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5\"/>
    </mc:Choice>
  </mc:AlternateContent>
  <bookViews>
    <workbookView xWindow="-120" yWindow="-120" windowWidth="24270" windowHeight="13020" activeTab="1"/>
  </bookViews>
  <sheets>
    <sheet name="30-03,11" sheetId="1" r:id="rId1"/>
    <sheet name="08,11" sheetId="10" r:id="rId2"/>
    <sheet name="KMARKET" sheetId="9" r:id="rId3"/>
    <sheet name="UNO" sheetId="7" r:id="rId4"/>
    <sheet name="Tmart" sheetId="8" r:id="rId5"/>
    <sheet name="HAPPYMART" sheetId="6" r:id="rId6"/>
    <sheet name="V+HB" sheetId="5" r:id="rId7"/>
    <sheet name="DTH" sheetId="4" r:id="rId8"/>
    <sheet name="VIETY" sheetId="2" r:id="rId9"/>
    <sheet name="OKONO" sheetId="3" r:id="rId10"/>
  </sheets>
  <definedNames>
    <definedName name="_xlnm._FilterDatabase" localSheetId="1" hidden="1">'08,11'!$A$4:$J$102</definedName>
    <definedName name="_xlnm._FilterDatabase" localSheetId="0" hidden="1">'30-03,11'!$A$5:$I$87</definedName>
    <definedName name="_xlnm._FilterDatabase" localSheetId="5" hidden="1">HAPPYMART!$A$2:$H$33</definedName>
    <definedName name="_xlnm._FilterDatabase" localSheetId="8" hidden="1">VIETY!$A$3:$H$31</definedName>
  </definedNames>
  <calcPr calcId="191029"/>
</workbook>
</file>

<file path=xl/calcChain.xml><?xml version="1.0" encoding="utf-8"?>
<calcChain xmlns="http://schemas.openxmlformats.org/spreadsheetml/2006/main">
  <c r="E102" i="10" l="1"/>
  <c r="F102" i="10"/>
  <c r="G102" i="10"/>
  <c r="H102" i="10"/>
  <c r="I102" i="10"/>
  <c r="D102" i="10"/>
  <c r="I23" i="9"/>
  <c r="I19" i="9"/>
  <c r="I18" i="9"/>
  <c r="I17" i="9"/>
  <c r="I16" i="9"/>
  <c r="I4" i="9" l="1"/>
  <c r="J3" i="8"/>
  <c r="K11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G18" i="6" l="1"/>
  <c r="H18" i="6" s="1"/>
  <c r="G17" i="6"/>
  <c r="H33" i="6" l="1"/>
  <c r="G12" i="5"/>
  <c r="H12" i="5" s="1"/>
  <c r="G11" i="5"/>
  <c r="H11" i="5" s="1"/>
  <c r="G10" i="5"/>
  <c r="H10" i="5" s="1"/>
  <c r="H14" i="5" s="1"/>
  <c r="J125" i="4" l="1"/>
  <c r="G125" i="4"/>
  <c r="I121" i="4"/>
  <c r="I125" i="4" s="1"/>
  <c r="J121" i="4" l="1"/>
  <c r="J135" i="3"/>
  <c r="G131" i="3"/>
  <c r="H131" i="3"/>
  <c r="I131" i="3"/>
  <c r="J131" i="3"/>
  <c r="J75" i="3"/>
  <c r="J74" i="3"/>
  <c r="J76" i="3" s="1"/>
  <c r="H31" i="2" l="1"/>
  <c r="F30" i="2"/>
  <c r="G30" i="2" s="1"/>
  <c r="F29" i="2"/>
  <c r="G29" i="2" s="1"/>
  <c r="G13" i="2"/>
  <c r="H13" i="2" s="1"/>
  <c r="G12" i="2"/>
  <c r="H12" i="2" s="1"/>
  <c r="G5" i="2"/>
  <c r="H5" i="2" s="1"/>
  <c r="G24" i="1"/>
  <c r="G33" i="1"/>
  <c r="G18" i="1"/>
  <c r="G6" i="1"/>
  <c r="G3" i="1" s="1"/>
  <c r="G25" i="1"/>
  <c r="G36" i="1"/>
  <c r="D3" i="1" l="1"/>
</calcChain>
</file>

<file path=xl/sharedStrings.xml><?xml version="1.0" encoding="utf-8"?>
<sst xmlns="http://schemas.openxmlformats.org/spreadsheetml/2006/main" count="2729" uniqueCount="1107">
  <si>
    <t>An food, toà A3 Thăng Long garden</t>
  </si>
  <si>
    <t>An Nam Mart (Chị Hòa)</t>
  </si>
  <si>
    <t>Kai mart -  Tòa S2.15 Vinhome Ocean Park</t>
  </si>
  <si>
    <t>KL00070</t>
  </si>
  <si>
    <t>KL00096</t>
  </si>
  <si>
    <t>KL00032</t>
  </si>
  <si>
    <t>Eco Mart , toà 143 Trần Phú</t>
  </si>
  <si>
    <t>V's Mart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</si>
  <si>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</si>
  <si>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</si>
  <si>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</si>
  <si>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</si>
  <si>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</si>
  <si>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</si>
  <si>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KL00099</t>
  </si>
  <si>
    <t>KL00077</t>
  </si>
  <si>
    <t>CHỊ HÀ THỊ CÚC (READY MART)</t>
  </si>
  <si>
    <t>KL00116</t>
  </si>
  <si>
    <t>Green mart- hope resident</t>
  </si>
  <si>
    <t>KL00028</t>
  </si>
  <si>
    <t>KL00081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</si>
  <si>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</si>
  <si>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</si>
  <si>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</si>
  <si>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</si>
  <si>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</si>
  <si>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</si>
  <si>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</si>
  <si>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</si>
  <si>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</si>
  <si>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</si>
  <si>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</si>
  <si>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</si>
  <si>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</si>
  <si>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HN</t>
  </si>
  <si>
    <t>KL00087</t>
  </si>
  <si>
    <t>KL00042</t>
  </si>
  <si>
    <t>KL00075</t>
  </si>
  <si>
    <t>KL00084</t>
  </si>
  <si>
    <t>Ready Mart - CS6 - K35 Tân Mai</t>
  </si>
  <si>
    <t>KL00117</t>
  </si>
  <si>
    <t>SIÊU THỊ ĐÔNG ĐÔ</t>
  </si>
  <si>
    <t>Kai Mart - Tòa S1.12 Vinhome Ocean Park</t>
  </si>
  <si>
    <t>Vimi Mart (chị Huấn )</t>
  </si>
  <si>
    <t>KL00082</t>
  </si>
  <si>
    <t>Michi Mart, tòa R2 Royal City</t>
  </si>
  <si>
    <t>KL00098</t>
  </si>
  <si>
    <t>Cửa hàng tự chọn Quỳnh Anh</t>
  </si>
  <si>
    <t>KL00055</t>
  </si>
  <si>
    <t>T&amp;T mart</t>
  </si>
  <si>
    <t>Phương anh mart</t>
  </si>
  <si>
    <t>KL00107</t>
  </si>
  <si>
    <t>Mã khách hàng</t>
  </si>
  <si>
    <t>Ht mart 24h</t>
  </si>
  <si>
    <t>Số dư cuối kỳ</t>
  </si>
  <si>
    <t>Anh Đức Mart</t>
  </si>
  <si>
    <t>Cửa hàng Tiện ích C Mart FLC Đại Mỗ</t>
  </si>
  <si>
    <t>Minh Anh Mart</t>
  </si>
  <si>
    <t>KL00043</t>
  </si>
  <si>
    <t>Đông tây mart</t>
  </si>
  <si>
    <t>Thực Phẩm Lộc Lan</t>
  </si>
  <si>
    <t>RuBy Mart</t>
  </si>
  <si>
    <t>KL00115</t>
  </si>
  <si>
    <t>131</t>
  </si>
  <si>
    <t>H mart - S1.08 Vin Ocean Park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</si>
  <si>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</si>
  <si>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</si>
  <si>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</si>
  <si>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</si>
  <si>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</si>
  <si>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</si>
  <si>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</si>
  <si>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</si>
  <si>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AH Mart</t>
  </si>
  <si>
    <t>Eco Mart, West Point Đỗ Đức Dục</t>
  </si>
  <si>
    <t>KL00072</t>
  </si>
  <si>
    <t>TB MART (em Giang)</t>
  </si>
  <si>
    <t>KL00111</t>
  </si>
  <si>
    <t>KL00073</t>
  </si>
  <si>
    <t>KL00114</t>
  </si>
  <si>
    <t>KL00065</t>
  </si>
  <si>
    <t>ViVy mart</t>
  </si>
  <si>
    <t>Số phát sinh</t>
  </si>
  <si>
    <t>KL00063</t>
  </si>
  <si>
    <t>Hada mart, N3 ecohome 3</t>
  </si>
  <si>
    <t>KL000101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</si>
  <si>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</si>
  <si>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</si>
  <si>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</si>
  <si>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</si>
  <si>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</si>
  <si>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</si>
  <si>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</si>
  <si>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KL00119</t>
  </si>
  <si>
    <t>Có</t>
  </si>
  <si>
    <t>KL00068</t>
  </si>
  <si>
    <t>SIÊU THỊ HOMEMART24H</t>
  </si>
  <si>
    <t>KL00066</t>
  </si>
  <si>
    <t>Wonmart</t>
  </si>
  <si>
    <t>KL00060</t>
  </si>
  <si>
    <t>Michi Mart, tòa R1 Royal City</t>
  </si>
  <si>
    <t>KL00085</t>
  </si>
  <si>
    <t>KL00061</t>
  </si>
  <si>
    <t>Nợ</t>
  </si>
  <si>
    <t>Đức Linh Mart</t>
  </si>
  <si>
    <t>KL00037</t>
  </si>
  <si>
    <t>Bách hóa Mai Linh (anh Dương)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</si>
  <si>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</si>
  <si>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</si>
  <si>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</si>
  <si>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</si>
  <si>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</si>
  <si>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</si>
  <si>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</si>
  <si>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</si>
  <si>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</si>
  <si>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</si>
  <si>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</si>
  <si>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</si>
  <si>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KL.HN005</t>
  </si>
  <si>
    <t>KL00071</t>
  </si>
  <si>
    <t>TỔNG HỢP CÔNG NỢ PHẢI THU</t>
  </si>
  <si>
    <t>KL00020</t>
  </si>
  <si>
    <t>KL00105</t>
  </si>
  <si>
    <t>Kai mart - Tòa S01.06 Vinhomes Ocean Park</t>
  </si>
  <si>
    <t>KL00015</t>
  </si>
  <si>
    <t>Mai's , SO 10 , T8 Times City</t>
  </si>
  <si>
    <t>Em Hằng đội 2 Xuân Bách</t>
  </si>
  <si>
    <t>KL00050</t>
  </si>
  <si>
    <t>KL00101</t>
  </si>
  <si>
    <t>Green Mart Imperia Toà I4 Vinhomes Smartcity, Tây Mỗ</t>
  </si>
  <si>
    <t>KL00076</t>
  </si>
  <si>
    <t>Chị Cẩm Nhung - Siêu Thị Phú Sơn</t>
  </si>
  <si>
    <t>KL00074</t>
  </si>
  <si>
    <t>KL00090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</si>
  <si>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</si>
  <si>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</si>
  <si>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</si>
  <si>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</si>
  <si>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</si>
  <si>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</si>
  <si>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</si>
  <si>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</si>
  <si>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</si>
  <si>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</si>
  <si>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</si>
  <si>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>ANH CƯỜNG - QUẢNG NINH</t>
  </si>
  <si>
    <t xml:space="preserve">Nợ đơn </t>
  </si>
  <si>
    <t>BH2309075 (25/10); BH2309173 (31/10)</t>
  </si>
  <si>
    <t>BH2307267 (18/7),  BH2306174 (31/05)</t>
  </si>
  <si>
    <t>BH2308768 (7/10)</t>
  </si>
  <si>
    <t>BH2308961 (19/10)</t>
  </si>
  <si>
    <t>BH2315500 (07/10)</t>
  </si>
  <si>
    <t>BH2306340 (7/6)</t>
  </si>
  <si>
    <r>
      <t>BH2307674 (9/8)</t>
    </r>
    <r>
      <rPr>
        <sz val="9"/>
        <rFont val="Microsoft Sans Serif"/>
        <family val="2"/>
      </rPr>
      <t>; BH2309087(26/10)</t>
    </r>
    <r>
      <rPr>
        <sz val="9"/>
        <color rgb="FFFF0000"/>
        <rFont val="Microsoft Sans Serif"/>
        <family val="2"/>
      </rPr>
      <t xml:space="preserve"> </t>
    </r>
  </si>
  <si>
    <t>BH2308740 (05/10)</t>
  </si>
  <si>
    <t>BH2302491 (10/3)</t>
  </si>
  <si>
    <t>BH2301382 (15/2)</t>
  </si>
  <si>
    <t>BH2306678 (21/06)</t>
  </si>
  <si>
    <r>
      <t xml:space="preserve">BH2308913 (17/10), </t>
    </r>
    <r>
      <rPr>
        <sz val="9"/>
        <color rgb="FFFF0000"/>
        <rFont val="Microsoft Sans Serif"/>
        <family val="2"/>
      </rPr>
      <t>BH2307230 (17/7)</t>
    </r>
  </si>
  <si>
    <r>
      <rPr>
        <sz val="8"/>
        <color rgb="FFFF0000"/>
        <rFont val="Microsoft Sans Serif"/>
        <family val="2"/>
      </rPr>
      <t xml:space="preserve">BH2308282 (11/9); </t>
    </r>
    <r>
      <rPr>
        <sz val="8"/>
        <rFont val="Microsoft Sans Serif"/>
        <family val="2"/>
      </rPr>
      <t>BH2309007(23/10)</t>
    </r>
  </si>
  <si>
    <t>BH2308712 (04/10)</t>
  </si>
  <si>
    <r>
      <t>BH2308714(04/10),</t>
    </r>
    <r>
      <rPr>
        <sz val="9"/>
        <color rgb="FFFF0000"/>
        <rFont val="Microsoft Sans Serif"/>
        <family val="2"/>
      </rPr>
      <t xml:space="preserve"> BH2308398 (18/09), BH2308005 (28/08)</t>
    </r>
  </si>
  <si>
    <t>BH2309119 (30/10)</t>
  </si>
  <si>
    <t>BH2308726 (05/10)</t>
  </si>
  <si>
    <t>BH2306843 (4/7)</t>
  </si>
  <si>
    <r>
      <t>BH2307354 (20/7),</t>
    </r>
    <r>
      <rPr>
        <sz val="9"/>
        <rFont val="Microsoft Sans Serif"/>
        <family val="2"/>
      </rPr>
      <t xml:space="preserve"> BH2309085(26/10)</t>
    </r>
  </si>
  <si>
    <t>BH2303317-150,549 (Trả 3 GTLX) (31/03)</t>
  </si>
  <si>
    <t>BH2308837(11/10)</t>
  </si>
  <si>
    <t xml:space="preserve">BH2308947 (18/10); BH2309112 (28/10) 
</t>
  </si>
  <si>
    <t>BH2309030 (24/10)</t>
  </si>
  <si>
    <t>BH2307605 (4/8), BH2308250 (11/09)</t>
  </si>
  <si>
    <t>BH2306179 (1/6)</t>
  </si>
  <si>
    <t>BH2307604 (04/08) và hàng trả 25/07</t>
  </si>
  <si>
    <t xml:space="preserve"> BH2308116(01/9); HBTL2307/1513(23/08)</t>
  </si>
  <si>
    <t>BH2305747(13/05), BH2304092(11/04)</t>
  </si>
  <si>
    <t xml:space="preserve"> BH2306341(07/06)</t>
  </si>
  <si>
    <t>BH2304099(11/04)</t>
  </si>
  <si>
    <t>BH2307490 (28/07), BH2308472 (20/09)</t>
  </si>
  <si>
    <t>BH2308280 (11/09)</t>
  </si>
  <si>
    <t>BH2306092(29/05)</t>
  </si>
  <si>
    <t>BH2308875 (14/10)</t>
  </si>
  <si>
    <t>BH2307712(10/08),  BH2308312 (12/09)</t>
  </si>
  <si>
    <t>BH2308801 (09/10)</t>
  </si>
  <si>
    <t>BH2309121 (30/10)</t>
  </si>
  <si>
    <t>KL00122</t>
  </si>
  <si>
    <t>K&amp;K Mart - chị Hương</t>
  </si>
  <si>
    <t>KL00125</t>
  </si>
  <si>
    <t>Thực phẩm sạch ECO MART</t>
  </si>
  <si>
    <t>BH2306294 (06/06)</t>
  </si>
  <si>
    <t>Đến ngày 30/10</t>
  </si>
  <si>
    <t xml:space="preserve">BH2308947 (18/10)
</t>
  </si>
  <si>
    <t>KL00016</t>
  </si>
  <si>
    <t>Ms Quỳnh Siêu Thị Cara Mart</t>
  </si>
  <si>
    <t>BH2309007(23/10)</t>
  </si>
  <si>
    <t>KL00069</t>
  </si>
  <si>
    <t>V+ Mart</t>
  </si>
  <si>
    <t>BH2309075 (25/10)</t>
  </si>
  <si>
    <r>
      <rPr>
        <sz val="9"/>
        <rFont val="Microsoft Sans Serif"/>
        <family val="2"/>
      </rPr>
      <t xml:space="preserve"> BH2309087(26/10)</t>
    </r>
    <r>
      <rPr>
        <sz val="9"/>
        <color rgb="FFFF0000"/>
        <rFont val="Microsoft Sans Serif"/>
        <family val="2"/>
      </rPr>
      <t xml:space="preserve"> </t>
    </r>
  </si>
  <si>
    <t>BH2307354 (20/7)</t>
  </si>
  <si>
    <t>BH2308913 (17/10)</t>
  </si>
  <si>
    <t>Đến ngày 03/11</t>
  </si>
  <si>
    <t>VIETY</t>
  </si>
  <si>
    <t>CÔNG TY TNHH VIỆT Ý HÀ NỘI CENTER</t>
  </si>
  <si>
    <t>Năm 2023</t>
  </si>
  <si>
    <t>Số hóa đơn</t>
  </si>
  <si>
    <t>Ký hiệu</t>
  </si>
  <si>
    <t>Ngày hóa đơn</t>
  </si>
  <si>
    <t>Mã số thuế</t>
  </si>
  <si>
    <t>Doanh số bán chưa thuế</t>
  </si>
  <si>
    <t>Thuế GTGT</t>
  </si>
  <si>
    <t>Tổng tiền</t>
  </si>
  <si>
    <t>1C23TNN</t>
  </si>
  <si>
    <t>0106621328</t>
  </si>
  <si>
    <t>00013551</t>
  </si>
  <si>
    <t>14/03/2023</t>
  </si>
  <si>
    <t xml:space="preserve">Hàng trả </t>
  </si>
  <si>
    <t>00019087</t>
  </si>
  <si>
    <t>01/04/2023</t>
  </si>
  <si>
    <t>00019163</t>
  </si>
  <si>
    <t>03/04/2023</t>
  </si>
  <si>
    <t>00023703</t>
  </si>
  <si>
    <t>24/04/2023</t>
  </si>
  <si>
    <t>00025361</t>
  </si>
  <si>
    <t>04/05/2023</t>
  </si>
  <si>
    <t>00028301</t>
  </si>
  <si>
    <t>15/05/2023</t>
  </si>
  <si>
    <t>00031483</t>
  </si>
  <si>
    <t>27/05/2023</t>
  </si>
  <si>
    <t>00037842</t>
  </si>
  <si>
    <t>27/06/2023</t>
  </si>
  <si>
    <t>00037893</t>
  </si>
  <si>
    <t>28/06/2023</t>
  </si>
  <si>
    <t>00040793</t>
  </si>
  <si>
    <t/>
  </si>
  <si>
    <t>Hàng trả</t>
  </si>
  <si>
    <t>Hàng trả - Kho Bitexco 10003</t>
  </si>
  <si>
    <t>00048258</t>
  </si>
  <si>
    <t>Việt Ý The Manor Park, Đại lộ Chu Văn An , CK 5%</t>
  </si>
  <si>
    <t>00048567</t>
  </si>
  <si>
    <t>Bán hàng CÔNG TY TNHH VIỆT Ý HÀ NỘI CENTER , CK 5%</t>
  </si>
  <si>
    <t>Hàng trả tháng 9</t>
  </si>
  <si>
    <t xml:space="preserve">Tổng cộng </t>
  </si>
  <si>
    <t xml:space="preserve">Nợ tháng 3-10/2023 </t>
  </si>
  <si>
    <t xml:space="preserve">Bảng kê chi tiết hóa đơn chưa thanh toán </t>
  </si>
  <si>
    <t>OKONO</t>
  </si>
  <si>
    <t>CÔNG TY TNHH OKONO VIỆT NAM</t>
  </si>
  <si>
    <r>
      <rPr>
        <sz val="11"/>
        <color rgb="FFFF0000"/>
        <rFont val="Calibri"/>
        <family val="2"/>
        <scheme val="minor"/>
      </rPr>
      <t>Nợ tháng 9</t>
    </r>
    <r>
      <rPr>
        <sz val="11"/>
        <color theme="1"/>
        <rFont val="Calibri"/>
        <family val="2"/>
        <scheme val="minor"/>
      </rPr>
      <t xml:space="preserve"> và tháng 10</t>
    </r>
  </si>
  <si>
    <t>Ngày chứng từ</t>
  </si>
  <si>
    <t>Khách hàng</t>
  </si>
  <si>
    <t>Địa chỉ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</si>
  <si>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</si>
  <si>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</si>
  <si>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</si>
  <si>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</si>
  <si>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</si>
  <si>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</si>
  <si>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00053222</t>
  </si>
  <si>
    <t>Số 219 Yên Hòa, Phường Yên Hoà, Quận Cầu Giấy, Thành phố Hà Nội, Việt Nam</t>
  </si>
  <si>
    <t>A18MT20- Cửa hàng OKONO 20/14 Mễ Trì , KM GÀ MUỐI 12% + CK 5%</t>
  </si>
  <si>
    <t>20/14 MỄ TRÌ HẠ</t>
  </si>
  <si>
    <t>00053206</t>
  </si>
  <si>
    <t>A30HC70 - Cửa hàng OKONO Hoàng Cầu , KM GÀ MUỐI 500G X12% + CK 5% CỐ ĐỊNH</t>
  </si>
  <si>
    <t>SỐ 70/30 HOÀNG CẦU</t>
  </si>
  <si>
    <t>00053225</t>
  </si>
  <si>
    <t>A08TQV24 - Cửa hàng OKONO Trần Quốc Vượng , KM GÀ MUỐI 12% + 5% CỐ ĐỊNH</t>
  </si>
  <si>
    <t>SỐ 24 TRẦN QUỐC VƯỢNG</t>
  </si>
  <si>
    <t>00053221</t>
  </si>
  <si>
    <t>A13LT19 - Cửa hàng OKONO 19 Lạc Trung , KM GÀ MUỐI 12% + CK 5%</t>
  </si>
  <si>
    <t>19 LẠC TRUNG</t>
  </si>
  <si>
    <t>00053220</t>
  </si>
  <si>
    <t>Cửa hàng OKONO 14 Kim Giang , KM GÀ MUỐI 500G X12% + CK 5%</t>
  </si>
  <si>
    <t>14 KIM GIANG</t>
  </si>
  <si>
    <t>00053226</t>
  </si>
  <si>
    <t>A36TC223 - Cửa hàng OKONO Xuân Đỉnh , KM GÀ MUỐI 12% + CK CỐ ĐỊNH 5%</t>
  </si>
  <si>
    <t>SỐ 126 NGÕ 355 XUÂN ĐỈNH</t>
  </si>
  <si>
    <t>00053203</t>
  </si>
  <si>
    <t>A33PT208 - Cửa hàng OKONO 208 Phúc Tân , KM GÀ MUỐI X12%+ CK 5% CỐ ĐỊNH</t>
  </si>
  <si>
    <t>208 PHÚC TÂN</t>
  </si>
  <si>
    <t>00053224</t>
  </si>
  <si>
    <t>A03PK07 - Cửa hàng OKONO Phùng Khoan</t>
  </si>
  <si>
    <t>SỐ 7 PHÙNG KHOANG</t>
  </si>
  <si>
    <t>00053204</t>
  </si>
  <si>
    <t>A20DKT38 - Cửa hàng OKONO 38/100 Doãn Kế Thiện , KM GÀ MUỐI 12%+ CK 5% CỐ ĐỊNH</t>
  </si>
  <si>
    <t>38/100 DOÃN KẾ THIỆN</t>
  </si>
  <si>
    <t>00053205</t>
  </si>
  <si>
    <t>A12TV18 - Cửa hàng OKONO Trung Văn , KM GÀ MUỐI 500GX12% + CK CỐ ĐỊNH 5%</t>
  </si>
  <si>
    <t>18 ĐẠI LINH</t>
  </si>
  <si>
    <t>00053256</t>
  </si>
  <si>
    <t>A34TK44 - Cửa hàng OKONO 44 Triều Khúc , KM GÀ MUỐI 500G X12%+ CK 5% CỐ ĐỊNH</t>
  </si>
  <si>
    <t>SỐ 44 TRIỀU KHÚC</t>
  </si>
  <si>
    <t>00053259</t>
  </si>
  <si>
    <t>A01VT20-70 - Cửa hàng OKONO Văn Trì , KM GÀ MUỐI 500G X12% + CK 5% CỐ ĐỊNH</t>
  </si>
  <si>
    <t>70 VĂN TRÌ</t>
  </si>
  <si>
    <t>00053257</t>
  </si>
  <si>
    <t>A04YH219 - Cửa hàng OKONO 219 Yên Hòa , KM GÀ MUỐI 500G X12%+ 5% CỐ ĐỊNH</t>
  </si>
  <si>
    <t>SỐ 219 YÊN HÒA</t>
  </si>
  <si>
    <t>00053258</t>
  </si>
  <si>
    <t>A20DKT38 - Cửa hàng OKONO 38/100 Doãn Kế Thiện , KM GÀ MUỐI 500G X12% + CK 5% CỐ ĐỊNH</t>
  </si>
  <si>
    <t>00054542</t>
  </si>
  <si>
    <t>A18MT20- Cửa hàng OKONO 20/14 Mễ Trì , KHUYẾN MÃI GÀ MUỐI 12% + CK 5%</t>
  </si>
  <si>
    <t>00054544</t>
  </si>
  <si>
    <t>A16YX85 - Cửa hàng OKONO Yên Xá</t>
  </si>
  <si>
    <t>85-87 YÊN XÁ</t>
  </si>
  <si>
    <t>00054543</t>
  </si>
  <si>
    <t>A33PT208 - Cửa hàng OKONO 208 Phúc Tân , KHUYẾN MÃI GÀ MUỐI X12% + CK 5%</t>
  </si>
  <si>
    <t>00054832</t>
  </si>
  <si>
    <t>A17TD202 - Cửa hàng OKONO Trương Định , CK 5%</t>
  </si>
  <si>
    <t>202 TRƯƠNG ĐỊNH</t>
  </si>
  <si>
    <t>00054819</t>
  </si>
  <si>
    <t>A13LT19 - Cửa hàng OKONO 19 Lạc Trung , CK 5%</t>
  </si>
  <si>
    <t>00054803</t>
  </si>
  <si>
    <t>A12TV18 - Cửa hàng OKONO Trung Văn, CK 5%</t>
  </si>
  <si>
    <t>00054813</t>
  </si>
  <si>
    <t>A24LK75 - Cửa hàng OKONO La Khê , CK 5%</t>
  </si>
  <si>
    <t>75 LA KHÊ</t>
  </si>
  <si>
    <t>00054800</t>
  </si>
  <si>
    <t>A27PT401- Cửa hàng OKONO 401 Phúc Tân , CK 5%</t>
  </si>
  <si>
    <t>401 PHÚC TÂN</t>
  </si>
  <si>
    <t>00054830</t>
  </si>
  <si>
    <t>A09MD340 - Cửa hàng OKONO Mỹ Đình , CK 5%</t>
  </si>
  <si>
    <t>SỐ 340 MỸ ĐÌNH</t>
  </si>
  <si>
    <t>00054837</t>
  </si>
  <si>
    <t>A16YX85 - Cửa hàng OKONO Yên Xá , CK 5%</t>
  </si>
  <si>
    <t>00054798</t>
  </si>
  <si>
    <t>A05TK80 - Cửa hàng OKONO Triều Khúc , CK 5%</t>
  </si>
  <si>
    <t>SỐ 80-82 TRIỀU KHÚC</t>
  </si>
  <si>
    <t>00054833</t>
  </si>
  <si>
    <t>A01VT20-70 - Cửa hàng OKONO Văn Trì , CK 5%</t>
  </si>
  <si>
    <t>00054799</t>
  </si>
  <si>
    <t>A06YH271- Cửa hàng OKONO 271 Yên Hòa , CK 5%</t>
  </si>
  <si>
    <t>SỐ 271 YÊN HÒA</t>
  </si>
  <si>
    <t>00054807</t>
  </si>
  <si>
    <t>A25KT72 - Cửa hàng OKONO Khương Trung , CK 5%</t>
  </si>
  <si>
    <t>72 KHƯƠNG TRUNG</t>
  </si>
  <si>
    <t>00054827</t>
  </si>
  <si>
    <t>A26MT30- Cửa hàng OKONO 30/36 Mễ Trì Thượng , CK 5%</t>
  </si>
  <si>
    <t>30/36 MIẾU ĐẦM</t>
  </si>
  <si>
    <t>00054831</t>
  </si>
  <si>
    <t>A23TD276 - Cửa hàng OKONO Thượng Đình , CK 5%</t>
  </si>
  <si>
    <t>276 THƯỢNG ĐÌNH</t>
  </si>
  <si>
    <t>00054823</t>
  </si>
  <si>
    <t>A18MT20- Cửa hàng OKONO 20/14 Mễ Trì</t>
  </si>
  <si>
    <t>00055023</t>
  </si>
  <si>
    <t>A20DKT38 - Cửa hàng OKONO 38/100 Doãn Kế Thiện</t>
  </si>
  <si>
    <t>00055021</t>
  </si>
  <si>
    <t>A31LVH85 - Cửa hàng OKONO Lê Văn Hiến</t>
  </si>
  <si>
    <t>85 LÊ VĂN HIẾN</t>
  </si>
  <si>
    <t>00055015</t>
  </si>
  <si>
    <t>A08TQV24 - Cửa hàng OKONO Trần Quốc Vượng , CK 5%</t>
  </si>
  <si>
    <t>00055018</t>
  </si>
  <si>
    <t>A38PL - Cửa hàng OKONO Phú Lãm , CK 5%</t>
  </si>
  <si>
    <t>KIOT 02-03 TÒA NHÀ DỰ ÁN PHÚ LÃM</t>
  </si>
  <si>
    <t>00055016</t>
  </si>
  <si>
    <t>A14TD32 - Cửa hàng OKONO Trần Điền , CK 5%</t>
  </si>
  <si>
    <t>SỐ 34 TRẦN ĐIỀN</t>
  </si>
  <si>
    <t>00055020</t>
  </si>
  <si>
    <t>A32PDL64 - Cửa hàng OKONO 64 Pháo Đài Láng</t>
  </si>
  <si>
    <t>64 PHÁO ĐÀI LÁNG</t>
  </si>
  <si>
    <t>00055017</t>
  </si>
  <si>
    <t>A35TDH110 - Cửa hàng OKONO Trần Duy Hưng , CK 5%</t>
  </si>
  <si>
    <t>SỐ 15B NGÕ 110 TRẦN DUY HƯNG</t>
  </si>
  <si>
    <t>00055014</t>
  </si>
  <si>
    <t>A34TK44 - Cửa hàng OKONO 44 Triều Khúc , CK 5%</t>
  </si>
  <si>
    <t>00056043</t>
  </si>
  <si>
    <t>A36TC223 - Cửa hàng OKONO Xuân Đỉnh</t>
  </si>
  <si>
    <t>00056406</t>
  </si>
  <si>
    <t>00056402</t>
  </si>
  <si>
    <t>00056404</t>
  </si>
  <si>
    <t>00056409</t>
  </si>
  <si>
    <t>00056401</t>
  </si>
  <si>
    <t>00056403</t>
  </si>
  <si>
    <t>A36TC223 - Cửa hàng OKONO Xuân Đỉnh , CK 5%</t>
  </si>
  <si>
    <t>00056399</t>
  </si>
  <si>
    <t>00056407</t>
  </si>
  <si>
    <t>A09MD340 - Cửa hàng OKONO Mỹ Đình</t>
  </si>
  <si>
    <t>00056410</t>
  </si>
  <si>
    <t>A30HC70 - Cửa hàng OKONO Hoàng Cầu , CK 5%</t>
  </si>
  <si>
    <t>00056400</t>
  </si>
  <si>
    <t>00056408</t>
  </si>
  <si>
    <t>00056405</t>
  </si>
  <si>
    <t>00057585</t>
  </si>
  <si>
    <t>00057586</t>
  </si>
  <si>
    <t>A26MT30- Cửa hàng OKONO 30/36 Mễ Trì Thượng</t>
  </si>
  <si>
    <t>00057755</t>
  </si>
  <si>
    <t>Bán hàng A28HN12-170 - Cửa hàng OKONO 12/170 Hoàng Ngân theo hóa đơn 00057755 , CK 5%</t>
  </si>
  <si>
    <t>12/170 HOÀNG NGÂN</t>
  </si>
  <si>
    <t>00057756</t>
  </si>
  <si>
    <t>Cửa hàng OKONO 14 Kim Giang , CK 5%</t>
  </si>
  <si>
    <t>00057757</t>
  </si>
  <si>
    <t>00058940</t>
  </si>
  <si>
    <t>00058930</t>
  </si>
  <si>
    <t>A16YX85 - Cửa hàng OKONO Yên Xá, CK 5%</t>
  </si>
  <si>
    <t>00058937</t>
  </si>
  <si>
    <t>A31LVH85 - Cửa hàng OKONO Lê Văn Hiến , CK 5%</t>
  </si>
  <si>
    <t>00058933</t>
  </si>
  <si>
    <t>00058946</t>
  </si>
  <si>
    <t>BN01 - Cửa hàng OKONO Bắc Ninh , ĐƠN KHAI TRƯƠNG CK 10%+ CK 5% CỐ ĐỊNH</t>
  </si>
  <si>
    <t>ĐƯỜNG KINH DƯƠNG VƯƠNG</t>
  </si>
  <si>
    <t>00058941</t>
  </si>
  <si>
    <t>A12TV18 - Cửa hàng OKONO Trung Văn , CK 5%</t>
  </si>
  <si>
    <t>00058936</t>
  </si>
  <si>
    <t>00058942</t>
  </si>
  <si>
    <t>00058935</t>
  </si>
  <si>
    <t>00058939</t>
  </si>
  <si>
    <t>00058938</t>
  </si>
  <si>
    <t>00058934</t>
  </si>
  <si>
    <t>A18MT20- Cửa hàng OKONO 20/14 Mễ Trì , CK 5%</t>
  </si>
  <si>
    <t xml:space="preserve">Hàng trả tháng 9 </t>
  </si>
  <si>
    <t>Hỗ trợ trưng bày, marketing</t>
  </si>
  <si>
    <t xml:space="preserve">Hỗ trợ thanh toán </t>
  </si>
  <si>
    <t>DANH SÁCH BÁN HÀNG</t>
  </si>
  <si>
    <t>Ngày hạch toán</t>
  </si>
  <si>
    <t>00059253</t>
  </si>
  <si>
    <t>A14TD32 - Cửa hàng OKONO Trần Điền</t>
  </si>
  <si>
    <t>00059254</t>
  </si>
  <si>
    <t>A13LT19 - Cửa hàng OKONO 19 Lạc Trung</t>
  </si>
  <si>
    <t>00059255</t>
  </si>
  <si>
    <t>A27PT401- Cửa hàng OKONO 401 Phúc Tân</t>
  </si>
  <si>
    <t>00059293</t>
  </si>
  <si>
    <t>A33PT208 - Cửa hàng OKONO 208 Phúc Tân</t>
  </si>
  <si>
    <t>00059294</t>
  </si>
  <si>
    <t>00059295</t>
  </si>
  <si>
    <t>00060827</t>
  </si>
  <si>
    <t>A34TK44 - Cửa hàng OKONO 44 Triều Khúc , ck 5%</t>
  </si>
  <si>
    <t>00060828</t>
  </si>
  <si>
    <t>A05TK80 - Cửa hàng OKONO 82 Triều Khúc , ck 5%</t>
  </si>
  <si>
    <t>00060829</t>
  </si>
  <si>
    <t>A07BM353 - Cửa hàng OKONO Bạch Mai , ck 5%</t>
  </si>
  <si>
    <t>353 BẠCH MAI</t>
  </si>
  <si>
    <t>00060830</t>
  </si>
  <si>
    <t>A12TV18 - Cửa hàng OKONO Trung Văn, ck 5%</t>
  </si>
  <si>
    <t>00060831</t>
  </si>
  <si>
    <t>A24LK75 - Cửa hàng OKONO La Khê , ck 5%</t>
  </si>
  <si>
    <t>00060832</t>
  </si>
  <si>
    <t>A18MT20- Cửa hàng OKONO 20/14 Mễ Trì , ck5%</t>
  </si>
  <si>
    <t>00060833</t>
  </si>
  <si>
    <t>A09MD340 - Cửa hàng OKONO Mỹ Đình , ck 5%</t>
  </si>
  <si>
    <t>00060834</t>
  </si>
  <si>
    <t>A32PDL64 - Cửa hàng OKONO 64 Pháo Đài Láng , ck 5%</t>
  </si>
  <si>
    <t>00060835</t>
  </si>
  <si>
    <t>A23TD276 - Cửa hàng OKONO Thượng Đình , ck 5%</t>
  </si>
  <si>
    <t>00060836</t>
  </si>
  <si>
    <t>A36TC223 - Cửa hàng OKONO Xuân Đỉnh , ck 5%</t>
  </si>
  <si>
    <t>00060837</t>
  </si>
  <si>
    <t>A08TQV24 - Cửa hàng OKONO Trần Quốc Vượng , ck 5%</t>
  </si>
  <si>
    <t>00060838</t>
  </si>
  <si>
    <t>A16YX85 - Cửa hàng OKONO Yên Xá , ck5%</t>
  </si>
  <si>
    <t>00060839</t>
  </si>
  <si>
    <t>A01VT20-70 - Cửa hàng OKONO Văn Trì , ck 5%</t>
  </si>
  <si>
    <t>00061905</t>
  </si>
  <si>
    <t>Bán hàng A04YH219 - Cửa hàng OKONO 219 Yên Hòa theo hóa đơn 00061905 , CK 5%</t>
  </si>
  <si>
    <t>00061904</t>
  </si>
  <si>
    <t>Bán hàng A24LK75 - Cửa hàng OKONO La Khê theo hóa đơn 00061904 , CK 5%</t>
  </si>
  <si>
    <t>00061906</t>
  </si>
  <si>
    <t>A38PL - Cửa hàng OKONO Phú Lãm</t>
  </si>
  <si>
    <t>00062242</t>
  </si>
  <si>
    <t>Bán hàng A05TK80 - Cửa hàng OKONO 82 Triều Khúc theo hóa đơn 00062242 , CK 5%</t>
  </si>
  <si>
    <t>00062243</t>
  </si>
  <si>
    <t>Bán hàng A20DKT38 - Cửa hàng OKONO 38/100 Doãn Kế Thiện theo hóa đơn 00062243 , CK 5%</t>
  </si>
  <si>
    <t>00062244</t>
  </si>
  <si>
    <t>Bán hàng A30HC70 - Cửa hàng OKONO Hoàng Cầu theo hóa đơn 00062244 , CK 5%</t>
  </si>
  <si>
    <t>00062245</t>
  </si>
  <si>
    <t>Bán hàng A18MT20- Cửa hàng OKONO 20/14 Mễ Trì theo hóa đơn 00062245 , CK 5%</t>
  </si>
  <si>
    <t>00062246</t>
  </si>
  <si>
    <t>Bán hàng A32PDL64 - Cửa hàng OKONO 64 Pháo Đài Láng theo hóa đơn 00062246 , CK 5%</t>
  </si>
  <si>
    <t>00062247</t>
  </si>
  <si>
    <t>Bán hàng A14TD32 - Cửa hàng OKONO Trần Điền theo hóa đơn 00062247 , CK 5%</t>
  </si>
  <si>
    <t>00062248</t>
  </si>
  <si>
    <t>Bán hàng A08TQV24 - Cửa hàng OKONO Trần Quốc Vượng theo hóa đơn 00062248 , CK 5%</t>
  </si>
  <si>
    <t>00062249</t>
  </si>
  <si>
    <t>Bán hàng A16YX85 - Cửa hàng OKONO Yên Xá theo hóa đơn 00062249 , CK 5%</t>
  </si>
  <si>
    <t>00062250</t>
  </si>
  <si>
    <t>Bán hàng A17TD202 - Cửa hàng OKONO Trương Định theo hóa đơn 00062250 , CK 5%</t>
  </si>
  <si>
    <t>00063426</t>
  </si>
  <si>
    <t>00063427</t>
  </si>
  <si>
    <t>Bán hàng BN01 - Cửa hàng OKONO Bắc Ninh theo hóa đơn 00063427 , CK 5%</t>
  </si>
  <si>
    <t>00063763</t>
  </si>
  <si>
    <t>A05TK80 - Cửa hàng OKONO Triều Khúc</t>
  </si>
  <si>
    <t>00063764</t>
  </si>
  <si>
    <t>00063765</t>
  </si>
  <si>
    <t>A06YH271- Cửa hàng OKONO 271 Yên Hòa</t>
  </si>
  <si>
    <t>00063766</t>
  </si>
  <si>
    <t>A12TV18 - Cửa hàng OKONO Trung Văn</t>
  </si>
  <si>
    <t>00063767</t>
  </si>
  <si>
    <t>A25KT72 - Cửa hàng OKONO Khương Trung</t>
  </si>
  <si>
    <t>00063768</t>
  </si>
  <si>
    <t>A24LK75 - Cửa hàng OKONO La Khê</t>
  </si>
  <si>
    <t>00063769</t>
  </si>
  <si>
    <t>00063770</t>
  </si>
  <si>
    <t>00063771</t>
  </si>
  <si>
    <t>00063772</t>
  </si>
  <si>
    <t>00063773</t>
  </si>
  <si>
    <t>00063774</t>
  </si>
  <si>
    <t>00063775</t>
  </si>
  <si>
    <t>A23TD276 - Cửa hàng OKONO Thượng Đình</t>
  </si>
  <si>
    <t>00063776</t>
  </si>
  <si>
    <t>A35TDH110 - Cửa hàng OKONO Trần Duy Hưng</t>
  </si>
  <si>
    <t>00063777</t>
  </si>
  <si>
    <t>A01VT20-70 - Cửa hàng OKONO Văn Trì</t>
  </si>
  <si>
    <t>00063778</t>
  </si>
  <si>
    <t>00063779</t>
  </si>
  <si>
    <t>00065116</t>
  </si>
  <si>
    <t>00065118</t>
  </si>
  <si>
    <t>DANH SÁCH BÁN HÀNG THÁNG 9</t>
  </si>
  <si>
    <t>(chưa chốt)</t>
  </si>
  <si>
    <t>Hàng bán tháng 10</t>
  </si>
  <si>
    <t>Công nợ tháng 9</t>
  </si>
  <si>
    <t>DANH SÁCH BÁN HÀNG THÁNG 10</t>
  </si>
  <si>
    <t>Công nợ tháng 10</t>
  </si>
  <si>
    <t>DTH</t>
  </si>
  <si>
    <t>CÔNG TY CỔ PHẦN ĐẠI THANH HẢI</t>
  </si>
  <si>
    <t>BẢNG KÊ HÓA ĐƠN, CHỨNG TỪ HÀNG HÓA, DỊCH VỤ BÁN RA (MẪU QUẢN TRỊ)</t>
  </si>
  <si>
    <t>Từ ngày 01/01/2023 đến ngày 20/7/2023</t>
  </si>
  <si>
    <t>Ký hiệu HĐ</t>
  </si>
  <si>
    <t>Tên người mua</t>
  </si>
  <si>
    <t>Doanh số bán chưa có thuế GTGT</t>
  </si>
  <si>
    <t>Thuế suất</t>
  </si>
  <si>
    <t>Tổng cộng</t>
  </si>
  <si>
    <t>Số dư nợ 2022</t>
  </si>
  <si>
    <t>00001385</t>
  </si>
  <si>
    <t>6000030696 , CK CỐ ĐỊNH 3%</t>
  </si>
  <si>
    <t>10%</t>
  </si>
  <si>
    <t>00002176</t>
  </si>
  <si>
    <t>6000031721</t>
  </si>
  <si>
    <t>00002177</t>
  </si>
  <si>
    <t>6000031601</t>
  </si>
  <si>
    <t>00002178</t>
  </si>
  <si>
    <t>6000031590</t>
  </si>
  <si>
    <t>00002179</t>
  </si>
  <si>
    <t>6000031586</t>
  </si>
  <si>
    <t>00002180</t>
  </si>
  <si>
    <t>6000031592</t>
  </si>
  <si>
    <t>00000734</t>
  </si>
  <si>
    <t>1C23TYY</t>
  </si>
  <si>
    <t>00000735</t>
  </si>
  <si>
    <t>00000736</t>
  </si>
  <si>
    <t>00000737</t>
  </si>
  <si>
    <t>00000738</t>
  </si>
  <si>
    <t>00000739</t>
  </si>
  <si>
    <t>00000740</t>
  </si>
  <si>
    <t xml:space="preserve">Công ty Cổ phần Đại Thanh Hải thanh toán </t>
  </si>
  <si>
    <t>00013586</t>
  </si>
  <si>
    <t>6000033847 - 6011_Green Park Việt Hưng</t>
  </si>
  <si>
    <t>00013587</t>
  </si>
  <si>
    <t>6000033863 - 6013_Ecohome 3 Tân Xuân</t>
  </si>
  <si>
    <t>00013588</t>
  </si>
  <si>
    <t>6000033900 - 6021_Emerald Mỹ Đình</t>
  </si>
  <si>
    <t>00013590</t>
  </si>
  <si>
    <t>6000033534 - 6020_Thăng Long Garden</t>
  </si>
  <si>
    <t>00017458</t>
  </si>
  <si>
    <t>6000033921 - 6004_Imperria Sky Garden Minh Khai</t>
  </si>
  <si>
    <t>00001756</t>
  </si>
  <si>
    <t>Hàng trả T3 - phiếu MH000715, MH000716</t>
  </si>
  <si>
    <t>00001757</t>
  </si>
  <si>
    <t>Hàng trả T3- phiếu MH000717, MH000718</t>
  </si>
  <si>
    <t>00001758</t>
  </si>
  <si>
    <t>Hàng trả T3- phiếu MH000719</t>
  </si>
  <si>
    <t>00001759</t>
  </si>
  <si>
    <t>Hàng trả - 6011_Green Park Việt Hưng trả hàng PO (6100000861, 6100001053, 6100001160)</t>
  </si>
  <si>
    <t>00001760</t>
  </si>
  <si>
    <t>Hàng trả T3 - phiếu MH000720</t>
  </si>
  <si>
    <t>00001761</t>
  </si>
  <si>
    <t>Hàng trả T3- phiếu MH000721</t>
  </si>
  <si>
    <t>00001794</t>
  </si>
  <si>
    <t>Hàng trả T3- phiếu MH000722</t>
  </si>
  <si>
    <t>00001795</t>
  </si>
  <si>
    <t>Hàng trả T3- phiếu MH000725, MH000726, MH000727, MH000728</t>
  </si>
  <si>
    <t>00001796</t>
  </si>
  <si>
    <t>Hàng trả T3- phiếu MH000729, MH000730, MH000731</t>
  </si>
  <si>
    <t>00001797</t>
  </si>
  <si>
    <t>Hàng trả T3- phiếu MH000732, MH000733</t>
  </si>
  <si>
    <t>00024915</t>
  </si>
  <si>
    <t>6000038476, CK CỐ ĐỊNH 3% - 6022_S1.09 Vinhomes Ocean Park</t>
  </si>
  <si>
    <t>00024916</t>
  </si>
  <si>
    <t>6000038466, CK CỐ ĐỊNH 3%</t>
  </si>
  <si>
    <t>00024918</t>
  </si>
  <si>
    <t>6000037599 , CK CỐ ĐỊNH 3%</t>
  </si>
  <si>
    <t>00024920</t>
  </si>
  <si>
    <t>6000037572, CK CỐ ĐỊNH 3%</t>
  </si>
  <si>
    <t>00024922</t>
  </si>
  <si>
    <t>6000037548, CK CỐ ĐỊNH 3%</t>
  </si>
  <si>
    <t>00024924</t>
  </si>
  <si>
    <t>6000039140, CK CỐ ĐỊNH 3% - 6018_Vinhomes Symphony</t>
  </si>
  <si>
    <t>00024926</t>
  </si>
  <si>
    <t>6000036695 , CK CỐ ĐỊNH 3% - 6014_Ruby City 3 Phúc Lợi</t>
  </si>
  <si>
    <t>00024928</t>
  </si>
  <si>
    <t>6000036731 , CK CỐ ĐỊNH 3% - 6006_AnLand Premium</t>
  </si>
  <si>
    <t>00024930</t>
  </si>
  <si>
    <t>6000036718 , CK CỐ ĐỊNH 3% - 6019_K35 Tân Mai</t>
  </si>
  <si>
    <t>00025131</t>
  </si>
  <si>
    <t>6000037112 - 6021_Emerald Mỹ Đình</t>
  </si>
  <si>
    <t>00002628</t>
  </si>
  <si>
    <t>Hàng trả T4- 6100001194</t>
  </si>
  <si>
    <t>00002629</t>
  </si>
  <si>
    <t>Hàng trả T4 -6100001193</t>
  </si>
  <si>
    <t>00002630</t>
  </si>
  <si>
    <t>Hàng trả T4- 6100001225</t>
  </si>
  <si>
    <t>00002632</t>
  </si>
  <si>
    <t>Hàng trả T4 -6100001241</t>
  </si>
  <si>
    <t>00002633</t>
  </si>
  <si>
    <t>Hàng trả T4 -6100001252</t>
  </si>
  <si>
    <t>00002634</t>
  </si>
  <si>
    <t>Hàng trả T4 -6100001198</t>
  </si>
  <si>
    <t>00002635</t>
  </si>
  <si>
    <t>Hàng trả T4 -6100001237, 6100001233</t>
  </si>
  <si>
    <t>00003322</t>
  </si>
  <si>
    <t>Hàng trả T6- 6100001551</t>
  </si>
  <si>
    <t>00003323</t>
  </si>
  <si>
    <t>Hàng trả T5-6100001526</t>
  </si>
  <si>
    <t>00003324</t>
  </si>
  <si>
    <t>Hàng trả T6- 6100001563, 6100001462 (31/5)</t>
  </si>
  <si>
    <t>00003325</t>
  </si>
  <si>
    <t>Hàng trả T5, T6-- 6100001406 (11/5), 6100001594 (8/6), 6100001525 (30/5)</t>
  </si>
  <si>
    <t>00003327</t>
  </si>
  <si>
    <t>Hàng trả T6- 6100001533, 6100001593 (8/6), 6100001363 (31/5),</t>
  </si>
  <si>
    <t>00003328</t>
  </si>
  <si>
    <t>Hàng trả T5- 6100001489</t>
  </si>
  <si>
    <t>00003329</t>
  </si>
  <si>
    <t>Hàng trả T6- 6100001552, 6100001553</t>
  </si>
  <si>
    <t>00003463</t>
  </si>
  <si>
    <t>00003796</t>
  </si>
  <si>
    <t>00003797</t>
  </si>
  <si>
    <t>6100001615</t>
  </si>
  <si>
    <t>00003798</t>
  </si>
  <si>
    <t>00003799</t>
  </si>
  <si>
    <t>6100001631</t>
  </si>
  <si>
    <t>00003800</t>
  </si>
  <si>
    <t>6100001633</t>
  </si>
  <si>
    <t>00003801</t>
  </si>
  <si>
    <t>6100001690 - Thái Hà, Constrexim 1, Bắc Từ Liêm, HN - phiếu MH001648</t>
  </si>
  <si>
    <t>00003802</t>
  </si>
  <si>
    <t>6100001632 - ĐTH Vinhomes Symphony, Long Biên, HN - phiếu MH001761</t>
  </si>
  <si>
    <t>00003803</t>
  </si>
  <si>
    <t>00003804</t>
  </si>
  <si>
    <t>6100001601</t>
  </si>
  <si>
    <t>00038440</t>
  </si>
  <si>
    <t>6014_Ruby City 3 Phúc Lợi , 6000045905, ck cố định 3%</t>
  </si>
  <si>
    <t>00038441</t>
  </si>
  <si>
    <t>6012_Hateco Yên Sở, 6000046704 , CK 3%</t>
  </si>
  <si>
    <t>00038442</t>
  </si>
  <si>
    <t>6021_Emerald Mỹ Đình , 6000047279 , ck 3% cố định</t>
  </si>
  <si>
    <t>00038443</t>
  </si>
  <si>
    <t>6019_K35 Tân Mai , 600047278 , ck cố định 3%</t>
  </si>
  <si>
    <t>00038444</t>
  </si>
  <si>
    <t>6012_Hateco Yên Sở, 6000047277, ck 3% cố định</t>
  </si>
  <si>
    <t>00038445</t>
  </si>
  <si>
    <t>6011_Green Park Việt Hưng , 6000047275 , ck 3 %</t>
  </si>
  <si>
    <t>00038680</t>
  </si>
  <si>
    <t>6021_Emerald Mỹ Đình , 6000048663, ck 3%</t>
  </si>
  <si>
    <t>00003871</t>
  </si>
  <si>
    <t>6100001723 - phiếu MH001897 - dth6018</t>
  </si>
  <si>
    <t>00040020</t>
  </si>
  <si>
    <t>6022_S1.09 Vinhomes Ocean Park , 600048664 , ck 3%</t>
  </si>
  <si>
    <t>00040021</t>
  </si>
  <si>
    <t>6004_Imperria Sky Garden Minh Khai , 6000048660 , ck 3%</t>
  </si>
  <si>
    <t>00040022</t>
  </si>
  <si>
    <t>6005_Eco Dream Nguyễn Xiển , 6000048661 , ck 3%</t>
  </si>
  <si>
    <t>00040023</t>
  </si>
  <si>
    <t>6014_Ruby City 3 Phúc Lợi, 6000048618,  CK 3%</t>
  </si>
  <si>
    <t>00040059</t>
  </si>
  <si>
    <t>6019_K35 Tân Mai , 6000048662 , ck 3%</t>
  </si>
  <si>
    <t>00042075</t>
  </si>
  <si>
    <t>6004_Imperria Sky Garden Minh Khai , 6000043045, CK CỐ ĐỊNH 3%</t>
  </si>
  <si>
    <t>00042076</t>
  </si>
  <si>
    <t>6018_Vinhomes Symphony - 6000043625- CK 3% CỐ ĐỊNH</t>
  </si>
  <si>
    <t>00042077</t>
  </si>
  <si>
    <t>6003_New Horizon City Hoàng Mai - 6000043552 - CK CỐ ĐỊNH 3%</t>
  </si>
  <si>
    <t>00042078</t>
  </si>
  <si>
    <t>6005_Eco Dream Nguyễn Xiển - 6000043587- CK CỐ ĐỊNH 3%</t>
  </si>
  <si>
    <t>00042079</t>
  </si>
  <si>
    <t>6021_Emerald Mỹ Đình -6000045142, CK CỐ ĐỊNH 3%</t>
  </si>
  <si>
    <t>00042080</t>
  </si>
  <si>
    <t>6017_Thái Hà, Constrexim 1, 6000045139, ck cố định 3%</t>
  </si>
  <si>
    <t>00042081</t>
  </si>
  <si>
    <t>6013_Ecohome 3 Tân Xuân , 6000045135, ck cố định 3%</t>
  </si>
  <si>
    <t>00042082</t>
  </si>
  <si>
    <t>6020_Thăng Long Garden, 6000045140, ck cố định 3%</t>
  </si>
  <si>
    <t>00042083</t>
  </si>
  <si>
    <t>6004_Imperria Sky Garden Minh Khai , 6000045138, ck cố định 3%</t>
  </si>
  <si>
    <t>00042084</t>
  </si>
  <si>
    <t>6019_K35 Tân Mai , 6000045137, ck cố định 3%</t>
  </si>
  <si>
    <t>00042085</t>
  </si>
  <si>
    <t>6014_Ruby City 3 Phúc Lợi, 6000039897, CK CỐ ĐỊNH 3%</t>
  </si>
  <si>
    <t>00042088</t>
  </si>
  <si>
    <t>6006_AnLand Premium, 6000039881, CK CỐ ĐINH 3%</t>
  </si>
  <si>
    <t>00042090</t>
  </si>
  <si>
    <t>6000040570, 6001_Fresh Market Green Park , CK CỐ ĐỊNH 3%</t>
  </si>
  <si>
    <t>00042091</t>
  </si>
  <si>
    <t>6000040577, 6003_New Horizon City Hoàng Mai, CK CỐ ĐỊNH 3%</t>
  </si>
  <si>
    <t>00042092</t>
  </si>
  <si>
    <t>6000040596, 6005_Eco Dream Nguyễn Xiển, CK CỐ ĐỊNH 3%</t>
  </si>
  <si>
    <t>00042093</t>
  </si>
  <si>
    <t>6000040622, 6012_Hateco Yên Sở, CK CỐ ĐỊNH 3%</t>
  </si>
  <si>
    <t>00042094</t>
  </si>
  <si>
    <t>6000040629, 6013_Ecohome 3 Tân Xuân, CK CỐ ĐỊNH 3%</t>
  </si>
  <si>
    <t>00042095</t>
  </si>
  <si>
    <t>6000040652, 6019_K35 Tân Mai, CK CỐ ĐỊNH 3%</t>
  </si>
  <si>
    <t>00042096</t>
  </si>
  <si>
    <t>6000040664,  6021_Emerald Mỹ Đình, CK 3%</t>
  </si>
  <si>
    <t>00042097</t>
  </si>
  <si>
    <t>6022_S1.09 Vinhomes Ocean Park , 6000041441, CK CỐ ĐỊNH 3%</t>
  </si>
  <si>
    <t>00042099</t>
  </si>
  <si>
    <t>6011_Green Park Việt Hưng , 6000041402, CK CỐ ĐỊNH 3%</t>
  </si>
  <si>
    <t>00042100</t>
  </si>
  <si>
    <t>6014_Ruby City 3 Phúc Lợi , 6000041410, CK CỐ ĐỊNH 3%</t>
  </si>
  <si>
    <t>00042101</t>
  </si>
  <si>
    <t>6017_Thái Hà, Constrexim 1 , 6000041544, CK 3%</t>
  </si>
  <si>
    <t>00042102</t>
  </si>
  <si>
    <t>6014_Ruby City 3 Phúc Lợi , 6000042210/PO6000042264, CK CỐ ĐỊNH 3%, KM GÀ MUỐI 500G X 20% TỪ NGÀY 25-04 ĐẾN 15-05</t>
  </si>
  <si>
    <t>00042103</t>
  </si>
  <si>
    <t>6021_Emerald Mỹ Đình , 6000042251/PO6000042263, CK CỐ ĐỊNH 3%, KM GÀ MUỐI 500G X 20% TỪ 25-04-2023 ĐẾN 15-05-2023</t>
  </si>
  <si>
    <t>00042259</t>
  </si>
  <si>
    <t>Bán hàng CÔNG TY CỔ PHẦN ĐẠI THANH HẢI theo hóa đơn 00042259</t>
  </si>
  <si>
    <t>00004146</t>
  </si>
  <si>
    <t>Hàng trả 6018 - 6100001792</t>
  </si>
  <si>
    <t>00004148</t>
  </si>
  <si>
    <t>Hàng trả 6022 - 6100001797</t>
  </si>
  <si>
    <t>00004144</t>
  </si>
  <si>
    <t>Hàng trả 6014 - 6100001793</t>
  </si>
  <si>
    <t>00004139</t>
  </si>
  <si>
    <t>Hàng trả 6001 - 6100001762</t>
  </si>
  <si>
    <t>00004140</t>
  </si>
  <si>
    <t>Hàng trả 6004- 6100001788</t>
  </si>
  <si>
    <t>00004141</t>
  </si>
  <si>
    <t>Hàng trả 6005  - 6100001765</t>
  </si>
  <si>
    <t>00004142</t>
  </si>
  <si>
    <t>Hàng trả 6006 - 6100001752</t>
  </si>
  <si>
    <t>00004143</t>
  </si>
  <si>
    <t>Hàng trả 6011 - 6100001794</t>
  </si>
  <si>
    <t>00004145</t>
  </si>
  <si>
    <t>Hàng trả 6017 - 6100001741</t>
  </si>
  <si>
    <t>Hàng trả 6017 - 6100001800</t>
  </si>
  <si>
    <t>Hàng trả 6018 - 6100001763</t>
  </si>
  <si>
    <t>00004147</t>
  </si>
  <si>
    <t>Hàng trả 6020 -  6100001786</t>
  </si>
  <si>
    <t>Hàng trả 6022 - 6100001769</t>
  </si>
  <si>
    <t>Hàng trả tháng 7 ( bsung)</t>
  </si>
  <si>
    <t>Chiết khấu tháng 1+2+3</t>
  </si>
  <si>
    <t>Chiết khấu tháng 4+5+6+7</t>
  </si>
  <si>
    <t>TỔNG CỘNG</t>
  </si>
  <si>
    <t>Hàng trả tháng 8</t>
  </si>
  <si>
    <t>V+ HOABINH</t>
  </si>
  <si>
    <t>CÔNG TY CỔ PHẦN TRUNG TÂM THƯƠNG MẠI V+HÒA BÌNH</t>
  </si>
  <si>
    <t>Nợ năm 2023 (tháng 1- tháng 8)</t>
  </si>
  <si>
    <t>Bảng kê Hóa đơn, chứng từ</t>
  </si>
  <si>
    <t>Từ ngày 01/01/2023 đến ngày 30/07/2023</t>
  </si>
  <si>
    <t>00000094</t>
  </si>
  <si>
    <t>CK CỐ ĐỊNH 5%</t>
  </si>
  <si>
    <t>00002869</t>
  </si>
  <si>
    <t>00006859</t>
  </si>
  <si>
    <t>00023660</t>
  </si>
  <si>
    <t xml:space="preserve">CK CỐ ĐỊNH 5%, CK trên đơn giá </t>
  </si>
  <si>
    <t>00028306</t>
  </si>
  <si>
    <t>0004344</t>
  </si>
  <si>
    <t>00000233</t>
  </si>
  <si>
    <t>00001268</t>
  </si>
  <si>
    <t>00001589</t>
  </si>
  <si>
    <t xml:space="preserve">Phí tạo mã sản phẩm </t>
  </si>
  <si>
    <t xml:space="preserve">TỔNG CỘNG </t>
  </si>
  <si>
    <t>Nợ năm 2023 (tháng 1- tháng 6)</t>
  </si>
  <si>
    <t>Số chứng từ</t>
  </si>
  <si>
    <t>BH2207-2069</t>
  </si>
  <si>
    <t>Happymart ct8a kđt Dương Nội</t>
  </si>
  <si>
    <t>BH2208-0887</t>
  </si>
  <si>
    <t>BH2209/1961</t>
  </si>
  <si>
    <t>BH2210/2273</t>
  </si>
  <si>
    <t>BH2209-5611</t>
  </si>
  <si>
    <t>BH2212-6293</t>
  </si>
  <si>
    <t>Happymart CT8a Dương Nội, HN</t>
  </si>
  <si>
    <t>BH2303113</t>
  </si>
  <si>
    <t>BH2303262</t>
  </si>
  <si>
    <t>BH2304479</t>
  </si>
  <si>
    <t>HT23020187</t>
  </si>
  <si>
    <t>HT23020190</t>
  </si>
  <si>
    <t>HBTL2301/115</t>
  </si>
  <si>
    <t>HBTL2304/250</t>
  </si>
  <si>
    <t>HBTL2304/267</t>
  </si>
  <si>
    <t>HBTL2210/163</t>
  </si>
  <si>
    <t>HBTL2302/085</t>
  </si>
  <si>
    <t>HAPPYMART</t>
  </si>
  <si>
    <t>CÔNG TY TNHH HAPPY MART</t>
  </si>
  <si>
    <t>BH2207-2071</t>
  </si>
  <si>
    <t>Happymart anland 2</t>
  </si>
  <si>
    <t>BH2207-2070</t>
  </si>
  <si>
    <t>Happymart anland 1</t>
  </si>
  <si>
    <t>BH2208-1170</t>
  </si>
  <si>
    <t>BH2208-1314</t>
  </si>
  <si>
    <t>Happy Mart CT2 Dương Nội, HN</t>
  </si>
  <si>
    <t>BH2209/1963</t>
  </si>
  <si>
    <t>BH2209/1962</t>
  </si>
  <si>
    <t>BH2209/4816</t>
  </si>
  <si>
    <t>BH2210/2274</t>
  </si>
  <si>
    <t>BH2210/3025</t>
  </si>
  <si>
    <t>BH2209-3806</t>
  </si>
  <si>
    <t>BH2212-6216</t>
  </si>
  <si>
    <t>HT23020188</t>
  </si>
  <si>
    <t>HT23020189</t>
  </si>
  <si>
    <t>HBTL2304/231</t>
  </si>
  <si>
    <t>Happymart Anland 1</t>
  </si>
  <si>
    <t>00021419</t>
  </si>
  <si>
    <t>1C22TNT</t>
  </si>
  <si>
    <t>CK CỐ ĐỊNH 4%, đơn khai trương ck 10%</t>
  </si>
  <si>
    <t>00021420</t>
  </si>
  <si>
    <t>CÔNG TY CỔ PHẦN ĐẦU TƯ UNO VIỆT NAM</t>
  </si>
  <si>
    <t>TÒA N04 GOLDENTÒA N04 (GOLDEN TIME) ECOHOME 3, ĐÔNG NGẠC, BẮC TỪ LIÊM , HÀ NỘI,( CK CỐ ĐỊNH 4%)</t>
  </si>
  <si>
    <t>00023749</t>
  </si>
  <si>
    <t>TÒA N04 (GOLDEN TIME), ECOHOME 3, ĐÔNG NGẠC , BẮC TỪ LIÊM , HÀ NỘI,( CK CỐ ĐỊNH 4%)</t>
  </si>
  <si>
    <t>00025946</t>
  </si>
  <si>
    <t>00027362</t>
  </si>
  <si>
    <t>00029388</t>
  </si>
  <si>
    <t>CHIẾT KHẤU CỐ ĐỊNH 4%</t>
  </si>
  <si>
    <t>00029772</t>
  </si>
  <si>
    <t>00034167</t>
  </si>
  <si>
    <t>00036434</t>
  </si>
  <si>
    <t>00038435</t>
  </si>
  <si>
    <t>00042295</t>
  </si>
  <si>
    <t>00044319</t>
  </si>
  <si>
    <t>00045920</t>
  </si>
  <si>
    <t>00048070</t>
  </si>
  <si>
    <t>00049561</t>
  </si>
  <si>
    <t>Bán hàng CÔNG TY CỔ PHẦN ĐẦU TƯ UNO VIỆT NAM theo hóa đơn 00049561</t>
  </si>
  <si>
    <t>00054129</t>
  </si>
  <si>
    <t>00056830</t>
  </si>
  <si>
    <t>00025011</t>
  </si>
  <si>
    <t>CK CỐ ĐỊNH 4% - Unomart - Ecohome 3 Goldentime</t>
  </si>
  <si>
    <t>00002872</t>
  </si>
  <si>
    <t>CK CỐ ĐỊNH 4%</t>
  </si>
  <si>
    <t>00000976</t>
  </si>
  <si>
    <t xml:space="preserve">Thanh toán </t>
  </si>
  <si>
    <t xml:space="preserve">Còn phải thanh toán </t>
  </si>
  <si>
    <t>UNO</t>
  </si>
  <si>
    <t>TMART</t>
  </si>
  <si>
    <t xml:space="preserve">Mẫu số </t>
  </si>
  <si>
    <t>0002186</t>
  </si>
  <si>
    <t>23/11/2021</t>
  </si>
  <si>
    <t>01GTKT0/006</t>
  </si>
  <si>
    <t>NT/21E</t>
  </si>
  <si>
    <t>CÔNG TY CỔ PHẦN T-MARTSTORES</t>
  </si>
  <si>
    <t>0103973610</t>
  </si>
  <si>
    <t>0002187</t>
  </si>
  <si>
    <t>0004732</t>
  </si>
  <si>
    <t>20/12/2021</t>
  </si>
  <si>
    <t>0004733</t>
  </si>
  <si>
    <t>0010350</t>
  </si>
  <si>
    <t>27/01/2022</t>
  </si>
  <si>
    <t>0010351</t>
  </si>
  <si>
    <t>00059232</t>
  </si>
  <si>
    <t>Tmart01051 71. Quầy Hưng Yên</t>
  </si>
  <si>
    <t>8%</t>
  </si>
  <si>
    <t>00059233</t>
  </si>
  <si>
    <t>Tmart01023 00. Quầy 39 Cầu Diễn</t>
  </si>
  <si>
    <t>00059234</t>
  </si>
  <si>
    <t>Tmart01012 36. Quầy CT2 Xuân Mai, Tô Hiệu</t>
  </si>
  <si>
    <t>00059235</t>
  </si>
  <si>
    <t>Tmart01000 28. Quầy 485 Vũ Tông Phan</t>
  </si>
  <si>
    <t>00059236</t>
  </si>
  <si>
    <t>Tmart01017 39. Quầy 112 Âu Cơ</t>
  </si>
  <si>
    <t>00059237</t>
  </si>
  <si>
    <t>Tmart01089 108. Quầy Licogi 13</t>
  </si>
  <si>
    <t>00059238</t>
  </si>
  <si>
    <t>Tmart03001 119 Quầy Yên Xá</t>
  </si>
  <si>
    <t>00059239</t>
  </si>
  <si>
    <t>Tmart00628 03. Quầy 274 Khương Đình</t>
  </si>
  <si>
    <t>00059240</t>
  </si>
  <si>
    <t>Tmart01027 120. Quầy Xốm 2</t>
  </si>
  <si>
    <t>00059241</t>
  </si>
  <si>
    <t>Tmart01041 61. Quầy Định Công, số 1 Trần Nguyên Đán</t>
  </si>
  <si>
    <t>00059242</t>
  </si>
  <si>
    <t>Tmart01062 82. Quầy H3.2 FLC Đại Mỗ</t>
  </si>
  <si>
    <t>00059243</t>
  </si>
  <si>
    <t>Tmart01061 81. Quầy Victory 2</t>
  </si>
  <si>
    <t>00059244</t>
  </si>
  <si>
    <t>Tmart01063 83. Tmart Tòa N02, Ecohome3</t>
  </si>
  <si>
    <t>00059245</t>
  </si>
  <si>
    <t>Tmart01072 91. Quầy 96 Vĩnh Hưng</t>
  </si>
  <si>
    <t>00059246</t>
  </si>
  <si>
    <t>Tmart01075 94. 282 Xuân Đỉnh</t>
  </si>
  <si>
    <t>00059247</t>
  </si>
  <si>
    <t>Tmart01080 99. Quầy Roman Tố Hữu</t>
  </si>
  <si>
    <t>00059248</t>
  </si>
  <si>
    <t>Tmart01084 103. Quầy Kosmo</t>
  </si>
  <si>
    <t>00059249</t>
  </si>
  <si>
    <t>Tmart01097 116. Quầy Iris Garden</t>
  </si>
  <si>
    <t>00059251</t>
  </si>
  <si>
    <t>Tmart00989 20. Quầy Tân Tây Đô</t>
  </si>
  <si>
    <t>00059252</t>
  </si>
  <si>
    <t>Tmart00357 01. Quầy 72 Lĩnh Nam</t>
  </si>
  <si>
    <t>00059347</t>
  </si>
  <si>
    <t>Tmart01081 100. Quầy Trâu Quỳ, Gia Lâm</t>
  </si>
  <si>
    <t>00060589</t>
  </si>
  <si>
    <t>Tmart01065 84. Quầy Tecco Tứ Hiệp</t>
  </si>
  <si>
    <t>00060625</t>
  </si>
  <si>
    <t>Tmart01011 35. Quầy tầng 5 tòa GEMEK, KĐT Lê Trọng Tấn</t>
  </si>
  <si>
    <t>00060626</t>
  </si>
  <si>
    <t>00060627</t>
  </si>
  <si>
    <t>Tmart01048 68. Quầy 32T ĐN-A KĐT Golden An Khánh</t>
  </si>
  <si>
    <t>00060628</t>
  </si>
  <si>
    <t>00060629</t>
  </si>
  <si>
    <t>00060630</t>
  </si>
  <si>
    <t>Tmart00992 22. Quầy CT3 KĐT Văn Khê</t>
  </si>
  <si>
    <t>00060631</t>
  </si>
  <si>
    <t>Tmart00988 19. Quầy Resco Cổ Nhuế</t>
  </si>
  <si>
    <t>00060632</t>
  </si>
  <si>
    <t>Tmart01047 67. Quầy Trần Thủ Độ</t>
  </si>
  <si>
    <t>00060633</t>
  </si>
  <si>
    <t>Tmart01067 86. Quầy Nơ 4A Linh Đàm</t>
  </si>
  <si>
    <t>00060634</t>
  </si>
  <si>
    <t>00060635</t>
  </si>
  <si>
    <t>Tmart00722 09. Quầy Sóc Sơn</t>
  </si>
  <si>
    <t>00060636</t>
  </si>
  <si>
    <t>Tmart00928 12. Quầy CT12B Kim Văn - Kim Lũ</t>
  </si>
  <si>
    <t>00060637</t>
  </si>
  <si>
    <t>Tmart01071 90. Quầy Đại Thanh 2</t>
  </si>
  <si>
    <t>00060638</t>
  </si>
  <si>
    <t>00060639</t>
  </si>
  <si>
    <t>00060640</t>
  </si>
  <si>
    <t>Tmart00993 23. Quầy CT1 Ngô Thì Nhậm, Hà Đông</t>
  </si>
  <si>
    <t>00060641</t>
  </si>
  <si>
    <t>Tmart01021 42. Quầy Ecolife, 58 Tố Hữu</t>
  </si>
  <si>
    <t>00060809</t>
  </si>
  <si>
    <t>Tmart01088 107. Quầy Ruby City Phúc Lợi</t>
  </si>
  <si>
    <t>00060811</t>
  </si>
  <si>
    <t>00060890</t>
  </si>
  <si>
    <t>Tmart01073 92. Quầy Lê Văn Thiêm</t>
  </si>
  <si>
    <t>00060891</t>
  </si>
  <si>
    <t>00060892</t>
  </si>
  <si>
    <t>Tmart01083 102. Quầy Đại Thanh 3, CT8A</t>
  </si>
  <si>
    <t>00060960</t>
  </si>
  <si>
    <t>Tmart01032 52. Quầy Vĩnh Quỳnh</t>
  </si>
  <si>
    <t>00060977</t>
  </si>
  <si>
    <t>00060978</t>
  </si>
  <si>
    <t>Tmart01025 45. Quầy 20 Đức Diễn</t>
  </si>
  <si>
    <t>00060979</t>
  </si>
  <si>
    <t>Tmart01078 96. Quầy Ecohome 1</t>
  </si>
  <si>
    <t>00060980</t>
  </si>
  <si>
    <t>Tmart01082 101. Quầy CT2-Epics Home-43 Phạm Văn Đồng</t>
  </si>
  <si>
    <t>00060981</t>
  </si>
  <si>
    <t>Tmart00983 16. Quầy Xala, tòa nhà Hemisco, Xala</t>
  </si>
  <si>
    <t>00060982</t>
  </si>
  <si>
    <t>00060983</t>
  </si>
  <si>
    <t>00060984</t>
  </si>
  <si>
    <t>Tmart01049 69. Quầy 59 Xuân La, Tây Hồ, HN</t>
  </si>
  <si>
    <t>00060985</t>
  </si>
  <si>
    <t>00060986</t>
  </si>
  <si>
    <t>00060987</t>
  </si>
  <si>
    <t>Tmart01001 29. Quầy tòa K-KĐT Dương Nội</t>
  </si>
  <si>
    <t>00060999</t>
  </si>
  <si>
    <t>00061624</t>
  </si>
  <si>
    <t>Tmart03003 122. Quầy TECCO Diamond , đơn khai trương ck 10%</t>
  </si>
  <si>
    <t>00061915</t>
  </si>
  <si>
    <t>Tmart01070 89. quầy No5 Golden Time, Ecohome 4</t>
  </si>
  <si>
    <t>00061918</t>
  </si>
  <si>
    <t>Tmart01046 66. Quầy 47 Tân Xuân, Bắc Từ Liêm, HN</t>
  </si>
  <si>
    <t>00062078</t>
  </si>
  <si>
    <t>00062091</t>
  </si>
  <si>
    <t>00062092</t>
  </si>
  <si>
    <t>00062107</t>
  </si>
  <si>
    <t>00062108</t>
  </si>
  <si>
    <t>00062109</t>
  </si>
  <si>
    <t>00062110</t>
  </si>
  <si>
    <t>00062111</t>
  </si>
  <si>
    <t>00062112</t>
  </si>
  <si>
    <t>00062113</t>
  </si>
  <si>
    <t>00062114</t>
  </si>
  <si>
    <t>00062276</t>
  </si>
  <si>
    <t>00062277</t>
  </si>
  <si>
    <t>00062287</t>
  </si>
  <si>
    <t>00062344</t>
  </si>
  <si>
    <t>Tmart00999 27. Quầy 62 Thanh Liệt (658 Kim Giang mới)</t>
  </si>
  <si>
    <t>00063577</t>
  </si>
  <si>
    <t>00063578</t>
  </si>
  <si>
    <t>00063579</t>
  </si>
  <si>
    <t>00063580</t>
  </si>
  <si>
    <t>00063585</t>
  </si>
  <si>
    <t>00063588</t>
  </si>
  <si>
    <t>00063590</t>
  </si>
  <si>
    <t>00063591</t>
  </si>
  <si>
    <t>00063592</t>
  </si>
  <si>
    <t>00063593</t>
  </si>
  <si>
    <t>00063594</t>
  </si>
  <si>
    <t>00063665</t>
  </si>
  <si>
    <t>00063676</t>
  </si>
  <si>
    <t>00063728</t>
  </si>
  <si>
    <t>00063870</t>
  </si>
  <si>
    <t>00063871</t>
  </si>
  <si>
    <t>Tmart03003 122. Quầy TECCO Diamond</t>
  </si>
  <si>
    <t>00063872</t>
  </si>
  <si>
    <t>00064643</t>
  </si>
  <si>
    <t>Tmart03002 121. Quầy HH4C- Linh Đàm 2</t>
  </si>
  <si>
    <t>00064659</t>
  </si>
  <si>
    <t>Tmart01029 49. Nơ 6A, Linh Đàm</t>
  </si>
  <si>
    <t>00064660</t>
  </si>
  <si>
    <t>00064670</t>
  </si>
  <si>
    <t>00064898</t>
  </si>
  <si>
    <t>00064904</t>
  </si>
  <si>
    <t>00064942</t>
  </si>
  <si>
    <t>00065124</t>
  </si>
  <si>
    <t>Hàng trả 2021</t>
  </si>
  <si>
    <t>Hàng trả T10,2023</t>
  </si>
  <si>
    <t xml:space="preserve">Chưa chốt </t>
  </si>
  <si>
    <t>(công nợ 2021)</t>
  </si>
  <si>
    <t xml:space="preserve">Đã gửi chứng từ cho kế toán </t>
  </si>
  <si>
    <t xml:space="preserve">BẢNG KÊ HÓA ĐƠN CHƯA THANH TOÁN </t>
  </si>
  <si>
    <t>2022 &amp;2023</t>
  </si>
  <si>
    <r>
      <rPr>
        <sz val="11"/>
        <color rgb="FFFF0000"/>
        <rFont val="Calibri"/>
        <family val="2"/>
        <scheme val="minor"/>
      </rPr>
      <t xml:space="preserve">2021 </t>
    </r>
    <r>
      <rPr>
        <sz val="11"/>
        <color theme="1"/>
        <rFont val="Calibri"/>
        <family val="2"/>
        <scheme val="minor"/>
      </rPr>
      <t>&amp; T10</t>
    </r>
  </si>
  <si>
    <t>KHÁCH CÔNG NỢ</t>
  </si>
  <si>
    <t>00047429</t>
  </si>
  <si>
    <t>K-Market The Matrix one , CK 5% CỐ ĐỊNH</t>
  </si>
  <si>
    <t>CÔNG TY TNHH THƯƠNG MẠI K &amp; K TOÀN CẦU</t>
  </si>
  <si>
    <t>00051382</t>
  </si>
  <si>
    <t>K-MARKET GREEN BAY</t>
  </si>
  <si>
    <t>00054184</t>
  </si>
  <si>
    <t>Bán hàng K-Market  Quang Minh , CK 5% CỐ ĐỊNH</t>
  </si>
  <si>
    <t>00056022</t>
  </si>
  <si>
    <t>Bán hàng CÔNG TY TNHH THƯƠNG MẠI K &amp; K TOÀN CẦU theo hóa đơn 00056022</t>
  </si>
  <si>
    <t>00057643</t>
  </si>
  <si>
    <t>Bán hàng K-market Nguyễn Cao - Bắc Ninh theo hóa đơn 00057643 , CK 5% CỐ ĐỊNH + 10% ĐƠN KHAI TRƯƠNG</t>
  </si>
  <si>
    <t>00057718</t>
  </si>
  <si>
    <t>Bán hàng K-market Nguyễn Cao - Bắc Ninh theo hóa đơn 00057718 , CK 5% CỐ ĐỊNH + 10% ĐƠN KHAI TRƯƠNG</t>
  </si>
  <si>
    <t>00059267</t>
  </si>
  <si>
    <t>00062349</t>
  </si>
  <si>
    <t>K-Market Thăng Long Number 1</t>
  </si>
  <si>
    <t>00063682</t>
  </si>
  <si>
    <t>K-Market Kosmo</t>
  </si>
  <si>
    <t>00063684</t>
  </si>
  <si>
    <t>K-Market The Matrix one</t>
  </si>
  <si>
    <t>Chiết khấu trưng bày tháng 10: 0,5%</t>
  </si>
  <si>
    <t>Chương trình thẻ thành viên: 1%</t>
  </si>
  <si>
    <t>Thưởng doanh số: 1%</t>
  </si>
  <si>
    <r>
      <t>T8+T9+</t>
    </r>
    <r>
      <rPr>
        <sz val="8"/>
        <rFont val="Microsoft Sans Serif"/>
        <family val="2"/>
      </rPr>
      <t>T10</t>
    </r>
  </si>
  <si>
    <t>BẢNG KÊ HÓA ĐƠN CHƯA THANH TOÁN</t>
  </si>
  <si>
    <t>KMARKET</t>
  </si>
  <si>
    <t>Tài khoản: 131; Từ ngày 01/11/2023 đến ngày 09/11/2023</t>
  </si>
  <si>
    <t>KL</t>
  </si>
  <si>
    <t>KHÁCH LẺ</t>
  </si>
  <si>
    <t>KL.HN001</t>
  </si>
  <si>
    <t>Thực phẩm sạch Minh An SA2 the Sakura Vinhomes Smartcity, Tây Mỗ</t>
  </si>
  <si>
    <t>KL.HN002</t>
  </si>
  <si>
    <t>SA Green Mart, SA2 the Sakura Vinhomes Smartcity, Tây Mỗ</t>
  </si>
  <si>
    <t>KL00018</t>
  </si>
  <si>
    <t>CỬA HÀNG TIỆN LỢI (TIEN LOI MART) -TRẦN THỊ HẰNG</t>
  </si>
  <si>
    <t>KL00021</t>
  </si>
  <si>
    <t>KA Mart - Chị Kim 0963982572</t>
  </si>
  <si>
    <t>KL00022</t>
  </si>
  <si>
    <t>VÕ VĂN THẢO</t>
  </si>
  <si>
    <t>KL00031</t>
  </si>
  <si>
    <t>DELI MART (anh Nhâm)</t>
  </si>
  <si>
    <t>KL00045</t>
  </si>
  <si>
    <t>chị Lan 0947835982</t>
  </si>
  <si>
    <t>KL00047</t>
  </si>
  <si>
    <t>QUÁN HƯƠNG BẮC</t>
  </si>
  <si>
    <t>KL00048</t>
  </si>
  <si>
    <t>Cửa hàng tiện ích- No2 Trần Quý Kiên</t>
  </si>
  <si>
    <t>KL00051</t>
  </si>
  <si>
    <t>Hà Linh Mart</t>
  </si>
  <si>
    <t>KL00054</t>
  </si>
  <si>
    <t>Tân Trang mart</t>
  </si>
  <si>
    <t>KL00067</t>
  </si>
  <si>
    <t>Minh Thương Mart</t>
  </si>
  <si>
    <t>KL00091</t>
  </si>
  <si>
    <t>Welmart, D14 the Manor Mỹ Đình</t>
  </si>
  <si>
    <t>KL00097</t>
  </si>
  <si>
    <t>Go Mart</t>
  </si>
  <si>
    <t>Kai mart - Tòa S01.09 Vinhomes Ocean Park</t>
  </si>
  <si>
    <t>KL00100</t>
  </si>
  <si>
    <t>Hada mart, N5 ecohome 3</t>
  </si>
  <si>
    <t>KL00104</t>
  </si>
  <si>
    <t>V mart toà R1.01  Vin Ocean park</t>
  </si>
  <si>
    <t>KL00106</t>
  </si>
  <si>
    <t>Em Nguyệt - Sach.Mart</t>
  </si>
  <si>
    <t>KL00108</t>
  </si>
  <si>
    <t>S mart- l4 RS1 Khu đô thị Ciputra</t>
  </si>
  <si>
    <t>KL00110</t>
  </si>
  <si>
    <t>Siêu thị Mefresh</t>
  </si>
  <si>
    <t>KL00118</t>
  </si>
  <si>
    <t>CÔNG TY TNHH HOÀNG MẤM</t>
  </si>
  <si>
    <t>KL00120</t>
  </si>
  <si>
    <t>MIN MART</t>
  </si>
  <si>
    <t>KL00123</t>
  </si>
  <si>
    <t>CÔNG TY TNHH MỘT THÀNH VIÊN THƯƠNG MẠI &amp; DỊCH VỤ TRƯỜNG SINH</t>
  </si>
  <si>
    <t>KL00126</t>
  </si>
  <si>
    <t>Kai mart - Tòa S2.12 Vinhome Ocean Park</t>
  </si>
  <si>
    <t>Số dòng = 97</t>
  </si>
  <si>
    <t>BH2309290 (08/11)</t>
  </si>
  <si>
    <t xml:space="preserve"> BH2309087(26/10) </t>
  </si>
  <si>
    <t>BH2309203 (02/11)</t>
  </si>
  <si>
    <t>BH2309204 (02/11)</t>
  </si>
  <si>
    <t>BH2309288 (08/11)</t>
  </si>
  <si>
    <t>BH2309287 (08/11)</t>
  </si>
  <si>
    <t>BH2309236 (06/11)</t>
  </si>
  <si>
    <t>BH2309292 (08/11)</t>
  </si>
  <si>
    <t>BH2309238 (06/11)</t>
  </si>
  <si>
    <t>BH2309289 (08/11)</t>
  </si>
  <si>
    <t>BH2309202 (02/11)</t>
  </si>
  <si>
    <t>BH2309286 (08/11)</t>
  </si>
  <si>
    <t>BH2309182 (1/11)</t>
  </si>
  <si>
    <t>BH2309285 (08/11)</t>
  </si>
  <si>
    <t>BH2309302 (08/11)</t>
  </si>
  <si>
    <t>BH2309303 (08/11)</t>
  </si>
  <si>
    <t>BH2309074 (25/10)</t>
  </si>
  <si>
    <t>BH2309293 (08/11)</t>
  </si>
  <si>
    <r>
      <rPr>
        <sz val="8"/>
        <color rgb="FFFF0000"/>
        <rFont val="Microsoft Sans Serif"/>
        <family val="2"/>
      </rPr>
      <t>BH2308768 (7/10),</t>
    </r>
    <r>
      <rPr>
        <sz val="8"/>
        <rFont val="Microsoft Sans Serif"/>
        <family val="2"/>
      </rPr>
      <t xml:space="preserve"> BH2309246 (07/11)</t>
    </r>
  </si>
  <si>
    <r>
      <rPr>
        <sz val="8"/>
        <color rgb="FFFF0000"/>
        <rFont val="Microsoft Sans Serif"/>
        <family val="2"/>
      </rPr>
      <t>BH2308961 (19/10),</t>
    </r>
    <r>
      <rPr>
        <sz val="8"/>
        <rFont val="Microsoft Sans Serif"/>
        <family val="2"/>
      </rPr>
      <t xml:space="preserve"> BH2309220 (06/11)</t>
    </r>
  </si>
  <si>
    <r>
      <rPr>
        <sz val="8"/>
        <color rgb="FFFF0000"/>
        <rFont val="Microsoft Sans Serif"/>
        <family val="2"/>
      </rPr>
      <t>BH2315500 (07/10),</t>
    </r>
    <r>
      <rPr>
        <sz val="8"/>
        <rFont val="Microsoft Sans Serif"/>
        <family val="2"/>
      </rPr>
      <t xml:space="preserve"> </t>
    </r>
  </si>
  <si>
    <r>
      <rPr>
        <sz val="8"/>
        <color rgb="FFFF0000"/>
        <rFont val="Microsoft Sans Serif"/>
        <family val="2"/>
      </rPr>
      <t>BH2308740 (05/10),</t>
    </r>
    <r>
      <rPr>
        <sz val="8"/>
        <rFont val="Microsoft Sans Serif"/>
        <family val="2"/>
      </rPr>
      <t xml:space="preserve"> BH2309244 (07/11)</t>
    </r>
  </si>
  <si>
    <r>
      <rPr>
        <sz val="8"/>
        <color rgb="FFFF0000"/>
        <rFont val="Microsoft Sans Serif"/>
        <family val="2"/>
      </rPr>
      <t>BH2308714(04/10)</t>
    </r>
    <r>
      <rPr>
        <sz val="8"/>
        <rFont val="Microsoft Sans Serif"/>
        <family val="2"/>
      </rPr>
      <t>, BH2309283 (8/11)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</si>
</sst>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_);\(#,##0\)"/>
    <numFmt numFmtId="168" formatCode="#,##0_ ;\-#,##0\ "/>
    <numFmt numFmtId="169" formatCode="#,##0_ ;[Red]\-#,##0\ "/>
    <numFmt numFmtId="170" formatCode="dd/mm/yyyy\ hh:mm\ AM/PM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color rgb="FFFF0000"/>
      <name val="Microsoft Sans Serif"/>
      <family val="2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name val="Arial"/>
      <family val="2"/>
      <charset val="163"/>
    </font>
    <font>
      <b/>
      <sz val="12"/>
      <name val="Times New Roman"/>
      <family val="2"/>
      <charset val="163"/>
    </font>
    <font>
      <b/>
      <sz val="12"/>
      <color rgb="FFFF0000"/>
      <name val="Times New Roman"/>
      <family val="2"/>
      <charset val="163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sz val="8"/>
      <color rgb="FF000000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2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59">
    <xf numFmtId="0" fontId="0" fillId="0" borderId="0" xfId="0"/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5" fontId="10" fillId="3" borderId="0" xfId="1" applyNumberFormat="1" applyFont="1" applyFill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38" fontId="4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4" borderId="6" xfId="4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center"/>
    </xf>
    <xf numFmtId="0" fontId="8" fillId="0" borderId="6" xfId="4" applyFont="1" applyBorder="1" applyAlignment="1">
      <alignment horizontal="right"/>
    </xf>
    <xf numFmtId="0" fontId="8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4" borderId="6" xfId="4" applyFont="1" applyFill="1" applyBorder="1" applyAlignment="1">
      <alignment horizontal="right" wrapText="1"/>
    </xf>
    <xf numFmtId="0" fontId="8" fillId="0" borderId="6" xfId="4" applyFont="1" applyBorder="1" applyAlignment="1">
      <alignment horizontal="right" wrapText="1"/>
    </xf>
    <xf numFmtId="0" fontId="9" fillId="0" borderId="6" xfId="0" applyFont="1" applyBorder="1" applyAlignment="1">
      <alignment horizontal="right" vertical="center"/>
    </xf>
    <xf numFmtId="0" fontId="14" fillId="5" borderId="6" xfId="0" applyFont="1" applyFill="1" applyBorder="1" applyAlignment="1">
      <alignment horizontal="center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166" fontId="15" fillId="0" borderId="6" xfId="1" applyNumberFormat="1" applyFont="1" applyBorder="1" applyAlignment="1">
      <alignment horizontal="right" vertical="center" wrapText="1"/>
    </xf>
    <xf numFmtId="167" fontId="15" fillId="0" borderId="6" xfId="0" applyNumberFormat="1" applyFont="1" applyBorder="1" applyAlignment="1">
      <alignment horizontal="right" vertical="center" wrapText="1"/>
    </xf>
    <xf numFmtId="0" fontId="15" fillId="0" borderId="9" xfId="0" quotePrefix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left" vertical="center" wrapText="1"/>
    </xf>
    <xf numFmtId="0" fontId="15" fillId="0" borderId="6" xfId="0" quotePrefix="1" applyFont="1" applyBorder="1" applyAlignment="1">
      <alignment horizontal="left" vertical="center" wrapText="1"/>
    </xf>
    <xf numFmtId="167" fontId="15" fillId="0" borderId="9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/>
    </xf>
    <xf numFmtId="14" fontId="16" fillId="0" borderId="6" xfId="0" applyNumberFormat="1" applyFont="1" applyBorder="1" applyAlignment="1">
      <alignment horizontal="center"/>
    </xf>
    <xf numFmtId="0" fontId="17" fillId="0" borderId="9" xfId="0" quotePrefix="1" applyFont="1" applyBorder="1" applyAlignment="1">
      <alignment horizontal="center" vertical="center" wrapText="1"/>
    </xf>
    <xf numFmtId="167" fontId="18" fillId="0" borderId="6" xfId="0" applyNumberFormat="1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quotePrefix="1" applyFont="1" applyBorder="1" applyAlignment="1">
      <alignment horizontal="left" vertical="center"/>
    </xf>
    <xf numFmtId="0" fontId="17" fillId="0" borderId="9" xfId="0" quotePrefix="1" applyFont="1" applyBorder="1" applyAlignment="1">
      <alignment horizontal="center" vertical="center"/>
    </xf>
    <xf numFmtId="0" fontId="0" fillId="0" borderId="0" xfId="0" applyAlignment="1">
      <alignment wrapText="1"/>
    </xf>
    <xf numFmtId="0" fontId="19" fillId="0" borderId="6" xfId="7" applyBorder="1" applyAlignment="1">
      <alignment horizontal="left" vertical="center"/>
    </xf>
    <xf numFmtId="165" fontId="0" fillId="0" borderId="0" xfId="1" applyNumberFormat="1" applyFont="1"/>
    <xf numFmtId="14" fontId="2" fillId="2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right" vertical="center"/>
    </xf>
    <xf numFmtId="38" fontId="21" fillId="3" borderId="4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6" fontId="0" fillId="0" borderId="0" xfId="1" applyNumberFormat="1" applyFont="1"/>
    <xf numFmtId="0" fontId="2" fillId="0" borderId="12" xfId="0" applyFont="1" applyBorder="1" applyAlignment="1">
      <alignment horizontal="left" vertical="center"/>
    </xf>
    <xf numFmtId="14" fontId="4" fillId="6" borderId="4" xfId="0" applyNumberFormat="1" applyFont="1" applyFill="1" applyBorder="1" applyAlignment="1">
      <alignment horizontal="left" vertical="center"/>
    </xf>
    <xf numFmtId="0" fontId="0" fillId="3" borderId="0" xfId="0" applyFill="1"/>
    <xf numFmtId="166" fontId="22" fillId="0" borderId="0" xfId="0" applyNumberFormat="1" applyFont="1"/>
    <xf numFmtId="0" fontId="0" fillId="4" borderId="0" xfId="0" applyFill="1"/>
    <xf numFmtId="0" fontId="27" fillId="0" borderId="0" xfId="0" applyFont="1" applyAlignment="1">
      <alignment horizontal="center"/>
    </xf>
    <xf numFmtId="0" fontId="28" fillId="0" borderId="0" xfId="0" applyFont="1"/>
    <xf numFmtId="168" fontId="29" fillId="0" borderId="0" xfId="1" applyNumberFormat="1" applyFont="1" applyAlignment="1">
      <alignment horizontal="center"/>
    </xf>
    <xf numFmtId="14" fontId="30" fillId="2" borderId="6" xfId="0" applyNumberFormat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/>
    </xf>
    <xf numFmtId="168" fontId="29" fillId="2" borderId="6" xfId="0" applyNumberFormat="1" applyFont="1" applyFill="1" applyBorder="1" applyAlignment="1">
      <alignment horizontal="center" vertical="center" wrapText="1"/>
    </xf>
    <xf numFmtId="168" fontId="29" fillId="2" borderId="6" xfId="1" applyNumberFormat="1" applyFont="1" applyFill="1" applyBorder="1" applyAlignment="1">
      <alignment horizontal="center" vertical="center" wrapText="1"/>
    </xf>
    <xf numFmtId="14" fontId="31" fillId="4" borderId="6" xfId="0" applyNumberFormat="1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/>
    </xf>
    <xf numFmtId="168" fontId="32" fillId="4" borderId="6" xfId="0" applyNumberFormat="1" applyFont="1" applyFill="1" applyBorder="1" applyAlignment="1">
      <alignment horizontal="center" vertical="center" wrapText="1"/>
    </xf>
    <xf numFmtId="168" fontId="29" fillId="4" borderId="6" xfId="1" applyNumberFormat="1" applyFont="1" applyFill="1" applyBorder="1" applyAlignment="1">
      <alignment horizontal="center" vertical="center" wrapText="1"/>
    </xf>
    <xf numFmtId="14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168" fontId="32" fillId="0" borderId="6" xfId="0" applyNumberFormat="1" applyFont="1" applyBorder="1" applyAlignment="1">
      <alignment horizontal="right" vertical="center"/>
    </xf>
    <xf numFmtId="168" fontId="32" fillId="0" borderId="6" xfId="0" applyNumberFormat="1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168" fontId="32" fillId="0" borderId="6" xfId="1" applyNumberFormat="1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168" fontId="29" fillId="0" borderId="6" xfId="0" applyNumberFormat="1" applyFont="1" applyBorder="1" applyAlignment="1">
      <alignment vertical="center"/>
    </xf>
    <xf numFmtId="168" fontId="32" fillId="4" borderId="6" xfId="0" applyNumberFormat="1" applyFont="1" applyFill="1" applyBorder="1" applyAlignment="1">
      <alignment horizontal="right" vertical="center"/>
    </xf>
    <xf numFmtId="0" fontId="20" fillId="0" borderId="0" xfId="0" applyFont="1"/>
    <xf numFmtId="14" fontId="25" fillId="2" borderId="13" xfId="0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/>
    </xf>
    <xf numFmtId="38" fontId="25" fillId="2" borderId="13" xfId="0" applyNumberFormat="1" applyFont="1" applyFill="1" applyBorder="1" applyAlignment="1">
      <alignment horizontal="center" vertical="center" wrapText="1"/>
    </xf>
    <xf numFmtId="14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38" fontId="25" fillId="0" borderId="6" xfId="0" applyNumberFormat="1" applyFont="1" applyBorder="1" applyAlignment="1">
      <alignment horizontal="right" vertical="center"/>
    </xf>
    <xf numFmtId="14" fontId="26" fillId="0" borderId="6" xfId="0" applyNumberFormat="1" applyFont="1" applyBorder="1" applyAlignment="1">
      <alignment horizontal="center"/>
    </xf>
    <xf numFmtId="0" fontId="26" fillId="0" borderId="6" xfId="0" quotePrefix="1" applyFont="1" applyBorder="1"/>
    <xf numFmtId="3" fontId="26" fillId="0" borderId="6" xfId="0" applyNumberFormat="1" applyFont="1" applyBorder="1"/>
    <xf numFmtId="38" fontId="25" fillId="0" borderId="6" xfId="0" applyNumberFormat="1" applyFont="1" applyBorder="1" applyAlignment="1">
      <alignment vertical="center"/>
    </xf>
    <xf numFmtId="0" fontId="26" fillId="0" borderId="6" xfId="0" applyFont="1" applyBorder="1"/>
    <xf numFmtId="169" fontId="25" fillId="0" borderId="6" xfId="1" applyNumberFormat="1" applyFont="1" applyFill="1" applyBorder="1" applyAlignment="1">
      <alignment vertical="center"/>
    </xf>
    <xf numFmtId="38" fontId="26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38" fontId="23" fillId="0" borderId="6" xfId="0" applyNumberFormat="1" applyFont="1" applyBorder="1"/>
    <xf numFmtId="14" fontId="35" fillId="2" borderId="6" xfId="0" applyNumberFormat="1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38" fontId="35" fillId="2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2" fillId="0" borderId="6" xfId="0" applyNumberFormat="1" applyFont="1" applyBorder="1" applyAlignment="1">
      <alignment horizontal="right" vertical="center"/>
    </xf>
    <xf numFmtId="0" fontId="0" fillId="0" borderId="6" xfId="0" applyBorder="1"/>
    <xf numFmtId="38" fontId="22" fillId="0" borderId="6" xfId="0" applyNumberFormat="1" applyFont="1" applyBorder="1"/>
    <xf numFmtId="14" fontId="0" fillId="0" borderId="0" xfId="0" applyNumberFormat="1"/>
    <xf numFmtId="0" fontId="2" fillId="0" borderId="4" xfId="0" quotePrefix="1" applyFont="1" applyBorder="1" applyAlignment="1">
      <alignment horizontal="left" vertical="center"/>
    </xf>
    <xf numFmtId="38" fontId="2" fillId="4" borderId="0" xfId="0" applyNumberFormat="1" applyFont="1" applyFill="1" applyAlignment="1">
      <alignment horizontal="right" vertical="center" wrapText="1"/>
    </xf>
    <xf numFmtId="38" fontId="35" fillId="3" borderId="4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vertical="center" wrapText="1"/>
    </xf>
    <xf numFmtId="170" fontId="39" fillId="0" borderId="6" xfId="0" applyNumberFormat="1" applyFont="1" applyBorder="1" applyAlignment="1">
      <alignment horizontal="center" vertical="center" wrapText="1"/>
    </xf>
    <xf numFmtId="37" fontId="39" fillId="0" borderId="6" xfId="0" applyNumberFormat="1" applyFont="1" applyBorder="1" applyAlignment="1">
      <alignment horizontal="right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65" fontId="40" fillId="0" borderId="0" xfId="1" applyNumberFormat="1" applyFont="1" applyAlignment="1">
      <alignment horizontal="center" vertical="center" wrapText="1"/>
    </xf>
    <xf numFmtId="38" fontId="4" fillId="0" borderId="12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vertical="center"/>
    </xf>
    <xf numFmtId="38" fontId="11" fillId="3" borderId="0" xfId="0" applyNumberFormat="1" applyFont="1" applyFill="1"/>
    <xf numFmtId="37" fontId="20" fillId="0" borderId="0" xfId="0" applyNumberFormat="1" applyFont="1"/>
    <xf numFmtId="38" fontId="2" fillId="2" borderId="6" xfId="0" applyNumberFormat="1" applyFont="1" applyFill="1" applyBorder="1" applyAlignment="1">
      <alignment horizontal="center" vertical="center" wrapText="1"/>
    </xf>
    <xf numFmtId="38" fontId="0" fillId="0" borderId="6" xfId="0" applyNumberFormat="1" applyBorder="1"/>
    <xf numFmtId="165" fontId="11" fillId="3" borderId="9" xfId="1" applyNumberFormat="1" applyFont="1" applyFill="1" applyBorder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4" fillId="6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</cellXfs>
  <cellStyles count="9">
    <cellStyle name="Comma" xfId="1" builtinId="3"/>
    <cellStyle name="Comma 2" xfId="5"/>
    <cellStyle name="Comma 2 2" xfId="8"/>
    <cellStyle name="Comma 3" xfId="3"/>
    <cellStyle name="Comma 4" xfId="2"/>
    <cellStyle name="Hyperlink" xfId="7" builtinId="8"/>
    <cellStyle name="Normal" xfId="0" builtinId="0"/>
    <cellStyle name="Normal 2" xfId="4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I87"/>
  <sheetViews>
    <sheetView topLeftCell="A33" zoomScaleNormal="100" workbookViewId="0">
      <selection activeCell="A60" sqref="A60:XFD60"/>
    </sheetView>
  </sheetViews>
  <sheetFormatPr defaultColWidth="8.85546875" defaultRowHeight="15" x14ac:dyDescent="0.25"/>
  <cols>
    <col min="1" max="1" width="13.28515625" customWidth="1"/>
    <col min="2" max="2" width="23.7109375" customWidth="1"/>
    <col min="3" max="3" width="11.140625" hidden="1" customWidth="1"/>
    <col min="4" max="5" width="13.28515625" style="5" hidden="1" customWidth="1"/>
    <col min="6" max="6" width="23.7109375" hidden="1" customWidth="1"/>
    <col min="7" max="7" width="15.140625" customWidth="1"/>
    <col min="8" max="8" width="14.5703125" hidden="1" customWidth="1"/>
    <col min="9" max="9" width="44.28515625" customWidth="1"/>
  </cols>
  <sheetData>
    <row r="1" spans="1:9" ht="18.75" x14ac:dyDescent="0.3">
      <c r="A1" s="137" t="s">
        <v>121</v>
      </c>
      <c r="B1" s="137"/>
      <c r="C1" s="137"/>
      <c r="D1" s="137"/>
      <c r="E1" s="137"/>
      <c r="F1" s="137"/>
      <c r="I1" s="129"/>
    </row>
    <row r="2" spans="1:9" x14ac:dyDescent="0.25">
      <c r="A2" s="7"/>
      <c r="B2" s="7"/>
      <c r="C2" s="7"/>
      <c r="D2" s="140" t="s">
        <v>190</v>
      </c>
      <c r="E2" s="141"/>
      <c r="F2" s="142"/>
      <c r="G2" s="143" t="s">
        <v>201</v>
      </c>
      <c r="H2" s="143"/>
      <c r="I2" s="143"/>
    </row>
    <row r="3" spans="1:9" x14ac:dyDescent="0.25">
      <c r="A3" s="3"/>
      <c r="B3" s="3"/>
      <c r="C3" s="3"/>
      <c r="D3" s="6">
        <f>+SUBTOTAL(9,D6:D80)</f>
        <v>43811070</v>
      </c>
      <c r="E3" s="3"/>
      <c r="F3" s="3"/>
      <c r="G3" s="122">
        <f>+SUBTOTAL(9,G6:G78)</f>
        <v>38591151</v>
      </c>
      <c r="H3" s="133"/>
      <c r="I3" s="134"/>
    </row>
    <row r="4" spans="1:9" ht="15.6" customHeight="1" x14ac:dyDescent="0.25">
      <c r="A4" s="138" t="s">
        <v>52</v>
      </c>
      <c r="B4" s="138" t="s">
        <v>142</v>
      </c>
      <c r="C4" s="138" t="s">
        <v>25</v>
      </c>
      <c r="D4" s="138" t="s">
        <v>54</v>
      </c>
      <c r="E4" s="138"/>
      <c r="F4" s="139" t="s">
        <v>147</v>
      </c>
      <c r="G4" s="138" t="s">
        <v>54</v>
      </c>
      <c r="H4" s="138"/>
      <c r="I4" s="139" t="s">
        <v>147</v>
      </c>
    </row>
    <row r="5" spans="1:9" ht="14.45" customHeight="1" x14ac:dyDescent="0.25">
      <c r="A5" s="138"/>
      <c r="B5" s="138"/>
      <c r="C5" s="138"/>
      <c r="D5" s="120" t="s">
        <v>103</v>
      </c>
      <c r="E5" s="120" t="s">
        <v>94</v>
      </c>
      <c r="F5" s="139"/>
      <c r="G5" s="120" t="s">
        <v>103</v>
      </c>
      <c r="H5" s="120" t="s">
        <v>94</v>
      </c>
      <c r="I5" s="139"/>
    </row>
    <row r="6" spans="1:9" x14ac:dyDescent="0.25">
      <c r="A6" s="9" t="s">
        <v>112</v>
      </c>
      <c r="B6" s="9" t="s">
        <v>34</v>
      </c>
      <c r="C6" s="9" t="s">
        <v>63</v>
      </c>
      <c r="D6" s="10">
        <v>1536685</v>
      </c>
      <c r="E6" s="10">
        <v>0</v>
      </c>
      <c r="F6" s="11" t="s">
        <v>148</v>
      </c>
      <c r="G6" s="10">
        <f>1536685-1266130</f>
        <v>270555</v>
      </c>
      <c r="H6" s="10">
        <v>0</v>
      </c>
      <c r="I6" s="11" t="s">
        <v>197</v>
      </c>
    </row>
    <row r="7" spans="1:9" hidden="1" x14ac:dyDescent="0.25">
      <c r="A7" s="9" t="s">
        <v>72</v>
      </c>
      <c r="B7" s="9" t="s">
        <v>56</v>
      </c>
      <c r="C7" s="9" t="s">
        <v>63</v>
      </c>
      <c r="D7" s="10">
        <v>0</v>
      </c>
      <c r="E7" s="10">
        <v>0</v>
      </c>
      <c r="F7" s="9"/>
      <c r="G7" s="10">
        <v>0</v>
      </c>
      <c r="H7" s="10">
        <v>0</v>
      </c>
      <c r="I7" s="9"/>
    </row>
    <row r="8" spans="1:9" x14ac:dyDescent="0.25">
      <c r="A8" s="9" t="s">
        <v>65</v>
      </c>
      <c r="B8" s="9" t="s">
        <v>130</v>
      </c>
      <c r="C8" s="9" t="s">
        <v>63</v>
      </c>
      <c r="D8" s="10">
        <v>1005378</v>
      </c>
      <c r="E8" s="10">
        <v>0</v>
      </c>
      <c r="F8" s="12" t="s">
        <v>149</v>
      </c>
      <c r="G8" s="10">
        <v>1005378</v>
      </c>
      <c r="H8" s="10">
        <v>0</v>
      </c>
      <c r="I8" s="12" t="s">
        <v>149</v>
      </c>
    </row>
    <row r="9" spans="1:9" hidden="1" x14ac:dyDescent="0.25">
      <c r="A9" s="9" t="s">
        <v>119</v>
      </c>
      <c r="B9" s="9" t="s">
        <v>41</v>
      </c>
      <c r="C9" s="9" t="s">
        <v>63</v>
      </c>
      <c r="D9" s="10">
        <v>0</v>
      </c>
      <c r="E9" s="10">
        <v>0</v>
      </c>
      <c r="F9" s="9"/>
      <c r="G9" s="10">
        <v>0</v>
      </c>
      <c r="H9" s="10">
        <v>0</v>
      </c>
      <c r="I9" s="9"/>
    </row>
    <row r="10" spans="1:9" hidden="1" x14ac:dyDescent="0.25">
      <c r="A10" s="9" t="s">
        <v>85</v>
      </c>
      <c r="B10" s="9" t="s">
        <v>124</v>
      </c>
      <c r="C10" s="9" t="s">
        <v>63</v>
      </c>
      <c r="D10" s="10">
        <v>0</v>
      </c>
      <c r="E10" s="10">
        <v>0</v>
      </c>
      <c r="F10" s="9"/>
      <c r="G10" s="10">
        <v>0</v>
      </c>
      <c r="H10" s="10">
        <v>0</v>
      </c>
      <c r="I10" s="9"/>
    </row>
    <row r="11" spans="1:9" x14ac:dyDescent="0.25">
      <c r="A11" s="9" t="s">
        <v>111</v>
      </c>
      <c r="B11" s="9" t="s">
        <v>90</v>
      </c>
      <c r="C11" s="9" t="s">
        <v>63</v>
      </c>
      <c r="D11" s="10">
        <v>1392768</v>
      </c>
      <c r="E11" s="10">
        <v>0</v>
      </c>
      <c r="F11" s="11" t="s">
        <v>150</v>
      </c>
      <c r="G11" s="10">
        <v>1392768</v>
      </c>
      <c r="H11" s="10">
        <v>0</v>
      </c>
      <c r="I11" s="11" t="s">
        <v>150</v>
      </c>
    </row>
    <row r="12" spans="1:9" hidden="1" x14ac:dyDescent="0.25">
      <c r="A12" s="9" t="s">
        <v>192</v>
      </c>
      <c r="B12" s="9" t="s">
        <v>193</v>
      </c>
      <c r="C12" s="9"/>
      <c r="D12" s="10"/>
      <c r="E12" s="10"/>
      <c r="F12" s="11"/>
      <c r="G12" s="10">
        <v>0</v>
      </c>
      <c r="H12" s="10">
        <v>0</v>
      </c>
      <c r="I12" s="11"/>
    </row>
    <row r="13" spans="1:9" x14ac:dyDescent="0.25">
      <c r="A13" s="9" t="s">
        <v>125</v>
      </c>
      <c r="B13" s="9" t="s">
        <v>90</v>
      </c>
      <c r="C13" s="9" t="s">
        <v>63</v>
      </c>
      <c r="D13" s="10">
        <v>1236126</v>
      </c>
      <c r="E13" s="10">
        <v>0</v>
      </c>
      <c r="F13" s="13" t="s">
        <v>151</v>
      </c>
      <c r="G13" s="10">
        <v>1236126</v>
      </c>
      <c r="H13" s="10">
        <v>0</v>
      </c>
      <c r="I13" s="13" t="s">
        <v>151</v>
      </c>
    </row>
    <row r="14" spans="1:9" hidden="1" x14ac:dyDescent="0.25">
      <c r="A14" s="9" t="s">
        <v>122</v>
      </c>
      <c r="B14" s="9" t="s">
        <v>106</v>
      </c>
      <c r="C14" s="9" t="s">
        <v>63</v>
      </c>
      <c r="D14" s="10">
        <v>0</v>
      </c>
      <c r="E14" s="10">
        <v>0</v>
      </c>
      <c r="F14" s="9"/>
      <c r="G14" s="10">
        <v>0</v>
      </c>
      <c r="H14" s="10">
        <v>0</v>
      </c>
      <c r="I14" s="9"/>
    </row>
    <row r="15" spans="1:9" hidden="1" x14ac:dyDescent="0.25">
      <c r="A15" s="9" t="s">
        <v>19</v>
      </c>
      <c r="B15" s="9" t="s">
        <v>9</v>
      </c>
      <c r="C15" s="9" t="s">
        <v>63</v>
      </c>
      <c r="D15" s="10">
        <v>0</v>
      </c>
      <c r="E15" s="10">
        <v>0</v>
      </c>
      <c r="F15" s="9"/>
      <c r="G15" s="10">
        <v>0</v>
      </c>
      <c r="H15" s="10">
        <v>0</v>
      </c>
      <c r="I15" s="9"/>
    </row>
    <row r="16" spans="1:9" x14ac:dyDescent="0.25">
      <c r="A16" s="9" t="s">
        <v>5</v>
      </c>
      <c r="B16" s="9" t="s">
        <v>76</v>
      </c>
      <c r="C16" s="9" t="s">
        <v>63</v>
      </c>
      <c r="D16" s="10">
        <v>1170113</v>
      </c>
      <c r="E16" s="10">
        <v>0</v>
      </c>
      <c r="F16" s="13" t="s">
        <v>152</v>
      </c>
      <c r="G16" s="10">
        <v>1170113</v>
      </c>
      <c r="H16" s="10">
        <v>0</v>
      </c>
      <c r="I16" s="13" t="s">
        <v>152</v>
      </c>
    </row>
    <row r="17" spans="1:9" x14ac:dyDescent="0.25">
      <c r="A17" s="9" t="s">
        <v>105</v>
      </c>
      <c r="B17" s="9" t="s">
        <v>43</v>
      </c>
      <c r="C17" s="9" t="s">
        <v>63</v>
      </c>
      <c r="D17" s="10">
        <v>375599</v>
      </c>
      <c r="E17" s="10">
        <v>0</v>
      </c>
      <c r="F17" s="14" t="s">
        <v>153</v>
      </c>
      <c r="G17" s="10">
        <v>375599</v>
      </c>
      <c r="H17" s="10">
        <v>0</v>
      </c>
      <c r="I17" s="14" t="s">
        <v>153</v>
      </c>
    </row>
    <row r="18" spans="1:9" x14ac:dyDescent="0.25">
      <c r="A18" s="9" t="s">
        <v>138</v>
      </c>
      <c r="B18" s="9" t="s">
        <v>1</v>
      </c>
      <c r="C18" s="9" t="s">
        <v>63</v>
      </c>
      <c r="D18" s="10">
        <v>1861425</v>
      </c>
      <c r="E18" s="10">
        <v>0</v>
      </c>
      <c r="F18" s="14" t="s">
        <v>154</v>
      </c>
      <c r="G18" s="10">
        <f>1861425-594860</f>
        <v>1266565</v>
      </c>
      <c r="H18" s="10">
        <v>0</v>
      </c>
      <c r="I18" s="14" t="s">
        <v>198</v>
      </c>
    </row>
    <row r="19" spans="1:9" x14ac:dyDescent="0.25">
      <c r="A19" s="9" t="s">
        <v>118</v>
      </c>
      <c r="B19" s="9" t="s">
        <v>136</v>
      </c>
      <c r="C19" s="9" t="s">
        <v>63</v>
      </c>
      <c r="D19" s="10">
        <v>689320</v>
      </c>
      <c r="E19" s="10">
        <v>0</v>
      </c>
      <c r="F19" s="11" t="s">
        <v>155</v>
      </c>
      <c r="G19" s="10">
        <v>689320</v>
      </c>
      <c r="H19" s="10">
        <v>0</v>
      </c>
      <c r="I19" s="11" t="s">
        <v>155</v>
      </c>
    </row>
    <row r="20" spans="1:9" x14ac:dyDescent="0.25">
      <c r="A20" s="9" t="s">
        <v>36</v>
      </c>
      <c r="B20" s="9" t="s">
        <v>23</v>
      </c>
      <c r="C20" s="9" t="s">
        <v>63</v>
      </c>
      <c r="D20" s="10">
        <v>375599</v>
      </c>
      <c r="E20" s="10">
        <v>0</v>
      </c>
      <c r="F20" s="15" t="s">
        <v>156</v>
      </c>
      <c r="G20" s="10">
        <v>375599</v>
      </c>
      <c r="H20" s="10">
        <v>0</v>
      </c>
      <c r="I20" s="15" t="s">
        <v>156</v>
      </c>
    </row>
    <row r="21" spans="1:9" x14ac:dyDescent="0.25">
      <c r="A21" s="9" t="s">
        <v>58</v>
      </c>
      <c r="B21" s="9" t="s">
        <v>13</v>
      </c>
      <c r="C21" s="9" t="s">
        <v>63</v>
      </c>
      <c r="D21" s="10">
        <v>387716</v>
      </c>
      <c r="E21" s="10">
        <v>0</v>
      </c>
      <c r="F21" s="15" t="s">
        <v>157</v>
      </c>
      <c r="G21" s="10">
        <v>387716</v>
      </c>
      <c r="H21" s="10">
        <v>0</v>
      </c>
      <c r="I21" s="15" t="s">
        <v>157</v>
      </c>
    </row>
    <row r="22" spans="1:9" x14ac:dyDescent="0.25">
      <c r="A22" s="9" t="s">
        <v>30</v>
      </c>
      <c r="B22" s="9" t="s">
        <v>59</v>
      </c>
      <c r="C22" s="9" t="s">
        <v>63</v>
      </c>
      <c r="D22" s="10">
        <v>770362</v>
      </c>
      <c r="E22" s="10">
        <v>0</v>
      </c>
      <c r="F22" s="14" t="s">
        <v>158</v>
      </c>
      <c r="G22" s="10">
        <v>770362</v>
      </c>
      <c r="H22" s="10">
        <v>0</v>
      </c>
      <c r="I22" s="14" t="s">
        <v>158</v>
      </c>
    </row>
    <row r="23" spans="1:9" hidden="1" x14ac:dyDescent="0.25">
      <c r="A23" s="9" t="s">
        <v>128</v>
      </c>
      <c r="B23" s="9" t="s">
        <v>55</v>
      </c>
      <c r="C23" s="9" t="s">
        <v>63</v>
      </c>
      <c r="D23" s="10">
        <v>0</v>
      </c>
      <c r="E23" s="10">
        <v>0</v>
      </c>
      <c r="F23" s="11"/>
      <c r="G23" s="10">
        <v>0</v>
      </c>
      <c r="H23" s="10">
        <v>0</v>
      </c>
      <c r="I23" s="11"/>
    </row>
    <row r="24" spans="1:9" x14ac:dyDescent="0.25">
      <c r="A24" s="9" t="s">
        <v>12</v>
      </c>
      <c r="B24" s="9" t="s">
        <v>115</v>
      </c>
      <c r="C24" s="9" t="s">
        <v>63</v>
      </c>
      <c r="D24" s="10">
        <v>1464051</v>
      </c>
      <c r="E24" s="10">
        <v>0</v>
      </c>
      <c r="F24" s="11" t="s">
        <v>159</v>
      </c>
      <c r="G24" s="10">
        <f>1464051-589706</f>
        <v>874345</v>
      </c>
      <c r="H24" s="10">
        <v>0</v>
      </c>
      <c r="I24" s="11" t="s">
        <v>200</v>
      </c>
    </row>
    <row r="25" spans="1:9" x14ac:dyDescent="0.25">
      <c r="A25" s="9" t="s">
        <v>71</v>
      </c>
      <c r="B25" s="9" t="s">
        <v>81</v>
      </c>
      <c r="C25" s="9" t="s">
        <v>63</v>
      </c>
      <c r="D25" s="10">
        <v>1494809</v>
      </c>
      <c r="E25" s="10">
        <v>0</v>
      </c>
      <c r="F25" s="16" t="s">
        <v>160</v>
      </c>
      <c r="G25" s="10">
        <f>1494809-430645</f>
        <v>1064164</v>
      </c>
      <c r="H25" s="10">
        <v>0</v>
      </c>
      <c r="I25" s="16" t="s">
        <v>194</v>
      </c>
    </row>
    <row r="26" spans="1:9" x14ac:dyDescent="0.25">
      <c r="A26" s="9" t="s">
        <v>48</v>
      </c>
      <c r="B26" s="9" t="s">
        <v>145</v>
      </c>
      <c r="C26" s="9" t="s">
        <v>63</v>
      </c>
      <c r="D26" s="10">
        <v>486449</v>
      </c>
      <c r="E26" s="10">
        <v>0</v>
      </c>
      <c r="F26" s="11" t="s">
        <v>161</v>
      </c>
      <c r="G26" s="10">
        <v>486449</v>
      </c>
      <c r="H26" s="10">
        <v>0</v>
      </c>
      <c r="I26" s="11" t="s">
        <v>161</v>
      </c>
    </row>
    <row r="27" spans="1:9" x14ac:dyDescent="0.25">
      <c r="A27" s="9" t="s">
        <v>22</v>
      </c>
      <c r="B27" s="9" t="s">
        <v>28</v>
      </c>
      <c r="C27" s="9" t="s">
        <v>63</v>
      </c>
      <c r="D27" s="10">
        <v>4072660</v>
      </c>
      <c r="E27" s="10">
        <v>0</v>
      </c>
      <c r="F27" s="17" t="s">
        <v>162</v>
      </c>
      <c r="G27" s="10">
        <v>4072660</v>
      </c>
      <c r="H27" s="10">
        <v>0</v>
      </c>
      <c r="I27" s="17" t="s">
        <v>162</v>
      </c>
    </row>
    <row r="28" spans="1:9" hidden="1" x14ac:dyDescent="0.25">
      <c r="A28" s="9" t="s">
        <v>89</v>
      </c>
      <c r="B28" s="9" t="s">
        <v>132</v>
      </c>
      <c r="C28" s="9" t="s">
        <v>63</v>
      </c>
      <c r="D28" s="10">
        <v>2206951</v>
      </c>
      <c r="E28" s="10">
        <v>0</v>
      </c>
      <c r="F28" s="11" t="s">
        <v>163</v>
      </c>
      <c r="G28" s="10">
        <v>0</v>
      </c>
      <c r="H28" s="10">
        <v>0</v>
      </c>
      <c r="I28" s="11"/>
    </row>
    <row r="29" spans="1:9" x14ac:dyDescent="0.25">
      <c r="A29" s="9" t="s">
        <v>137</v>
      </c>
      <c r="B29" s="9" t="s">
        <v>49</v>
      </c>
      <c r="C29" s="9" t="s">
        <v>63</v>
      </c>
      <c r="D29" s="10">
        <v>1568839</v>
      </c>
      <c r="E29" s="10">
        <v>0</v>
      </c>
      <c r="F29" s="11" t="s">
        <v>164</v>
      </c>
      <c r="G29" s="10">
        <v>1568839</v>
      </c>
      <c r="H29" s="10">
        <v>0</v>
      </c>
      <c r="I29" s="11" t="s">
        <v>164</v>
      </c>
    </row>
    <row r="30" spans="1:9" x14ac:dyDescent="0.25">
      <c r="A30" s="9" t="s">
        <v>11</v>
      </c>
      <c r="B30" s="9" t="s">
        <v>60</v>
      </c>
      <c r="C30" s="9" t="s">
        <v>63</v>
      </c>
      <c r="D30" s="10">
        <v>752938</v>
      </c>
      <c r="E30" s="10">
        <v>0</v>
      </c>
      <c r="F30" s="14" t="s">
        <v>165</v>
      </c>
      <c r="G30" s="10">
        <v>752938</v>
      </c>
      <c r="H30" s="10">
        <v>0</v>
      </c>
      <c r="I30" s="14" t="s">
        <v>165</v>
      </c>
    </row>
    <row r="31" spans="1:9" hidden="1" x14ac:dyDescent="0.25">
      <c r="A31" s="9" t="s">
        <v>99</v>
      </c>
      <c r="B31" s="9" t="s">
        <v>100</v>
      </c>
      <c r="C31" s="9" t="s">
        <v>63</v>
      </c>
      <c r="D31" s="10">
        <v>0</v>
      </c>
      <c r="E31" s="10">
        <v>0</v>
      </c>
      <c r="F31" s="11"/>
      <c r="G31" s="10">
        <v>0</v>
      </c>
      <c r="H31" s="10">
        <v>0</v>
      </c>
      <c r="I31" s="11"/>
    </row>
    <row r="32" spans="1:9" hidden="1" x14ac:dyDescent="0.25">
      <c r="A32" s="9" t="s">
        <v>102</v>
      </c>
      <c r="B32" s="9" t="s">
        <v>45</v>
      </c>
      <c r="C32" s="9" t="s">
        <v>63</v>
      </c>
      <c r="D32" s="10">
        <v>0</v>
      </c>
      <c r="E32" s="10">
        <v>0</v>
      </c>
      <c r="F32" s="11"/>
      <c r="G32" s="10">
        <v>0</v>
      </c>
      <c r="H32" s="10">
        <v>0</v>
      </c>
      <c r="I32" s="11"/>
    </row>
    <row r="33" spans="1:9" x14ac:dyDescent="0.25">
      <c r="A33" s="9" t="s">
        <v>140</v>
      </c>
      <c r="B33" s="9" t="s">
        <v>53</v>
      </c>
      <c r="C33" s="9" t="s">
        <v>63</v>
      </c>
      <c r="D33" s="10">
        <v>1423763</v>
      </c>
      <c r="E33" s="10">
        <v>0</v>
      </c>
      <c r="F33" s="14" t="s">
        <v>166</v>
      </c>
      <c r="G33" s="10">
        <f>1423763-597744</f>
        <v>826019</v>
      </c>
      <c r="H33" s="10">
        <v>0</v>
      </c>
      <c r="I33" s="14" t="s">
        <v>199</v>
      </c>
    </row>
    <row r="34" spans="1:9" x14ac:dyDescent="0.25">
      <c r="A34" s="9" t="s">
        <v>83</v>
      </c>
      <c r="B34" s="9" t="s">
        <v>50</v>
      </c>
      <c r="C34" s="9" t="s">
        <v>63</v>
      </c>
      <c r="D34" s="10">
        <v>1654705</v>
      </c>
      <c r="E34" s="10">
        <v>0</v>
      </c>
      <c r="F34" s="15" t="s">
        <v>167</v>
      </c>
      <c r="G34" s="10">
        <v>1654705</v>
      </c>
      <c r="H34" s="10">
        <v>0</v>
      </c>
      <c r="I34" s="15" t="s">
        <v>167</v>
      </c>
    </row>
    <row r="35" spans="1:9" x14ac:dyDescent="0.25">
      <c r="A35" s="9" t="s">
        <v>80</v>
      </c>
      <c r="B35" s="9" t="s">
        <v>31</v>
      </c>
      <c r="C35" s="9" t="s">
        <v>63</v>
      </c>
      <c r="D35" s="10">
        <v>940831</v>
      </c>
      <c r="E35" s="10">
        <v>0</v>
      </c>
      <c r="F35" s="16" t="s">
        <v>168</v>
      </c>
      <c r="G35" s="10">
        <v>940831</v>
      </c>
      <c r="H35" s="10">
        <v>0</v>
      </c>
      <c r="I35" s="16" t="s">
        <v>168</v>
      </c>
    </row>
    <row r="36" spans="1:9" ht="18.600000000000001" customHeight="1" x14ac:dyDescent="0.25">
      <c r="A36" s="9" t="s">
        <v>97</v>
      </c>
      <c r="B36" s="9" t="s">
        <v>92</v>
      </c>
      <c r="C36" s="9" t="s">
        <v>63</v>
      </c>
      <c r="D36" s="10">
        <v>2901390</v>
      </c>
      <c r="E36" s="10">
        <v>0</v>
      </c>
      <c r="F36" s="15" t="s">
        <v>169</v>
      </c>
      <c r="G36" s="10">
        <f>2901390-1740834</f>
        <v>1160556</v>
      </c>
      <c r="H36" s="10">
        <v>0</v>
      </c>
      <c r="I36" s="15" t="s">
        <v>191</v>
      </c>
    </row>
    <row r="37" spans="1:9" x14ac:dyDescent="0.25">
      <c r="A37" s="9" t="s">
        <v>95</v>
      </c>
      <c r="B37" s="9" t="s">
        <v>6</v>
      </c>
      <c r="C37" s="9" t="s">
        <v>63</v>
      </c>
      <c r="D37" s="10">
        <v>368770</v>
      </c>
      <c r="E37" s="10">
        <v>0</v>
      </c>
      <c r="F37" s="11" t="s">
        <v>170</v>
      </c>
      <c r="G37" s="10">
        <v>368770</v>
      </c>
      <c r="H37" s="10">
        <v>0</v>
      </c>
      <c r="I37" s="11" t="s">
        <v>170</v>
      </c>
    </row>
    <row r="38" spans="1:9" hidden="1" x14ac:dyDescent="0.25">
      <c r="A38" s="9" t="s">
        <v>195</v>
      </c>
      <c r="B38" s="9" t="s">
        <v>196</v>
      </c>
      <c r="C38" s="9"/>
      <c r="D38" s="10"/>
      <c r="E38" s="10"/>
      <c r="F38" s="11"/>
      <c r="G38" s="10">
        <v>0</v>
      </c>
      <c r="H38" s="10">
        <v>0</v>
      </c>
      <c r="I38" s="11"/>
    </row>
    <row r="39" spans="1:9" x14ac:dyDescent="0.25">
      <c r="A39" s="9" t="s">
        <v>3</v>
      </c>
      <c r="B39" s="9" t="s">
        <v>8</v>
      </c>
      <c r="C39" s="9" t="s">
        <v>63</v>
      </c>
      <c r="D39" s="10">
        <v>1480858</v>
      </c>
      <c r="E39" s="10">
        <v>0</v>
      </c>
      <c r="F39" s="14" t="s">
        <v>171</v>
      </c>
      <c r="G39" s="10">
        <v>1480858</v>
      </c>
      <c r="H39" s="10">
        <v>0</v>
      </c>
      <c r="I39" s="14" t="s">
        <v>171</v>
      </c>
    </row>
    <row r="40" spans="1:9" hidden="1" x14ac:dyDescent="0.25">
      <c r="A40" s="9" t="s">
        <v>120</v>
      </c>
      <c r="B40" s="9" t="s">
        <v>104</v>
      </c>
      <c r="C40" s="9" t="s">
        <v>63</v>
      </c>
      <c r="D40" s="10">
        <v>0</v>
      </c>
      <c r="E40" s="10">
        <v>0</v>
      </c>
      <c r="F40" s="11"/>
      <c r="G40" s="10">
        <v>0</v>
      </c>
      <c r="H40" s="10">
        <v>0</v>
      </c>
      <c r="I40" s="11"/>
    </row>
    <row r="41" spans="1:9" x14ac:dyDescent="0.25">
      <c r="A41" s="9" t="s">
        <v>75</v>
      </c>
      <c r="B41" s="9" t="s">
        <v>66</v>
      </c>
      <c r="C41" s="9" t="s">
        <v>63</v>
      </c>
      <c r="D41" s="10">
        <v>2584879</v>
      </c>
      <c r="E41" s="10">
        <v>0</v>
      </c>
      <c r="F41" s="14" t="s">
        <v>172</v>
      </c>
      <c r="G41" s="10">
        <v>2584879</v>
      </c>
      <c r="H41" s="10">
        <v>0</v>
      </c>
      <c r="I41" s="14" t="s">
        <v>172</v>
      </c>
    </row>
    <row r="42" spans="1:9" hidden="1" x14ac:dyDescent="0.25">
      <c r="A42" s="9" t="s">
        <v>78</v>
      </c>
      <c r="B42" s="9" t="s">
        <v>88</v>
      </c>
      <c r="C42" s="9" t="s">
        <v>63</v>
      </c>
      <c r="D42" s="10">
        <v>0</v>
      </c>
      <c r="E42" s="10">
        <v>0</v>
      </c>
      <c r="F42" s="11"/>
      <c r="G42" s="10">
        <v>0</v>
      </c>
      <c r="H42" s="10">
        <v>0</v>
      </c>
      <c r="I42" s="11"/>
    </row>
    <row r="43" spans="1:9" x14ac:dyDescent="0.25">
      <c r="A43" s="9" t="s">
        <v>133</v>
      </c>
      <c r="B43" s="9" t="s">
        <v>7</v>
      </c>
      <c r="C43" s="9" t="s">
        <v>63</v>
      </c>
      <c r="D43" s="10">
        <v>518439</v>
      </c>
      <c r="E43" s="10">
        <v>0</v>
      </c>
      <c r="F43" s="14" t="s">
        <v>173</v>
      </c>
      <c r="G43" s="10">
        <v>518439</v>
      </c>
      <c r="H43" s="10">
        <v>0</v>
      </c>
      <c r="I43" s="14" t="s">
        <v>173</v>
      </c>
    </row>
    <row r="44" spans="1:9" hidden="1" x14ac:dyDescent="0.25">
      <c r="A44" s="9" t="s">
        <v>37</v>
      </c>
      <c r="B44" s="9" t="s">
        <v>87</v>
      </c>
      <c r="C44" s="9" t="s">
        <v>63</v>
      </c>
      <c r="D44" s="10">
        <v>461058</v>
      </c>
      <c r="E44" s="10">
        <v>0</v>
      </c>
      <c r="F44" s="14" t="s">
        <v>174</v>
      </c>
      <c r="G44" s="10">
        <v>0</v>
      </c>
      <c r="H44" s="10">
        <v>0</v>
      </c>
      <c r="I44" s="14"/>
    </row>
    <row r="45" spans="1:9" hidden="1" x14ac:dyDescent="0.25">
      <c r="A45" s="9" t="s">
        <v>131</v>
      </c>
      <c r="B45" s="9" t="s">
        <v>61</v>
      </c>
      <c r="C45" s="9" t="s">
        <v>63</v>
      </c>
      <c r="D45" s="10">
        <v>0</v>
      </c>
      <c r="E45" s="10">
        <v>0</v>
      </c>
      <c r="F45" s="11"/>
      <c r="G45" s="10">
        <v>0</v>
      </c>
      <c r="H45" s="10">
        <v>0</v>
      </c>
      <c r="I45" s="11"/>
    </row>
    <row r="46" spans="1:9" ht="26.25" x14ac:dyDescent="0.25">
      <c r="A46" s="9" t="s">
        <v>15</v>
      </c>
      <c r="B46" s="9" t="s">
        <v>32</v>
      </c>
      <c r="C46" s="9" t="s">
        <v>63</v>
      </c>
      <c r="D46" s="10">
        <v>1975665</v>
      </c>
      <c r="E46" s="10">
        <v>0</v>
      </c>
      <c r="F46" s="18" t="s">
        <v>175</v>
      </c>
      <c r="G46" s="10">
        <v>1975665</v>
      </c>
      <c r="H46" s="10">
        <v>0</v>
      </c>
      <c r="I46" s="18" t="s">
        <v>175</v>
      </c>
    </row>
    <row r="47" spans="1:9" hidden="1" x14ac:dyDescent="0.25">
      <c r="A47" s="9" t="s">
        <v>10</v>
      </c>
      <c r="B47" s="9" t="s">
        <v>42</v>
      </c>
      <c r="C47" s="9" t="s">
        <v>63</v>
      </c>
      <c r="D47" s="10">
        <v>0</v>
      </c>
      <c r="E47" s="10">
        <v>0</v>
      </c>
      <c r="F47" s="11"/>
      <c r="G47" s="10">
        <v>0</v>
      </c>
      <c r="H47" s="10">
        <v>0</v>
      </c>
      <c r="I47" s="11"/>
    </row>
    <row r="48" spans="1:9" x14ac:dyDescent="0.25">
      <c r="A48" s="9" t="s">
        <v>27</v>
      </c>
      <c r="B48" s="9" t="s">
        <v>110</v>
      </c>
      <c r="C48" s="9" t="s">
        <v>63</v>
      </c>
      <c r="D48" s="10">
        <v>580278</v>
      </c>
      <c r="E48" s="10">
        <v>0</v>
      </c>
      <c r="F48" s="15" t="s">
        <v>176</v>
      </c>
      <c r="G48" s="10">
        <v>580278</v>
      </c>
      <c r="H48" s="10">
        <v>0</v>
      </c>
      <c r="I48" s="15" t="s">
        <v>176</v>
      </c>
    </row>
    <row r="49" spans="1:9" hidden="1" x14ac:dyDescent="0.25">
      <c r="A49" s="9" t="s">
        <v>26</v>
      </c>
      <c r="B49" s="9" t="s">
        <v>139</v>
      </c>
      <c r="C49" s="9" t="s">
        <v>63</v>
      </c>
      <c r="D49" s="10">
        <v>0</v>
      </c>
      <c r="E49" s="10">
        <v>0</v>
      </c>
      <c r="F49" s="11"/>
      <c r="G49" s="10">
        <v>0</v>
      </c>
      <c r="H49" s="10">
        <v>0</v>
      </c>
      <c r="I49" s="11"/>
    </row>
    <row r="50" spans="1:9" x14ac:dyDescent="0.25">
      <c r="A50" s="9" t="s">
        <v>20</v>
      </c>
      <c r="B50" s="9" t="s">
        <v>113</v>
      </c>
      <c r="C50" s="9" t="s">
        <v>63</v>
      </c>
      <c r="D50" s="10">
        <v>2326772</v>
      </c>
      <c r="E50" s="10">
        <v>0</v>
      </c>
      <c r="F50" s="12" t="s">
        <v>177</v>
      </c>
      <c r="G50" s="10">
        <v>2326772</v>
      </c>
      <c r="H50" s="10">
        <v>0</v>
      </c>
      <c r="I50" s="12" t="s">
        <v>177</v>
      </c>
    </row>
    <row r="51" spans="1:9" hidden="1" x14ac:dyDescent="0.25">
      <c r="A51" s="9" t="s">
        <v>44</v>
      </c>
      <c r="B51" s="9" t="s">
        <v>127</v>
      </c>
      <c r="C51" s="9" t="s">
        <v>63</v>
      </c>
      <c r="D51" s="10">
        <v>0</v>
      </c>
      <c r="E51" s="10">
        <v>0</v>
      </c>
      <c r="F51" s="11"/>
      <c r="G51" s="10">
        <v>0</v>
      </c>
      <c r="H51" s="10">
        <v>0</v>
      </c>
      <c r="I51" s="11"/>
    </row>
    <row r="52" spans="1:9" x14ac:dyDescent="0.25">
      <c r="A52" s="9" t="s">
        <v>86</v>
      </c>
      <c r="B52" s="9" t="s">
        <v>109</v>
      </c>
      <c r="C52" s="9" t="s">
        <v>63</v>
      </c>
      <c r="D52" s="10">
        <v>1209583</v>
      </c>
      <c r="E52" s="10">
        <v>0</v>
      </c>
      <c r="F52" s="14" t="s">
        <v>178</v>
      </c>
      <c r="G52" s="10">
        <v>1209583</v>
      </c>
      <c r="H52" s="10">
        <v>0</v>
      </c>
      <c r="I52" s="14" t="s">
        <v>178</v>
      </c>
    </row>
    <row r="53" spans="1:9" x14ac:dyDescent="0.25">
      <c r="A53" s="9" t="s">
        <v>38</v>
      </c>
      <c r="B53" s="9" t="s">
        <v>74</v>
      </c>
      <c r="C53" s="9" t="s">
        <v>63</v>
      </c>
      <c r="D53" s="10">
        <v>206945</v>
      </c>
      <c r="E53" s="10">
        <v>0</v>
      </c>
      <c r="F53" s="15" t="s">
        <v>179</v>
      </c>
      <c r="G53" s="10">
        <v>206945</v>
      </c>
      <c r="H53" s="10">
        <v>0</v>
      </c>
      <c r="I53" s="15" t="s">
        <v>179</v>
      </c>
    </row>
    <row r="54" spans="1:9" hidden="1" x14ac:dyDescent="0.25">
      <c r="A54" s="9" t="s">
        <v>101</v>
      </c>
      <c r="B54" s="9" t="s">
        <v>116</v>
      </c>
      <c r="C54" s="9" t="s">
        <v>63</v>
      </c>
      <c r="D54" s="10">
        <v>0</v>
      </c>
      <c r="E54" s="10">
        <v>0</v>
      </c>
      <c r="F54" s="11"/>
      <c r="G54" s="10">
        <v>0</v>
      </c>
      <c r="H54" s="10">
        <v>0</v>
      </c>
      <c r="I54" s="11"/>
    </row>
    <row r="55" spans="1:9" hidden="1" x14ac:dyDescent="0.25">
      <c r="A55" s="9" t="s">
        <v>35</v>
      </c>
      <c r="B55" s="9" t="s">
        <v>0</v>
      </c>
      <c r="C55" s="9" t="s">
        <v>63</v>
      </c>
      <c r="D55" s="10">
        <v>0</v>
      </c>
      <c r="E55" s="10">
        <v>48022</v>
      </c>
      <c r="F55" s="11"/>
      <c r="G55" s="10">
        <v>0</v>
      </c>
      <c r="H55" s="10">
        <v>48022</v>
      </c>
      <c r="I55" s="11"/>
    </row>
    <row r="56" spans="1:9" x14ac:dyDescent="0.25">
      <c r="A56" s="9" t="s">
        <v>143</v>
      </c>
      <c r="B56" s="9" t="s">
        <v>21</v>
      </c>
      <c r="C56" s="9" t="s">
        <v>63</v>
      </c>
      <c r="D56" s="10">
        <v>806166</v>
      </c>
      <c r="E56" s="10">
        <v>0</v>
      </c>
      <c r="F56" s="12" t="s">
        <v>180</v>
      </c>
      <c r="G56" s="10">
        <v>806166</v>
      </c>
      <c r="H56" s="10">
        <v>0</v>
      </c>
      <c r="I56" s="12" t="s">
        <v>180</v>
      </c>
    </row>
    <row r="57" spans="1:9" hidden="1" x14ac:dyDescent="0.25">
      <c r="A57" s="9" t="s">
        <v>69</v>
      </c>
      <c r="B57" s="9" t="s">
        <v>68</v>
      </c>
      <c r="C57" s="9" t="s">
        <v>63</v>
      </c>
      <c r="D57" s="10">
        <v>0</v>
      </c>
      <c r="E57" s="10">
        <v>0</v>
      </c>
      <c r="F57" s="11"/>
      <c r="G57" s="10">
        <v>0</v>
      </c>
      <c r="H57" s="10">
        <v>0</v>
      </c>
      <c r="I57" s="11"/>
    </row>
    <row r="58" spans="1:9" hidden="1" x14ac:dyDescent="0.25">
      <c r="A58" s="9" t="s">
        <v>134</v>
      </c>
      <c r="B58" s="9" t="s">
        <v>16</v>
      </c>
      <c r="C58" s="9" t="s">
        <v>63</v>
      </c>
      <c r="D58" s="10">
        <v>0</v>
      </c>
      <c r="E58" s="10">
        <v>0</v>
      </c>
      <c r="F58" s="11"/>
      <c r="G58" s="10">
        <v>0</v>
      </c>
      <c r="H58" s="10">
        <v>0</v>
      </c>
      <c r="I58" s="11"/>
    </row>
    <row r="59" spans="1:9" hidden="1" x14ac:dyDescent="0.25">
      <c r="A59" s="9" t="s">
        <v>141</v>
      </c>
      <c r="B59" s="9" t="s">
        <v>18</v>
      </c>
      <c r="C59" s="9" t="s">
        <v>63</v>
      </c>
      <c r="D59" s="10">
        <v>778995</v>
      </c>
      <c r="E59" s="10">
        <v>0</v>
      </c>
      <c r="F59" s="11" t="s">
        <v>181</v>
      </c>
      <c r="G59" s="10">
        <v>0</v>
      </c>
      <c r="H59" s="10">
        <v>0</v>
      </c>
      <c r="I59" s="11"/>
    </row>
    <row r="60" spans="1:9" ht="18.2" customHeight="1" x14ac:dyDescent="0.25">
      <c r="A60" s="9" t="s">
        <v>117</v>
      </c>
      <c r="B60" s="9" t="s">
        <v>57</v>
      </c>
      <c r="C60" s="9" t="s">
        <v>63</v>
      </c>
      <c r="D60" s="10">
        <v>1335215</v>
      </c>
      <c r="E60" s="10">
        <v>0</v>
      </c>
      <c r="F60" s="19" t="s">
        <v>182</v>
      </c>
      <c r="G60" s="10">
        <v>1335215</v>
      </c>
      <c r="H60" s="10">
        <v>0</v>
      </c>
      <c r="I60" s="19" t="s">
        <v>182</v>
      </c>
    </row>
    <row r="61" spans="1:9" hidden="1" x14ac:dyDescent="0.25">
      <c r="A61" s="9" t="s">
        <v>67</v>
      </c>
      <c r="B61" s="9" t="s">
        <v>24</v>
      </c>
      <c r="C61" s="9" t="s">
        <v>63</v>
      </c>
      <c r="D61" s="10">
        <v>0</v>
      </c>
      <c r="E61" s="10">
        <v>0</v>
      </c>
      <c r="F61" s="11"/>
      <c r="G61" s="10">
        <v>0</v>
      </c>
      <c r="H61" s="10">
        <v>0</v>
      </c>
      <c r="I61" s="11"/>
    </row>
    <row r="62" spans="1:9" hidden="1" x14ac:dyDescent="0.25">
      <c r="A62" s="9" t="s">
        <v>107</v>
      </c>
      <c r="B62" s="9" t="s">
        <v>126</v>
      </c>
      <c r="C62" s="9" t="s">
        <v>63</v>
      </c>
      <c r="D62" s="10">
        <v>0</v>
      </c>
      <c r="E62" s="10">
        <v>0</v>
      </c>
      <c r="F62" s="11"/>
      <c r="G62" s="10">
        <v>0</v>
      </c>
      <c r="H62" s="10">
        <v>0</v>
      </c>
      <c r="I62" s="11"/>
    </row>
    <row r="63" spans="1:9" hidden="1" x14ac:dyDescent="0.25">
      <c r="A63" s="9" t="s">
        <v>4</v>
      </c>
      <c r="B63" s="9" t="s">
        <v>108</v>
      </c>
      <c r="C63" s="9" t="s">
        <v>63</v>
      </c>
      <c r="D63" s="10">
        <v>0</v>
      </c>
      <c r="E63" s="10">
        <v>146862</v>
      </c>
      <c r="F63" s="11"/>
      <c r="G63" s="10">
        <v>0</v>
      </c>
      <c r="H63" s="10">
        <v>146862</v>
      </c>
      <c r="I63" s="11"/>
    </row>
    <row r="64" spans="1:9" hidden="1" x14ac:dyDescent="0.25">
      <c r="A64" s="9" t="s">
        <v>46</v>
      </c>
      <c r="B64" s="9" t="s">
        <v>135</v>
      </c>
      <c r="C64" s="9" t="s">
        <v>63</v>
      </c>
      <c r="D64" s="10">
        <v>0</v>
      </c>
      <c r="E64" s="10">
        <v>0</v>
      </c>
      <c r="F64" s="11"/>
      <c r="G64" s="10">
        <v>0</v>
      </c>
      <c r="H64" s="10">
        <v>0</v>
      </c>
      <c r="I64" s="11"/>
    </row>
    <row r="65" spans="1:9" x14ac:dyDescent="0.25">
      <c r="A65" s="9" t="s">
        <v>14</v>
      </c>
      <c r="B65" s="9" t="s">
        <v>84</v>
      </c>
      <c r="C65" s="9" t="s">
        <v>63</v>
      </c>
      <c r="D65" s="10">
        <v>602722</v>
      </c>
      <c r="E65" s="10">
        <v>0</v>
      </c>
      <c r="F65" s="11" t="s">
        <v>184</v>
      </c>
      <c r="G65" s="10">
        <v>602722</v>
      </c>
      <c r="H65" s="10">
        <v>0</v>
      </c>
      <c r="I65" s="11" t="s">
        <v>184</v>
      </c>
    </row>
    <row r="66" spans="1:9" hidden="1" x14ac:dyDescent="0.25">
      <c r="A66" s="9" t="s">
        <v>129</v>
      </c>
      <c r="B66" s="9" t="s">
        <v>98</v>
      </c>
      <c r="C66" s="9" t="s">
        <v>63</v>
      </c>
      <c r="D66" s="10">
        <v>0</v>
      </c>
      <c r="E66" s="10">
        <v>0</v>
      </c>
      <c r="F66" s="11"/>
      <c r="G66" s="10">
        <v>0</v>
      </c>
      <c r="H66" s="10">
        <v>0</v>
      </c>
      <c r="I66" s="11"/>
    </row>
    <row r="67" spans="1:9" x14ac:dyDescent="0.25">
      <c r="A67" s="9" t="s">
        <v>91</v>
      </c>
      <c r="B67" s="9" t="s">
        <v>47</v>
      </c>
      <c r="C67" s="9" t="s">
        <v>63</v>
      </c>
      <c r="D67" s="10">
        <v>1272013</v>
      </c>
      <c r="E67" s="10">
        <v>0</v>
      </c>
      <c r="F67" s="11" t="s">
        <v>183</v>
      </c>
      <c r="G67" s="10">
        <v>1272013</v>
      </c>
      <c r="H67" s="10">
        <v>0</v>
      </c>
      <c r="I67" s="11" t="s">
        <v>183</v>
      </c>
    </row>
    <row r="68" spans="1:9" hidden="1" x14ac:dyDescent="0.25">
      <c r="A68" s="9" t="s">
        <v>33</v>
      </c>
      <c r="B68" s="9" t="s">
        <v>144</v>
      </c>
      <c r="C68" s="9" t="s">
        <v>63</v>
      </c>
      <c r="D68" s="10">
        <v>0</v>
      </c>
      <c r="E68" s="10">
        <v>0</v>
      </c>
      <c r="F68" s="11"/>
      <c r="G68" s="10">
        <v>0</v>
      </c>
      <c r="H68" s="10">
        <v>0</v>
      </c>
      <c r="I68" s="11"/>
    </row>
    <row r="69" spans="1:9" hidden="1" x14ac:dyDescent="0.25">
      <c r="A69" s="9" t="s">
        <v>123</v>
      </c>
      <c r="B69" s="9" t="s">
        <v>70</v>
      </c>
      <c r="C69" s="9" t="s">
        <v>63</v>
      </c>
      <c r="D69" s="10">
        <v>0</v>
      </c>
      <c r="E69" s="10">
        <v>0</v>
      </c>
      <c r="F69" s="11"/>
      <c r="G69" s="10">
        <v>0</v>
      </c>
      <c r="H69" s="10">
        <v>0</v>
      </c>
      <c r="I69" s="11"/>
    </row>
    <row r="70" spans="1:9" hidden="1" x14ac:dyDescent="0.25">
      <c r="A70" s="9" t="s">
        <v>51</v>
      </c>
      <c r="B70" s="9" t="s">
        <v>2</v>
      </c>
      <c r="C70" s="9" t="s">
        <v>63</v>
      </c>
      <c r="D70" s="10">
        <v>0</v>
      </c>
      <c r="E70" s="10">
        <v>0</v>
      </c>
      <c r="F70" s="11"/>
      <c r="G70" s="10">
        <v>0</v>
      </c>
      <c r="H70" s="10">
        <v>0</v>
      </c>
      <c r="I70" s="11"/>
    </row>
    <row r="71" spans="1:9" hidden="1" x14ac:dyDescent="0.25">
      <c r="A71" s="9" t="s">
        <v>77</v>
      </c>
      <c r="B71" s="9" t="s">
        <v>73</v>
      </c>
      <c r="C71" s="9" t="s">
        <v>63</v>
      </c>
      <c r="D71" s="10">
        <v>0</v>
      </c>
      <c r="E71" s="10">
        <v>0</v>
      </c>
      <c r="F71" s="11"/>
      <c r="G71" s="10">
        <v>0</v>
      </c>
      <c r="H71" s="10">
        <v>0</v>
      </c>
      <c r="I71" s="11"/>
    </row>
    <row r="72" spans="1:9" hidden="1" x14ac:dyDescent="0.25">
      <c r="A72" s="9" t="s">
        <v>79</v>
      </c>
      <c r="B72" s="9" t="s">
        <v>114</v>
      </c>
      <c r="C72" s="9" t="s">
        <v>63</v>
      </c>
      <c r="D72" s="10">
        <v>0</v>
      </c>
      <c r="E72" s="10">
        <v>0</v>
      </c>
      <c r="F72" s="11"/>
      <c r="G72" s="10">
        <v>0</v>
      </c>
      <c r="H72" s="10">
        <v>0</v>
      </c>
      <c r="I72" s="11"/>
    </row>
    <row r="73" spans="1:9" hidden="1" x14ac:dyDescent="0.25">
      <c r="A73" s="9" t="s">
        <v>62</v>
      </c>
      <c r="B73" s="9" t="s">
        <v>64</v>
      </c>
      <c r="C73" s="9" t="s">
        <v>63</v>
      </c>
      <c r="D73" s="10">
        <v>0</v>
      </c>
      <c r="E73" s="10">
        <v>0</v>
      </c>
      <c r="F73" s="11"/>
      <c r="G73" s="10">
        <v>0</v>
      </c>
      <c r="H73" s="10">
        <v>0</v>
      </c>
      <c r="I73" s="11"/>
    </row>
    <row r="74" spans="1:9" hidden="1" x14ac:dyDescent="0.25">
      <c r="A74" s="9" t="s">
        <v>17</v>
      </c>
      <c r="B74" s="9" t="s">
        <v>39</v>
      </c>
      <c r="C74" s="9" t="s">
        <v>63</v>
      </c>
      <c r="D74" s="10">
        <v>0</v>
      </c>
      <c r="E74" s="10">
        <v>0</v>
      </c>
      <c r="F74" s="11"/>
      <c r="G74" s="10">
        <v>0</v>
      </c>
      <c r="H74" s="10">
        <v>0</v>
      </c>
      <c r="I74" s="11"/>
    </row>
    <row r="75" spans="1:9" hidden="1" x14ac:dyDescent="0.25">
      <c r="A75" s="9" t="s">
        <v>40</v>
      </c>
      <c r="B75" s="9" t="s">
        <v>146</v>
      </c>
      <c r="C75" s="9" t="s">
        <v>63</v>
      </c>
      <c r="D75" s="10">
        <v>0</v>
      </c>
      <c r="E75" s="10">
        <v>0</v>
      </c>
      <c r="F75" s="11"/>
      <c r="G75" s="10">
        <v>0</v>
      </c>
      <c r="H75" s="10">
        <v>0</v>
      </c>
      <c r="I75" s="11"/>
    </row>
    <row r="76" spans="1:9" hidden="1" x14ac:dyDescent="0.25">
      <c r="A76" s="9" t="s">
        <v>93</v>
      </c>
      <c r="B76" s="9" t="s">
        <v>96</v>
      </c>
      <c r="C76" s="9" t="s">
        <v>63</v>
      </c>
      <c r="D76" s="10">
        <v>0</v>
      </c>
      <c r="E76" s="10">
        <v>0</v>
      </c>
      <c r="F76" s="11"/>
      <c r="G76" s="10">
        <v>0</v>
      </c>
      <c r="H76" s="10">
        <v>0</v>
      </c>
      <c r="I76" s="11"/>
    </row>
    <row r="77" spans="1:9" x14ac:dyDescent="0.25">
      <c r="A77" s="9" t="s">
        <v>185</v>
      </c>
      <c r="B77" s="9" t="s">
        <v>186</v>
      </c>
      <c r="C77" s="9" t="s">
        <v>63</v>
      </c>
      <c r="D77" s="10">
        <v>981239</v>
      </c>
      <c r="E77" s="10">
        <v>0</v>
      </c>
      <c r="F77" s="20" t="s">
        <v>189</v>
      </c>
      <c r="G77" s="10">
        <v>981239</v>
      </c>
      <c r="H77" s="10">
        <v>0</v>
      </c>
      <c r="I77" s="20" t="s">
        <v>189</v>
      </c>
    </row>
    <row r="78" spans="1:9" hidden="1" x14ac:dyDescent="0.25">
      <c r="A78" s="9" t="s">
        <v>187</v>
      </c>
      <c r="B78" s="9" t="s">
        <v>188</v>
      </c>
      <c r="C78" s="9" t="s">
        <v>63</v>
      </c>
      <c r="D78" s="10">
        <v>0</v>
      </c>
      <c r="E78" s="10">
        <v>0</v>
      </c>
      <c r="F78" s="9"/>
      <c r="G78" s="10">
        <v>0</v>
      </c>
      <c r="H78" s="10">
        <v>0</v>
      </c>
      <c r="I78" s="9"/>
    </row>
    <row r="79" spans="1:9" ht="18.75" customHeight="1" x14ac:dyDescent="0.25">
      <c r="A79" s="135" t="s">
        <v>1006</v>
      </c>
      <c r="B79" s="135"/>
      <c r="C79" s="136"/>
      <c r="D79" s="136"/>
      <c r="E79" s="136"/>
      <c r="F79" s="136"/>
      <c r="G79" s="135"/>
      <c r="H79" s="135"/>
      <c r="I79" s="135"/>
    </row>
    <row r="80" spans="1:9" x14ac:dyDescent="0.25">
      <c r="A80" s="42" t="s">
        <v>202</v>
      </c>
      <c r="B80" s="9" t="s">
        <v>203</v>
      </c>
      <c r="C80" s="9"/>
      <c r="D80" s="121"/>
      <c r="E80" s="121"/>
      <c r="F80" s="102"/>
      <c r="G80" s="10">
        <v>34766779.100000001</v>
      </c>
      <c r="H80" s="10">
        <v>0</v>
      </c>
      <c r="I80" s="20" t="s">
        <v>243</v>
      </c>
    </row>
    <row r="81" spans="1:9" x14ac:dyDescent="0.25">
      <c r="A81" s="42" t="s">
        <v>245</v>
      </c>
      <c r="B81" s="9" t="s">
        <v>246</v>
      </c>
      <c r="C81" s="102"/>
      <c r="D81" s="121"/>
      <c r="E81" s="121"/>
      <c r="F81" s="102"/>
      <c r="G81" s="10">
        <v>97294570.94599998</v>
      </c>
      <c r="H81" s="10">
        <v>0</v>
      </c>
      <c r="I81" s="20" t="s">
        <v>247</v>
      </c>
    </row>
    <row r="82" spans="1:9" x14ac:dyDescent="0.25">
      <c r="A82" s="42" t="s">
        <v>510</v>
      </c>
      <c r="B82" s="9" t="s">
        <v>511</v>
      </c>
      <c r="C82" s="102"/>
      <c r="D82" s="121"/>
      <c r="E82" s="121"/>
      <c r="F82" s="102"/>
      <c r="G82" s="10">
        <v>48019402.026000001</v>
      </c>
      <c r="H82" s="10">
        <v>0</v>
      </c>
      <c r="I82" s="20" t="s">
        <v>744</v>
      </c>
    </row>
    <row r="83" spans="1:9" x14ac:dyDescent="0.25">
      <c r="A83" s="42" t="s">
        <v>742</v>
      </c>
      <c r="B83" s="9" t="s">
        <v>743</v>
      </c>
      <c r="C83" s="102"/>
      <c r="D83" s="121"/>
      <c r="E83" s="121"/>
      <c r="F83" s="102"/>
      <c r="G83" s="10">
        <v>8367580</v>
      </c>
      <c r="H83" s="10">
        <v>0</v>
      </c>
      <c r="I83" s="20" t="s">
        <v>760</v>
      </c>
    </row>
    <row r="84" spans="1:9" x14ac:dyDescent="0.25">
      <c r="A84" s="42" t="s">
        <v>780</v>
      </c>
      <c r="B84" s="9" t="s">
        <v>781</v>
      </c>
      <c r="C84" s="102"/>
      <c r="D84" s="121"/>
      <c r="E84" s="121"/>
      <c r="F84" s="102"/>
      <c r="G84" s="10">
        <v>21981727.639999997</v>
      </c>
      <c r="H84" s="10">
        <v>0</v>
      </c>
      <c r="I84" s="20" t="s">
        <v>1004</v>
      </c>
    </row>
    <row r="85" spans="1:9" x14ac:dyDescent="0.25">
      <c r="A85" s="42" t="s">
        <v>831</v>
      </c>
      <c r="B85" s="9" t="s">
        <v>804</v>
      </c>
      <c r="C85" s="102"/>
      <c r="D85" s="121"/>
      <c r="E85" s="121"/>
      <c r="F85" s="102"/>
      <c r="G85" s="10">
        <v>21941074</v>
      </c>
      <c r="H85" s="10">
        <v>0</v>
      </c>
      <c r="I85" s="20" t="s">
        <v>1004</v>
      </c>
    </row>
    <row r="86" spans="1:9" x14ac:dyDescent="0.25">
      <c r="A86" s="42" t="s">
        <v>832</v>
      </c>
      <c r="B86" s="9" t="s">
        <v>838</v>
      </c>
      <c r="C86" s="102"/>
      <c r="D86" s="121"/>
      <c r="E86" s="121"/>
      <c r="F86" s="102"/>
      <c r="G86" s="10">
        <v>479389308.5</v>
      </c>
      <c r="H86" s="10">
        <v>0</v>
      </c>
      <c r="I86" s="20" t="s">
        <v>1005</v>
      </c>
    </row>
    <row r="87" spans="1:9" x14ac:dyDescent="0.25">
      <c r="A87" s="42" t="s">
        <v>1032</v>
      </c>
      <c r="B87" s="9" t="s">
        <v>1009</v>
      </c>
      <c r="C87" s="102"/>
      <c r="D87" s="121"/>
      <c r="E87" s="121"/>
      <c r="F87" s="102"/>
      <c r="G87" s="10">
        <v>12530666.520000001</v>
      </c>
      <c r="H87" s="10">
        <v>0</v>
      </c>
      <c r="I87" s="20" t="s">
        <v>1030</v>
      </c>
    </row>
  </sheetData>
  <autoFilter ref="A5:I87">
    <filterColumn colId="6">
      <filters blank="1">
        <filter val="1.005.378"/>
        <filter val="1.064.164"/>
        <filter val="1.160.556"/>
        <filter val="1.170.113"/>
        <filter val="1.209.583"/>
        <filter val="1.236.126"/>
        <filter val="1.266.565"/>
        <filter val="1.272.013"/>
        <filter val="1.335.215"/>
        <filter val="1.392.768"/>
        <filter val="1.480.858"/>
        <filter val="1.568.839"/>
        <filter val="1.654.705"/>
        <filter val="1.975.665"/>
        <filter val="12.530.667"/>
        <filter val="2.326.772"/>
        <filter val="2.584.879"/>
        <filter val="206.945"/>
        <filter val="21.941.074"/>
        <filter val="21.981.728"/>
        <filter val="270.555"/>
        <filter val="34.766.779"/>
        <filter val="368.770"/>
        <filter val="375.599"/>
        <filter val="387.716"/>
        <filter val="4.072.660"/>
        <filter val="479.389.309"/>
        <filter val="48.019.402"/>
        <filter val="486.449"/>
        <filter val="518.439"/>
        <filter val="580.278"/>
        <filter val="602.722"/>
        <filter val="689.320"/>
        <filter val="752.938"/>
        <filter val="770.362"/>
        <filter val="8.367.580"/>
        <filter val="806.166"/>
        <filter val="826.019"/>
        <filter val="874.345"/>
        <filter val="940.831"/>
        <filter val="97.294.571"/>
        <filter val="981.239"/>
      </filters>
    </filterColumn>
  </autoFilter>
  <mergeCells count="12">
    <mergeCell ref="H3:I3"/>
    <mergeCell ref="A79:I79"/>
    <mergeCell ref="A1:F1"/>
    <mergeCell ref="A4:A5"/>
    <mergeCell ref="B4:B5"/>
    <mergeCell ref="C4:C5"/>
    <mergeCell ref="D4:E4"/>
    <mergeCell ref="F4:F5"/>
    <mergeCell ref="D2:F2"/>
    <mergeCell ref="G4:H4"/>
    <mergeCell ref="I4:I5"/>
    <mergeCell ref="G2:I2"/>
  </mergeCells>
  <hyperlinks>
    <hyperlink ref="A80" location="VIETY!A1" display="VIETY"/>
    <hyperlink ref="A81" location="OKONO!A1" display="OKONO"/>
    <hyperlink ref="A82" location="DTH!A1" display="DTH"/>
    <hyperlink ref="A83" location="'V+HB'!A1" display="V+ HOABINH"/>
    <hyperlink ref="A84" location="HAPPYMART!A1" display="HAPPYMART"/>
    <hyperlink ref="A85" location="UNO!A1" display="UNO"/>
    <hyperlink ref="A86" location="Tmart!A1" display="TMART"/>
    <hyperlink ref="A87" location="KMARKET!A1" display="KMARKE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opLeftCell="A122" workbookViewId="0">
      <selection activeCell="K134" sqref="K134"/>
    </sheetView>
  </sheetViews>
  <sheetFormatPr defaultRowHeight="15" x14ac:dyDescent="0.25"/>
  <cols>
    <col min="5" max="5" width="39" customWidth="1"/>
    <col min="6" max="6" width="25.7109375" customWidth="1"/>
    <col min="7" max="7" width="13.28515625" customWidth="1"/>
    <col min="10" max="10" width="12.28515625" customWidth="1"/>
    <col min="11" max="11" width="13.7109375" customWidth="1"/>
  </cols>
  <sheetData>
    <row r="1" spans="1:10" ht="18.75" x14ac:dyDescent="0.3">
      <c r="A1" s="137" t="s">
        <v>504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21" x14ac:dyDescent="0.25">
      <c r="A2" s="44" t="s">
        <v>248</v>
      </c>
      <c r="B2" s="8" t="s">
        <v>205</v>
      </c>
      <c r="C2" s="8" t="s">
        <v>249</v>
      </c>
      <c r="D2" s="8" t="s">
        <v>250</v>
      </c>
      <c r="E2" s="8" t="s">
        <v>251</v>
      </c>
      <c r="F2" s="8" t="s">
        <v>252</v>
      </c>
      <c r="G2" s="4" t="s">
        <v>253</v>
      </c>
      <c r="H2" s="4" t="s">
        <v>254</v>
      </c>
      <c r="I2" s="4" t="s">
        <v>255</v>
      </c>
      <c r="J2" s="4" t="s">
        <v>256</v>
      </c>
    </row>
    <row r="3" spans="1:10" x14ac:dyDescent="0.25">
      <c r="A3" s="45">
        <v>45170</v>
      </c>
      <c r="B3" s="46" t="s">
        <v>257</v>
      </c>
      <c r="C3" s="46" t="s">
        <v>246</v>
      </c>
      <c r="D3" s="46" t="s">
        <v>258</v>
      </c>
      <c r="E3" s="46" t="s">
        <v>259</v>
      </c>
      <c r="F3" s="46" t="s">
        <v>260</v>
      </c>
      <c r="G3" s="47">
        <v>569857</v>
      </c>
      <c r="H3" s="47">
        <v>0</v>
      </c>
      <c r="I3" s="47">
        <v>45589</v>
      </c>
      <c r="J3" s="47">
        <v>615446</v>
      </c>
    </row>
    <row r="4" spans="1:10" x14ac:dyDescent="0.25">
      <c r="A4" s="45">
        <v>45170</v>
      </c>
      <c r="B4" s="46" t="s">
        <v>261</v>
      </c>
      <c r="C4" s="46" t="s">
        <v>246</v>
      </c>
      <c r="D4" s="46" t="s">
        <v>258</v>
      </c>
      <c r="E4" s="46" t="s">
        <v>262</v>
      </c>
      <c r="F4" s="46" t="s">
        <v>263</v>
      </c>
      <c r="G4" s="47">
        <v>487812</v>
      </c>
      <c r="H4" s="47">
        <v>0</v>
      </c>
      <c r="I4" s="47">
        <v>39025</v>
      </c>
      <c r="J4" s="47">
        <v>526837</v>
      </c>
    </row>
    <row r="5" spans="1:10" x14ac:dyDescent="0.25">
      <c r="A5" s="45">
        <v>45170</v>
      </c>
      <c r="B5" s="46" t="s">
        <v>264</v>
      </c>
      <c r="C5" s="46" t="s">
        <v>246</v>
      </c>
      <c r="D5" s="46" t="s">
        <v>258</v>
      </c>
      <c r="E5" s="46" t="s">
        <v>265</v>
      </c>
      <c r="F5" s="46" t="s">
        <v>266</v>
      </c>
      <c r="G5" s="47">
        <v>746765</v>
      </c>
      <c r="H5" s="47">
        <v>0</v>
      </c>
      <c r="I5" s="47">
        <v>59741</v>
      </c>
      <c r="J5" s="47">
        <v>806506</v>
      </c>
    </row>
    <row r="6" spans="1:10" x14ac:dyDescent="0.25">
      <c r="A6" s="45">
        <v>45170</v>
      </c>
      <c r="B6" s="46" t="s">
        <v>267</v>
      </c>
      <c r="C6" s="46" t="s">
        <v>246</v>
      </c>
      <c r="D6" s="46" t="s">
        <v>258</v>
      </c>
      <c r="E6" s="46" t="s">
        <v>268</v>
      </c>
      <c r="F6" s="46" t="s">
        <v>269</v>
      </c>
      <c r="G6" s="47">
        <v>650416</v>
      </c>
      <c r="H6" s="47">
        <v>0</v>
      </c>
      <c r="I6" s="47">
        <v>52033</v>
      </c>
      <c r="J6" s="47">
        <v>702449</v>
      </c>
    </row>
    <row r="7" spans="1:10" x14ac:dyDescent="0.25">
      <c r="A7" s="45">
        <v>45170</v>
      </c>
      <c r="B7" s="46" t="s">
        <v>270</v>
      </c>
      <c r="C7" s="46" t="s">
        <v>246</v>
      </c>
      <c r="D7" s="46" t="s">
        <v>258</v>
      </c>
      <c r="E7" s="46" t="s">
        <v>271</v>
      </c>
      <c r="F7" s="46" t="s">
        <v>272</v>
      </c>
      <c r="G7" s="47">
        <v>421557</v>
      </c>
      <c r="H7" s="47">
        <v>0</v>
      </c>
      <c r="I7" s="47">
        <v>33725</v>
      </c>
      <c r="J7" s="47">
        <v>455282</v>
      </c>
    </row>
    <row r="8" spans="1:10" x14ac:dyDescent="0.25">
      <c r="A8" s="45">
        <v>45170</v>
      </c>
      <c r="B8" s="46" t="s">
        <v>273</v>
      </c>
      <c r="C8" s="46" t="s">
        <v>246</v>
      </c>
      <c r="D8" s="46" t="s">
        <v>258</v>
      </c>
      <c r="E8" s="46" t="s">
        <v>274</v>
      </c>
      <c r="F8" s="46" t="s">
        <v>275</v>
      </c>
      <c r="G8" s="47">
        <v>864198</v>
      </c>
      <c r="H8" s="47">
        <v>0</v>
      </c>
      <c r="I8" s="47">
        <v>69136</v>
      </c>
      <c r="J8" s="47">
        <v>933334</v>
      </c>
    </row>
    <row r="9" spans="1:10" x14ac:dyDescent="0.25">
      <c r="A9" s="45">
        <v>45170</v>
      </c>
      <c r="B9" s="46" t="s">
        <v>276</v>
      </c>
      <c r="C9" s="46" t="s">
        <v>246</v>
      </c>
      <c r="D9" s="46" t="s">
        <v>258</v>
      </c>
      <c r="E9" s="46" t="s">
        <v>277</v>
      </c>
      <c r="F9" s="46" t="s">
        <v>278</v>
      </c>
      <c r="G9" s="47">
        <v>464225</v>
      </c>
      <c r="H9" s="47">
        <v>0</v>
      </c>
      <c r="I9" s="47">
        <v>37138</v>
      </c>
      <c r="J9" s="47">
        <v>501363</v>
      </c>
    </row>
    <row r="10" spans="1:10" x14ac:dyDescent="0.25">
      <c r="A10" s="45">
        <v>45170</v>
      </c>
      <c r="B10" s="46" t="s">
        <v>279</v>
      </c>
      <c r="C10" s="46" t="s">
        <v>246</v>
      </c>
      <c r="D10" s="46" t="s">
        <v>258</v>
      </c>
      <c r="E10" s="46" t="s">
        <v>280</v>
      </c>
      <c r="F10" s="46" t="s">
        <v>281</v>
      </c>
      <c r="G10" s="47">
        <v>585663</v>
      </c>
      <c r="H10" s="47">
        <v>0</v>
      </c>
      <c r="I10" s="47">
        <v>46853</v>
      </c>
      <c r="J10" s="47">
        <v>632516</v>
      </c>
    </row>
    <row r="11" spans="1:10" x14ac:dyDescent="0.25">
      <c r="A11" s="45">
        <v>45170</v>
      </c>
      <c r="B11" s="46" t="s">
        <v>282</v>
      </c>
      <c r="C11" s="46" t="s">
        <v>246</v>
      </c>
      <c r="D11" s="46" t="s">
        <v>258</v>
      </c>
      <c r="E11" s="46" t="s">
        <v>283</v>
      </c>
      <c r="F11" s="46" t="s">
        <v>284</v>
      </c>
      <c r="G11" s="47">
        <v>603743</v>
      </c>
      <c r="H11" s="47">
        <v>0</v>
      </c>
      <c r="I11" s="47">
        <v>48299</v>
      </c>
      <c r="J11" s="47">
        <v>652042</v>
      </c>
    </row>
    <row r="12" spans="1:10" x14ac:dyDescent="0.25">
      <c r="A12" s="45">
        <v>45170</v>
      </c>
      <c r="B12" s="46" t="s">
        <v>285</v>
      </c>
      <c r="C12" s="46" t="s">
        <v>246</v>
      </c>
      <c r="D12" s="46" t="s">
        <v>258</v>
      </c>
      <c r="E12" s="46" t="s">
        <v>286</v>
      </c>
      <c r="F12" s="46" t="s">
        <v>287</v>
      </c>
      <c r="G12" s="47">
        <v>1168823</v>
      </c>
      <c r="H12" s="47">
        <v>0</v>
      </c>
      <c r="I12" s="47">
        <v>93506</v>
      </c>
      <c r="J12" s="47">
        <v>1262329</v>
      </c>
    </row>
    <row r="13" spans="1:10" x14ac:dyDescent="0.25">
      <c r="A13" s="45">
        <v>45173</v>
      </c>
      <c r="B13" s="46" t="s">
        <v>288</v>
      </c>
      <c r="C13" s="46" t="s">
        <v>246</v>
      </c>
      <c r="D13" s="46" t="s">
        <v>258</v>
      </c>
      <c r="E13" s="46" t="s">
        <v>289</v>
      </c>
      <c r="F13" s="46" t="s">
        <v>290</v>
      </c>
      <c r="G13" s="47">
        <v>559573</v>
      </c>
      <c r="H13" s="47">
        <v>0</v>
      </c>
      <c r="I13" s="47">
        <v>44766</v>
      </c>
      <c r="J13" s="47">
        <v>604339</v>
      </c>
    </row>
    <row r="14" spans="1:10" x14ac:dyDescent="0.25">
      <c r="A14" s="45">
        <v>45173</v>
      </c>
      <c r="B14" s="46" t="s">
        <v>291</v>
      </c>
      <c r="C14" s="46" t="s">
        <v>246</v>
      </c>
      <c r="D14" s="46" t="s">
        <v>258</v>
      </c>
      <c r="E14" s="46" t="s">
        <v>292</v>
      </c>
      <c r="F14" s="46" t="s">
        <v>293</v>
      </c>
      <c r="G14" s="47">
        <v>464225</v>
      </c>
      <c r="H14" s="47">
        <v>0</v>
      </c>
      <c r="I14" s="47">
        <v>37138</v>
      </c>
      <c r="J14" s="47">
        <v>501363</v>
      </c>
    </row>
    <row r="15" spans="1:10" x14ac:dyDescent="0.25">
      <c r="A15" s="45">
        <v>45173</v>
      </c>
      <c r="B15" s="46" t="s">
        <v>294</v>
      </c>
      <c r="C15" s="46" t="s">
        <v>246</v>
      </c>
      <c r="D15" s="46" t="s">
        <v>258</v>
      </c>
      <c r="E15" s="46" t="s">
        <v>295</v>
      </c>
      <c r="F15" s="46" t="s">
        <v>296</v>
      </c>
      <c r="G15" s="47">
        <v>748267</v>
      </c>
      <c r="H15" s="47">
        <v>0</v>
      </c>
      <c r="I15" s="47">
        <v>59861</v>
      </c>
      <c r="J15" s="47">
        <v>808128</v>
      </c>
    </row>
    <row r="16" spans="1:10" x14ac:dyDescent="0.25">
      <c r="A16" s="45">
        <v>45173</v>
      </c>
      <c r="B16" s="46" t="s">
        <v>297</v>
      </c>
      <c r="C16" s="46" t="s">
        <v>246</v>
      </c>
      <c r="D16" s="46" t="s">
        <v>258</v>
      </c>
      <c r="E16" s="46" t="s">
        <v>298</v>
      </c>
      <c r="F16" s="46" t="s">
        <v>284</v>
      </c>
      <c r="G16" s="47">
        <v>665205</v>
      </c>
      <c r="H16" s="47">
        <v>0</v>
      </c>
      <c r="I16" s="47">
        <v>53216</v>
      </c>
      <c r="J16" s="47">
        <v>718421</v>
      </c>
    </row>
    <row r="17" spans="1:10" x14ac:dyDescent="0.25">
      <c r="A17" s="45">
        <v>45177</v>
      </c>
      <c r="B17" s="46" t="s">
        <v>299</v>
      </c>
      <c r="C17" s="46" t="s">
        <v>246</v>
      </c>
      <c r="D17" s="46" t="s">
        <v>258</v>
      </c>
      <c r="E17" s="46" t="s">
        <v>300</v>
      </c>
      <c r="F17" s="46" t="s">
        <v>260</v>
      </c>
      <c r="G17" s="47">
        <v>790435</v>
      </c>
      <c r="H17" s="47">
        <v>0</v>
      </c>
      <c r="I17" s="47">
        <v>63235</v>
      </c>
      <c r="J17" s="47">
        <v>853670</v>
      </c>
    </row>
    <row r="18" spans="1:10" x14ac:dyDescent="0.25">
      <c r="A18" s="45">
        <v>45177</v>
      </c>
      <c r="B18" s="46" t="s">
        <v>301</v>
      </c>
      <c r="C18" s="46" t="s">
        <v>246</v>
      </c>
      <c r="D18" s="46" t="s">
        <v>258</v>
      </c>
      <c r="E18" s="46" t="s">
        <v>302</v>
      </c>
      <c r="F18" s="46" t="s">
        <v>303</v>
      </c>
      <c r="G18" s="47">
        <v>866185</v>
      </c>
      <c r="H18" s="47">
        <v>0</v>
      </c>
      <c r="I18" s="47">
        <v>69295</v>
      </c>
      <c r="J18" s="47">
        <v>935480</v>
      </c>
    </row>
    <row r="19" spans="1:10" x14ac:dyDescent="0.25">
      <c r="A19" s="45">
        <v>45177</v>
      </c>
      <c r="B19" s="46" t="s">
        <v>304</v>
      </c>
      <c r="C19" s="46" t="s">
        <v>246</v>
      </c>
      <c r="D19" s="46" t="s">
        <v>258</v>
      </c>
      <c r="E19" s="46" t="s">
        <v>305</v>
      </c>
      <c r="F19" s="46" t="s">
        <v>278</v>
      </c>
      <c r="G19" s="47">
        <v>789282</v>
      </c>
      <c r="H19" s="47">
        <v>0</v>
      </c>
      <c r="I19" s="47">
        <v>63143</v>
      </c>
      <c r="J19" s="47">
        <v>852425</v>
      </c>
    </row>
    <row r="20" spans="1:10" x14ac:dyDescent="0.25">
      <c r="A20" s="45">
        <v>45180</v>
      </c>
      <c r="B20" s="46" t="s">
        <v>306</v>
      </c>
      <c r="C20" s="46" t="s">
        <v>246</v>
      </c>
      <c r="D20" s="46" t="s">
        <v>258</v>
      </c>
      <c r="E20" s="46" t="s">
        <v>307</v>
      </c>
      <c r="F20" s="46" t="s">
        <v>308</v>
      </c>
      <c r="G20" s="47">
        <v>377888</v>
      </c>
      <c r="H20" s="47">
        <v>0</v>
      </c>
      <c r="I20" s="47">
        <v>30231</v>
      </c>
      <c r="J20" s="47">
        <v>408119</v>
      </c>
    </row>
    <row r="21" spans="1:10" x14ac:dyDescent="0.25">
      <c r="A21" s="45">
        <v>45180</v>
      </c>
      <c r="B21" s="46" t="s">
        <v>309</v>
      </c>
      <c r="C21" s="46" t="s">
        <v>246</v>
      </c>
      <c r="D21" s="46" t="s">
        <v>258</v>
      </c>
      <c r="E21" s="46" t="s">
        <v>310</v>
      </c>
      <c r="F21" s="46" t="s">
        <v>269</v>
      </c>
      <c r="G21" s="47">
        <v>612970</v>
      </c>
      <c r="H21" s="47">
        <v>0</v>
      </c>
      <c r="I21" s="47">
        <v>49038</v>
      </c>
      <c r="J21" s="47">
        <v>662008</v>
      </c>
    </row>
    <row r="22" spans="1:10" x14ac:dyDescent="0.25">
      <c r="A22" s="45">
        <v>45180</v>
      </c>
      <c r="B22" s="46" t="s">
        <v>311</v>
      </c>
      <c r="C22" s="46" t="s">
        <v>246</v>
      </c>
      <c r="D22" s="46" t="s">
        <v>258</v>
      </c>
      <c r="E22" s="46" t="s">
        <v>312</v>
      </c>
      <c r="F22" s="46" t="s">
        <v>287</v>
      </c>
      <c r="G22" s="47">
        <v>1405654</v>
      </c>
      <c r="H22" s="47">
        <v>0</v>
      </c>
      <c r="I22" s="47">
        <v>112452</v>
      </c>
      <c r="J22" s="47">
        <v>1518106</v>
      </c>
    </row>
    <row r="23" spans="1:10" x14ac:dyDescent="0.25">
      <c r="A23" s="45">
        <v>45180</v>
      </c>
      <c r="B23" s="46" t="s">
        <v>313</v>
      </c>
      <c r="C23" s="46" t="s">
        <v>246</v>
      </c>
      <c r="D23" s="46" t="s">
        <v>258</v>
      </c>
      <c r="E23" s="46" t="s">
        <v>314</v>
      </c>
      <c r="F23" s="46" t="s">
        <v>315</v>
      </c>
      <c r="G23" s="47">
        <v>765895</v>
      </c>
      <c r="H23" s="47">
        <v>0</v>
      </c>
      <c r="I23" s="47">
        <v>61272</v>
      </c>
      <c r="J23" s="47">
        <v>827167</v>
      </c>
    </row>
    <row r="24" spans="1:10" x14ac:dyDescent="0.25">
      <c r="A24" s="45">
        <v>45180</v>
      </c>
      <c r="B24" s="46" t="s">
        <v>316</v>
      </c>
      <c r="C24" s="46" t="s">
        <v>246</v>
      </c>
      <c r="D24" s="46" t="s">
        <v>258</v>
      </c>
      <c r="E24" s="46" t="s">
        <v>317</v>
      </c>
      <c r="F24" s="46" t="s">
        <v>318</v>
      </c>
      <c r="G24" s="47">
        <v>668814</v>
      </c>
      <c r="H24" s="47">
        <v>0</v>
      </c>
      <c r="I24" s="47">
        <v>53505</v>
      </c>
      <c r="J24" s="47">
        <v>722319</v>
      </c>
    </row>
    <row r="25" spans="1:10" x14ac:dyDescent="0.25">
      <c r="A25" s="45">
        <v>45180</v>
      </c>
      <c r="B25" s="46" t="s">
        <v>319</v>
      </c>
      <c r="C25" s="46" t="s">
        <v>246</v>
      </c>
      <c r="D25" s="46" t="s">
        <v>258</v>
      </c>
      <c r="E25" s="46" t="s">
        <v>320</v>
      </c>
      <c r="F25" s="46" t="s">
        <v>321</v>
      </c>
      <c r="G25" s="47">
        <v>1087584</v>
      </c>
      <c r="H25" s="47">
        <v>0</v>
      </c>
      <c r="I25" s="47">
        <v>87007</v>
      </c>
      <c r="J25" s="47">
        <v>1174591</v>
      </c>
    </row>
    <row r="26" spans="1:10" x14ac:dyDescent="0.25">
      <c r="A26" s="45">
        <v>45180</v>
      </c>
      <c r="B26" s="46" t="s">
        <v>322</v>
      </c>
      <c r="C26" s="46" t="s">
        <v>246</v>
      </c>
      <c r="D26" s="46" t="s">
        <v>258</v>
      </c>
      <c r="E26" s="46" t="s">
        <v>323</v>
      </c>
      <c r="F26" s="46" t="s">
        <v>303</v>
      </c>
      <c r="G26" s="47">
        <v>1628025</v>
      </c>
      <c r="H26" s="47">
        <v>0</v>
      </c>
      <c r="I26" s="47">
        <v>130242</v>
      </c>
      <c r="J26" s="47">
        <v>1758267</v>
      </c>
    </row>
    <row r="27" spans="1:10" x14ac:dyDescent="0.25">
      <c r="A27" s="45">
        <v>45180</v>
      </c>
      <c r="B27" s="46" t="s">
        <v>324</v>
      </c>
      <c r="C27" s="46" t="s">
        <v>246</v>
      </c>
      <c r="D27" s="46" t="s">
        <v>258</v>
      </c>
      <c r="E27" s="46" t="s">
        <v>325</v>
      </c>
      <c r="F27" s="46" t="s">
        <v>326</v>
      </c>
      <c r="G27" s="47">
        <v>633068</v>
      </c>
      <c r="H27" s="47">
        <v>0</v>
      </c>
      <c r="I27" s="47">
        <v>50645</v>
      </c>
      <c r="J27" s="47">
        <v>683713</v>
      </c>
    </row>
    <row r="28" spans="1:10" x14ac:dyDescent="0.25">
      <c r="A28" s="45">
        <v>45180</v>
      </c>
      <c r="B28" s="46" t="s">
        <v>327</v>
      </c>
      <c r="C28" s="46" t="s">
        <v>246</v>
      </c>
      <c r="D28" s="46" t="s">
        <v>258</v>
      </c>
      <c r="E28" s="46" t="s">
        <v>328</v>
      </c>
      <c r="F28" s="46" t="s">
        <v>293</v>
      </c>
      <c r="G28" s="47">
        <v>587165</v>
      </c>
      <c r="H28" s="47">
        <v>0</v>
      </c>
      <c r="I28" s="47">
        <v>46973</v>
      </c>
      <c r="J28" s="47">
        <v>634138</v>
      </c>
    </row>
    <row r="29" spans="1:10" x14ac:dyDescent="0.25">
      <c r="A29" s="45">
        <v>45180</v>
      </c>
      <c r="B29" s="46" t="s">
        <v>329</v>
      </c>
      <c r="C29" s="46" t="s">
        <v>246</v>
      </c>
      <c r="D29" s="46" t="s">
        <v>258</v>
      </c>
      <c r="E29" s="46" t="s">
        <v>330</v>
      </c>
      <c r="F29" s="46" t="s">
        <v>331</v>
      </c>
      <c r="G29" s="47">
        <v>490300</v>
      </c>
      <c r="H29" s="47">
        <v>0</v>
      </c>
      <c r="I29" s="47">
        <v>39224</v>
      </c>
      <c r="J29" s="47">
        <v>529524</v>
      </c>
    </row>
    <row r="30" spans="1:10" x14ac:dyDescent="0.25">
      <c r="A30" s="45">
        <v>45180</v>
      </c>
      <c r="B30" s="46" t="s">
        <v>332</v>
      </c>
      <c r="C30" s="46" t="s">
        <v>246</v>
      </c>
      <c r="D30" s="46" t="s">
        <v>258</v>
      </c>
      <c r="E30" s="46" t="s">
        <v>333</v>
      </c>
      <c r="F30" s="46" t="s">
        <v>334</v>
      </c>
      <c r="G30" s="47">
        <v>868023</v>
      </c>
      <c r="H30" s="47">
        <v>0</v>
      </c>
      <c r="I30" s="47">
        <v>69442</v>
      </c>
      <c r="J30" s="47">
        <v>937465</v>
      </c>
    </row>
    <row r="31" spans="1:10" x14ac:dyDescent="0.25">
      <c r="A31" s="45">
        <v>45180</v>
      </c>
      <c r="B31" s="46" t="s">
        <v>335</v>
      </c>
      <c r="C31" s="46" t="s">
        <v>246</v>
      </c>
      <c r="D31" s="46" t="s">
        <v>258</v>
      </c>
      <c r="E31" s="46" t="s">
        <v>336</v>
      </c>
      <c r="F31" s="46" t="s">
        <v>337</v>
      </c>
      <c r="G31" s="47">
        <v>1403845</v>
      </c>
      <c r="H31" s="47">
        <v>0</v>
      </c>
      <c r="I31" s="47">
        <v>112308</v>
      </c>
      <c r="J31" s="47">
        <v>1516153</v>
      </c>
    </row>
    <row r="32" spans="1:10" x14ac:dyDescent="0.25">
      <c r="A32" s="45">
        <v>45180</v>
      </c>
      <c r="B32" s="46" t="s">
        <v>338</v>
      </c>
      <c r="C32" s="46" t="s">
        <v>246</v>
      </c>
      <c r="D32" s="46" t="s">
        <v>258</v>
      </c>
      <c r="E32" s="46" t="s">
        <v>339</v>
      </c>
      <c r="F32" s="46" t="s">
        <v>340</v>
      </c>
      <c r="G32" s="47">
        <v>507243</v>
      </c>
      <c r="H32" s="47">
        <v>0</v>
      </c>
      <c r="I32" s="47">
        <v>40579</v>
      </c>
      <c r="J32" s="47">
        <v>547822</v>
      </c>
    </row>
    <row r="33" spans="1:10" x14ac:dyDescent="0.25">
      <c r="A33" s="45">
        <v>45180</v>
      </c>
      <c r="B33" s="46" t="s">
        <v>341</v>
      </c>
      <c r="C33" s="46" t="s">
        <v>246</v>
      </c>
      <c r="D33" s="46" t="s">
        <v>258</v>
      </c>
      <c r="E33" s="46" t="s">
        <v>342</v>
      </c>
      <c r="F33" s="46" t="s">
        <v>260</v>
      </c>
      <c r="G33" s="47">
        <v>1358577</v>
      </c>
      <c r="H33" s="47">
        <v>0</v>
      </c>
      <c r="I33" s="47">
        <v>108686</v>
      </c>
      <c r="J33" s="47">
        <v>1467263</v>
      </c>
    </row>
    <row r="34" spans="1:10" x14ac:dyDescent="0.25">
      <c r="A34" s="45">
        <v>45182</v>
      </c>
      <c r="B34" s="46" t="s">
        <v>343</v>
      </c>
      <c r="C34" s="46" t="s">
        <v>246</v>
      </c>
      <c r="D34" s="46" t="s">
        <v>258</v>
      </c>
      <c r="E34" s="46" t="s">
        <v>344</v>
      </c>
      <c r="F34" s="46" t="s">
        <v>284</v>
      </c>
      <c r="G34" s="47">
        <v>772548</v>
      </c>
      <c r="H34" s="47">
        <v>0</v>
      </c>
      <c r="I34" s="47">
        <v>61804</v>
      </c>
      <c r="J34" s="47">
        <v>834352</v>
      </c>
    </row>
    <row r="35" spans="1:10" x14ac:dyDescent="0.25">
      <c r="A35" s="45">
        <v>45182</v>
      </c>
      <c r="B35" s="46" t="s">
        <v>345</v>
      </c>
      <c r="C35" s="46" t="s">
        <v>246</v>
      </c>
      <c r="D35" s="46" t="s">
        <v>258</v>
      </c>
      <c r="E35" s="46" t="s">
        <v>346</v>
      </c>
      <c r="F35" s="46" t="s">
        <v>347</v>
      </c>
      <c r="G35" s="47">
        <v>834010</v>
      </c>
      <c r="H35" s="47">
        <v>0</v>
      </c>
      <c r="I35" s="47">
        <v>66721</v>
      </c>
      <c r="J35" s="47">
        <v>900731</v>
      </c>
    </row>
    <row r="36" spans="1:10" x14ac:dyDescent="0.25">
      <c r="A36" s="45">
        <v>45182</v>
      </c>
      <c r="B36" s="46" t="s">
        <v>348</v>
      </c>
      <c r="C36" s="46" t="s">
        <v>246</v>
      </c>
      <c r="D36" s="46" t="s">
        <v>258</v>
      </c>
      <c r="E36" s="46" t="s">
        <v>349</v>
      </c>
      <c r="F36" s="46" t="s">
        <v>266</v>
      </c>
      <c r="G36" s="47">
        <v>820222</v>
      </c>
      <c r="H36" s="47">
        <v>0</v>
      </c>
      <c r="I36" s="47">
        <v>65618</v>
      </c>
      <c r="J36" s="47">
        <v>885840</v>
      </c>
    </row>
    <row r="37" spans="1:10" x14ac:dyDescent="0.25">
      <c r="A37" s="45">
        <v>45182</v>
      </c>
      <c r="B37" s="46" t="s">
        <v>350</v>
      </c>
      <c r="C37" s="46" t="s">
        <v>246</v>
      </c>
      <c r="D37" s="46" t="s">
        <v>258</v>
      </c>
      <c r="E37" s="46" t="s">
        <v>351</v>
      </c>
      <c r="F37" s="46" t="s">
        <v>352</v>
      </c>
      <c r="G37" s="47">
        <v>842434</v>
      </c>
      <c r="H37" s="47">
        <v>0</v>
      </c>
      <c r="I37" s="47">
        <v>67395</v>
      </c>
      <c r="J37" s="47">
        <v>909829</v>
      </c>
    </row>
    <row r="38" spans="1:10" x14ac:dyDescent="0.25">
      <c r="A38" s="45">
        <v>45182</v>
      </c>
      <c r="B38" s="46" t="s">
        <v>353</v>
      </c>
      <c r="C38" s="46" t="s">
        <v>246</v>
      </c>
      <c r="D38" s="46" t="s">
        <v>258</v>
      </c>
      <c r="E38" s="46" t="s">
        <v>354</v>
      </c>
      <c r="F38" s="46" t="s">
        <v>355</v>
      </c>
      <c r="G38" s="47">
        <v>755738</v>
      </c>
      <c r="H38" s="47">
        <v>0</v>
      </c>
      <c r="I38" s="47">
        <v>60459</v>
      </c>
      <c r="J38" s="47">
        <v>816197</v>
      </c>
    </row>
    <row r="39" spans="1:10" x14ac:dyDescent="0.25">
      <c r="A39" s="45">
        <v>45182</v>
      </c>
      <c r="B39" s="46" t="s">
        <v>356</v>
      </c>
      <c r="C39" s="46" t="s">
        <v>246</v>
      </c>
      <c r="D39" s="46" t="s">
        <v>258</v>
      </c>
      <c r="E39" s="46" t="s">
        <v>357</v>
      </c>
      <c r="F39" s="46" t="s">
        <v>358</v>
      </c>
      <c r="G39" s="47">
        <v>840574</v>
      </c>
      <c r="H39" s="47">
        <v>0</v>
      </c>
      <c r="I39" s="47">
        <v>67246</v>
      </c>
      <c r="J39" s="47">
        <v>907820</v>
      </c>
    </row>
    <row r="40" spans="1:10" x14ac:dyDescent="0.25">
      <c r="A40" s="45">
        <v>45182</v>
      </c>
      <c r="B40" s="46" t="s">
        <v>359</v>
      </c>
      <c r="C40" s="46" t="s">
        <v>246</v>
      </c>
      <c r="D40" s="46" t="s">
        <v>258</v>
      </c>
      <c r="E40" s="46" t="s">
        <v>360</v>
      </c>
      <c r="F40" s="46" t="s">
        <v>361</v>
      </c>
      <c r="G40" s="47">
        <v>813823</v>
      </c>
      <c r="H40" s="47">
        <v>0</v>
      </c>
      <c r="I40" s="47">
        <v>65106</v>
      </c>
      <c r="J40" s="47">
        <v>878929</v>
      </c>
    </row>
    <row r="41" spans="1:10" x14ac:dyDescent="0.25">
      <c r="A41" s="45">
        <v>45182</v>
      </c>
      <c r="B41" s="46" t="s">
        <v>362</v>
      </c>
      <c r="C41" s="46" t="s">
        <v>246</v>
      </c>
      <c r="D41" s="46" t="s">
        <v>258</v>
      </c>
      <c r="E41" s="46" t="s">
        <v>363</v>
      </c>
      <c r="F41" s="46" t="s">
        <v>290</v>
      </c>
      <c r="G41" s="47">
        <v>844040</v>
      </c>
      <c r="H41" s="47">
        <v>0</v>
      </c>
      <c r="I41" s="47">
        <v>67523</v>
      </c>
      <c r="J41" s="47">
        <v>911563</v>
      </c>
    </row>
    <row r="42" spans="1:10" x14ac:dyDescent="0.25">
      <c r="A42" s="45">
        <v>45184</v>
      </c>
      <c r="B42" s="46" t="s">
        <v>364</v>
      </c>
      <c r="C42" s="46" t="s">
        <v>246</v>
      </c>
      <c r="D42" s="46" t="s">
        <v>258</v>
      </c>
      <c r="E42" s="46" t="s">
        <v>365</v>
      </c>
      <c r="F42" s="46" t="s">
        <v>275</v>
      </c>
      <c r="G42" s="47">
        <v>1014105</v>
      </c>
      <c r="H42" s="47">
        <v>0</v>
      </c>
      <c r="I42" s="47">
        <v>81128</v>
      </c>
      <c r="J42" s="47">
        <v>1095233</v>
      </c>
    </row>
    <row r="43" spans="1:10" x14ac:dyDescent="0.25">
      <c r="A43" s="45">
        <v>45188</v>
      </c>
      <c r="B43" s="46" t="s">
        <v>366</v>
      </c>
      <c r="C43" s="46" t="s">
        <v>246</v>
      </c>
      <c r="D43" s="46" t="s">
        <v>258</v>
      </c>
      <c r="E43" s="46" t="s">
        <v>339</v>
      </c>
      <c r="F43" s="46" t="s">
        <v>340</v>
      </c>
      <c r="G43" s="47">
        <v>525792</v>
      </c>
      <c r="H43" s="47">
        <v>0</v>
      </c>
      <c r="I43" s="47">
        <v>42063</v>
      </c>
      <c r="J43" s="47">
        <v>567855</v>
      </c>
    </row>
    <row r="44" spans="1:10" x14ac:dyDescent="0.25">
      <c r="A44" s="45">
        <v>45188</v>
      </c>
      <c r="B44" s="46" t="s">
        <v>367</v>
      </c>
      <c r="C44" s="46" t="s">
        <v>246</v>
      </c>
      <c r="D44" s="46" t="s">
        <v>258</v>
      </c>
      <c r="E44" s="46" t="s">
        <v>328</v>
      </c>
      <c r="F44" s="46" t="s">
        <v>293</v>
      </c>
      <c r="G44" s="47">
        <v>542995</v>
      </c>
      <c r="H44" s="47">
        <v>0</v>
      </c>
      <c r="I44" s="47">
        <v>43440</v>
      </c>
      <c r="J44" s="47">
        <v>586435</v>
      </c>
    </row>
    <row r="45" spans="1:10" x14ac:dyDescent="0.25">
      <c r="A45" s="45">
        <v>45188</v>
      </c>
      <c r="B45" s="46" t="s">
        <v>368</v>
      </c>
      <c r="C45" s="46" t="s">
        <v>246</v>
      </c>
      <c r="D45" s="46" t="s">
        <v>258</v>
      </c>
      <c r="E45" s="46" t="s">
        <v>323</v>
      </c>
      <c r="F45" s="46" t="s">
        <v>303</v>
      </c>
      <c r="G45" s="47">
        <v>806561</v>
      </c>
      <c r="H45" s="47">
        <v>0</v>
      </c>
      <c r="I45" s="47">
        <v>64525</v>
      </c>
      <c r="J45" s="47">
        <v>871086</v>
      </c>
    </row>
    <row r="46" spans="1:10" x14ac:dyDescent="0.25">
      <c r="A46" s="45">
        <v>45188</v>
      </c>
      <c r="B46" s="46" t="s">
        <v>369</v>
      </c>
      <c r="C46" s="46" t="s">
        <v>246</v>
      </c>
      <c r="D46" s="46" t="s">
        <v>258</v>
      </c>
      <c r="E46" s="46" t="s">
        <v>333</v>
      </c>
      <c r="F46" s="46" t="s">
        <v>334</v>
      </c>
      <c r="G46" s="47">
        <v>301470</v>
      </c>
      <c r="H46" s="47">
        <v>0</v>
      </c>
      <c r="I46" s="47">
        <v>24118</v>
      </c>
      <c r="J46" s="47">
        <v>325588</v>
      </c>
    </row>
    <row r="47" spans="1:10" x14ac:dyDescent="0.25">
      <c r="A47" s="45">
        <v>45188</v>
      </c>
      <c r="B47" s="46" t="s">
        <v>370</v>
      </c>
      <c r="C47" s="46" t="s">
        <v>246</v>
      </c>
      <c r="D47" s="46" t="s">
        <v>258</v>
      </c>
      <c r="E47" s="46" t="s">
        <v>317</v>
      </c>
      <c r="F47" s="46" t="s">
        <v>318</v>
      </c>
      <c r="G47" s="47">
        <v>685973</v>
      </c>
      <c r="H47" s="47">
        <v>0</v>
      </c>
      <c r="I47" s="47">
        <v>54878</v>
      </c>
      <c r="J47" s="47">
        <v>740851</v>
      </c>
    </row>
    <row r="48" spans="1:10" x14ac:dyDescent="0.25">
      <c r="A48" s="45">
        <v>45188</v>
      </c>
      <c r="B48" s="46" t="s">
        <v>371</v>
      </c>
      <c r="C48" s="46" t="s">
        <v>246</v>
      </c>
      <c r="D48" s="46" t="s">
        <v>258</v>
      </c>
      <c r="E48" s="46" t="s">
        <v>372</v>
      </c>
      <c r="F48" s="46" t="s">
        <v>275</v>
      </c>
      <c r="G48" s="47">
        <v>1266695</v>
      </c>
      <c r="H48" s="47">
        <v>0</v>
      </c>
      <c r="I48" s="47">
        <v>101336</v>
      </c>
      <c r="J48" s="47">
        <v>1368031</v>
      </c>
    </row>
    <row r="49" spans="1:10" x14ac:dyDescent="0.25">
      <c r="A49" s="45">
        <v>45188</v>
      </c>
      <c r="B49" s="46" t="s">
        <v>373</v>
      </c>
      <c r="C49" s="46" t="s">
        <v>246</v>
      </c>
      <c r="D49" s="46" t="s">
        <v>258</v>
      </c>
      <c r="E49" s="46" t="s">
        <v>363</v>
      </c>
      <c r="F49" s="46" t="s">
        <v>290</v>
      </c>
      <c r="G49" s="47">
        <v>401960</v>
      </c>
      <c r="H49" s="47">
        <v>0</v>
      </c>
      <c r="I49" s="47">
        <v>32157</v>
      </c>
      <c r="J49" s="47">
        <v>434117</v>
      </c>
    </row>
    <row r="50" spans="1:10" x14ac:dyDescent="0.25">
      <c r="A50" s="45">
        <v>45188</v>
      </c>
      <c r="B50" s="46" t="s">
        <v>374</v>
      </c>
      <c r="C50" s="46" t="s">
        <v>246</v>
      </c>
      <c r="D50" s="46" t="s">
        <v>258</v>
      </c>
      <c r="E50" s="46" t="s">
        <v>375</v>
      </c>
      <c r="F50" s="46" t="s">
        <v>321</v>
      </c>
      <c r="G50" s="47">
        <v>1293420</v>
      </c>
      <c r="H50" s="47">
        <v>0</v>
      </c>
      <c r="I50" s="47">
        <v>103474</v>
      </c>
      <c r="J50" s="47">
        <v>1396894</v>
      </c>
    </row>
    <row r="51" spans="1:10" x14ac:dyDescent="0.25">
      <c r="A51" s="45">
        <v>45188</v>
      </c>
      <c r="B51" s="46" t="s">
        <v>376</v>
      </c>
      <c r="C51" s="46" t="s">
        <v>246</v>
      </c>
      <c r="D51" s="46" t="s">
        <v>258</v>
      </c>
      <c r="E51" s="46" t="s">
        <v>377</v>
      </c>
      <c r="F51" s="46" t="s">
        <v>263</v>
      </c>
      <c r="G51" s="47">
        <v>1130116</v>
      </c>
      <c r="H51" s="47">
        <v>0</v>
      </c>
      <c r="I51" s="47">
        <v>90409</v>
      </c>
      <c r="J51" s="47">
        <v>1220525</v>
      </c>
    </row>
    <row r="52" spans="1:10" x14ac:dyDescent="0.25">
      <c r="A52" s="45">
        <v>45188</v>
      </c>
      <c r="B52" s="46" t="s">
        <v>378</v>
      </c>
      <c r="C52" s="46" t="s">
        <v>246</v>
      </c>
      <c r="D52" s="46" t="s">
        <v>258</v>
      </c>
      <c r="E52" s="46" t="s">
        <v>325</v>
      </c>
      <c r="F52" s="46" t="s">
        <v>326</v>
      </c>
      <c r="G52" s="47">
        <v>474963</v>
      </c>
      <c r="H52" s="47">
        <v>0</v>
      </c>
      <c r="I52" s="47">
        <v>37997</v>
      </c>
      <c r="J52" s="47">
        <v>512960</v>
      </c>
    </row>
    <row r="53" spans="1:10" x14ac:dyDescent="0.25">
      <c r="A53" s="45">
        <v>45188</v>
      </c>
      <c r="B53" s="46" t="s">
        <v>379</v>
      </c>
      <c r="C53" s="46" t="s">
        <v>246</v>
      </c>
      <c r="D53" s="46" t="s">
        <v>258</v>
      </c>
      <c r="E53" s="46" t="s">
        <v>342</v>
      </c>
      <c r="F53" s="46" t="s">
        <v>260</v>
      </c>
      <c r="G53" s="47">
        <v>871400</v>
      </c>
      <c r="H53" s="47">
        <v>0</v>
      </c>
      <c r="I53" s="47">
        <v>69712</v>
      </c>
      <c r="J53" s="47">
        <v>941112</v>
      </c>
    </row>
    <row r="54" spans="1:10" x14ac:dyDescent="0.25">
      <c r="A54" s="45">
        <v>45188</v>
      </c>
      <c r="B54" s="46" t="s">
        <v>380</v>
      </c>
      <c r="C54" s="46" t="s">
        <v>246</v>
      </c>
      <c r="D54" s="46" t="s">
        <v>258</v>
      </c>
      <c r="E54" s="46" t="s">
        <v>349</v>
      </c>
      <c r="F54" s="46" t="s">
        <v>266</v>
      </c>
      <c r="G54" s="47">
        <v>765895</v>
      </c>
      <c r="H54" s="47">
        <v>0</v>
      </c>
      <c r="I54" s="47">
        <v>61272</v>
      </c>
      <c r="J54" s="47">
        <v>827167</v>
      </c>
    </row>
    <row r="55" spans="1:10" x14ac:dyDescent="0.25">
      <c r="A55" s="45">
        <v>45191</v>
      </c>
      <c r="B55" s="46" t="s">
        <v>381</v>
      </c>
      <c r="C55" s="46" t="s">
        <v>246</v>
      </c>
      <c r="D55" s="46" t="s">
        <v>258</v>
      </c>
      <c r="E55" s="46" t="s">
        <v>302</v>
      </c>
      <c r="F55" s="46" t="s">
        <v>303</v>
      </c>
      <c r="G55" s="47">
        <v>876320</v>
      </c>
      <c r="H55" s="47">
        <v>0</v>
      </c>
      <c r="I55" s="47">
        <v>70106</v>
      </c>
      <c r="J55" s="47">
        <v>946426</v>
      </c>
    </row>
    <row r="56" spans="1:10" x14ac:dyDescent="0.25">
      <c r="A56" s="45">
        <v>45191</v>
      </c>
      <c r="B56" s="46" t="s">
        <v>382</v>
      </c>
      <c r="C56" s="46" t="s">
        <v>246</v>
      </c>
      <c r="D56" s="46" t="s">
        <v>258</v>
      </c>
      <c r="E56" s="46" t="s">
        <v>383</v>
      </c>
      <c r="F56" s="46" t="s">
        <v>337</v>
      </c>
      <c r="G56" s="47">
        <v>851245</v>
      </c>
      <c r="H56" s="47">
        <v>0</v>
      </c>
      <c r="I56" s="47">
        <v>68100</v>
      </c>
      <c r="J56" s="47">
        <v>919345</v>
      </c>
    </row>
    <row r="57" spans="1:10" x14ac:dyDescent="0.25">
      <c r="A57" s="45">
        <v>45194</v>
      </c>
      <c r="B57" s="46" t="s">
        <v>384</v>
      </c>
      <c r="C57" s="46" t="s">
        <v>246</v>
      </c>
      <c r="D57" s="46" t="s">
        <v>258</v>
      </c>
      <c r="E57" s="46" t="s">
        <v>385</v>
      </c>
      <c r="F57" s="46" t="s">
        <v>386</v>
      </c>
      <c r="G57" s="47">
        <v>879824</v>
      </c>
      <c r="H57" s="47">
        <v>0</v>
      </c>
      <c r="I57" s="47">
        <v>70386</v>
      </c>
      <c r="J57" s="47">
        <v>950210</v>
      </c>
    </row>
    <row r="58" spans="1:10" x14ac:dyDescent="0.25">
      <c r="A58" s="45">
        <v>45194</v>
      </c>
      <c r="B58" s="46" t="s">
        <v>387</v>
      </c>
      <c r="C58" s="46" t="s">
        <v>246</v>
      </c>
      <c r="D58" s="46" t="s">
        <v>258</v>
      </c>
      <c r="E58" s="46" t="s">
        <v>388</v>
      </c>
      <c r="F58" s="46" t="s">
        <v>272</v>
      </c>
      <c r="G58" s="47">
        <v>422147</v>
      </c>
      <c r="H58" s="47">
        <v>0</v>
      </c>
      <c r="I58" s="47">
        <v>33772</v>
      </c>
      <c r="J58" s="47">
        <v>455919</v>
      </c>
    </row>
    <row r="59" spans="1:10" x14ac:dyDescent="0.25">
      <c r="A59" s="45">
        <v>45194</v>
      </c>
      <c r="B59" s="46" t="s">
        <v>389</v>
      </c>
      <c r="C59" s="46" t="s">
        <v>246</v>
      </c>
      <c r="D59" s="46" t="s">
        <v>258</v>
      </c>
      <c r="E59" s="46" t="s">
        <v>333</v>
      </c>
      <c r="F59" s="46" t="s">
        <v>334</v>
      </c>
      <c r="G59" s="47">
        <v>719986</v>
      </c>
      <c r="H59" s="47">
        <v>0</v>
      </c>
      <c r="I59" s="47">
        <v>57599</v>
      </c>
      <c r="J59" s="47">
        <v>777585</v>
      </c>
    </row>
    <row r="60" spans="1:10" x14ac:dyDescent="0.25">
      <c r="A60" s="45">
        <v>45197</v>
      </c>
      <c r="B60" s="46" t="s">
        <v>390</v>
      </c>
      <c r="C60" s="46" t="s">
        <v>246</v>
      </c>
      <c r="D60" s="46" t="s">
        <v>258</v>
      </c>
      <c r="E60" s="46" t="s">
        <v>330</v>
      </c>
      <c r="F60" s="46" t="s">
        <v>331</v>
      </c>
      <c r="G60" s="47">
        <v>718221</v>
      </c>
      <c r="H60" s="47">
        <v>0</v>
      </c>
      <c r="I60" s="47">
        <v>57458</v>
      </c>
      <c r="J60" s="47">
        <v>775679</v>
      </c>
    </row>
    <row r="61" spans="1:10" x14ac:dyDescent="0.25">
      <c r="A61" s="45">
        <v>45197</v>
      </c>
      <c r="B61" s="46" t="s">
        <v>391</v>
      </c>
      <c r="C61" s="46" t="s">
        <v>246</v>
      </c>
      <c r="D61" s="46" t="s">
        <v>258</v>
      </c>
      <c r="E61" s="46" t="s">
        <v>392</v>
      </c>
      <c r="F61" s="46" t="s">
        <v>303</v>
      </c>
      <c r="G61" s="47">
        <v>1389655</v>
      </c>
      <c r="H61" s="47">
        <v>0</v>
      </c>
      <c r="I61" s="47">
        <v>111172</v>
      </c>
      <c r="J61" s="47">
        <v>1500827</v>
      </c>
    </row>
    <row r="62" spans="1:10" x14ac:dyDescent="0.25">
      <c r="A62" s="45">
        <v>45197</v>
      </c>
      <c r="B62" s="46" t="s">
        <v>393</v>
      </c>
      <c r="C62" s="46" t="s">
        <v>246</v>
      </c>
      <c r="D62" s="46" t="s">
        <v>258</v>
      </c>
      <c r="E62" s="46" t="s">
        <v>394</v>
      </c>
      <c r="F62" s="46" t="s">
        <v>347</v>
      </c>
      <c r="G62" s="47">
        <v>736802</v>
      </c>
      <c r="H62" s="47">
        <v>0</v>
      </c>
      <c r="I62" s="47">
        <v>58944</v>
      </c>
      <c r="J62" s="47">
        <v>795746</v>
      </c>
    </row>
    <row r="63" spans="1:10" x14ac:dyDescent="0.25">
      <c r="A63" s="45">
        <v>45197</v>
      </c>
      <c r="B63" s="46" t="s">
        <v>395</v>
      </c>
      <c r="C63" s="46" t="s">
        <v>246</v>
      </c>
      <c r="D63" s="46" t="s">
        <v>258</v>
      </c>
      <c r="E63" s="46" t="s">
        <v>320</v>
      </c>
      <c r="F63" s="46" t="s">
        <v>321</v>
      </c>
      <c r="G63" s="47">
        <v>513902</v>
      </c>
      <c r="H63" s="47">
        <v>0</v>
      </c>
      <c r="I63" s="47">
        <v>41112</v>
      </c>
      <c r="J63" s="47">
        <v>555014</v>
      </c>
    </row>
    <row r="64" spans="1:10" x14ac:dyDescent="0.25">
      <c r="A64" s="45">
        <v>45197</v>
      </c>
      <c r="B64" s="46" t="s">
        <v>396</v>
      </c>
      <c r="C64" s="46" t="s">
        <v>246</v>
      </c>
      <c r="D64" s="46" t="s">
        <v>258</v>
      </c>
      <c r="E64" s="46" t="s">
        <v>397</v>
      </c>
      <c r="F64" s="46" t="s">
        <v>398</v>
      </c>
      <c r="G64" s="47">
        <v>1861108</v>
      </c>
      <c r="H64" s="47">
        <v>0</v>
      </c>
      <c r="I64" s="47">
        <v>148889</v>
      </c>
      <c r="J64" s="47">
        <v>2009997</v>
      </c>
    </row>
    <row r="65" spans="1:10" x14ac:dyDescent="0.25">
      <c r="A65" s="45">
        <v>45197</v>
      </c>
      <c r="B65" s="46" t="s">
        <v>399</v>
      </c>
      <c r="C65" s="46" t="s">
        <v>246</v>
      </c>
      <c r="D65" s="46" t="s">
        <v>258</v>
      </c>
      <c r="E65" s="46" t="s">
        <v>400</v>
      </c>
      <c r="F65" s="46" t="s">
        <v>287</v>
      </c>
      <c r="G65" s="47">
        <v>935960</v>
      </c>
      <c r="H65" s="47">
        <v>0</v>
      </c>
      <c r="I65" s="47">
        <v>74877</v>
      </c>
      <c r="J65" s="47">
        <v>1010837</v>
      </c>
    </row>
    <row r="66" spans="1:10" x14ac:dyDescent="0.25">
      <c r="A66" s="45">
        <v>45197</v>
      </c>
      <c r="B66" s="46" t="s">
        <v>401</v>
      </c>
      <c r="C66" s="46" t="s">
        <v>246</v>
      </c>
      <c r="D66" s="46" t="s">
        <v>258</v>
      </c>
      <c r="E66" s="46" t="s">
        <v>351</v>
      </c>
      <c r="F66" s="46" t="s">
        <v>352</v>
      </c>
      <c r="G66" s="47">
        <v>584416</v>
      </c>
      <c r="H66" s="47">
        <v>0</v>
      </c>
      <c r="I66" s="47">
        <v>46753</v>
      </c>
      <c r="J66" s="47">
        <v>631169</v>
      </c>
    </row>
    <row r="67" spans="1:10" x14ac:dyDescent="0.25">
      <c r="A67" s="45">
        <v>45197</v>
      </c>
      <c r="B67" s="46" t="s">
        <v>402</v>
      </c>
      <c r="C67" s="46" t="s">
        <v>246</v>
      </c>
      <c r="D67" s="46" t="s">
        <v>258</v>
      </c>
      <c r="E67" s="46" t="s">
        <v>325</v>
      </c>
      <c r="F67" s="46" t="s">
        <v>326</v>
      </c>
      <c r="G67" s="47">
        <v>561665</v>
      </c>
      <c r="H67" s="47">
        <v>0</v>
      </c>
      <c r="I67" s="47">
        <v>44933</v>
      </c>
      <c r="J67" s="47">
        <v>606598</v>
      </c>
    </row>
    <row r="68" spans="1:10" x14ac:dyDescent="0.25">
      <c r="A68" s="45">
        <v>45197</v>
      </c>
      <c r="B68" s="46" t="s">
        <v>403</v>
      </c>
      <c r="C68" s="46" t="s">
        <v>246</v>
      </c>
      <c r="D68" s="46" t="s">
        <v>258</v>
      </c>
      <c r="E68" s="46" t="s">
        <v>339</v>
      </c>
      <c r="F68" s="46" t="s">
        <v>340</v>
      </c>
      <c r="G68" s="47">
        <v>665659</v>
      </c>
      <c r="H68" s="47">
        <v>0</v>
      </c>
      <c r="I68" s="47">
        <v>53253</v>
      </c>
      <c r="J68" s="47">
        <v>718912</v>
      </c>
    </row>
    <row r="69" spans="1:10" x14ac:dyDescent="0.25">
      <c r="A69" s="45">
        <v>45197</v>
      </c>
      <c r="B69" s="46" t="s">
        <v>404</v>
      </c>
      <c r="C69" s="46" t="s">
        <v>246</v>
      </c>
      <c r="D69" s="46" t="s">
        <v>258</v>
      </c>
      <c r="E69" s="46" t="s">
        <v>314</v>
      </c>
      <c r="F69" s="46" t="s">
        <v>315</v>
      </c>
      <c r="G69" s="47">
        <v>633030</v>
      </c>
      <c r="H69" s="47">
        <v>0</v>
      </c>
      <c r="I69" s="47">
        <v>50642</v>
      </c>
      <c r="J69" s="47">
        <v>683672</v>
      </c>
    </row>
    <row r="70" spans="1:10" x14ac:dyDescent="0.25">
      <c r="A70" s="45">
        <v>45197</v>
      </c>
      <c r="B70" s="46" t="s">
        <v>405</v>
      </c>
      <c r="C70" s="46" t="s">
        <v>246</v>
      </c>
      <c r="D70" s="46" t="s">
        <v>258</v>
      </c>
      <c r="E70" s="46" t="s">
        <v>328</v>
      </c>
      <c r="F70" s="46" t="s">
        <v>293</v>
      </c>
      <c r="G70" s="47">
        <v>910333</v>
      </c>
      <c r="H70" s="47">
        <v>0</v>
      </c>
      <c r="I70" s="47">
        <v>72827</v>
      </c>
      <c r="J70" s="47">
        <v>983160</v>
      </c>
    </row>
    <row r="71" spans="1:10" x14ac:dyDescent="0.25">
      <c r="A71" s="45">
        <v>45197</v>
      </c>
      <c r="B71" s="46" t="s">
        <v>406</v>
      </c>
      <c r="C71" s="46" t="s">
        <v>246</v>
      </c>
      <c r="D71" s="46" t="s">
        <v>258</v>
      </c>
      <c r="E71" s="46" t="s">
        <v>407</v>
      </c>
      <c r="F71" s="46" t="s">
        <v>260</v>
      </c>
      <c r="G71" s="47">
        <v>1530184</v>
      </c>
      <c r="H71" s="47">
        <v>0</v>
      </c>
      <c r="I71" s="47">
        <v>122415</v>
      </c>
      <c r="J71" s="47">
        <v>1652599</v>
      </c>
    </row>
    <row r="72" spans="1:10" x14ac:dyDescent="0.25">
      <c r="G72" s="48">
        <v>55236473</v>
      </c>
      <c r="H72" s="48">
        <v>0</v>
      </c>
      <c r="I72" s="48">
        <v>4418922</v>
      </c>
      <c r="J72" s="48">
        <v>59655395</v>
      </c>
    </row>
    <row r="73" spans="1:10" x14ac:dyDescent="0.25">
      <c r="F73" s="49" t="s">
        <v>408</v>
      </c>
      <c r="G73" s="48">
        <v>8427316.9996296279</v>
      </c>
      <c r="H73" s="48"/>
      <c r="I73" s="48">
        <v>674185.35997037019</v>
      </c>
      <c r="J73" s="48">
        <v>9101502.3595999982</v>
      </c>
    </row>
    <row r="74" spans="1:10" x14ac:dyDescent="0.25">
      <c r="F74" s="50" t="s">
        <v>409</v>
      </c>
      <c r="G74" s="5"/>
      <c r="J74" s="5">
        <f>+(G72-G73)*0.02*1.08</f>
        <v>1011077.7696080001</v>
      </c>
    </row>
    <row r="75" spans="1:10" x14ac:dyDescent="0.25">
      <c r="F75" s="50" t="s">
        <v>410</v>
      </c>
      <c r="J75" s="51">
        <f>+(J72-J73)*0.01</f>
        <v>505538.92640400003</v>
      </c>
    </row>
    <row r="76" spans="1:10" x14ac:dyDescent="0.25">
      <c r="F76" s="50" t="s">
        <v>507</v>
      </c>
      <c r="J76" s="55">
        <f>+J72-J73-J74-J75</f>
        <v>49037275.944388002</v>
      </c>
    </row>
    <row r="77" spans="1:10" ht="18.75" x14ac:dyDescent="0.3">
      <c r="A77" s="137" t="s">
        <v>508</v>
      </c>
      <c r="B77" s="137"/>
      <c r="C77" s="137"/>
      <c r="D77" s="137"/>
      <c r="E77" s="137"/>
      <c r="F77" s="137"/>
      <c r="G77" s="137"/>
      <c r="H77" s="137"/>
      <c r="I77" s="137"/>
      <c r="J77" s="137"/>
    </row>
    <row r="78" spans="1:10" ht="21" x14ac:dyDescent="0.25">
      <c r="A78" s="44" t="s">
        <v>412</v>
      </c>
      <c r="B78" s="8" t="s">
        <v>205</v>
      </c>
      <c r="C78" s="8" t="s">
        <v>249</v>
      </c>
      <c r="D78" s="8" t="s">
        <v>250</v>
      </c>
      <c r="E78" s="8" t="s">
        <v>251</v>
      </c>
      <c r="F78" s="8" t="s">
        <v>252</v>
      </c>
      <c r="G78" s="4" t="s">
        <v>253</v>
      </c>
      <c r="H78" s="4" t="s">
        <v>254</v>
      </c>
      <c r="I78" s="4" t="s">
        <v>255</v>
      </c>
      <c r="J78" s="4" t="s">
        <v>256</v>
      </c>
    </row>
    <row r="79" spans="1:10" x14ac:dyDescent="0.25">
      <c r="A79" s="45">
        <v>45201</v>
      </c>
      <c r="B79" s="46" t="s">
        <v>413</v>
      </c>
      <c r="C79" s="46" t="s">
        <v>246</v>
      </c>
      <c r="D79" s="46" t="s">
        <v>258</v>
      </c>
      <c r="E79" s="46" t="s">
        <v>414</v>
      </c>
      <c r="F79" s="46" t="s">
        <v>355</v>
      </c>
      <c r="G79" s="47">
        <v>559805</v>
      </c>
      <c r="H79" s="47">
        <v>0</v>
      </c>
      <c r="I79" s="47">
        <v>44784</v>
      </c>
      <c r="J79" s="47">
        <v>604589</v>
      </c>
    </row>
    <row r="80" spans="1:10" x14ac:dyDescent="0.25">
      <c r="A80" s="45">
        <v>45201</v>
      </c>
      <c r="B80" s="46" t="s">
        <v>415</v>
      </c>
      <c r="C80" s="46" t="s">
        <v>246</v>
      </c>
      <c r="D80" s="46" t="s">
        <v>258</v>
      </c>
      <c r="E80" s="46" t="s">
        <v>416</v>
      </c>
      <c r="F80" s="46" t="s">
        <v>269</v>
      </c>
      <c r="G80" s="47">
        <v>750501</v>
      </c>
      <c r="H80" s="47">
        <v>0</v>
      </c>
      <c r="I80" s="47">
        <v>60040</v>
      </c>
      <c r="J80" s="47">
        <v>810541</v>
      </c>
    </row>
    <row r="81" spans="1:10" x14ac:dyDescent="0.25">
      <c r="A81" s="45">
        <v>45201</v>
      </c>
      <c r="B81" s="46" t="s">
        <v>417</v>
      </c>
      <c r="C81" s="46" t="s">
        <v>246</v>
      </c>
      <c r="D81" s="46" t="s">
        <v>258</v>
      </c>
      <c r="E81" s="46" t="s">
        <v>418</v>
      </c>
      <c r="F81" s="46" t="s">
        <v>318</v>
      </c>
      <c r="G81" s="47">
        <v>876320</v>
      </c>
      <c r="H81" s="47">
        <v>0</v>
      </c>
      <c r="I81" s="47">
        <v>70106</v>
      </c>
      <c r="J81" s="47">
        <v>946426</v>
      </c>
    </row>
    <row r="82" spans="1:10" x14ac:dyDescent="0.25">
      <c r="A82" s="45">
        <v>45201</v>
      </c>
      <c r="B82" s="46" t="s">
        <v>419</v>
      </c>
      <c r="C82" s="46" t="s">
        <v>246</v>
      </c>
      <c r="D82" s="46" t="s">
        <v>258</v>
      </c>
      <c r="E82" s="46" t="s">
        <v>420</v>
      </c>
      <c r="F82" s="46" t="s">
        <v>278</v>
      </c>
      <c r="G82" s="47">
        <v>352299</v>
      </c>
      <c r="H82" s="47">
        <v>0</v>
      </c>
      <c r="I82" s="47">
        <v>28184</v>
      </c>
      <c r="J82" s="47">
        <v>380483</v>
      </c>
    </row>
    <row r="83" spans="1:10" x14ac:dyDescent="0.25">
      <c r="A83" s="45">
        <v>45201</v>
      </c>
      <c r="B83" s="46" t="s">
        <v>421</v>
      </c>
      <c r="C83" s="46" t="s">
        <v>246</v>
      </c>
      <c r="D83" s="46" t="s">
        <v>258</v>
      </c>
      <c r="E83" s="46" t="s">
        <v>344</v>
      </c>
      <c r="F83" s="46" t="s">
        <v>284</v>
      </c>
      <c r="G83" s="47">
        <v>1019342</v>
      </c>
      <c r="H83" s="47">
        <v>0</v>
      </c>
      <c r="I83" s="47">
        <v>81547</v>
      </c>
      <c r="J83" s="47">
        <v>1100889</v>
      </c>
    </row>
    <row r="84" spans="1:10" x14ac:dyDescent="0.25">
      <c r="A84" s="45">
        <v>45201</v>
      </c>
      <c r="B84" s="46" t="s">
        <v>422</v>
      </c>
      <c r="C84" s="46" t="s">
        <v>246</v>
      </c>
      <c r="D84" s="46" t="s">
        <v>258</v>
      </c>
      <c r="E84" s="46" t="s">
        <v>280</v>
      </c>
      <c r="F84" s="46" t="s">
        <v>281</v>
      </c>
      <c r="G84" s="47">
        <v>1288614</v>
      </c>
      <c r="H84" s="47">
        <v>0</v>
      </c>
      <c r="I84" s="47">
        <v>103089</v>
      </c>
      <c r="J84" s="47">
        <v>1391703</v>
      </c>
    </row>
    <row r="85" spans="1:10" x14ac:dyDescent="0.25">
      <c r="A85" s="45">
        <v>45206</v>
      </c>
      <c r="B85" s="46" t="s">
        <v>423</v>
      </c>
      <c r="C85" s="46" t="s">
        <v>246</v>
      </c>
      <c r="D85" s="46" t="s">
        <v>258</v>
      </c>
      <c r="E85" s="46" t="s">
        <v>424</v>
      </c>
      <c r="F85" s="46" t="s">
        <v>290</v>
      </c>
      <c r="G85" s="47">
        <v>685973</v>
      </c>
      <c r="H85" s="47">
        <v>0</v>
      </c>
      <c r="I85" s="47">
        <v>54878</v>
      </c>
      <c r="J85" s="47">
        <v>740851</v>
      </c>
    </row>
    <row r="86" spans="1:10" x14ac:dyDescent="0.25">
      <c r="A86" s="45">
        <v>45206</v>
      </c>
      <c r="B86" s="46" t="s">
        <v>425</v>
      </c>
      <c r="C86" s="46" t="s">
        <v>246</v>
      </c>
      <c r="D86" s="46" t="s">
        <v>258</v>
      </c>
      <c r="E86" s="46" t="s">
        <v>426</v>
      </c>
      <c r="F86" s="46" t="s">
        <v>326</v>
      </c>
      <c r="G86" s="47">
        <v>738535</v>
      </c>
      <c r="H86" s="47">
        <v>0</v>
      </c>
      <c r="I86" s="47">
        <v>59083</v>
      </c>
      <c r="J86" s="47">
        <v>797618</v>
      </c>
    </row>
    <row r="87" spans="1:10" x14ac:dyDescent="0.25">
      <c r="A87" s="45">
        <v>45206</v>
      </c>
      <c r="B87" s="46" t="s">
        <v>427</v>
      </c>
      <c r="C87" s="46" t="s">
        <v>246</v>
      </c>
      <c r="D87" s="46" t="s">
        <v>258</v>
      </c>
      <c r="E87" s="46" t="s">
        <v>428</v>
      </c>
      <c r="F87" s="46" t="s">
        <v>429</v>
      </c>
      <c r="G87" s="47">
        <v>349144</v>
      </c>
      <c r="H87" s="47">
        <v>0</v>
      </c>
      <c r="I87" s="47">
        <v>27932</v>
      </c>
      <c r="J87" s="47">
        <v>377076</v>
      </c>
    </row>
    <row r="88" spans="1:10" x14ac:dyDescent="0.25">
      <c r="A88" s="45">
        <v>45206</v>
      </c>
      <c r="B88" s="46" t="s">
        <v>430</v>
      </c>
      <c r="C88" s="46" t="s">
        <v>246</v>
      </c>
      <c r="D88" s="46" t="s">
        <v>258</v>
      </c>
      <c r="E88" s="46" t="s">
        <v>431</v>
      </c>
      <c r="F88" s="46" t="s">
        <v>287</v>
      </c>
      <c r="G88" s="47">
        <v>1378770</v>
      </c>
      <c r="H88" s="47">
        <v>0</v>
      </c>
      <c r="I88" s="47">
        <v>110302</v>
      </c>
      <c r="J88" s="47">
        <v>1489072</v>
      </c>
    </row>
    <row r="89" spans="1:10" x14ac:dyDescent="0.25">
      <c r="A89" s="45">
        <v>45206</v>
      </c>
      <c r="B89" s="46" t="s">
        <v>432</v>
      </c>
      <c r="C89" s="46" t="s">
        <v>246</v>
      </c>
      <c r="D89" s="46" t="s">
        <v>258</v>
      </c>
      <c r="E89" s="46" t="s">
        <v>433</v>
      </c>
      <c r="F89" s="46" t="s">
        <v>315</v>
      </c>
      <c r="G89" s="47">
        <v>851245</v>
      </c>
      <c r="H89" s="47">
        <v>0</v>
      </c>
      <c r="I89" s="47">
        <v>68100</v>
      </c>
      <c r="J89" s="47">
        <v>919345</v>
      </c>
    </row>
    <row r="90" spans="1:10" x14ac:dyDescent="0.25">
      <c r="A90" s="45">
        <v>45206</v>
      </c>
      <c r="B90" s="46" t="s">
        <v>434</v>
      </c>
      <c r="C90" s="46" t="s">
        <v>246</v>
      </c>
      <c r="D90" s="46" t="s">
        <v>258</v>
      </c>
      <c r="E90" s="46" t="s">
        <v>435</v>
      </c>
      <c r="F90" s="46" t="s">
        <v>260</v>
      </c>
      <c r="G90" s="47">
        <v>697590</v>
      </c>
      <c r="H90" s="47">
        <v>0</v>
      </c>
      <c r="I90" s="47">
        <v>55807</v>
      </c>
      <c r="J90" s="47">
        <v>753397</v>
      </c>
    </row>
    <row r="91" spans="1:10" x14ac:dyDescent="0.25">
      <c r="A91" s="45">
        <v>45206</v>
      </c>
      <c r="B91" s="46" t="s">
        <v>436</v>
      </c>
      <c r="C91" s="46" t="s">
        <v>246</v>
      </c>
      <c r="D91" s="46" t="s">
        <v>258</v>
      </c>
      <c r="E91" s="46" t="s">
        <v>437</v>
      </c>
      <c r="F91" s="46" t="s">
        <v>321</v>
      </c>
      <c r="G91" s="47">
        <v>425562</v>
      </c>
      <c r="H91" s="47">
        <v>0</v>
      </c>
      <c r="I91" s="47">
        <v>34045</v>
      </c>
      <c r="J91" s="47">
        <v>459607</v>
      </c>
    </row>
    <row r="92" spans="1:10" x14ac:dyDescent="0.25">
      <c r="A92" s="45">
        <v>45206</v>
      </c>
      <c r="B92" s="46" t="s">
        <v>438</v>
      </c>
      <c r="C92" s="46" t="s">
        <v>246</v>
      </c>
      <c r="D92" s="46" t="s">
        <v>258</v>
      </c>
      <c r="E92" s="46" t="s">
        <v>439</v>
      </c>
      <c r="F92" s="46" t="s">
        <v>358</v>
      </c>
      <c r="G92" s="47">
        <v>810192</v>
      </c>
      <c r="H92" s="47">
        <v>0</v>
      </c>
      <c r="I92" s="47">
        <v>64815</v>
      </c>
      <c r="J92" s="47">
        <v>875007</v>
      </c>
    </row>
    <row r="93" spans="1:10" x14ac:dyDescent="0.25">
      <c r="A93" s="45">
        <v>45206</v>
      </c>
      <c r="B93" s="46" t="s">
        <v>440</v>
      </c>
      <c r="C93" s="46" t="s">
        <v>246</v>
      </c>
      <c r="D93" s="46" t="s">
        <v>258</v>
      </c>
      <c r="E93" s="46" t="s">
        <v>441</v>
      </c>
      <c r="F93" s="46" t="s">
        <v>340</v>
      </c>
      <c r="G93" s="47">
        <v>539491</v>
      </c>
      <c r="H93" s="47">
        <v>0</v>
      </c>
      <c r="I93" s="47">
        <v>43159</v>
      </c>
      <c r="J93" s="47">
        <v>582650</v>
      </c>
    </row>
    <row r="94" spans="1:10" x14ac:dyDescent="0.25">
      <c r="A94" s="45">
        <v>45206</v>
      </c>
      <c r="B94" s="46" t="s">
        <v>442</v>
      </c>
      <c r="C94" s="46" t="s">
        <v>246</v>
      </c>
      <c r="D94" s="46" t="s">
        <v>258</v>
      </c>
      <c r="E94" s="46" t="s">
        <v>443</v>
      </c>
      <c r="F94" s="46" t="s">
        <v>275</v>
      </c>
      <c r="G94" s="47">
        <v>1734694</v>
      </c>
      <c r="H94" s="47">
        <v>0</v>
      </c>
      <c r="I94" s="47">
        <v>138776</v>
      </c>
      <c r="J94" s="47">
        <v>1873470</v>
      </c>
    </row>
    <row r="95" spans="1:10" x14ac:dyDescent="0.25">
      <c r="A95" s="45">
        <v>45206</v>
      </c>
      <c r="B95" s="46" t="s">
        <v>444</v>
      </c>
      <c r="C95" s="46" t="s">
        <v>246</v>
      </c>
      <c r="D95" s="46" t="s">
        <v>258</v>
      </c>
      <c r="E95" s="46" t="s">
        <v>445</v>
      </c>
      <c r="F95" s="46" t="s">
        <v>266</v>
      </c>
      <c r="G95" s="47">
        <v>677193</v>
      </c>
      <c r="H95" s="47">
        <v>0</v>
      </c>
      <c r="I95" s="47">
        <v>54175</v>
      </c>
      <c r="J95" s="47">
        <v>731368</v>
      </c>
    </row>
    <row r="96" spans="1:10" x14ac:dyDescent="0.25">
      <c r="A96" s="45">
        <v>45206</v>
      </c>
      <c r="B96" s="46" t="s">
        <v>446</v>
      </c>
      <c r="C96" s="46" t="s">
        <v>246</v>
      </c>
      <c r="D96" s="46" t="s">
        <v>258</v>
      </c>
      <c r="E96" s="46" t="s">
        <v>447</v>
      </c>
      <c r="F96" s="46" t="s">
        <v>303</v>
      </c>
      <c r="G96" s="47">
        <v>1073230</v>
      </c>
      <c r="H96" s="47">
        <v>0</v>
      </c>
      <c r="I96" s="47">
        <v>85858</v>
      </c>
      <c r="J96" s="47">
        <v>1159088</v>
      </c>
    </row>
    <row r="97" spans="1:10" x14ac:dyDescent="0.25">
      <c r="A97" s="45">
        <v>45206</v>
      </c>
      <c r="B97" s="46" t="s">
        <v>448</v>
      </c>
      <c r="C97" s="46" t="s">
        <v>246</v>
      </c>
      <c r="D97" s="46" t="s">
        <v>258</v>
      </c>
      <c r="E97" s="46" t="s">
        <v>449</v>
      </c>
      <c r="F97" s="46" t="s">
        <v>293</v>
      </c>
      <c r="G97" s="47">
        <v>738535</v>
      </c>
      <c r="H97" s="47">
        <v>0</v>
      </c>
      <c r="I97" s="47">
        <v>59083</v>
      </c>
      <c r="J97" s="47">
        <v>797618</v>
      </c>
    </row>
    <row r="98" spans="1:10" x14ac:dyDescent="0.25">
      <c r="A98" s="45">
        <v>45212</v>
      </c>
      <c r="B98" s="46" t="s">
        <v>450</v>
      </c>
      <c r="C98" s="46" t="s">
        <v>246</v>
      </c>
      <c r="D98" s="46" t="s">
        <v>258</v>
      </c>
      <c r="E98" s="46" t="s">
        <v>451</v>
      </c>
      <c r="F98" s="46" t="s">
        <v>296</v>
      </c>
      <c r="G98" s="47">
        <v>762645</v>
      </c>
      <c r="H98" s="47">
        <v>0</v>
      </c>
      <c r="I98" s="47">
        <v>61012</v>
      </c>
      <c r="J98" s="47">
        <v>823657</v>
      </c>
    </row>
    <row r="99" spans="1:10" x14ac:dyDescent="0.25">
      <c r="A99" s="45">
        <v>45212</v>
      </c>
      <c r="B99" s="46" t="s">
        <v>452</v>
      </c>
      <c r="C99" s="46" t="s">
        <v>246</v>
      </c>
      <c r="D99" s="46" t="s">
        <v>258</v>
      </c>
      <c r="E99" s="46" t="s">
        <v>453</v>
      </c>
      <c r="F99" s="46" t="s">
        <v>315</v>
      </c>
      <c r="G99" s="47">
        <v>633030</v>
      </c>
      <c r="H99" s="47">
        <v>0</v>
      </c>
      <c r="I99" s="47">
        <v>50642</v>
      </c>
      <c r="J99" s="47">
        <v>683672</v>
      </c>
    </row>
    <row r="100" spans="1:10" x14ac:dyDescent="0.25">
      <c r="A100" s="45">
        <v>45212</v>
      </c>
      <c r="B100" s="46" t="s">
        <v>454</v>
      </c>
      <c r="C100" s="46" t="s">
        <v>246</v>
      </c>
      <c r="D100" s="46" t="s">
        <v>258</v>
      </c>
      <c r="E100" s="46" t="s">
        <v>455</v>
      </c>
      <c r="F100" s="46" t="s">
        <v>352</v>
      </c>
      <c r="G100" s="47">
        <v>790411</v>
      </c>
      <c r="H100" s="47">
        <v>0</v>
      </c>
      <c r="I100" s="47">
        <v>63233</v>
      </c>
      <c r="J100" s="47">
        <v>853644</v>
      </c>
    </row>
    <row r="101" spans="1:10" x14ac:dyDescent="0.25">
      <c r="A101" s="45">
        <v>45216</v>
      </c>
      <c r="B101" s="46" t="s">
        <v>456</v>
      </c>
      <c r="C101" s="46" t="s">
        <v>246</v>
      </c>
      <c r="D101" s="46" t="s">
        <v>258</v>
      </c>
      <c r="E101" s="46" t="s">
        <v>457</v>
      </c>
      <c r="F101" s="46" t="s">
        <v>326</v>
      </c>
      <c r="G101" s="47">
        <v>939680</v>
      </c>
      <c r="H101" s="47">
        <v>0</v>
      </c>
      <c r="I101" s="47">
        <v>75174</v>
      </c>
      <c r="J101" s="47">
        <v>1014854</v>
      </c>
    </row>
    <row r="102" spans="1:10" x14ac:dyDescent="0.25">
      <c r="A102" s="45">
        <v>45216</v>
      </c>
      <c r="B102" s="46" t="s">
        <v>458</v>
      </c>
      <c r="C102" s="46" t="s">
        <v>246</v>
      </c>
      <c r="D102" s="46" t="s">
        <v>258</v>
      </c>
      <c r="E102" s="46" t="s">
        <v>459</v>
      </c>
      <c r="F102" s="46" t="s">
        <v>284</v>
      </c>
      <c r="G102" s="47">
        <v>842561</v>
      </c>
      <c r="H102" s="47">
        <v>0</v>
      </c>
      <c r="I102" s="47">
        <v>67405</v>
      </c>
      <c r="J102" s="47">
        <v>909966</v>
      </c>
    </row>
    <row r="103" spans="1:10" x14ac:dyDescent="0.25">
      <c r="A103" s="45">
        <v>45216</v>
      </c>
      <c r="B103" s="46" t="s">
        <v>460</v>
      </c>
      <c r="C103" s="46" t="s">
        <v>246</v>
      </c>
      <c r="D103" s="46" t="s">
        <v>258</v>
      </c>
      <c r="E103" s="46" t="s">
        <v>461</v>
      </c>
      <c r="F103" s="46" t="s">
        <v>263</v>
      </c>
      <c r="G103" s="47">
        <v>927752</v>
      </c>
      <c r="H103" s="47">
        <v>0</v>
      </c>
      <c r="I103" s="47">
        <v>74220</v>
      </c>
      <c r="J103" s="47">
        <v>1001972</v>
      </c>
    </row>
    <row r="104" spans="1:10" x14ac:dyDescent="0.25">
      <c r="A104" s="45">
        <v>45216</v>
      </c>
      <c r="B104" s="46" t="s">
        <v>462</v>
      </c>
      <c r="C104" s="46" t="s">
        <v>246</v>
      </c>
      <c r="D104" s="46" t="s">
        <v>258</v>
      </c>
      <c r="E104" s="46" t="s">
        <v>463</v>
      </c>
      <c r="F104" s="46" t="s">
        <v>260</v>
      </c>
      <c r="G104" s="47">
        <v>1378770</v>
      </c>
      <c r="H104" s="47">
        <v>0</v>
      </c>
      <c r="I104" s="47">
        <v>110302</v>
      </c>
      <c r="J104" s="47">
        <v>1489072</v>
      </c>
    </row>
    <row r="105" spans="1:10" x14ac:dyDescent="0.25">
      <c r="A105" s="45">
        <v>45216</v>
      </c>
      <c r="B105" s="46" t="s">
        <v>464</v>
      </c>
      <c r="C105" s="46" t="s">
        <v>246</v>
      </c>
      <c r="D105" s="46" t="s">
        <v>258</v>
      </c>
      <c r="E105" s="46" t="s">
        <v>465</v>
      </c>
      <c r="F105" s="46" t="s">
        <v>358</v>
      </c>
      <c r="G105" s="47">
        <v>919074</v>
      </c>
      <c r="H105" s="47">
        <v>0</v>
      </c>
      <c r="I105" s="47">
        <v>73526</v>
      </c>
      <c r="J105" s="47">
        <v>992600</v>
      </c>
    </row>
    <row r="106" spans="1:10" x14ac:dyDescent="0.25">
      <c r="A106" s="45">
        <v>45216</v>
      </c>
      <c r="B106" s="46" t="s">
        <v>466</v>
      </c>
      <c r="C106" s="46" t="s">
        <v>246</v>
      </c>
      <c r="D106" s="46" t="s">
        <v>258</v>
      </c>
      <c r="E106" s="46" t="s">
        <v>467</v>
      </c>
      <c r="F106" s="46" t="s">
        <v>355</v>
      </c>
      <c r="G106" s="47">
        <v>948066</v>
      </c>
      <c r="H106" s="47">
        <v>0</v>
      </c>
      <c r="I106" s="47">
        <v>75845</v>
      </c>
      <c r="J106" s="47">
        <v>1023911</v>
      </c>
    </row>
    <row r="107" spans="1:10" x14ac:dyDescent="0.25">
      <c r="A107" s="45">
        <v>45216</v>
      </c>
      <c r="B107" s="46" t="s">
        <v>468</v>
      </c>
      <c r="C107" s="46" t="s">
        <v>246</v>
      </c>
      <c r="D107" s="46" t="s">
        <v>258</v>
      </c>
      <c r="E107" s="46" t="s">
        <v>469</v>
      </c>
      <c r="F107" s="46" t="s">
        <v>266</v>
      </c>
      <c r="G107" s="47">
        <v>975172</v>
      </c>
      <c r="H107" s="47">
        <v>0</v>
      </c>
      <c r="I107" s="47">
        <v>78014</v>
      </c>
      <c r="J107" s="47">
        <v>1053186</v>
      </c>
    </row>
    <row r="108" spans="1:10" x14ac:dyDescent="0.25">
      <c r="A108" s="45">
        <v>45216</v>
      </c>
      <c r="B108" s="46" t="s">
        <v>470</v>
      </c>
      <c r="C108" s="46" t="s">
        <v>246</v>
      </c>
      <c r="D108" s="46" t="s">
        <v>258</v>
      </c>
      <c r="E108" s="46" t="s">
        <v>471</v>
      </c>
      <c r="F108" s="46" t="s">
        <v>303</v>
      </c>
      <c r="G108" s="47">
        <v>1019342</v>
      </c>
      <c r="H108" s="47">
        <v>0</v>
      </c>
      <c r="I108" s="47">
        <v>81547</v>
      </c>
      <c r="J108" s="47">
        <v>1100889</v>
      </c>
    </row>
    <row r="109" spans="1:10" x14ac:dyDescent="0.25">
      <c r="A109" s="45">
        <v>45216</v>
      </c>
      <c r="B109" s="46" t="s">
        <v>472</v>
      </c>
      <c r="C109" s="46" t="s">
        <v>246</v>
      </c>
      <c r="D109" s="46" t="s">
        <v>258</v>
      </c>
      <c r="E109" s="46" t="s">
        <v>473</v>
      </c>
      <c r="F109" s="46" t="s">
        <v>308</v>
      </c>
      <c r="G109" s="47">
        <v>951735</v>
      </c>
      <c r="H109" s="47">
        <v>0</v>
      </c>
      <c r="I109" s="47">
        <v>76139</v>
      </c>
      <c r="J109" s="47">
        <v>1027874</v>
      </c>
    </row>
    <row r="110" spans="1:10" x14ac:dyDescent="0.25">
      <c r="A110" s="45">
        <v>45219</v>
      </c>
      <c r="B110" s="46" t="s">
        <v>474</v>
      </c>
      <c r="C110" s="46" t="s">
        <v>246</v>
      </c>
      <c r="D110" s="46" t="s">
        <v>258</v>
      </c>
      <c r="E110" s="46" t="s">
        <v>328</v>
      </c>
      <c r="F110" s="46" t="s">
        <v>293</v>
      </c>
      <c r="G110" s="47">
        <v>1034768</v>
      </c>
      <c r="H110" s="47">
        <v>0</v>
      </c>
      <c r="I110" s="47">
        <v>82781</v>
      </c>
      <c r="J110" s="47">
        <v>1117549</v>
      </c>
    </row>
    <row r="111" spans="1:10" x14ac:dyDescent="0.25">
      <c r="A111" s="45">
        <v>45219</v>
      </c>
      <c r="B111" s="46" t="s">
        <v>475</v>
      </c>
      <c r="C111" s="46" t="s">
        <v>246</v>
      </c>
      <c r="D111" s="46" t="s">
        <v>258</v>
      </c>
      <c r="E111" s="46" t="s">
        <v>476</v>
      </c>
      <c r="F111" s="46" t="s">
        <v>398</v>
      </c>
      <c r="G111" s="47">
        <v>1860519</v>
      </c>
      <c r="H111" s="47">
        <v>0</v>
      </c>
      <c r="I111" s="47">
        <v>148842</v>
      </c>
      <c r="J111" s="47">
        <v>2009361</v>
      </c>
    </row>
    <row r="112" spans="1:10" x14ac:dyDescent="0.25">
      <c r="A112" s="45">
        <v>45223</v>
      </c>
      <c r="B112" s="46" t="s">
        <v>477</v>
      </c>
      <c r="C112" s="46" t="s">
        <v>246</v>
      </c>
      <c r="D112" s="46" t="s">
        <v>258</v>
      </c>
      <c r="E112" s="46" t="s">
        <v>478</v>
      </c>
      <c r="F112" s="46" t="s">
        <v>326</v>
      </c>
      <c r="G112" s="47">
        <v>697590</v>
      </c>
      <c r="H112" s="47">
        <v>0</v>
      </c>
      <c r="I112" s="47">
        <v>55807</v>
      </c>
      <c r="J112" s="47">
        <v>753397</v>
      </c>
    </row>
    <row r="113" spans="1:10" x14ac:dyDescent="0.25">
      <c r="A113" s="45">
        <v>45223</v>
      </c>
      <c r="B113" s="46" t="s">
        <v>479</v>
      </c>
      <c r="C113" s="46" t="s">
        <v>246</v>
      </c>
      <c r="D113" s="46" t="s">
        <v>258</v>
      </c>
      <c r="E113" s="46" t="s">
        <v>420</v>
      </c>
      <c r="F113" s="46" t="s">
        <v>278</v>
      </c>
      <c r="G113" s="47">
        <v>667043</v>
      </c>
      <c r="H113" s="47">
        <v>0</v>
      </c>
      <c r="I113" s="47">
        <v>53363</v>
      </c>
      <c r="J113" s="47">
        <v>720406</v>
      </c>
    </row>
    <row r="114" spans="1:10" x14ac:dyDescent="0.25">
      <c r="A114" s="45">
        <v>45223</v>
      </c>
      <c r="B114" s="46" t="s">
        <v>480</v>
      </c>
      <c r="C114" s="46" t="s">
        <v>246</v>
      </c>
      <c r="D114" s="46" t="s">
        <v>258</v>
      </c>
      <c r="E114" s="46" t="s">
        <v>481</v>
      </c>
      <c r="F114" s="46" t="s">
        <v>331</v>
      </c>
      <c r="G114" s="47">
        <v>704598</v>
      </c>
      <c r="H114" s="47">
        <v>0</v>
      </c>
      <c r="I114" s="47">
        <v>56368</v>
      </c>
      <c r="J114" s="47">
        <v>760966</v>
      </c>
    </row>
    <row r="115" spans="1:10" x14ac:dyDescent="0.25">
      <c r="A115" s="45">
        <v>45223</v>
      </c>
      <c r="B115" s="46" t="s">
        <v>482</v>
      </c>
      <c r="C115" s="46" t="s">
        <v>246</v>
      </c>
      <c r="D115" s="46" t="s">
        <v>258</v>
      </c>
      <c r="E115" s="46" t="s">
        <v>483</v>
      </c>
      <c r="F115" s="46" t="s">
        <v>287</v>
      </c>
      <c r="G115" s="47">
        <v>844040</v>
      </c>
      <c r="H115" s="47">
        <v>0</v>
      </c>
      <c r="I115" s="47">
        <v>67523</v>
      </c>
      <c r="J115" s="47">
        <v>911563</v>
      </c>
    </row>
    <row r="116" spans="1:10" x14ac:dyDescent="0.25">
      <c r="A116" s="45">
        <v>45223</v>
      </c>
      <c r="B116" s="46" t="s">
        <v>484</v>
      </c>
      <c r="C116" s="46" t="s">
        <v>246</v>
      </c>
      <c r="D116" s="46" t="s">
        <v>258</v>
      </c>
      <c r="E116" s="46" t="s">
        <v>485</v>
      </c>
      <c r="F116" s="46" t="s">
        <v>334</v>
      </c>
      <c r="G116" s="47">
        <v>704598</v>
      </c>
      <c r="H116" s="47">
        <v>0</v>
      </c>
      <c r="I116" s="47">
        <v>56368</v>
      </c>
      <c r="J116" s="47">
        <v>760966</v>
      </c>
    </row>
    <row r="117" spans="1:10" x14ac:dyDescent="0.25">
      <c r="A117" s="45">
        <v>45223</v>
      </c>
      <c r="B117" s="46" t="s">
        <v>486</v>
      </c>
      <c r="C117" s="46" t="s">
        <v>246</v>
      </c>
      <c r="D117" s="46" t="s">
        <v>258</v>
      </c>
      <c r="E117" s="46" t="s">
        <v>487</v>
      </c>
      <c r="F117" s="46" t="s">
        <v>315</v>
      </c>
      <c r="G117" s="47">
        <v>844040</v>
      </c>
      <c r="H117" s="47">
        <v>0</v>
      </c>
      <c r="I117" s="47">
        <v>67523</v>
      </c>
      <c r="J117" s="47">
        <v>911563</v>
      </c>
    </row>
    <row r="118" spans="1:10" x14ac:dyDescent="0.25">
      <c r="A118" s="45">
        <v>45223</v>
      </c>
      <c r="B118" s="46" t="s">
        <v>488</v>
      </c>
      <c r="C118" s="46" t="s">
        <v>246</v>
      </c>
      <c r="D118" s="46" t="s">
        <v>258</v>
      </c>
      <c r="E118" s="46" t="s">
        <v>346</v>
      </c>
      <c r="F118" s="46" t="s">
        <v>347</v>
      </c>
      <c r="G118" s="47">
        <v>752488</v>
      </c>
      <c r="H118" s="47">
        <v>0</v>
      </c>
      <c r="I118" s="47">
        <v>60199</v>
      </c>
      <c r="J118" s="47">
        <v>812687</v>
      </c>
    </row>
    <row r="119" spans="1:10" x14ac:dyDescent="0.25">
      <c r="A119" s="45">
        <v>45223</v>
      </c>
      <c r="B119" s="46" t="s">
        <v>489</v>
      </c>
      <c r="C119" s="46" t="s">
        <v>246</v>
      </c>
      <c r="D119" s="46" t="s">
        <v>258</v>
      </c>
      <c r="E119" s="46" t="s">
        <v>342</v>
      </c>
      <c r="F119" s="46" t="s">
        <v>260</v>
      </c>
      <c r="G119" s="47">
        <v>791605</v>
      </c>
      <c r="H119" s="47">
        <v>0</v>
      </c>
      <c r="I119" s="47">
        <v>63328</v>
      </c>
      <c r="J119" s="47">
        <v>854933</v>
      </c>
    </row>
    <row r="120" spans="1:10" x14ac:dyDescent="0.25">
      <c r="A120" s="45">
        <v>45223</v>
      </c>
      <c r="B120" s="46" t="s">
        <v>490</v>
      </c>
      <c r="C120" s="46" t="s">
        <v>246</v>
      </c>
      <c r="D120" s="46" t="s">
        <v>258</v>
      </c>
      <c r="E120" s="46" t="s">
        <v>383</v>
      </c>
      <c r="F120" s="46" t="s">
        <v>337</v>
      </c>
      <c r="G120" s="47">
        <v>821993</v>
      </c>
      <c r="H120" s="47">
        <v>0</v>
      </c>
      <c r="I120" s="47">
        <v>65759</v>
      </c>
      <c r="J120" s="47">
        <v>887752</v>
      </c>
    </row>
    <row r="121" spans="1:10" x14ac:dyDescent="0.25">
      <c r="A121" s="45">
        <v>45223</v>
      </c>
      <c r="B121" s="46" t="s">
        <v>491</v>
      </c>
      <c r="C121" s="46" t="s">
        <v>246</v>
      </c>
      <c r="D121" s="46" t="s">
        <v>258</v>
      </c>
      <c r="E121" s="46" t="s">
        <v>375</v>
      </c>
      <c r="F121" s="46" t="s">
        <v>321</v>
      </c>
      <c r="G121" s="47">
        <v>612875</v>
      </c>
      <c r="H121" s="47">
        <v>0</v>
      </c>
      <c r="I121" s="47">
        <v>49030</v>
      </c>
      <c r="J121" s="47">
        <v>661905</v>
      </c>
    </row>
    <row r="122" spans="1:10" x14ac:dyDescent="0.25">
      <c r="A122" s="45">
        <v>45223</v>
      </c>
      <c r="B122" s="46" t="s">
        <v>492</v>
      </c>
      <c r="C122" s="46" t="s">
        <v>246</v>
      </c>
      <c r="D122" s="46" t="s">
        <v>258</v>
      </c>
      <c r="E122" s="46" t="s">
        <v>455</v>
      </c>
      <c r="F122" s="46" t="s">
        <v>352</v>
      </c>
      <c r="G122" s="47">
        <v>868023</v>
      </c>
      <c r="H122" s="47">
        <v>0</v>
      </c>
      <c r="I122" s="47">
        <v>69442</v>
      </c>
      <c r="J122" s="47">
        <v>937465</v>
      </c>
    </row>
    <row r="123" spans="1:10" x14ac:dyDescent="0.25">
      <c r="A123" s="45">
        <v>45223</v>
      </c>
      <c r="B123" s="46" t="s">
        <v>493</v>
      </c>
      <c r="C123" s="46" t="s">
        <v>246</v>
      </c>
      <c r="D123" s="46" t="s">
        <v>258</v>
      </c>
      <c r="E123" s="46" t="s">
        <v>280</v>
      </c>
      <c r="F123" s="46" t="s">
        <v>281</v>
      </c>
      <c r="G123" s="47">
        <v>774319</v>
      </c>
      <c r="H123" s="47">
        <v>0</v>
      </c>
      <c r="I123" s="47">
        <v>61946</v>
      </c>
      <c r="J123" s="47">
        <v>836265</v>
      </c>
    </row>
    <row r="124" spans="1:10" x14ac:dyDescent="0.25">
      <c r="A124" s="45">
        <v>45223</v>
      </c>
      <c r="B124" s="46" t="s">
        <v>494</v>
      </c>
      <c r="C124" s="46" t="s">
        <v>246</v>
      </c>
      <c r="D124" s="46" t="s">
        <v>258</v>
      </c>
      <c r="E124" s="46" t="s">
        <v>495</v>
      </c>
      <c r="F124" s="46" t="s">
        <v>340</v>
      </c>
      <c r="G124" s="47">
        <v>1196377</v>
      </c>
      <c r="H124" s="47">
        <v>0</v>
      </c>
      <c r="I124" s="47">
        <v>95710</v>
      </c>
      <c r="J124" s="47">
        <v>1292087</v>
      </c>
    </row>
    <row r="125" spans="1:10" x14ac:dyDescent="0.25">
      <c r="A125" s="45">
        <v>45223</v>
      </c>
      <c r="B125" s="46" t="s">
        <v>496</v>
      </c>
      <c r="C125" s="46" t="s">
        <v>246</v>
      </c>
      <c r="D125" s="46" t="s">
        <v>258</v>
      </c>
      <c r="E125" s="46" t="s">
        <v>497</v>
      </c>
      <c r="F125" s="46" t="s">
        <v>361</v>
      </c>
      <c r="G125" s="47">
        <v>912066</v>
      </c>
      <c r="H125" s="47">
        <v>0</v>
      </c>
      <c r="I125" s="47">
        <v>72965</v>
      </c>
      <c r="J125" s="47">
        <v>985031</v>
      </c>
    </row>
    <row r="126" spans="1:10" x14ac:dyDescent="0.25">
      <c r="A126" s="45">
        <v>45223</v>
      </c>
      <c r="B126" s="46" t="s">
        <v>498</v>
      </c>
      <c r="C126" s="46" t="s">
        <v>246</v>
      </c>
      <c r="D126" s="46" t="s">
        <v>258</v>
      </c>
      <c r="E126" s="46" t="s">
        <v>499</v>
      </c>
      <c r="F126" s="46" t="s">
        <v>293</v>
      </c>
      <c r="G126" s="47">
        <v>697590</v>
      </c>
      <c r="H126" s="47">
        <v>0</v>
      </c>
      <c r="I126" s="47">
        <v>55807</v>
      </c>
      <c r="J126" s="47">
        <v>753397</v>
      </c>
    </row>
    <row r="127" spans="1:10" x14ac:dyDescent="0.25">
      <c r="A127" s="45">
        <v>45223</v>
      </c>
      <c r="B127" s="46" t="s">
        <v>500</v>
      </c>
      <c r="C127" s="46" t="s">
        <v>246</v>
      </c>
      <c r="D127" s="46" t="s">
        <v>258</v>
      </c>
      <c r="E127" s="46" t="s">
        <v>365</v>
      </c>
      <c r="F127" s="46" t="s">
        <v>275</v>
      </c>
      <c r="G127" s="47">
        <v>851245</v>
      </c>
      <c r="H127" s="47">
        <v>0</v>
      </c>
      <c r="I127" s="47">
        <v>68100</v>
      </c>
      <c r="J127" s="47">
        <v>919345</v>
      </c>
    </row>
    <row r="128" spans="1:10" x14ac:dyDescent="0.25">
      <c r="A128" s="45">
        <v>45223</v>
      </c>
      <c r="B128" s="46" t="s">
        <v>501</v>
      </c>
      <c r="C128" s="46" t="s">
        <v>246</v>
      </c>
      <c r="D128" s="46" t="s">
        <v>258</v>
      </c>
      <c r="E128" s="46" t="s">
        <v>302</v>
      </c>
      <c r="F128" s="46" t="s">
        <v>303</v>
      </c>
      <c r="G128" s="47">
        <v>949672</v>
      </c>
      <c r="H128" s="47">
        <v>0</v>
      </c>
      <c r="I128" s="47">
        <v>75974</v>
      </c>
      <c r="J128" s="47">
        <v>1025646</v>
      </c>
    </row>
    <row r="129" spans="1:11" x14ac:dyDescent="0.25">
      <c r="A129" s="45">
        <v>45229</v>
      </c>
      <c r="B129" s="46" t="s">
        <v>502</v>
      </c>
      <c r="C129" s="46" t="s">
        <v>246</v>
      </c>
      <c r="D129" s="46" t="s">
        <v>258</v>
      </c>
      <c r="E129" s="46" t="s">
        <v>310</v>
      </c>
      <c r="F129" s="46" t="s">
        <v>269</v>
      </c>
      <c r="G129" s="47">
        <v>701310</v>
      </c>
      <c r="H129" s="47">
        <v>0</v>
      </c>
      <c r="I129" s="47">
        <v>56105</v>
      </c>
      <c r="J129" s="47">
        <v>757415</v>
      </c>
    </row>
    <row r="130" spans="1:11" x14ac:dyDescent="0.25">
      <c r="A130" s="45">
        <v>45229</v>
      </c>
      <c r="B130" s="46" t="s">
        <v>503</v>
      </c>
      <c r="C130" s="46" t="s">
        <v>246</v>
      </c>
      <c r="D130" s="46" t="s">
        <v>258</v>
      </c>
      <c r="E130" s="46" t="s">
        <v>344</v>
      </c>
      <c r="F130" s="46" t="s">
        <v>284</v>
      </c>
      <c r="G130" s="47">
        <v>760658</v>
      </c>
      <c r="H130" s="47">
        <v>0</v>
      </c>
      <c r="I130" s="47">
        <v>60853</v>
      </c>
      <c r="J130" s="47">
        <v>821511</v>
      </c>
    </row>
    <row r="131" spans="1:11" x14ac:dyDescent="0.25">
      <c r="A131" s="53"/>
      <c r="F131" s="52" t="s">
        <v>506</v>
      </c>
      <c r="G131" s="48">
        <f t="shared" ref="G131:I131" si="0">+SUM(G79:G130)</f>
        <v>44682690</v>
      </c>
      <c r="H131" s="48">
        <f t="shared" si="0"/>
        <v>0</v>
      </c>
      <c r="I131" s="48">
        <f t="shared" si="0"/>
        <v>3574615</v>
      </c>
      <c r="J131" s="48">
        <f>+SUM(J79:J130)</f>
        <v>48257305</v>
      </c>
    </row>
    <row r="132" spans="1:11" x14ac:dyDescent="0.25">
      <c r="F132" s="52" t="s">
        <v>235</v>
      </c>
      <c r="G132" s="54"/>
      <c r="H132" s="54"/>
      <c r="I132" s="54"/>
      <c r="J132" s="54"/>
      <c r="K132" s="56" t="s">
        <v>505</v>
      </c>
    </row>
    <row r="133" spans="1:11" x14ac:dyDescent="0.25">
      <c r="F133" t="s">
        <v>409</v>
      </c>
      <c r="J133" s="54"/>
      <c r="K133" s="56" t="s">
        <v>505</v>
      </c>
    </row>
    <row r="134" spans="1:11" x14ac:dyDescent="0.25">
      <c r="F134" t="s">
        <v>410</v>
      </c>
      <c r="J134" s="54"/>
      <c r="K134" s="56" t="s">
        <v>505</v>
      </c>
    </row>
    <row r="135" spans="1:11" x14ac:dyDescent="0.25">
      <c r="F135" t="s">
        <v>509</v>
      </c>
      <c r="J135" s="43">
        <f>+J131-J132-J133-J134</f>
        <v>48257305</v>
      </c>
      <c r="K135" s="56"/>
    </row>
  </sheetData>
  <mergeCells count="2">
    <mergeCell ref="A1:J1"/>
    <mergeCell ref="A77:J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A27" sqref="A27:XFD27"/>
    </sheetView>
  </sheetViews>
  <sheetFormatPr defaultRowHeight="15" x14ac:dyDescent="0.25"/>
  <cols>
    <col min="2" max="2" width="46.7109375" customWidth="1"/>
    <col min="3" max="5" width="0" hidden="1" customWidth="1"/>
    <col min="6" max="6" width="11.42578125" customWidth="1"/>
    <col min="7" max="7" width="9.7109375" customWidth="1"/>
    <col min="8" max="8" width="11.42578125" customWidth="1"/>
    <col min="9" max="9" width="11.5703125" customWidth="1"/>
    <col min="10" max="10" width="40.42578125" customWidth="1"/>
  </cols>
  <sheetData>
    <row r="1" spans="1:10" ht="18.75" x14ac:dyDescent="0.3">
      <c r="A1" s="137" t="s">
        <v>121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25">
      <c r="A2" s="144" t="s">
        <v>1033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31.35" customHeight="1" x14ac:dyDescent="0.25">
      <c r="A3" s="145" t="s">
        <v>52</v>
      </c>
      <c r="B3" s="145" t="s">
        <v>142</v>
      </c>
      <c r="C3" s="145" t="s">
        <v>25</v>
      </c>
      <c r="D3" s="147" t="s">
        <v>29</v>
      </c>
      <c r="E3" s="148"/>
      <c r="F3" s="147" t="s">
        <v>82</v>
      </c>
      <c r="G3" s="148"/>
      <c r="H3" s="147" t="s">
        <v>54</v>
      </c>
      <c r="I3" s="148"/>
      <c r="J3" s="145" t="s">
        <v>147</v>
      </c>
    </row>
    <row r="4" spans="1:10" x14ac:dyDescent="0.25">
      <c r="A4" s="146"/>
      <c r="B4" s="146"/>
      <c r="C4" s="146"/>
      <c r="D4" s="124" t="s">
        <v>103</v>
      </c>
      <c r="E4" s="124" t="s">
        <v>94</v>
      </c>
      <c r="F4" s="124" t="s">
        <v>103</v>
      </c>
      <c r="G4" s="124" t="s">
        <v>94</v>
      </c>
      <c r="H4" s="124" t="s">
        <v>103</v>
      </c>
      <c r="I4" s="124" t="s">
        <v>94</v>
      </c>
      <c r="J4" s="146"/>
    </row>
    <row r="5" spans="1:10" x14ac:dyDescent="0.25">
      <c r="A5" s="127" t="s">
        <v>1034</v>
      </c>
      <c r="B5" s="127" t="s">
        <v>1035</v>
      </c>
      <c r="C5" s="127" t="s">
        <v>63</v>
      </c>
      <c r="D5" s="126">
        <v>0</v>
      </c>
      <c r="E5" s="126">
        <v>0</v>
      </c>
      <c r="F5" s="126">
        <v>0</v>
      </c>
      <c r="G5" s="126">
        <v>0</v>
      </c>
      <c r="H5" s="126">
        <v>0</v>
      </c>
      <c r="I5" s="126">
        <v>0</v>
      </c>
      <c r="J5" s="127"/>
    </row>
    <row r="6" spans="1:10" x14ac:dyDescent="0.25">
      <c r="A6" s="127" t="s">
        <v>112</v>
      </c>
      <c r="B6" s="127" t="s">
        <v>34</v>
      </c>
      <c r="C6" s="127" t="s">
        <v>63</v>
      </c>
      <c r="D6" s="126">
        <v>1536685</v>
      </c>
      <c r="E6" s="126">
        <v>0</v>
      </c>
      <c r="F6" s="126">
        <v>0</v>
      </c>
      <c r="G6" s="126">
        <v>1266130</v>
      </c>
      <c r="H6" s="126">
        <v>270555</v>
      </c>
      <c r="I6" s="126">
        <v>0</v>
      </c>
      <c r="J6" s="132" t="s">
        <v>197</v>
      </c>
    </row>
    <row r="7" spans="1:10" x14ac:dyDescent="0.25">
      <c r="A7" s="127" t="s">
        <v>1036</v>
      </c>
      <c r="B7" s="127" t="s">
        <v>1037</v>
      </c>
      <c r="C7" s="127" t="s">
        <v>63</v>
      </c>
      <c r="D7" s="126">
        <v>0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7"/>
    </row>
    <row r="8" spans="1:10" x14ac:dyDescent="0.25">
      <c r="A8" s="127" t="s">
        <v>1038</v>
      </c>
      <c r="B8" s="127" t="s">
        <v>1039</v>
      </c>
      <c r="C8" s="127" t="s">
        <v>63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7"/>
    </row>
    <row r="9" spans="1:10" x14ac:dyDescent="0.25">
      <c r="A9" s="127" t="s">
        <v>72</v>
      </c>
      <c r="B9" s="127" t="s">
        <v>56</v>
      </c>
      <c r="C9" s="127" t="s">
        <v>63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7">
        <v>0</v>
      </c>
    </row>
    <row r="10" spans="1:10" x14ac:dyDescent="0.25">
      <c r="A10" s="127" t="s">
        <v>65</v>
      </c>
      <c r="B10" s="127" t="s">
        <v>130</v>
      </c>
      <c r="C10" s="127" t="s">
        <v>63</v>
      </c>
      <c r="D10" s="126">
        <v>1005378</v>
      </c>
      <c r="E10" s="126">
        <v>0</v>
      </c>
      <c r="F10" s="126">
        <v>0</v>
      </c>
      <c r="G10" s="126">
        <v>0</v>
      </c>
      <c r="H10" s="126">
        <v>1005378</v>
      </c>
      <c r="I10" s="126">
        <v>0</v>
      </c>
      <c r="J10" s="132" t="s">
        <v>149</v>
      </c>
    </row>
    <row r="11" spans="1:10" x14ac:dyDescent="0.25">
      <c r="A11" s="127" t="s">
        <v>119</v>
      </c>
      <c r="B11" s="127" t="s">
        <v>41</v>
      </c>
      <c r="C11" s="127" t="s">
        <v>63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7">
        <v>0</v>
      </c>
    </row>
    <row r="12" spans="1:10" x14ac:dyDescent="0.25">
      <c r="A12" s="127" t="s">
        <v>85</v>
      </c>
      <c r="B12" s="127" t="s">
        <v>124</v>
      </c>
      <c r="C12" s="127" t="s">
        <v>63</v>
      </c>
      <c r="D12" s="126">
        <v>0</v>
      </c>
      <c r="E12" s="126">
        <v>0</v>
      </c>
      <c r="F12" s="126">
        <v>1414251</v>
      </c>
      <c r="G12" s="126">
        <v>0</v>
      </c>
      <c r="H12" s="126">
        <v>1414251</v>
      </c>
      <c r="I12" s="126">
        <v>0</v>
      </c>
      <c r="J12" s="127" t="s">
        <v>1084</v>
      </c>
    </row>
    <row r="13" spans="1:10" x14ac:dyDescent="0.25">
      <c r="A13" s="127" t="s">
        <v>111</v>
      </c>
      <c r="B13" s="127" t="s">
        <v>90</v>
      </c>
      <c r="C13" s="127" t="s">
        <v>63</v>
      </c>
      <c r="D13" s="126">
        <v>1392768</v>
      </c>
      <c r="E13" s="126">
        <v>0</v>
      </c>
      <c r="F13" s="126">
        <v>1948181</v>
      </c>
      <c r="G13" s="126">
        <v>0</v>
      </c>
      <c r="H13" s="126">
        <v>3340949</v>
      </c>
      <c r="I13" s="126">
        <v>0</v>
      </c>
      <c r="J13" s="127" t="s">
        <v>1102</v>
      </c>
    </row>
    <row r="14" spans="1:10" x14ac:dyDescent="0.25">
      <c r="A14" s="127" t="s">
        <v>125</v>
      </c>
      <c r="B14" s="127" t="s">
        <v>90</v>
      </c>
      <c r="C14" s="127" t="s">
        <v>63</v>
      </c>
      <c r="D14" s="126">
        <v>1236126</v>
      </c>
      <c r="E14" s="126">
        <v>0</v>
      </c>
      <c r="F14" s="126">
        <v>739245</v>
      </c>
      <c r="G14" s="126">
        <v>0</v>
      </c>
      <c r="H14" s="126">
        <v>1975371</v>
      </c>
      <c r="I14" s="126">
        <v>0</v>
      </c>
      <c r="J14" s="127" t="s">
        <v>1103</v>
      </c>
    </row>
    <row r="15" spans="1:10" x14ac:dyDescent="0.25">
      <c r="A15" s="127" t="s">
        <v>192</v>
      </c>
      <c r="B15" s="127" t="s">
        <v>193</v>
      </c>
      <c r="C15" s="127" t="s">
        <v>63</v>
      </c>
      <c r="D15" s="126">
        <v>1601248</v>
      </c>
      <c r="E15" s="126">
        <v>0</v>
      </c>
      <c r="F15" s="126">
        <v>0</v>
      </c>
      <c r="G15" s="126">
        <v>1601248</v>
      </c>
      <c r="H15" s="126">
        <v>0</v>
      </c>
      <c r="I15" s="126">
        <v>0</v>
      </c>
      <c r="J15" s="127">
        <v>0</v>
      </c>
    </row>
    <row r="16" spans="1:10" x14ac:dyDescent="0.25">
      <c r="A16" s="127" t="s">
        <v>1040</v>
      </c>
      <c r="B16" s="127" t="s">
        <v>1041</v>
      </c>
      <c r="C16" s="127" t="s">
        <v>63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7"/>
    </row>
    <row r="17" spans="1:10" x14ac:dyDescent="0.25">
      <c r="A17" s="127" t="s">
        <v>122</v>
      </c>
      <c r="B17" s="127" t="s">
        <v>106</v>
      </c>
      <c r="C17" s="127" t="s">
        <v>63</v>
      </c>
      <c r="D17" s="126">
        <v>0</v>
      </c>
      <c r="E17" s="126">
        <v>5</v>
      </c>
      <c r="F17" s="126">
        <v>0</v>
      </c>
      <c r="G17" s="126">
        <v>0</v>
      </c>
      <c r="H17" s="126">
        <v>0</v>
      </c>
      <c r="I17" s="126">
        <v>5</v>
      </c>
      <c r="J17" s="127">
        <v>0</v>
      </c>
    </row>
    <row r="18" spans="1:10" x14ac:dyDescent="0.25">
      <c r="A18" s="127" t="s">
        <v>1042</v>
      </c>
      <c r="B18" s="127" t="s">
        <v>1043</v>
      </c>
      <c r="C18" s="127" t="s">
        <v>63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7"/>
    </row>
    <row r="19" spans="1:10" x14ac:dyDescent="0.25">
      <c r="A19" s="127" t="s">
        <v>1044</v>
      </c>
      <c r="B19" s="127" t="s">
        <v>1045</v>
      </c>
      <c r="C19" s="127" t="s">
        <v>63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7"/>
    </row>
    <row r="20" spans="1:10" x14ac:dyDescent="0.25">
      <c r="A20" s="127" t="s">
        <v>19</v>
      </c>
      <c r="B20" s="127" t="s">
        <v>9</v>
      </c>
      <c r="C20" s="127" t="s">
        <v>63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7">
        <v>0</v>
      </c>
    </row>
    <row r="21" spans="1:10" x14ac:dyDescent="0.25">
      <c r="A21" s="127" t="s">
        <v>1046</v>
      </c>
      <c r="B21" s="127" t="s">
        <v>1047</v>
      </c>
      <c r="C21" s="127" t="s">
        <v>63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7"/>
    </row>
    <row r="22" spans="1:10" x14ac:dyDescent="0.25">
      <c r="A22" s="127" t="s">
        <v>5</v>
      </c>
      <c r="B22" s="127" t="s">
        <v>76</v>
      </c>
      <c r="C22" s="127" t="s">
        <v>63</v>
      </c>
      <c r="D22" s="126">
        <v>1170113</v>
      </c>
      <c r="E22" s="126">
        <v>0</v>
      </c>
      <c r="F22" s="126">
        <v>0</v>
      </c>
      <c r="G22" s="126">
        <v>0</v>
      </c>
      <c r="H22" s="126">
        <v>1170113</v>
      </c>
      <c r="I22" s="126">
        <v>0</v>
      </c>
      <c r="J22" s="127" t="s">
        <v>1104</v>
      </c>
    </row>
    <row r="23" spans="1:10" x14ac:dyDescent="0.25">
      <c r="A23" s="127" t="s">
        <v>105</v>
      </c>
      <c r="B23" s="127" t="s">
        <v>43</v>
      </c>
      <c r="C23" s="127" t="s">
        <v>63</v>
      </c>
      <c r="D23" s="126">
        <v>375599</v>
      </c>
      <c r="E23" s="126">
        <v>0</v>
      </c>
      <c r="F23" s="126">
        <v>0</v>
      </c>
      <c r="G23" s="126">
        <v>0</v>
      </c>
      <c r="H23" s="126">
        <v>375599</v>
      </c>
      <c r="I23" s="126">
        <v>0</v>
      </c>
      <c r="J23" s="132" t="s">
        <v>153</v>
      </c>
    </row>
    <row r="24" spans="1:10" x14ac:dyDescent="0.25">
      <c r="A24" s="127" t="s">
        <v>138</v>
      </c>
      <c r="B24" s="127" t="s">
        <v>1</v>
      </c>
      <c r="C24" s="127" t="s">
        <v>63</v>
      </c>
      <c r="D24" s="126">
        <v>1861425</v>
      </c>
      <c r="E24" s="126">
        <v>0</v>
      </c>
      <c r="F24" s="126">
        <v>0</v>
      </c>
      <c r="G24" s="126">
        <v>594860</v>
      </c>
      <c r="H24" s="126">
        <v>1266565</v>
      </c>
      <c r="I24" s="126">
        <v>0</v>
      </c>
      <c r="J24" s="132" t="s">
        <v>1085</v>
      </c>
    </row>
    <row r="25" spans="1:10" x14ac:dyDescent="0.25">
      <c r="A25" s="127" t="s">
        <v>118</v>
      </c>
      <c r="B25" s="127" t="s">
        <v>136</v>
      </c>
      <c r="C25" s="127" t="s">
        <v>63</v>
      </c>
      <c r="D25" s="126">
        <v>689320</v>
      </c>
      <c r="E25" s="126">
        <v>0</v>
      </c>
      <c r="F25" s="126">
        <v>874629</v>
      </c>
      <c r="G25" s="126">
        <v>0</v>
      </c>
      <c r="H25" s="126">
        <v>1563949</v>
      </c>
      <c r="I25" s="126">
        <v>0</v>
      </c>
      <c r="J25" s="127" t="s">
        <v>1105</v>
      </c>
    </row>
    <row r="26" spans="1:10" x14ac:dyDescent="0.25">
      <c r="A26" s="127" t="s">
        <v>36</v>
      </c>
      <c r="B26" s="127" t="s">
        <v>23</v>
      </c>
      <c r="C26" s="127" t="s">
        <v>63</v>
      </c>
      <c r="D26" s="126">
        <v>375599</v>
      </c>
      <c r="E26" s="126">
        <v>0</v>
      </c>
      <c r="F26" s="126">
        <v>0</v>
      </c>
      <c r="G26" s="126">
        <v>0</v>
      </c>
      <c r="H26" s="126">
        <v>375599</v>
      </c>
      <c r="I26" s="126">
        <v>0</v>
      </c>
      <c r="J26" s="132" t="s">
        <v>156</v>
      </c>
    </row>
    <row r="27" spans="1:10" x14ac:dyDescent="0.25">
      <c r="A27" s="127" t="s">
        <v>58</v>
      </c>
      <c r="B27" s="127" t="s">
        <v>13</v>
      </c>
      <c r="C27" s="127" t="s">
        <v>63</v>
      </c>
      <c r="D27" s="126">
        <v>387716</v>
      </c>
      <c r="E27" s="126">
        <v>0</v>
      </c>
      <c r="F27" s="126">
        <v>0</v>
      </c>
      <c r="G27" s="126">
        <v>0</v>
      </c>
      <c r="H27" s="126">
        <v>387716</v>
      </c>
      <c r="I27" s="126">
        <v>0</v>
      </c>
      <c r="J27" s="132" t="s">
        <v>157</v>
      </c>
    </row>
    <row r="28" spans="1:10" x14ac:dyDescent="0.25">
      <c r="A28" s="127" t="s">
        <v>1048</v>
      </c>
      <c r="B28" s="127" t="s">
        <v>1049</v>
      </c>
      <c r="C28" s="127" t="s">
        <v>63</v>
      </c>
      <c r="D28" s="126">
        <v>0</v>
      </c>
      <c r="E28" s="126">
        <v>0</v>
      </c>
      <c r="F28" s="126">
        <v>1655208</v>
      </c>
      <c r="G28" s="126">
        <v>1655208</v>
      </c>
      <c r="H28" s="126">
        <v>0</v>
      </c>
      <c r="I28" s="126">
        <v>0</v>
      </c>
      <c r="J28" s="127"/>
    </row>
    <row r="29" spans="1:10" x14ac:dyDescent="0.25">
      <c r="A29" s="127" t="s">
        <v>1050</v>
      </c>
      <c r="B29" s="127" t="s">
        <v>1051</v>
      </c>
      <c r="C29" s="127" t="s">
        <v>63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7"/>
    </row>
    <row r="30" spans="1:10" x14ac:dyDescent="0.25">
      <c r="A30" s="127" t="s">
        <v>1052</v>
      </c>
      <c r="B30" s="127" t="s">
        <v>1053</v>
      </c>
      <c r="C30" s="127" t="s">
        <v>63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7"/>
    </row>
    <row r="31" spans="1:10" x14ac:dyDescent="0.25">
      <c r="A31" s="127" t="s">
        <v>30</v>
      </c>
      <c r="B31" s="127" t="s">
        <v>59</v>
      </c>
      <c r="C31" s="127" t="s">
        <v>63</v>
      </c>
      <c r="D31" s="126">
        <v>770362</v>
      </c>
      <c r="E31" s="126">
        <v>0</v>
      </c>
      <c r="F31" s="126">
        <v>0</v>
      </c>
      <c r="G31" s="126">
        <v>770362</v>
      </c>
      <c r="H31" s="126">
        <v>0</v>
      </c>
      <c r="I31" s="126">
        <v>0</v>
      </c>
      <c r="J31" s="127" t="s">
        <v>158</v>
      </c>
    </row>
    <row r="32" spans="1:10" x14ac:dyDescent="0.25">
      <c r="A32" s="127" t="s">
        <v>128</v>
      </c>
      <c r="B32" s="127" t="s">
        <v>55</v>
      </c>
      <c r="C32" s="127" t="s">
        <v>63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7">
        <v>0</v>
      </c>
    </row>
    <row r="33" spans="1:10" x14ac:dyDescent="0.25">
      <c r="A33" s="127" t="s">
        <v>1054</v>
      </c>
      <c r="B33" s="127" t="s">
        <v>1055</v>
      </c>
      <c r="C33" s="127" t="s">
        <v>63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7"/>
    </row>
    <row r="34" spans="1:10" x14ac:dyDescent="0.25">
      <c r="A34" s="127" t="s">
        <v>12</v>
      </c>
      <c r="B34" s="127" t="s">
        <v>115</v>
      </c>
      <c r="C34" s="127" t="s">
        <v>63</v>
      </c>
      <c r="D34" s="126">
        <v>874345</v>
      </c>
      <c r="E34" s="126">
        <v>0</v>
      </c>
      <c r="F34" s="126">
        <v>1334514</v>
      </c>
      <c r="G34" s="126">
        <v>874805</v>
      </c>
      <c r="H34" s="126">
        <v>1334054</v>
      </c>
      <c r="I34" s="126">
        <v>0</v>
      </c>
      <c r="J34" s="127" t="s">
        <v>1086</v>
      </c>
    </row>
    <row r="35" spans="1:10" x14ac:dyDescent="0.25">
      <c r="A35" s="127" t="s">
        <v>71</v>
      </c>
      <c r="B35" s="127" t="s">
        <v>81</v>
      </c>
      <c r="C35" s="127" t="s">
        <v>63</v>
      </c>
      <c r="D35" s="126">
        <v>1494809</v>
      </c>
      <c r="E35" s="126">
        <v>0</v>
      </c>
      <c r="F35" s="126">
        <v>0</v>
      </c>
      <c r="G35" s="126">
        <v>648598</v>
      </c>
      <c r="H35" s="126">
        <v>846211</v>
      </c>
      <c r="I35" s="126">
        <v>0</v>
      </c>
      <c r="J35" s="132" t="s">
        <v>194</v>
      </c>
    </row>
    <row r="36" spans="1:10" x14ac:dyDescent="0.25">
      <c r="A36" s="127" t="s">
        <v>1056</v>
      </c>
      <c r="B36" s="127" t="s">
        <v>1057</v>
      </c>
      <c r="C36" s="127" t="s">
        <v>63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7"/>
    </row>
    <row r="37" spans="1:10" x14ac:dyDescent="0.25">
      <c r="A37" s="127" t="s">
        <v>48</v>
      </c>
      <c r="B37" s="127" t="s">
        <v>145</v>
      </c>
      <c r="C37" s="127" t="s">
        <v>63</v>
      </c>
      <c r="D37" s="126">
        <v>486449</v>
      </c>
      <c r="E37" s="126">
        <v>0</v>
      </c>
      <c r="F37" s="126">
        <v>0</v>
      </c>
      <c r="G37" s="126">
        <v>0</v>
      </c>
      <c r="H37" s="126">
        <v>486449</v>
      </c>
      <c r="I37" s="126">
        <v>0</v>
      </c>
      <c r="J37" s="132" t="s">
        <v>161</v>
      </c>
    </row>
    <row r="38" spans="1:10" x14ac:dyDescent="0.25">
      <c r="A38" s="127" t="s">
        <v>22</v>
      </c>
      <c r="B38" s="127" t="s">
        <v>28</v>
      </c>
      <c r="C38" s="127" t="s">
        <v>63</v>
      </c>
      <c r="D38" s="126">
        <v>4072660</v>
      </c>
      <c r="E38" s="126">
        <v>0</v>
      </c>
      <c r="F38" s="126">
        <v>1488001</v>
      </c>
      <c r="G38" s="126">
        <v>3076419</v>
      </c>
      <c r="H38" s="126">
        <v>2484242</v>
      </c>
      <c r="I38" s="126">
        <v>0</v>
      </c>
      <c r="J38" s="127" t="s">
        <v>1106</v>
      </c>
    </row>
    <row r="39" spans="1:10" x14ac:dyDescent="0.25">
      <c r="A39" s="127" t="s">
        <v>89</v>
      </c>
      <c r="B39" s="127" t="s">
        <v>132</v>
      </c>
      <c r="C39" s="127" t="s">
        <v>63</v>
      </c>
      <c r="D39" s="126">
        <v>2206951</v>
      </c>
      <c r="E39" s="126">
        <v>0</v>
      </c>
      <c r="F39" s="126">
        <v>0</v>
      </c>
      <c r="G39" s="126">
        <v>2206951</v>
      </c>
      <c r="H39" s="126">
        <v>0</v>
      </c>
      <c r="I39" s="126">
        <v>0</v>
      </c>
      <c r="J39" s="127">
        <v>0</v>
      </c>
    </row>
    <row r="40" spans="1:10" x14ac:dyDescent="0.25">
      <c r="A40" s="127" t="s">
        <v>137</v>
      </c>
      <c r="B40" s="127" t="s">
        <v>49</v>
      </c>
      <c r="C40" s="127" t="s">
        <v>63</v>
      </c>
      <c r="D40" s="126">
        <v>1568839</v>
      </c>
      <c r="E40" s="126">
        <v>0</v>
      </c>
      <c r="F40" s="126">
        <v>0</v>
      </c>
      <c r="G40" s="126">
        <v>0</v>
      </c>
      <c r="H40" s="126">
        <v>1568839</v>
      </c>
      <c r="I40" s="126">
        <v>0</v>
      </c>
      <c r="J40" s="132" t="s">
        <v>164</v>
      </c>
    </row>
    <row r="41" spans="1:10" x14ac:dyDescent="0.25">
      <c r="A41" s="127" t="s">
        <v>11</v>
      </c>
      <c r="B41" s="127" t="s">
        <v>60</v>
      </c>
      <c r="C41" s="127" t="s">
        <v>63</v>
      </c>
      <c r="D41" s="126">
        <v>752938</v>
      </c>
      <c r="E41" s="126">
        <v>0</v>
      </c>
      <c r="F41" s="126">
        <v>0</v>
      </c>
      <c r="G41" s="126">
        <v>752937</v>
      </c>
      <c r="H41" s="126">
        <v>1</v>
      </c>
      <c r="I41" s="126">
        <v>0</v>
      </c>
      <c r="J41" s="127" t="s">
        <v>165</v>
      </c>
    </row>
    <row r="42" spans="1:10" x14ac:dyDescent="0.25">
      <c r="A42" s="127" t="s">
        <v>99</v>
      </c>
      <c r="B42" s="127" t="s">
        <v>100</v>
      </c>
      <c r="C42" s="127" t="s">
        <v>63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7">
        <v>0</v>
      </c>
    </row>
    <row r="43" spans="1:10" x14ac:dyDescent="0.25">
      <c r="A43" s="127" t="s">
        <v>102</v>
      </c>
      <c r="B43" s="127" t="s">
        <v>45</v>
      </c>
      <c r="C43" s="127" t="s">
        <v>63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126">
        <v>0</v>
      </c>
      <c r="J43" s="127">
        <v>0</v>
      </c>
    </row>
    <row r="44" spans="1:10" x14ac:dyDescent="0.25">
      <c r="A44" s="127" t="s">
        <v>140</v>
      </c>
      <c r="B44" s="127" t="s">
        <v>53</v>
      </c>
      <c r="C44" s="127" t="s">
        <v>63</v>
      </c>
      <c r="D44" s="126">
        <v>1423763</v>
      </c>
      <c r="E44" s="126">
        <v>0</v>
      </c>
      <c r="F44" s="126">
        <v>0</v>
      </c>
      <c r="G44" s="126">
        <v>597744</v>
      </c>
      <c r="H44" s="126">
        <v>826019</v>
      </c>
      <c r="I44" s="126">
        <v>0</v>
      </c>
      <c r="J44" s="132" t="s">
        <v>199</v>
      </c>
    </row>
    <row r="45" spans="1:10" x14ac:dyDescent="0.25">
      <c r="A45" s="127" t="s">
        <v>83</v>
      </c>
      <c r="B45" s="127" t="s">
        <v>50</v>
      </c>
      <c r="C45" s="127" t="s">
        <v>63</v>
      </c>
      <c r="D45" s="126">
        <v>1654705</v>
      </c>
      <c r="E45" s="126">
        <v>0</v>
      </c>
      <c r="F45" s="126">
        <v>0</v>
      </c>
      <c r="G45" s="126">
        <v>0</v>
      </c>
      <c r="H45" s="126">
        <v>1654705</v>
      </c>
      <c r="I45" s="126">
        <v>0</v>
      </c>
      <c r="J45" s="132" t="s">
        <v>167</v>
      </c>
    </row>
    <row r="46" spans="1:10" x14ac:dyDescent="0.25">
      <c r="A46" s="127" t="s">
        <v>80</v>
      </c>
      <c r="B46" s="127" t="s">
        <v>31</v>
      </c>
      <c r="C46" s="127" t="s">
        <v>63</v>
      </c>
      <c r="D46" s="126">
        <v>940831</v>
      </c>
      <c r="E46" s="126">
        <v>0</v>
      </c>
      <c r="F46" s="126">
        <v>1099076</v>
      </c>
      <c r="G46" s="126">
        <v>940465</v>
      </c>
      <c r="H46" s="126">
        <v>1099442</v>
      </c>
      <c r="I46" s="126">
        <v>0</v>
      </c>
      <c r="J46" s="127" t="s">
        <v>1087</v>
      </c>
    </row>
    <row r="47" spans="1:10" x14ac:dyDescent="0.25">
      <c r="A47" s="127" t="s">
        <v>97</v>
      </c>
      <c r="B47" s="127" t="s">
        <v>92</v>
      </c>
      <c r="C47" s="127" t="s">
        <v>63</v>
      </c>
      <c r="D47" s="126">
        <v>2901390</v>
      </c>
      <c r="E47" s="126">
        <v>0</v>
      </c>
      <c r="F47" s="126">
        <v>0</v>
      </c>
      <c r="G47" s="126">
        <v>1740834</v>
      </c>
      <c r="H47" s="126">
        <v>1160556</v>
      </c>
      <c r="I47" s="126">
        <v>0</v>
      </c>
      <c r="J47" s="132" t="s">
        <v>191</v>
      </c>
    </row>
    <row r="48" spans="1:10" x14ac:dyDescent="0.25">
      <c r="A48" s="127" t="s">
        <v>1058</v>
      </c>
      <c r="B48" s="127" t="s">
        <v>1059</v>
      </c>
      <c r="C48" s="127" t="s">
        <v>63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7"/>
    </row>
    <row r="49" spans="1:10" x14ac:dyDescent="0.25">
      <c r="A49" s="127" t="s">
        <v>95</v>
      </c>
      <c r="B49" s="127" t="s">
        <v>6</v>
      </c>
      <c r="C49" s="127" t="s">
        <v>63</v>
      </c>
      <c r="D49" s="126">
        <v>369256</v>
      </c>
      <c r="E49" s="126">
        <v>0</v>
      </c>
      <c r="F49" s="126">
        <v>0</v>
      </c>
      <c r="G49" s="126">
        <v>0</v>
      </c>
      <c r="H49" s="126">
        <v>369256</v>
      </c>
      <c r="I49" s="126">
        <v>0</v>
      </c>
      <c r="J49" s="132" t="s">
        <v>170</v>
      </c>
    </row>
    <row r="50" spans="1:10" x14ac:dyDescent="0.25">
      <c r="A50" s="127" t="s">
        <v>195</v>
      </c>
      <c r="B50" s="127" t="s">
        <v>196</v>
      </c>
      <c r="C50" s="127" t="s">
        <v>63</v>
      </c>
      <c r="D50" s="126">
        <v>396527</v>
      </c>
      <c r="E50" s="126">
        <v>0</v>
      </c>
      <c r="F50" s="126">
        <v>0</v>
      </c>
      <c r="G50" s="126">
        <v>396527</v>
      </c>
      <c r="H50" s="126">
        <v>0</v>
      </c>
      <c r="I50" s="126">
        <v>0</v>
      </c>
      <c r="J50" s="127">
        <v>0</v>
      </c>
    </row>
    <row r="51" spans="1:10" x14ac:dyDescent="0.25">
      <c r="A51" s="127" t="s">
        <v>3</v>
      </c>
      <c r="B51" s="127" t="s">
        <v>8</v>
      </c>
      <c r="C51" s="127" t="s">
        <v>63</v>
      </c>
      <c r="D51" s="126">
        <v>1480858</v>
      </c>
      <c r="E51" s="126">
        <v>0</v>
      </c>
      <c r="F51" s="126">
        <v>0</v>
      </c>
      <c r="G51" s="126">
        <v>0</v>
      </c>
      <c r="H51" s="126">
        <v>1480858</v>
      </c>
      <c r="I51" s="126">
        <v>0</v>
      </c>
      <c r="J51" s="132" t="s">
        <v>171</v>
      </c>
    </row>
    <row r="52" spans="1:10" x14ac:dyDescent="0.25">
      <c r="A52" s="127" t="s">
        <v>120</v>
      </c>
      <c r="B52" s="127" t="s">
        <v>104</v>
      </c>
      <c r="C52" s="127" t="s">
        <v>63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7">
        <v>0</v>
      </c>
    </row>
    <row r="53" spans="1:10" x14ac:dyDescent="0.25">
      <c r="A53" s="127" t="s">
        <v>75</v>
      </c>
      <c r="B53" s="127" t="s">
        <v>66</v>
      </c>
      <c r="C53" s="127" t="s">
        <v>63</v>
      </c>
      <c r="D53" s="126">
        <v>2584879</v>
      </c>
      <c r="E53" s="126">
        <v>0</v>
      </c>
      <c r="F53" s="126">
        <v>0</v>
      </c>
      <c r="G53" s="126">
        <v>0</v>
      </c>
      <c r="H53" s="126">
        <v>2584879</v>
      </c>
      <c r="I53" s="126">
        <v>0</v>
      </c>
      <c r="J53" s="132" t="s">
        <v>172</v>
      </c>
    </row>
    <row r="54" spans="1:10" x14ac:dyDescent="0.25">
      <c r="A54" s="127" t="s">
        <v>78</v>
      </c>
      <c r="B54" s="127" t="s">
        <v>88</v>
      </c>
      <c r="C54" s="127" t="s">
        <v>63</v>
      </c>
      <c r="D54" s="126">
        <v>0</v>
      </c>
      <c r="E54" s="126">
        <v>0</v>
      </c>
      <c r="F54" s="126">
        <v>1139455</v>
      </c>
      <c r="G54" s="126">
        <v>1139455</v>
      </c>
      <c r="H54" s="126">
        <v>0</v>
      </c>
      <c r="I54" s="126">
        <v>0</v>
      </c>
      <c r="J54" s="127">
        <v>0</v>
      </c>
    </row>
    <row r="55" spans="1:10" x14ac:dyDescent="0.25">
      <c r="A55" s="127" t="s">
        <v>133</v>
      </c>
      <c r="B55" s="127" t="s">
        <v>7</v>
      </c>
      <c r="C55" s="127" t="s">
        <v>63</v>
      </c>
      <c r="D55" s="126">
        <v>518439</v>
      </c>
      <c r="E55" s="126">
        <v>0</v>
      </c>
      <c r="F55" s="126">
        <v>0</v>
      </c>
      <c r="G55" s="126">
        <v>0</v>
      </c>
      <c r="H55" s="126">
        <v>518439</v>
      </c>
      <c r="I55" s="126">
        <v>0</v>
      </c>
      <c r="J55" s="132" t="s">
        <v>173</v>
      </c>
    </row>
    <row r="56" spans="1:10" x14ac:dyDescent="0.25">
      <c r="A56" s="127" t="s">
        <v>37</v>
      </c>
      <c r="B56" s="127" t="s">
        <v>87</v>
      </c>
      <c r="C56" s="127" t="s">
        <v>63</v>
      </c>
      <c r="D56" s="126">
        <v>0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7">
        <v>0</v>
      </c>
    </row>
    <row r="57" spans="1:10" x14ac:dyDescent="0.25">
      <c r="A57" s="127" t="s">
        <v>131</v>
      </c>
      <c r="B57" s="127" t="s">
        <v>61</v>
      </c>
      <c r="C57" s="127" t="s">
        <v>63</v>
      </c>
      <c r="D57" s="126">
        <v>0</v>
      </c>
      <c r="E57" s="126">
        <v>0</v>
      </c>
      <c r="F57" s="126">
        <v>0</v>
      </c>
      <c r="G57" s="126">
        <v>0</v>
      </c>
      <c r="H57" s="126">
        <v>0</v>
      </c>
      <c r="I57" s="126">
        <v>0</v>
      </c>
      <c r="J57" s="127">
        <v>0</v>
      </c>
    </row>
    <row r="58" spans="1:10" x14ac:dyDescent="0.25">
      <c r="A58" s="127" t="s">
        <v>15</v>
      </c>
      <c r="B58" s="127" t="s">
        <v>32</v>
      </c>
      <c r="C58" s="127" t="s">
        <v>63</v>
      </c>
      <c r="D58" s="126">
        <v>1975665</v>
      </c>
      <c r="E58" s="126">
        <v>0</v>
      </c>
      <c r="F58" s="126">
        <v>0</v>
      </c>
      <c r="G58" s="126">
        <v>0</v>
      </c>
      <c r="H58" s="126">
        <v>1975665</v>
      </c>
      <c r="I58" s="126">
        <v>0</v>
      </c>
      <c r="J58" s="132" t="s">
        <v>175</v>
      </c>
    </row>
    <row r="59" spans="1:10" x14ac:dyDescent="0.25">
      <c r="A59" s="127" t="s">
        <v>10</v>
      </c>
      <c r="B59" s="127" t="s">
        <v>42</v>
      </c>
      <c r="C59" s="127" t="s">
        <v>63</v>
      </c>
      <c r="D59" s="126">
        <v>0</v>
      </c>
      <c r="E59" s="126">
        <v>0</v>
      </c>
      <c r="F59" s="126">
        <v>1004031</v>
      </c>
      <c r="G59" s="126">
        <v>0</v>
      </c>
      <c r="H59" s="126">
        <v>1004031</v>
      </c>
      <c r="I59" s="126">
        <v>0</v>
      </c>
      <c r="J59" s="127" t="s">
        <v>1088</v>
      </c>
    </row>
    <row r="60" spans="1:10" x14ac:dyDescent="0.25">
      <c r="A60" s="127" t="s">
        <v>27</v>
      </c>
      <c r="B60" s="127" t="s">
        <v>110</v>
      </c>
      <c r="C60" s="127" t="s">
        <v>63</v>
      </c>
      <c r="D60" s="126">
        <v>580278</v>
      </c>
      <c r="E60" s="126">
        <v>0</v>
      </c>
      <c r="F60" s="126">
        <v>1376677</v>
      </c>
      <c r="G60" s="126">
        <v>0</v>
      </c>
      <c r="H60" s="126">
        <v>1956955</v>
      </c>
      <c r="I60" s="126">
        <v>0</v>
      </c>
      <c r="J60" s="132" t="s">
        <v>176</v>
      </c>
    </row>
    <row r="61" spans="1:10" x14ac:dyDescent="0.25">
      <c r="A61" s="127" t="s">
        <v>26</v>
      </c>
      <c r="B61" s="127" t="s">
        <v>139</v>
      </c>
      <c r="C61" s="127" t="s">
        <v>63</v>
      </c>
      <c r="D61" s="126">
        <v>0</v>
      </c>
      <c r="E61" s="126">
        <v>0</v>
      </c>
      <c r="F61" s="126">
        <v>904194</v>
      </c>
      <c r="G61" s="126">
        <v>0</v>
      </c>
      <c r="H61" s="126">
        <v>904194</v>
      </c>
      <c r="I61" s="126">
        <v>0</v>
      </c>
      <c r="J61" s="127" t="s">
        <v>1089</v>
      </c>
    </row>
    <row r="62" spans="1:10" x14ac:dyDescent="0.25">
      <c r="A62" s="127" t="s">
        <v>20</v>
      </c>
      <c r="B62" s="127" t="s">
        <v>113</v>
      </c>
      <c r="C62" s="127" t="s">
        <v>63</v>
      </c>
      <c r="D62" s="126">
        <v>2326772</v>
      </c>
      <c r="E62" s="126">
        <v>0</v>
      </c>
      <c r="F62" s="126">
        <v>0</v>
      </c>
      <c r="G62" s="126">
        <v>0</v>
      </c>
      <c r="H62" s="126">
        <v>2326772</v>
      </c>
      <c r="I62" s="126">
        <v>0</v>
      </c>
      <c r="J62" s="132" t="s">
        <v>177</v>
      </c>
    </row>
    <row r="63" spans="1:10" x14ac:dyDescent="0.25">
      <c r="A63" s="127" t="s">
        <v>44</v>
      </c>
      <c r="B63" s="127" t="s">
        <v>127</v>
      </c>
      <c r="C63" s="127" t="s">
        <v>63</v>
      </c>
      <c r="D63" s="126">
        <v>0</v>
      </c>
      <c r="E63" s="126">
        <v>0</v>
      </c>
      <c r="F63" s="126">
        <v>557734</v>
      </c>
      <c r="G63" s="126">
        <v>0</v>
      </c>
      <c r="H63" s="126">
        <v>557734</v>
      </c>
      <c r="I63" s="126">
        <v>0</v>
      </c>
      <c r="J63" s="127" t="s">
        <v>1090</v>
      </c>
    </row>
    <row r="64" spans="1:10" x14ac:dyDescent="0.25">
      <c r="A64" s="127" t="s">
        <v>86</v>
      </c>
      <c r="B64" s="127" t="s">
        <v>109</v>
      </c>
      <c r="C64" s="127" t="s">
        <v>63</v>
      </c>
      <c r="D64" s="126">
        <v>1209583</v>
      </c>
      <c r="E64" s="126">
        <v>0</v>
      </c>
      <c r="F64" s="126">
        <v>0</v>
      </c>
      <c r="G64" s="126">
        <v>0</v>
      </c>
      <c r="H64" s="126">
        <v>1209583</v>
      </c>
      <c r="I64" s="126">
        <v>0</v>
      </c>
      <c r="J64" s="132" t="s">
        <v>178</v>
      </c>
    </row>
    <row r="65" spans="1:10" x14ac:dyDescent="0.25">
      <c r="A65" s="127" t="s">
        <v>38</v>
      </c>
      <c r="B65" s="127" t="s">
        <v>74</v>
      </c>
      <c r="C65" s="127" t="s">
        <v>63</v>
      </c>
      <c r="D65" s="126">
        <v>206945</v>
      </c>
      <c r="E65" s="126">
        <v>0</v>
      </c>
      <c r="F65" s="126">
        <v>0</v>
      </c>
      <c r="G65" s="126">
        <v>0</v>
      </c>
      <c r="H65" s="126">
        <v>206945</v>
      </c>
      <c r="I65" s="126">
        <v>0</v>
      </c>
      <c r="J65" s="132" t="s">
        <v>179</v>
      </c>
    </row>
    <row r="66" spans="1:10" x14ac:dyDescent="0.25">
      <c r="A66" s="127" t="s">
        <v>101</v>
      </c>
      <c r="B66" s="127" t="s">
        <v>116</v>
      </c>
      <c r="C66" s="127" t="s">
        <v>63</v>
      </c>
      <c r="D66" s="126">
        <v>0</v>
      </c>
      <c r="E66" s="126">
        <v>0</v>
      </c>
      <c r="F66" s="126">
        <v>0</v>
      </c>
      <c r="G66" s="126">
        <v>0</v>
      </c>
      <c r="H66" s="126">
        <v>0</v>
      </c>
      <c r="I66" s="126">
        <v>0</v>
      </c>
      <c r="J66" s="127">
        <v>0</v>
      </c>
    </row>
    <row r="67" spans="1:10" x14ac:dyDescent="0.25">
      <c r="A67" s="127" t="s">
        <v>35</v>
      </c>
      <c r="B67" s="127" t="s">
        <v>0</v>
      </c>
      <c r="C67" s="127" t="s">
        <v>63</v>
      </c>
      <c r="D67" s="126">
        <v>0</v>
      </c>
      <c r="E67" s="126">
        <v>48022</v>
      </c>
      <c r="F67" s="126">
        <v>0</v>
      </c>
      <c r="G67" s="126">
        <v>0</v>
      </c>
      <c r="H67" s="126">
        <v>0</v>
      </c>
      <c r="I67" s="126">
        <v>48022</v>
      </c>
      <c r="J67" s="127">
        <v>0</v>
      </c>
    </row>
    <row r="68" spans="1:10" x14ac:dyDescent="0.25">
      <c r="A68" s="127" t="s">
        <v>143</v>
      </c>
      <c r="B68" s="127" t="s">
        <v>21</v>
      </c>
      <c r="C68" s="127" t="s">
        <v>63</v>
      </c>
      <c r="D68" s="126">
        <v>806166</v>
      </c>
      <c r="E68" s="126">
        <v>0</v>
      </c>
      <c r="F68" s="126">
        <v>0</v>
      </c>
      <c r="G68" s="126">
        <v>0</v>
      </c>
      <c r="H68" s="126">
        <v>806166</v>
      </c>
      <c r="I68" s="126">
        <v>0</v>
      </c>
      <c r="J68" s="132" t="s">
        <v>180</v>
      </c>
    </row>
    <row r="69" spans="1:10" x14ac:dyDescent="0.25">
      <c r="A69" s="127" t="s">
        <v>69</v>
      </c>
      <c r="B69" s="127" t="s">
        <v>68</v>
      </c>
      <c r="C69" s="127" t="s">
        <v>63</v>
      </c>
      <c r="D69" s="126">
        <v>0</v>
      </c>
      <c r="E69" s="126">
        <v>0</v>
      </c>
      <c r="F69" s="126">
        <v>926504</v>
      </c>
      <c r="G69" s="126">
        <v>0</v>
      </c>
      <c r="H69" s="126">
        <v>926504</v>
      </c>
      <c r="I69" s="126">
        <v>0</v>
      </c>
      <c r="J69" s="127" t="s">
        <v>1091</v>
      </c>
    </row>
    <row r="70" spans="1:10" x14ac:dyDescent="0.25">
      <c r="A70" s="127" t="s">
        <v>134</v>
      </c>
      <c r="B70" s="127" t="s">
        <v>16</v>
      </c>
      <c r="C70" s="127" t="s">
        <v>63</v>
      </c>
      <c r="D70" s="126">
        <v>0</v>
      </c>
      <c r="E70" s="126">
        <v>0</v>
      </c>
      <c r="F70" s="126">
        <v>1707330</v>
      </c>
      <c r="G70" s="126">
        <v>1707330</v>
      </c>
      <c r="H70" s="126">
        <v>0</v>
      </c>
      <c r="I70" s="126"/>
      <c r="J70" s="127">
        <v>0</v>
      </c>
    </row>
    <row r="71" spans="1:10" x14ac:dyDescent="0.25">
      <c r="A71" s="127" t="s">
        <v>1060</v>
      </c>
      <c r="B71" s="127" t="s">
        <v>1061</v>
      </c>
      <c r="C71" s="127" t="s">
        <v>63</v>
      </c>
      <c r="D71" s="126">
        <v>0</v>
      </c>
      <c r="E71" s="126">
        <v>0</v>
      </c>
      <c r="F71" s="126">
        <v>0</v>
      </c>
      <c r="G71" s="126">
        <v>0</v>
      </c>
      <c r="H71" s="126">
        <v>0</v>
      </c>
      <c r="I71" s="126">
        <v>0</v>
      </c>
      <c r="J71" s="127"/>
    </row>
    <row r="72" spans="1:10" x14ac:dyDescent="0.25">
      <c r="A72" s="127" t="s">
        <v>141</v>
      </c>
      <c r="B72" s="127" t="s">
        <v>18</v>
      </c>
      <c r="C72" s="127" t="s">
        <v>63</v>
      </c>
      <c r="D72" s="126">
        <v>778995</v>
      </c>
      <c r="E72" s="126">
        <v>0</v>
      </c>
      <c r="F72" s="126">
        <v>0</v>
      </c>
      <c r="G72" s="126">
        <v>778995</v>
      </c>
      <c r="H72" s="126">
        <v>0</v>
      </c>
      <c r="I72" s="126">
        <v>0</v>
      </c>
      <c r="J72" s="127">
        <v>0</v>
      </c>
    </row>
    <row r="73" spans="1:10" x14ac:dyDescent="0.25">
      <c r="A73" s="127" t="s">
        <v>117</v>
      </c>
      <c r="B73" s="127" t="s">
        <v>57</v>
      </c>
      <c r="C73" s="127" t="s">
        <v>63</v>
      </c>
      <c r="D73" s="126">
        <v>1335215</v>
      </c>
      <c r="E73" s="126">
        <v>0</v>
      </c>
      <c r="F73" s="126">
        <v>0</v>
      </c>
      <c r="G73" s="126">
        <v>0</v>
      </c>
      <c r="H73" s="126">
        <v>1335215</v>
      </c>
      <c r="I73" s="126">
        <v>0</v>
      </c>
      <c r="J73" s="132" t="s">
        <v>182</v>
      </c>
    </row>
    <row r="74" spans="1:10" x14ac:dyDescent="0.25">
      <c r="A74" s="127" t="s">
        <v>67</v>
      </c>
      <c r="B74" s="127" t="s">
        <v>24</v>
      </c>
      <c r="C74" s="127" t="s">
        <v>63</v>
      </c>
      <c r="D74" s="126">
        <v>0</v>
      </c>
      <c r="E74" s="126">
        <v>0</v>
      </c>
      <c r="F74" s="126">
        <v>718537</v>
      </c>
      <c r="G74" s="126">
        <v>0</v>
      </c>
      <c r="H74" s="126">
        <v>718537</v>
      </c>
      <c r="I74" s="126">
        <v>0</v>
      </c>
      <c r="J74" s="127" t="s">
        <v>1092</v>
      </c>
    </row>
    <row r="75" spans="1:10" x14ac:dyDescent="0.25">
      <c r="A75" s="127" t="s">
        <v>107</v>
      </c>
      <c r="B75" s="127" t="s">
        <v>126</v>
      </c>
      <c r="C75" s="127" t="s">
        <v>63</v>
      </c>
      <c r="D75" s="126">
        <v>0</v>
      </c>
      <c r="E75" s="126">
        <v>0</v>
      </c>
      <c r="F75" s="126">
        <v>0</v>
      </c>
      <c r="G75" s="126">
        <v>0</v>
      </c>
      <c r="H75" s="126">
        <v>0</v>
      </c>
      <c r="I75" s="126">
        <v>0</v>
      </c>
      <c r="J75" s="127">
        <v>0</v>
      </c>
    </row>
    <row r="76" spans="1:10" x14ac:dyDescent="0.25">
      <c r="A76" s="127" t="s">
        <v>4</v>
      </c>
      <c r="B76" s="127" t="s">
        <v>108</v>
      </c>
      <c r="C76" s="127" t="s">
        <v>63</v>
      </c>
      <c r="D76" s="126">
        <v>0</v>
      </c>
      <c r="E76" s="126">
        <v>146862</v>
      </c>
      <c r="F76" s="126">
        <v>0</v>
      </c>
      <c r="G76" s="126">
        <v>0</v>
      </c>
      <c r="H76" s="126">
        <v>0</v>
      </c>
      <c r="I76" s="126">
        <v>146862</v>
      </c>
      <c r="J76" s="127">
        <v>0</v>
      </c>
    </row>
    <row r="77" spans="1:10" x14ac:dyDescent="0.25">
      <c r="A77" s="127" t="s">
        <v>1062</v>
      </c>
      <c r="B77" s="127" t="s">
        <v>1063</v>
      </c>
      <c r="C77" s="127" t="s">
        <v>63</v>
      </c>
      <c r="D77" s="126">
        <v>0</v>
      </c>
      <c r="E77" s="126">
        <v>0</v>
      </c>
      <c r="F77" s="126">
        <v>0</v>
      </c>
      <c r="G77" s="126">
        <v>0</v>
      </c>
      <c r="H77" s="126">
        <v>0</v>
      </c>
      <c r="I77" s="126">
        <v>0</v>
      </c>
      <c r="J77" s="127"/>
    </row>
    <row r="78" spans="1:10" x14ac:dyDescent="0.25">
      <c r="A78" s="127" t="s">
        <v>46</v>
      </c>
      <c r="B78" s="127" t="s">
        <v>1064</v>
      </c>
      <c r="C78" s="127" t="s">
        <v>63</v>
      </c>
      <c r="D78" s="126">
        <v>0</v>
      </c>
      <c r="E78" s="126">
        <v>0</v>
      </c>
      <c r="F78" s="126">
        <v>1012486</v>
      </c>
      <c r="G78" s="126">
        <v>0</v>
      </c>
      <c r="H78" s="126">
        <v>1012486</v>
      </c>
      <c r="I78" s="126">
        <v>0</v>
      </c>
      <c r="J78" s="127" t="s">
        <v>1093</v>
      </c>
    </row>
    <row r="79" spans="1:10" x14ac:dyDescent="0.25">
      <c r="A79" s="127" t="s">
        <v>14</v>
      </c>
      <c r="B79" s="127" t="s">
        <v>84</v>
      </c>
      <c r="C79" s="127" t="s">
        <v>63</v>
      </c>
      <c r="D79" s="126">
        <v>602722</v>
      </c>
      <c r="E79" s="126">
        <v>0</v>
      </c>
      <c r="F79" s="126">
        <v>0</v>
      </c>
      <c r="G79" s="126">
        <v>602722</v>
      </c>
      <c r="H79" s="126">
        <v>0</v>
      </c>
      <c r="I79" s="126">
        <v>0</v>
      </c>
      <c r="J79" s="127" t="s">
        <v>184</v>
      </c>
    </row>
    <row r="80" spans="1:10" x14ac:dyDescent="0.25">
      <c r="A80" s="127" t="s">
        <v>1065</v>
      </c>
      <c r="B80" s="127" t="s">
        <v>1066</v>
      </c>
      <c r="C80" s="127" t="s">
        <v>63</v>
      </c>
      <c r="D80" s="126">
        <v>0</v>
      </c>
      <c r="E80" s="126">
        <v>0</v>
      </c>
      <c r="F80" s="126">
        <v>0</v>
      </c>
      <c r="G80" s="126">
        <v>0</v>
      </c>
      <c r="H80" s="126">
        <v>0</v>
      </c>
      <c r="I80" s="126">
        <v>0</v>
      </c>
      <c r="J80" s="127"/>
    </row>
    <row r="81" spans="1:10" x14ac:dyDescent="0.25">
      <c r="A81" s="127" t="s">
        <v>129</v>
      </c>
      <c r="B81" s="127" t="s">
        <v>98</v>
      </c>
      <c r="C81" s="127" t="s">
        <v>63</v>
      </c>
      <c r="D81" s="126">
        <v>0</v>
      </c>
      <c r="E81" s="126">
        <v>0</v>
      </c>
      <c r="F81" s="126">
        <v>0</v>
      </c>
      <c r="G81" s="126">
        <v>0</v>
      </c>
      <c r="H81" s="126">
        <v>0</v>
      </c>
      <c r="I81" s="126">
        <v>0</v>
      </c>
      <c r="J81" s="127">
        <v>0</v>
      </c>
    </row>
    <row r="82" spans="1:10" x14ac:dyDescent="0.25">
      <c r="A82" s="127" t="s">
        <v>91</v>
      </c>
      <c r="B82" s="127" t="s">
        <v>47</v>
      </c>
      <c r="C82" s="127" t="s">
        <v>63</v>
      </c>
      <c r="D82" s="126">
        <v>0</v>
      </c>
      <c r="E82" s="126">
        <v>0</v>
      </c>
      <c r="F82" s="126">
        <v>0</v>
      </c>
      <c r="G82" s="126">
        <v>0</v>
      </c>
      <c r="H82" s="126">
        <v>0</v>
      </c>
      <c r="I82" s="126">
        <v>0</v>
      </c>
      <c r="J82" s="127" t="s">
        <v>183</v>
      </c>
    </row>
    <row r="83" spans="1:10" x14ac:dyDescent="0.25">
      <c r="A83" s="127" t="s">
        <v>33</v>
      </c>
      <c r="B83" s="127" t="s">
        <v>144</v>
      </c>
      <c r="C83" s="127" t="s">
        <v>63</v>
      </c>
      <c r="D83" s="126">
        <v>0</v>
      </c>
      <c r="E83" s="126">
        <v>0</v>
      </c>
      <c r="F83" s="126">
        <v>1272013</v>
      </c>
      <c r="G83" s="126">
        <v>0</v>
      </c>
      <c r="H83" s="126">
        <v>1272013</v>
      </c>
      <c r="I83" s="126">
        <v>0</v>
      </c>
      <c r="J83" s="127" t="s">
        <v>1095</v>
      </c>
    </row>
    <row r="84" spans="1:10" x14ac:dyDescent="0.25">
      <c r="A84" s="127" t="s">
        <v>1067</v>
      </c>
      <c r="B84" s="127" t="s">
        <v>1068</v>
      </c>
      <c r="C84" s="127" t="s">
        <v>63</v>
      </c>
      <c r="D84" s="126">
        <v>0</v>
      </c>
      <c r="E84" s="126">
        <v>0</v>
      </c>
      <c r="F84" s="126">
        <v>0</v>
      </c>
      <c r="G84" s="126">
        <v>0</v>
      </c>
      <c r="H84" s="126">
        <v>0</v>
      </c>
      <c r="I84" s="126">
        <v>0</v>
      </c>
      <c r="J84" s="127"/>
    </row>
    <row r="85" spans="1:10" x14ac:dyDescent="0.25">
      <c r="A85" s="127" t="s">
        <v>123</v>
      </c>
      <c r="B85" s="127" t="s">
        <v>70</v>
      </c>
      <c r="C85" s="127" t="s">
        <v>63</v>
      </c>
      <c r="D85" s="126">
        <v>0</v>
      </c>
      <c r="E85" s="126">
        <v>0</v>
      </c>
      <c r="F85" s="126">
        <v>575024</v>
      </c>
      <c r="G85" s="126">
        <v>26721</v>
      </c>
      <c r="H85" s="126">
        <v>548303</v>
      </c>
      <c r="I85" s="126">
        <v>0</v>
      </c>
      <c r="J85" s="127" t="s">
        <v>1094</v>
      </c>
    </row>
    <row r="86" spans="1:10" x14ac:dyDescent="0.25">
      <c r="A86" s="127" t="s">
        <v>1069</v>
      </c>
      <c r="B86" s="127" t="s">
        <v>1070</v>
      </c>
      <c r="C86" s="127" t="s">
        <v>63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  <c r="J86" s="127"/>
    </row>
    <row r="87" spans="1:10" x14ac:dyDescent="0.25">
      <c r="A87" s="127" t="s">
        <v>51</v>
      </c>
      <c r="B87" s="127" t="s">
        <v>2</v>
      </c>
      <c r="C87" s="127" t="s">
        <v>63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7">
        <v>0</v>
      </c>
    </row>
    <row r="88" spans="1:10" x14ac:dyDescent="0.25">
      <c r="A88" s="127" t="s">
        <v>1071</v>
      </c>
      <c r="B88" s="127" t="s">
        <v>1072</v>
      </c>
      <c r="C88" s="127" t="s">
        <v>63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26">
        <v>0</v>
      </c>
      <c r="J88" s="127"/>
    </row>
    <row r="89" spans="1:10" x14ac:dyDescent="0.25">
      <c r="A89" s="127" t="s">
        <v>1073</v>
      </c>
      <c r="B89" s="127" t="s">
        <v>1074</v>
      </c>
      <c r="C89" s="127" t="s">
        <v>63</v>
      </c>
      <c r="D89" s="126">
        <v>0</v>
      </c>
      <c r="E89" s="126">
        <v>0</v>
      </c>
      <c r="F89" s="126">
        <v>1113007</v>
      </c>
      <c r="G89" s="126">
        <v>51721</v>
      </c>
      <c r="H89" s="126">
        <v>1061286</v>
      </c>
      <c r="I89" s="126">
        <v>0</v>
      </c>
      <c r="J89" s="127" t="s">
        <v>1096</v>
      </c>
    </row>
    <row r="90" spans="1:10" x14ac:dyDescent="0.25">
      <c r="A90" s="127" t="s">
        <v>77</v>
      </c>
      <c r="B90" s="127" t="s">
        <v>73</v>
      </c>
      <c r="C90" s="127" t="s">
        <v>63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7">
        <v>0</v>
      </c>
    </row>
    <row r="91" spans="1:10" x14ac:dyDescent="0.25">
      <c r="A91" s="127" t="s">
        <v>79</v>
      </c>
      <c r="B91" s="127" t="s">
        <v>114</v>
      </c>
      <c r="C91" s="127" t="s">
        <v>63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7">
        <v>0</v>
      </c>
    </row>
    <row r="92" spans="1:10" x14ac:dyDescent="0.25">
      <c r="A92" s="127" t="s">
        <v>62</v>
      </c>
      <c r="B92" s="127" t="s">
        <v>64</v>
      </c>
      <c r="C92" s="127" t="s">
        <v>63</v>
      </c>
      <c r="D92" s="126">
        <v>0</v>
      </c>
      <c r="E92" s="126">
        <v>0</v>
      </c>
      <c r="F92" s="126">
        <v>1121333</v>
      </c>
      <c r="G92" s="126">
        <v>0</v>
      </c>
      <c r="H92" s="126">
        <v>1121333</v>
      </c>
      <c r="I92" s="126">
        <v>0</v>
      </c>
      <c r="J92" s="127" t="s">
        <v>1097</v>
      </c>
    </row>
    <row r="93" spans="1:10" x14ac:dyDescent="0.25">
      <c r="A93" s="127" t="s">
        <v>17</v>
      </c>
      <c r="B93" s="127" t="s">
        <v>39</v>
      </c>
      <c r="C93" s="127" t="s">
        <v>63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7">
        <v>0</v>
      </c>
    </row>
    <row r="94" spans="1:10" x14ac:dyDescent="0.25">
      <c r="A94" s="127" t="s">
        <v>40</v>
      </c>
      <c r="B94" s="127" t="s">
        <v>146</v>
      </c>
      <c r="C94" s="127" t="s">
        <v>63</v>
      </c>
      <c r="D94" s="126">
        <v>0</v>
      </c>
      <c r="E94" s="126">
        <v>0</v>
      </c>
      <c r="F94" s="126">
        <v>4611541</v>
      </c>
      <c r="G94" s="126">
        <v>0</v>
      </c>
      <c r="H94" s="126">
        <v>4611541</v>
      </c>
      <c r="I94" s="126">
        <v>0</v>
      </c>
      <c r="J94" s="127" t="s">
        <v>1098</v>
      </c>
    </row>
    <row r="95" spans="1:10" x14ac:dyDescent="0.25">
      <c r="A95" s="127" t="s">
        <v>1075</v>
      </c>
      <c r="B95" s="127" t="s">
        <v>1076</v>
      </c>
      <c r="C95" s="127" t="s">
        <v>63</v>
      </c>
      <c r="D95" s="126">
        <v>0</v>
      </c>
      <c r="E95" s="126">
        <v>0</v>
      </c>
      <c r="F95" s="126">
        <v>0</v>
      </c>
      <c r="G95" s="126">
        <v>0</v>
      </c>
      <c r="H95" s="126">
        <v>0</v>
      </c>
      <c r="I95" s="126">
        <v>0</v>
      </c>
      <c r="J95" s="127"/>
    </row>
    <row r="96" spans="1:10" x14ac:dyDescent="0.25">
      <c r="A96" s="127" t="s">
        <v>93</v>
      </c>
      <c r="B96" s="127" t="s">
        <v>96</v>
      </c>
      <c r="C96" s="127" t="s">
        <v>63</v>
      </c>
      <c r="D96" s="126">
        <v>0</v>
      </c>
      <c r="E96" s="126">
        <v>0</v>
      </c>
      <c r="F96" s="126">
        <v>4470814</v>
      </c>
      <c r="G96" s="126">
        <v>0</v>
      </c>
      <c r="H96" s="126">
        <v>4470814</v>
      </c>
      <c r="I96" s="126">
        <v>0</v>
      </c>
      <c r="J96" s="127" t="s">
        <v>1099</v>
      </c>
    </row>
    <row r="97" spans="1:10" x14ac:dyDescent="0.25">
      <c r="A97" s="127" t="s">
        <v>1077</v>
      </c>
      <c r="B97" s="127" t="s">
        <v>1078</v>
      </c>
      <c r="C97" s="127" t="s">
        <v>63</v>
      </c>
      <c r="D97" s="126">
        <v>2001401</v>
      </c>
      <c r="E97" s="126">
        <v>0</v>
      </c>
      <c r="F97" s="126">
        <v>0</v>
      </c>
      <c r="G97" s="126">
        <v>0</v>
      </c>
      <c r="H97" s="126">
        <v>2001401</v>
      </c>
      <c r="I97" s="126">
        <v>0</v>
      </c>
      <c r="J97" s="132" t="s">
        <v>1100</v>
      </c>
    </row>
    <row r="98" spans="1:10" x14ac:dyDescent="0.25">
      <c r="A98" s="127" t="s">
        <v>185</v>
      </c>
      <c r="B98" s="127" t="s">
        <v>186</v>
      </c>
      <c r="C98" s="127" t="s">
        <v>63</v>
      </c>
      <c r="D98" s="126">
        <v>981239</v>
      </c>
      <c r="E98" s="126">
        <v>0</v>
      </c>
      <c r="F98" s="126">
        <v>0</v>
      </c>
      <c r="G98" s="126">
        <v>0</v>
      </c>
      <c r="H98" s="126">
        <v>981239</v>
      </c>
      <c r="I98" s="126">
        <v>0</v>
      </c>
      <c r="J98" s="132" t="s">
        <v>189</v>
      </c>
    </row>
    <row r="99" spans="1:10" x14ac:dyDescent="0.25">
      <c r="A99" s="127" t="s">
        <v>1079</v>
      </c>
      <c r="B99" s="127" t="s">
        <v>1080</v>
      </c>
      <c r="C99" s="127" t="s">
        <v>63</v>
      </c>
      <c r="D99" s="126">
        <v>0</v>
      </c>
      <c r="E99" s="126">
        <v>0</v>
      </c>
      <c r="F99" s="126">
        <v>0</v>
      </c>
      <c r="G99" s="126">
        <v>0</v>
      </c>
      <c r="H99" s="126">
        <v>0</v>
      </c>
      <c r="I99" s="126">
        <v>0</v>
      </c>
      <c r="J99" s="127"/>
    </row>
    <row r="100" spans="1:10" x14ac:dyDescent="0.25">
      <c r="A100" s="127" t="s">
        <v>187</v>
      </c>
      <c r="B100" s="127" t="s">
        <v>188</v>
      </c>
      <c r="C100" s="127" t="s">
        <v>63</v>
      </c>
      <c r="D100" s="126">
        <v>0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7">
        <v>0</v>
      </c>
    </row>
    <row r="101" spans="1:10" x14ac:dyDescent="0.25">
      <c r="A101" s="127" t="s">
        <v>1081</v>
      </c>
      <c r="B101" s="130" t="s">
        <v>1082</v>
      </c>
      <c r="C101" s="127" t="s">
        <v>63</v>
      </c>
      <c r="D101" s="126">
        <v>0</v>
      </c>
      <c r="E101" s="126">
        <v>0</v>
      </c>
      <c r="F101" s="126">
        <v>964971</v>
      </c>
      <c r="G101" s="126">
        <v>0</v>
      </c>
      <c r="H101" s="126">
        <v>964971</v>
      </c>
      <c r="I101" s="126">
        <v>0</v>
      </c>
      <c r="J101" s="127" t="s">
        <v>1101</v>
      </c>
    </row>
    <row r="102" spans="1:10" x14ac:dyDescent="0.25">
      <c r="A102" s="125" t="s">
        <v>1083</v>
      </c>
      <c r="B102" s="123"/>
      <c r="C102" s="123"/>
      <c r="D102" s="128">
        <f>+SUM(D5:D101)</f>
        <v>48934959</v>
      </c>
      <c r="E102" s="128">
        <f t="shared" ref="E102:I102" si="0">+SUM(E5:E101)</f>
        <v>194889</v>
      </c>
      <c r="F102" s="128">
        <f t="shared" si="0"/>
        <v>34028756</v>
      </c>
      <c r="G102" s="128">
        <f t="shared" si="0"/>
        <v>21430032</v>
      </c>
      <c r="H102" s="128">
        <f t="shared" si="0"/>
        <v>61533683</v>
      </c>
      <c r="I102" s="128">
        <f t="shared" si="0"/>
        <v>194889</v>
      </c>
      <c r="J102" s="131"/>
    </row>
  </sheetData>
  <autoFilter ref="A4:J102"/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>
      <selection activeCell="E4" sqref="E4"/>
    </sheetView>
  </sheetViews>
  <sheetFormatPr defaultRowHeight="15" x14ac:dyDescent="0.25"/>
  <cols>
    <col min="4" max="4" width="31.7109375" customWidth="1"/>
    <col min="5" max="5" width="5.5703125" customWidth="1"/>
    <col min="9" max="9" width="10.140625" bestFit="1" customWidth="1"/>
  </cols>
  <sheetData>
    <row r="3" spans="1:9" x14ac:dyDescent="0.25">
      <c r="A3" s="149" t="s">
        <v>1031</v>
      </c>
      <c r="B3" s="149"/>
      <c r="C3" s="149"/>
      <c r="D3" s="149"/>
      <c r="E3" s="149"/>
      <c r="F3" s="149"/>
      <c r="G3" s="149"/>
      <c r="H3" s="149"/>
      <c r="I3" s="149"/>
    </row>
    <row r="4" spans="1:9" x14ac:dyDescent="0.25">
      <c r="A4" s="113">
        <v>45148</v>
      </c>
      <c r="B4" s="1" t="s">
        <v>1007</v>
      </c>
      <c r="C4" s="1" t="s">
        <v>212</v>
      </c>
      <c r="D4" s="1" t="s">
        <v>1008</v>
      </c>
      <c r="E4" s="1" t="s">
        <v>1009</v>
      </c>
      <c r="F4" s="2">
        <v>1181154</v>
      </c>
      <c r="G4" s="114" t="s">
        <v>849</v>
      </c>
      <c r="H4" s="2">
        <v>94492</v>
      </c>
      <c r="I4" s="2">
        <f t="shared" ref="I4" si="0">+F4+H4</f>
        <v>1275646</v>
      </c>
    </row>
    <row r="5" spans="1:9" x14ac:dyDescent="0.25">
      <c r="A5" s="113">
        <v>45163</v>
      </c>
      <c r="B5" s="117" t="s">
        <v>1010</v>
      </c>
      <c r="C5" s="1" t="s">
        <v>212</v>
      </c>
      <c r="D5" s="1" t="s">
        <v>1011</v>
      </c>
      <c r="E5" s="1" t="s">
        <v>1009</v>
      </c>
      <c r="F5" s="2">
        <v>2330484</v>
      </c>
      <c r="G5" s="114" t="s">
        <v>849</v>
      </c>
      <c r="H5" s="2">
        <v>167795</v>
      </c>
      <c r="I5" s="2">
        <v>2265231</v>
      </c>
    </row>
    <row r="6" spans="1:9" x14ac:dyDescent="0.25">
      <c r="A6" s="104"/>
      <c r="D6" s="46" t="s">
        <v>1027</v>
      </c>
      <c r="E6" s="1" t="s">
        <v>1009</v>
      </c>
      <c r="G6" s="5"/>
      <c r="I6" s="2">
        <v>-16393</v>
      </c>
    </row>
    <row r="7" spans="1:9" x14ac:dyDescent="0.25">
      <c r="A7" s="104"/>
      <c r="D7" s="46" t="s">
        <v>1028</v>
      </c>
      <c r="E7" s="1" t="s">
        <v>1009</v>
      </c>
      <c r="G7" s="5"/>
      <c r="I7" s="2">
        <v>-35409</v>
      </c>
    </row>
    <row r="8" spans="1:9" x14ac:dyDescent="0.25">
      <c r="A8" s="104"/>
      <c r="D8" s="46" t="s">
        <v>1029</v>
      </c>
      <c r="E8" s="1" t="s">
        <v>1009</v>
      </c>
      <c r="G8" s="5"/>
      <c r="I8" s="2">
        <v>-35409</v>
      </c>
    </row>
    <row r="9" spans="1:9" x14ac:dyDescent="0.25">
      <c r="A9" s="45">
        <v>45176</v>
      </c>
      <c r="B9" s="46" t="s">
        <v>1012</v>
      </c>
      <c r="C9" s="1" t="s">
        <v>212</v>
      </c>
      <c r="D9" s="46" t="s">
        <v>1013</v>
      </c>
      <c r="E9" s="46" t="s">
        <v>1009</v>
      </c>
      <c r="F9" s="47">
        <v>981958</v>
      </c>
      <c r="G9" s="47">
        <v>0</v>
      </c>
      <c r="H9" s="47">
        <v>78557</v>
      </c>
      <c r="I9" s="47">
        <v>1060515</v>
      </c>
    </row>
    <row r="10" spans="1:9" x14ac:dyDescent="0.25">
      <c r="A10" s="45">
        <v>45183</v>
      </c>
      <c r="B10" s="46" t="s">
        <v>1014</v>
      </c>
      <c r="C10" s="1" t="s">
        <v>212</v>
      </c>
      <c r="D10" s="46" t="s">
        <v>1015</v>
      </c>
      <c r="E10" s="46" t="s">
        <v>1009</v>
      </c>
      <c r="F10" s="47">
        <v>870622</v>
      </c>
      <c r="G10" s="47">
        <v>0</v>
      </c>
      <c r="H10" s="47">
        <v>69650</v>
      </c>
      <c r="I10" s="47">
        <v>940272</v>
      </c>
    </row>
    <row r="11" spans="1:9" x14ac:dyDescent="0.25">
      <c r="A11" s="45">
        <v>45191</v>
      </c>
      <c r="B11" s="46" t="s">
        <v>1016</v>
      </c>
      <c r="C11" s="1" t="s">
        <v>212</v>
      </c>
      <c r="D11" s="46" t="s">
        <v>1017</v>
      </c>
      <c r="E11" s="46" t="s">
        <v>1009</v>
      </c>
      <c r="F11" s="47">
        <v>1747863</v>
      </c>
      <c r="G11" s="47">
        <v>174787</v>
      </c>
      <c r="H11" s="47">
        <v>125846</v>
      </c>
      <c r="I11" s="47">
        <v>1698922</v>
      </c>
    </row>
    <row r="12" spans="1:9" x14ac:dyDescent="0.25">
      <c r="A12" s="45">
        <v>45194</v>
      </c>
      <c r="B12" s="46" t="s">
        <v>1018</v>
      </c>
      <c r="C12" s="1" t="s">
        <v>212</v>
      </c>
      <c r="D12" s="46" t="s">
        <v>1019</v>
      </c>
      <c r="E12" s="46" t="s">
        <v>1009</v>
      </c>
      <c r="F12" s="47">
        <v>350528</v>
      </c>
      <c r="G12" s="47">
        <v>35053</v>
      </c>
      <c r="H12" s="47">
        <v>25238</v>
      </c>
      <c r="I12" s="47">
        <v>340713</v>
      </c>
    </row>
    <row r="13" spans="1:9" x14ac:dyDescent="0.25">
      <c r="A13" s="45"/>
      <c r="B13" s="46"/>
      <c r="C13" s="1"/>
      <c r="D13" s="46" t="s">
        <v>1027</v>
      </c>
      <c r="E13" s="46"/>
      <c r="F13" s="47"/>
      <c r="G13" s="47"/>
      <c r="H13" s="47"/>
      <c r="I13" s="2">
        <v>-18706</v>
      </c>
    </row>
    <row r="14" spans="1:9" x14ac:dyDescent="0.25">
      <c r="A14" s="45"/>
      <c r="B14" s="46"/>
      <c r="C14" s="1"/>
      <c r="D14" s="46" t="s">
        <v>1028</v>
      </c>
      <c r="E14" s="46"/>
      <c r="F14" s="47"/>
      <c r="G14" s="47"/>
      <c r="H14" s="47"/>
      <c r="I14" s="2">
        <v>-40404</v>
      </c>
    </row>
    <row r="15" spans="1:9" x14ac:dyDescent="0.25">
      <c r="A15" s="45"/>
      <c r="B15" s="46"/>
      <c r="C15" s="1"/>
      <c r="D15" s="46" t="s">
        <v>1029</v>
      </c>
      <c r="E15" s="46"/>
      <c r="F15" s="47"/>
      <c r="G15" s="47"/>
      <c r="H15" s="47"/>
      <c r="I15" s="2">
        <v>-40404</v>
      </c>
    </row>
    <row r="16" spans="1:9" x14ac:dyDescent="0.25">
      <c r="A16" s="113">
        <v>45201</v>
      </c>
      <c r="B16" s="1" t="s">
        <v>1020</v>
      </c>
      <c r="C16" s="1" t="s">
        <v>212</v>
      </c>
      <c r="D16" s="1" t="s">
        <v>1008</v>
      </c>
      <c r="E16" s="46" t="s">
        <v>1009</v>
      </c>
      <c r="F16" s="2">
        <v>1105414</v>
      </c>
      <c r="G16" s="114" t="s">
        <v>849</v>
      </c>
      <c r="H16" s="2">
        <v>88433</v>
      </c>
      <c r="I16" s="2">
        <f>+H16+F16</f>
        <v>1193847</v>
      </c>
    </row>
    <row r="17" spans="1:9" x14ac:dyDescent="0.25">
      <c r="A17" s="113">
        <v>45217</v>
      </c>
      <c r="B17" s="1" t="s">
        <v>1021</v>
      </c>
      <c r="C17" s="1" t="s">
        <v>212</v>
      </c>
      <c r="D17" s="1" t="s">
        <v>1022</v>
      </c>
      <c r="E17" s="46" t="s">
        <v>1009</v>
      </c>
      <c r="F17" s="2">
        <v>1944177</v>
      </c>
      <c r="G17" s="114" t="s">
        <v>849</v>
      </c>
      <c r="H17" s="2">
        <v>155534</v>
      </c>
      <c r="I17" s="2">
        <f t="shared" ref="I17:I19" si="1">+H17+F17</f>
        <v>2099711</v>
      </c>
    </row>
    <row r="18" spans="1:9" x14ac:dyDescent="0.25">
      <c r="A18" s="113">
        <v>45222</v>
      </c>
      <c r="B18" s="1" t="s">
        <v>1023</v>
      </c>
      <c r="C18" s="1" t="s">
        <v>212</v>
      </c>
      <c r="D18" s="1" t="s">
        <v>1024</v>
      </c>
      <c r="E18" s="46" t="s">
        <v>1009</v>
      </c>
      <c r="F18" s="2">
        <v>856788</v>
      </c>
      <c r="G18" s="114" t="s">
        <v>849</v>
      </c>
      <c r="H18" s="2">
        <v>68543</v>
      </c>
      <c r="I18" s="2">
        <f t="shared" si="1"/>
        <v>925331</v>
      </c>
    </row>
    <row r="19" spans="1:9" x14ac:dyDescent="0.25">
      <c r="A19" s="113">
        <v>45222</v>
      </c>
      <c r="B19" s="1" t="s">
        <v>1025</v>
      </c>
      <c r="C19" s="1" t="s">
        <v>212</v>
      </c>
      <c r="D19" s="1" t="s">
        <v>1026</v>
      </c>
      <c r="E19" s="46" t="s">
        <v>1009</v>
      </c>
      <c r="F19" s="2">
        <v>969350</v>
      </c>
      <c r="G19" s="114" t="s">
        <v>849</v>
      </c>
      <c r="H19" s="2">
        <v>77548</v>
      </c>
      <c r="I19" s="2">
        <f t="shared" si="1"/>
        <v>1046898</v>
      </c>
    </row>
    <row r="20" spans="1:9" x14ac:dyDescent="0.25">
      <c r="A20" s="104"/>
      <c r="D20" s="46" t="s">
        <v>1027</v>
      </c>
      <c r="E20" s="1" t="s">
        <v>1009</v>
      </c>
      <c r="F20" s="5"/>
      <c r="H20" s="5"/>
      <c r="I20" s="116">
        <v>-24378.645</v>
      </c>
    </row>
    <row r="21" spans="1:9" x14ac:dyDescent="0.25">
      <c r="A21" s="104"/>
      <c r="D21" s="46" t="s">
        <v>1028</v>
      </c>
      <c r="E21" s="1" t="s">
        <v>1009</v>
      </c>
      <c r="F21" s="5"/>
      <c r="H21" s="5"/>
      <c r="I21" s="116">
        <v>-52657.87</v>
      </c>
    </row>
    <row r="22" spans="1:9" x14ac:dyDescent="0.25">
      <c r="A22" s="104"/>
      <c r="D22" s="46" t="s">
        <v>1029</v>
      </c>
      <c r="E22" s="1" t="s">
        <v>1009</v>
      </c>
      <c r="F22" s="5"/>
      <c r="H22" s="5"/>
      <c r="I22" s="116">
        <v>-52657.87</v>
      </c>
    </row>
    <row r="23" spans="1:9" x14ac:dyDescent="0.25">
      <c r="D23" s="52" t="s">
        <v>518</v>
      </c>
      <c r="I23" s="118">
        <f>+SUM(I4:I22)</f>
        <v>12530666.615000002</v>
      </c>
    </row>
  </sheetData>
  <mergeCells count="1"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workbookViewId="0">
      <selection activeCell="I29" sqref="I29"/>
    </sheetView>
  </sheetViews>
  <sheetFormatPr defaultRowHeight="15" x14ac:dyDescent="0.25"/>
  <cols>
    <col min="1" max="1" width="14.140625" customWidth="1"/>
    <col min="5" max="5" width="22" customWidth="1"/>
    <col min="9" max="9" width="11.28515625" customWidth="1"/>
  </cols>
  <sheetData>
    <row r="1" spans="1:9" ht="18.75" x14ac:dyDescent="0.3">
      <c r="A1" s="137" t="s">
        <v>411</v>
      </c>
      <c r="B1" s="137"/>
      <c r="C1" s="137"/>
      <c r="D1" s="137"/>
      <c r="E1" s="137"/>
      <c r="F1" s="137"/>
      <c r="G1" s="137"/>
      <c r="H1" s="137"/>
      <c r="I1" s="137"/>
    </row>
    <row r="2" spans="1:9" ht="21" x14ac:dyDescent="0.25">
      <c r="A2" s="44" t="s">
        <v>412</v>
      </c>
      <c r="B2" s="8" t="s">
        <v>205</v>
      </c>
      <c r="C2" s="8" t="s">
        <v>514</v>
      </c>
      <c r="D2" s="8" t="s">
        <v>249</v>
      </c>
      <c r="E2" s="8" t="s">
        <v>251</v>
      </c>
      <c r="F2" s="4" t="s">
        <v>253</v>
      </c>
      <c r="G2" s="4" t="s">
        <v>254</v>
      </c>
      <c r="H2" s="4" t="s">
        <v>255</v>
      </c>
      <c r="I2" s="4" t="s">
        <v>256</v>
      </c>
    </row>
    <row r="3" spans="1:9" x14ac:dyDescent="0.25">
      <c r="A3" s="45">
        <v>44730</v>
      </c>
      <c r="B3" s="46" t="s">
        <v>800</v>
      </c>
      <c r="C3" s="46" t="s">
        <v>801</v>
      </c>
      <c r="D3" s="46" t="s">
        <v>804</v>
      </c>
      <c r="E3" s="46" t="s">
        <v>802</v>
      </c>
      <c r="F3" s="47">
        <v>4966240</v>
      </c>
      <c r="G3" s="47">
        <v>496624</v>
      </c>
      <c r="H3" s="47">
        <v>355913</v>
      </c>
      <c r="I3" s="47">
        <v>4825529</v>
      </c>
    </row>
    <row r="4" spans="1:9" x14ac:dyDescent="0.25">
      <c r="A4" s="45">
        <v>44741</v>
      </c>
      <c r="B4" s="46" t="s">
        <v>803</v>
      </c>
      <c r="C4" s="46" t="s">
        <v>801</v>
      </c>
      <c r="D4" s="46" t="s">
        <v>804</v>
      </c>
      <c r="E4" s="46" t="s">
        <v>805</v>
      </c>
      <c r="F4" s="47">
        <v>1541478</v>
      </c>
      <c r="G4" s="47">
        <v>61659</v>
      </c>
      <c r="H4" s="47">
        <v>118386</v>
      </c>
      <c r="I4" s="47">
        <v>1598205</v>
      </c>
    </row>
    <row r="5" spans="1:9" x14ac:dyDescent="0.25">
      <c r="A5" s="45">
        <v>44750</v>
      </c>
      <c r="B5" s="46" t="s">
        <v>806</v>
      </c>
      <c r="C5" s="46" t="s">
        <v>801</v>
      </c>
      <c r="D5" s="46" t="s">
        <v>804</v>
      </c>
      <c r="E5" s="46" t="s">
        <v>807</v>
      </c>
      <c r="F5" s="47">
        <v>2239098</v>
      </c>
      <c r="G5" s="47">
        <v>89564</v>
      </c>
      <c r="H5" s="47">
        <v>171963</v>
      </c>
      <c r="I5" s="47">
        <v>2321497</v>
      </c>
    </row>
    <row r="6" spans="1:9" x14ac:dyDescent="0.25">
      <c r="A6" s="45">
        <v>44760</v>
      </c>
      <c r="B6" s="46" t="s">
        <v>808</v>
      </c>
      <c r="C6" s="46" t="s">
        <v>801</v>
      </c>
      <c r="D6" s="46" t="s">
        <v>804</v>
      </c>
      <c r="E6" s="46" t="s">
        <v>805</v>
      </c>
      <c r="F6" s="47">
        <v>2670062</v>
      </c>
      <c r="G6" s="47">
        <v>106803</v>
      </c>
      <c r="H6" s="47">
        <v>205061</v>
      </c>
      <c r="I6" s="47">
        <v>2768320</v>
      </c>
    </row>
    <row r="7" spans="1:9" x14ac:dyDescent="0.25">
      <c r="A7" s="45">
        <v>44768</v>
      </c>
      <c r="B7" s="46" t="s">
        <v>809</v>
      </c>
      <c r="C7" s="46" t="s">
        <v>801</v>
      </c>
      <c r="D7" s="46" t="s">
        <v>804</v>
      </c>
      <c r="E7" s="46" t="s">
        <v>805</v>
      </c>
      <c r="F7" s="47">
        <v>2638724</v>
      </c>
      <c r="G7" s="47">
        <v>105549</v>
      </c>
      <c r="H7" s="47">
        <v>202654</v>
      </c>
      <c r="I7" s="47">
        <v>2735829</v>
      </c>
    </row>
    <row r="8" spans="1:9" x14ac:dyDescent="0.25">
      <c r="A8" s="45">
        <v>44777</v>
      </c>
      <c r="B8" s="46" t="s">
        <v>810</v>
      </c>
      <c r="C8" s="46" t="s">
        <v>801</v>
      </c>
      <c r="D8" s="46" t="s">
        <v>804</v>
      </c>
      <c r="E8" s="46" t="s">
        <v>811</v>
      </c>
      <c r="F8" s="47">
        <v>2860840</v>
      </c>
      <c r="G8" s="47">
        <v>114433</v>
      </c>
      <c r="H8" s="47">
        <v>219713</v>
      </c>
      <c r="I8" s="47">
        <v>2966120</v>
      </c>
    </row>
    <row r="9" spans="1:9" x14ac:dyDescent="0.25">
      <c r="A9" s="45">
        <v>44785</v>
      </c>
      <c r="B9" s="46" t="s">
        <v>812</v>
      </c>
      <c r="C9" s="46" t="s">
        <v>801</v>
      </c>
      <c r="E9" s="46" t="s">
        <v>811</v>
      </c>
      <c r="F9" s="47">
        <v>2287490</v>
      </c>
      <c r="G9" s="47">
        <v>91499</v>
      </c>
      <c r="H9" s="47">
        <v>175679</v>
      </c>
      <c r="I9" s="47">
        <v>2371670</v>
      </c>
    </row>
    <row r="10" spans="1:9" x14ac:dyDescent="0.25">
      <c r="A10" s="45">
        <v>44795</v>
      </c>
      <c r="B10" s="46" t="s">
        <v>813</v>
      </c>
      <c r="C10" s="46" t="s">
        <v>801</v>
      </c>
      <c r="D10" s="46" t="s">
        <v>804</v>
      </c>
      <c r="E10" s="46" t="s">
        <v>811</v>
      </c>
      <c r="F10" s="47">
        <v>2339916</v>
      </c>
      <c r="G10" s="47">
        <v>93596</v>
      </c>
      <c r="H10" s="47">
        <v>179706</v>
      </c>
      <c r="I10" s="47">
        <v>2426026</v>
      </c>
    </row>
    <row r="11" spans="1:9" x14ac:dyDescent="0.25">
      <c r="A11" s="45">
        <v>44803</v>
      </c>
      <c r="B11" s="46" t="s">
        <v>814</v>
      </c>
      <c r="C11" s="46" t="s">
        <v>801</v>
      </c>
      <c r="D11" s="46" t="s">
        <v>804</v>
      </c>
      <c r="E11" s="46" t="s">
        <v>811</v>
      </c>
      <c r="F11" s="47">
        <v>3460735</v>
      </c>
      <c r="G11" s="47">
        <v>138429</v>
      </c>
      <c r="H11" s="47">
        <v>265784</v>
      </c>
      <c r="I11" s="47">
        <v>3588090</v>
      </c>
    </row>
    <row r="12" spans="1:9" x14ac:dyDescent="0.25">
      <c r="A12" s="45">
        <v>44812</v>
      </c>
      <c r="B12" s="46" t="s">
        <v>815</v>
      </c>
      <c r="C12" s="46" t="s">
        <v>801</v>
      </c>
      <c r="D12" s="46" t="s">
        <v>804</v>
      </c>
      <c r="E12" s="46" t="s">
        <v>811</v>
      </c>
      <c r="F12" s="47">
        <v>2582865</v>
      </c>
      <c r="G12" s="47">
        <v>103314</v>
      </c>
      <c r="H12" s="47">
        <v>198364</v>
      </c>
      <c r="I12" s="47">
        <v>2677915</v>
      </c>
    </row>
    <row r="13" spans="1:9" x14ac:dyDescent="0.25">
      <c r="A13" s="45">
        <v>44821</v>
      </c>
      <c r="B13" s="46" t="s">
        <v>816</v>
      </c>
      <c r="C13" s="46" t="s">
        <v>801</v>
      </c>
      <c r="D13" s="46" t="s">
        <v>804</v>
      </c>
      <c r="E13" s="46" t="s">
        <v>811</v>
      </c>
      <c r="F13" s="47">
        <v>2546460</v>
      </c>
      <c r="G13" s="47">
        <v>101858</v>
      </c>
      <c r="H13" s="47">
        <v>195568</v>
      </c>
      <c r="I13" s="47">
        <v>2640170</v>
      </c>
    </row>
    <row r="14" spans="1:9" x14ac:dyDescent="0.25">
      <c r="A14" s="45">
        <v>44832</v>
      </c>
      <c r="B14" s="46" t="s">
        <v>817</v>
      </c>
      <c r="C14" s="46" t="s">
        <v>801</v>
      </c>
      <c r="D14" s="46" t="s">
        <v>804</v>
      </c>
      <c r="E14" s="46" t="s">
        <v>811</v>
      </c>
      <c r="F14" s="47">
        <v>2915186</v>
      </c>
      <c r="G14" s="47">
        <v>116607</v>
      </c>
      <c r="H14" s="47">
        <v>223886</v>
      </c>
      <c r="I14" s="47">
        <v>3022465</v>
      </c>
    </row>
    <row r="15" spans="1:9" x14ac:dyDescent="0.25">
      <c r="A15" s="45">
        <v>44839</v>
      </c>
      <c r="B15" s="46" t="s">
        <v>818</v>
      </c>
      <c r="C15" s="46" t="s">
        <v>801</v>
      </c>
      <c r="D15" s="46" t="s">
        <v>804</v>
      </c>
      <c r="E15" s="46" t="s">
        <v>811</v>
      </c>
      <c r="F15" s="47">
        <v>2352865</v>
      </c>
      <c r="G15" s="47">
        <v>94114</v>
      </c>
      <c r="H15" s="47">
        <v>180700</v>
      </c>
      <c r="I15" s="47">
        <v>2439451</v>
      </c>
    </row>
    <row r="16" spans="1:9" x14ac:dyDescent="0.25">
      <c r="A16" s="45">
        <v>44853</v>
      </c>
      <c r="B16" s="46" t="s">
        <v>819</v>
      </c>
      <c r="C16" s="46" t="s">
        <v>801</v>
      </c>
      <c r="D16" s="46" t="s">
        <v>804</v>
      </c>
      <c r="E16" s="46" t="s">
        <v>811</v>
      </c>
      <c r="F16" s="47">
        <v>3577090</v>
      </c>
      <c r="G16" s="47">
        <v>143083</v>
      </c>
      <c r="H16" s="47">
        <v>274721</v>
      </c>
      <c r="I16" s="47">
        <v>3708728</v>
      </c>
    </row>
    <row r="17" spans="1:9" x14ac:dyDescent="0.25">
      <c r="A17" s="45">
        <v>44866</v>
      </c>
      <c r="B17" s="46" t="s">
        <v>820</v>
      </c>
      <c r="C17" s="46" t="s">
        <v>801</v>
      </c>
      <c r="D17" s="46" t="s">
        <v>804</v>
      </c>
      <c r="E17" s="46" t="s">
        <v>821</v>
      </c>
      <c r="F17" s="47">
        <v>2916676</v>
      </c>
      <c r="G17" s="47">
        <v>116666</v>
      </c>
      <c r="H17" s="47">
        <v>224001</v>
      </c>
      <c r="I17" s="47">
        <v>3024011</v>
      </c>
    </row>
    <row r="18" spans="1:9" x14ac:dyDescent="0.25">
      <c r="A18" s="45">
        <v>44897</v>
      </c>
      <c r="B18" s="46" t="s">
        <v>822</v>
      </c>
      <c r="C18" s="46" t="s">
        <v>801</v>
      </c>
      <c r="D18" s="46" t="s">
        <v>804</v>
      </c>
      <c r="E18" s="46" t="s">
        <v>811</v>
      </c>
      <c r="F18" s="47">
        <v>2722760</v>
      </c>
      <c r="G18" s="47">
        <v>108910</v>
      </c>
      <c r="H18" s="47">
        <v>209108</v>
      </c>
      <c r="I18" s="47">
        <v>2822958</v>
      </c>
    </row>
    <row r="19" spans="1:9" x14ac:dyDescent="0.25">
      <c r="A19" s="45">
        <v>44919</v>
      </c>
      <c r="B19" s="46" t="s">
        <v>823</v>
      </c>
      <c r="C19" s="46" t="s">
        <v>801</v>
      </c>
      <c r="D19" s="46" t="s">
        <v>804</v>
      </c>
      <c r="E19" s="46" t="s">
        <v>811</v>
      </c>
      <c r="F19" s="47">
        <v>1771908</v>
      </c>
      <c r="G19" s="47">
        <v>70876</v>
      </c>
      <c r="H19" s="47">
        <v>136083</v>
      </c>
      <c r="I19" s="47">
        <v>1837115</v>
      </c>
    </row>
    <row r="20" spans="1:9" x14ac:dyDescent="0.25">
      <c r="A20" s="45">
        <v>45043</v>
      </c>
      <c r="B20" s="105" t="s">
        <v>824</v>
      </c>
      <c r="C20" s="46" t="s">
        <v>801</v>
      </c>
      <c r="D20" s="46" t="s">
        <v>804</v>
      </c>
      <c r="E20" s="46" t="s">
        <v>825</v>
      </c>
      <c r="F20" s="106">
        <v>2109821</v>
      </c>
      <c r="G20" s="106">
        <v>0</v>
      </c>
      <c r="H20" s="106">
        <v>210982</v>
      </c>
      <c r="I20" s="106">
        <v>2320803</v>
      </c>
    </row>
    <row r="21" spans="1:9" x14ac:dyDescent="0.25">
      <c r="A21" s="45">
        <v>44958</v>
      </c>
      <c r="B21" s="46" t="s">
        <v>826</v>
      </c>
      <c r="C21" s="46" t="s">
        <v>801</v>
      </c>
      <c r="D21" s="46" t="s">
        <v>804</v>
      </c>
      <c r="E21" s="46" t="s">
        <v>827</v>
      </c>
      <c r="F21" s="47">
        <v>1105560</v>
      </c>
      <c r="G21" s="47">
        <v>44222</v>
      </c>
      <c r="H21" s="47">
        <v>106134</v>
      </c>
      <c r="I21" s="47">
        <v>1167472</v>
      </c>
    </row>
    <row r="22" spans="1:9" x14ac:dyDescent="0.25">
      <c r="A22" s="45">
        <v>44936</v>
      </c>
      <c r="B22" s="46" t="s">
        <v>828</v>
      </c>
      <c r="C22" s="46" t="s">
        <v>801</v>
      </c>
      <c r="D22" s="46" t="s">
        <v>804</v>
      </c>
      <c r="E22" s="46" t="s">
        <v>811</v>
      </c>
      <c r="F22" s="47">
        <v>1669460</v>
      </c>
      <c r="G22" s="47">
        <v>66779</v>
      </c>
      <c r="H22" s="47">
        <v>160268</v>
      </c>
      <c r="I22" s="47">
        <v>1762949</v>
      </c>
    </row>
    <row r="23" spans="1:9" x14ac:dyDescent="0.25">
      <c r="A23" s="45">
        <v>44811</v>
      </c>
      <c r="D23" s="46" t="s">
        <v>804</v>
      </c>
      <c r="E23" s="52" t="s">
        <v>235</v>
      </c>
      <c r="I23" s="47">
        <v>-176418</v>
      </c>
    </row>
    <row r="24" spans="1:9" x14ac:dyDescent="0.25">
      <c r="A24" s="45">
        <v>44802</v>
      </c>
      <c r="D24" s="46" t="s">
        <v>804</v>
      </c>
      <c r="E24" s="52" t="s">
        <v>235</v>
      </c>
      <c r="I24" s="47">
        <v>-94090</v>
      </c>
    </row>
    <row r="25" spans="1:9" x14ac:dyDescent="0.25">
      <c r="A25" s="45">
        <v>44661</v>
      </c>
      <c r="D25" s="46" t="s">
        <v>804</v>
      </c>
      <c r="E25" s="52" t="s">
        <v>235</v>
      </c>
      <c r="I25" s="47">
        <v>-179323</v>
      </c>
    </row>
    <row r="26" spans="1:9" x14ac:dyDescent="0.25">
      <c r="A26" s="45">
        <v>44921</v>
      </c>
      <c r="D26" s="46" t="s">
        <v>804</v>
      </c>
      <c r="E26" s="52" t="s">
        <v>235</v>
      </c>
      <c r="I26" s="47">
        <v>-170658</v>
      </c>
    </row>
    <row r="27" spans="1:9" x14ac:dyDescent="0.25">
      <c r="A27" s="45">
        <v>45044</v>
      </c>
      <c r="D27" s="46" t="s">
        <v>804</v>
      </c>
      <c r="E27" s="52" t="s">
        <v>235</v>
      </c>
      <c r="I27" s="47">
        <v>-463760</v>
      </c>
    </row>
    <row r="28" spans="1:9" x14ac:dyDescent="0.25">
      <c r="E28" s="52" t="s">
        <v>829</v>
      </c>
      <c r="I28" s="47">
        <v>30000000</v>
      </c>
    </row>
    <row r="29" spans="1:9" x14ac:dyDescent="0.25">
      <c r="E29" s="52" t="s">
        <v>830</v>
      </c>
      <c r="I29" s="107">
        <v>21941074</v>
      </c>
    </row>
    <row r="30" spans="1:9" x14ac:dyDescent="0.25">
      <c r="I30" s="47"/>
    </row>
    <row r="31" spans="1:9" x14ac:dyDescent="0.25">
      <c r="I31" s="47"/>
    </row>
    <row r="32" spans="1:9" x14ac:dyDescent="0.25">
      <c r="I32" s="4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0" workbookViewId="0">
      <selection activeCell="N10" sqref="N10"/>
    </sheetView>
  </sheetViews>
  <sheetFormatPr defaultRowHeight="15" x14ac:dyDescent="0.25"/>
  <cols>
    <col min="5" max="5" width="19.140625" customWidth="1"/>
    <col min="7" max="9" width="11.28515625" customWidth="1"/>
    <col min="10" max="10" width="13.140625" customWidth="1"/>
    <col min="11" max="11" width="11.140625" bestFit="1" customWidth="1"/>
    <col min="12" max="12" width="14.28515625" customWidth="1"/>
  </cols>
  <sheetData>
    <row r="1" spans="1:13" ht="20.25" x14ac:dyDescent="0.25">
      <c r="A1" s="150" t="s">
        <v>1003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3" ht="15.75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3" ht="20.25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15">
        <f>+SUBTOTAL(9,J5:J112)</f>
        <v>479389308.5</v>
      </c>
    </row>
    <row r="4" spans="1:13" ht="42.75" x14ac:dyDescent="0.25">
      <c r="A4" s="109" t="s">
        <v>205</v>
      </c>
      <c r="B4" s="109" t="s">
        <v>207</v>
      </c>
      <c r="C4" s="109" t="s">
        <v>833</v>
      </c>
      <c r="D4" s="109" t="s">
        <v>206</v>
      </c>
      <c r="E4" s="109" t="s">
        <v>142</v>
      </c>
      <c r="F4" s="109" t="s">
        <v>208</v>
      </c>
      <c r="G4" s="109" t="s">
        <v>209</v>
      </c>
      <c r="H4" s="109" t="s">
        <v>517</v>
      </c>
      <c r="I4" s="109" t="s">
        <v>210</v>
      </c>
      <c r="J4" s="109" t="s">
        <v>256</v>
      </c>
    </row>
    <row r="5" spans="1:13" ht="45" x14ac:dyDescent="0.25">
      <c r="A5" s="110" t="s">
        <v>834</v>
      </c>
      <c r="B5" s="111" t="s">
        <v>835</v>
      </c>
      <c r="C5" s="110" t="s">
        <v>836</v>
      </c>
      <c r="D5" s="110" t="s">
        <v>837</v>
      </c>
      <c r="E5" s="110" t="s">
        <v>838</v>
      </c>
      <c r="F5" s="110" t="s">
        <v>839</v>
      </c>
      <c r="G5" s="112">
        <v>76004135</v>
      </c>
      <c r="H5" s="112" t="s">
        <v>522</v>
      </c>
      <c r="I5" s="112">
        <v>7600414</v>
      </c>
      <c r="J5" s="112">
        <v>83604549</v>
      </c>
    </row>
    <row r="6" spans="1:13" ht="45" x14ac:dyDescent="0.25">
      <c r="A6" s="110" t="s">
        <v>840</v>
      </c>
      <c r="B6" s="111" t="s">
        <v>835</v>
      </c>
      <c r="C6" s="110" t="s">
        <v>836</v>
      </c>
      <c r="D6" s="110" t="s">
        <v>837</v>
      </c>
      <c r="E6" s="110" t="s">
        <v>838</v>
      </c>
      <c r="F6" s="110" t="s">
        <v>839</v>
      </c>
      <c r="G6" s="112">
        <v>16892886</v>
      </c>
      <c r="H6" s="112" t="s">
        <v>522</v>
      </c>
      <c r="I6" s="112">
        <v>1689289</v>
      </c>
      <c r="J6" s="112">
        <v>18582175</v>
      </c>
    </row>
    <row r="7" spans="1:13" ht="45" x14ac:dyDescent="0.25">
      <c r="A7" s="110" t="s">
        <v>841</v>
      </c>
      <c r="B7" s="111" t="s">
        <v>842</v>
      </c>
      <c r="C7" s="110" t="s">
        <v>836</v>
      </c>
      <c r="D7" s="110" t="s">
        <v>837</v>
      </c>
      <c r="E7" s="110" t="s">
        <v>838</v>
      </c>
      <c r="F7" s="110" t="s">
        <v>839</v>
      </c>
      <c r="G7" s="112">
        <v>103164499</v>
      </c>
      <c r="H7" s="112" t="s">
        <v>522</v>
      </c>
      <c r="I7" s="112">
        <v>10316450</v>
      </c>
      <c r="J7" s="112">
        <v>113480949</v>
      </c>
    </row>
    <row r="8" spans="1:13" ht="45" x14ac:dyDescent="0.25">
      <c r="A8" s="110" t="s">
        <v>843</v>
      </c>
      <c r="B8" s="111" t="s">
        <v>842</v>
      </c>
      <c r="C8" s="110" t="s">
        <v>836</v>
      </c>
      <c r="D8" s="110" t="s">
        <v>837</v>
      </c>
      <c r="E8" s="110" t="s">
        <v>838</v>
      </c>
      <c r="F8" s="110" t="s">
        <v>839</v>
      </c>
      <c r="G8" s="112">
        <v>16129127</v>
      </c>
      <c r="H8" s="112" t="s">
        <v>522</v>
      </c>
      <c r="I8" s="112">
        <v>1612913</v>
      </c>
      <c r="J8" s="112">
        <v>17742040</v>
      </c>
    </row>
    <row r="9" spans="1:13" ht="45" x14ac:dyDescent="0.25">
      <c r="A9" s="110" t="s">
        <v>844</v>
      </c>
      <c r="B9" s="111" t="s">
        <v>845</v>
      </c>
      <c r="C9" s="110" t="s">
        <v>836</v>
      </c>
      <c r="D9" s="110" t="s">
        <v>837</v>
      </c>
      <c r="E9" s="110" t="s">
        <v>838</v>
      </c>
      <c r="F9" s="110" t="s">
        <v>839</v>
      </c>
      <c r="G9" s="112">
        <v>4923460</v>
      </c>
      <c r="H9" s="112" t="s">
        <v>522</v>
      </c>
      <c r="I9" s="112">
        <v>492346</v>
      </c>
      <c r="J9" s="112">
        <v>5415806</v>
      </c>
    </row>
    <row r="10" spans="1:13" ht="45" x14ac:dyDescent="0.25">
      <c r="A10" s="110" t="s">
        <v>846</v>
      </c>
      <c r="B10" s="111" t="s">
        <v>845</v>
      </c>
      <c r="C10" s="110" t="s">
        <v>836</v>
      </c>
      <c r="D10" s="110" t="s">
        <v>837</v>
      </c>
      <c r="E10" s="110" t="s">
        <v>838</v>
      </c>
      <c r="F10" s="110" t="s">
        <v>839</v>
      </c>
      <c r="G10" s="112">
        <v>109250318</v>
      </c>
      <c r="H10" s="112" t="s">
        <v>522</v>
      </c>
      <c r="I10" s="112">
        <v>10925032</v>
      </c>
      <c r="J10" s="112">
        <v>120175350</v>
      </c>
    </row>
    <row r="11" spans="1:13" x14ac:dyDescent="0.25">
      <c r="A11" s="110"/>
      <c r="B11" s="111"/>
      <c r="C11" s="110"/>
      <c r="D11" s="110"/>
      <c r="E11" s="110" t="s">
        <v>998</v>
      </c>
      <c r="F11" s="110"/>
      <c r="G11" s="112"/>
      <c r="H11" s="112"/>
      <c r="I11" s="112"/>
      <c r="J11" s="112">
        <v>-3750037.5</v>
      </c>
      <c r="K11" s="119">
        <f>+SUM(J5:J11)</f>
        <v>355250831.5</v>
      </c>
      <c r="L11" s="79" t="s">
        <v>1001</v>
      </c>
      <c r="M11" s="79" t="s">
        <v>1002</v>
      </c>
    </row>
    <row r="12" spans="1:13" ht="30" x14ac:dyDescent="0.25">
      <c r="A12" s="110" t="s">
        <v>847</v>
      </c>
      <c r="B12" s="111">
        <v>45201</v>
      </c>
      <c r="C12" s="110" t="s">
        <v>212</v>
      </c>
      <c r="D12" s="110"/>
      <c r="E12" s="110" t="s">
        <v>848</v>
      </c>
      <c r="F12" s="110"/>
      <c r="G12" s="112">
        <v>3806212</v>
      </c>
      <c r="H12" s="112" t="s">
        <v>849</v>
      </c>
      <c r="I12" s="112">
        <v>304497</v>
      </c>
      <c r="J12" s="112">
        <f>+G12+I12</f>
        <v>4110709</v>
      </c>
    </row>
    <row r="13" spans="1:13" ht="30" x14ac:dyDescent="0.25">
      <c r="A13" s="110" t="s">
        <v>850</v>
      </c>
      <c r="B13" s="111">
        <v>45201</v>
      </c>
      <c r="C13" s="110" t="s">
        <v>212</v>
      </c>
      <c r="D13" s="110"/>
      <c r="E13" s="110" t="s">
        <v>851</v>
      </c>
      <c r="F13" s="110"/>
      <c r="G13" s="112">
        <v>337837</v>
      </c>
      <c r="H13" s="112" t="s">
        <v>849</v>
      </c>
      <c r="I13" s="112">
        <v>27027</v>
      </c>
      <c r="J13" s="112">
        <f t="shared" ref="J13:J76" si="0">+G13+I13</f>
        <v>364864</v>
      </c>
    </row>
    <row r="14" spans="1:13" ht="45" x14ac:dyDescent="0.25">
      <c r="A14" s="110" t="s">
        <v>852</v>
      </c>
      <c r="B14" s="111">
        <v>45201</v>
      </c>
      <c r="C14" s="110" t="s">
        <v>212</v>
      </c>
      <c r="D14" s="110"/>
      <c r="E14" s="110" t="s">
        <v>853</v>
      </c>
      <c r="F14" s="110"/>
      <c r="G14" s="112">
        <v>886581</v>
      </c>
      <c r="H14" s="112" t="s">
        <v>849</v>
      </c>
      <c r="I14" s="112">
        <v>70926</v>
      </c>
      <c r="J14" s="112">
        <f t="shared" si="0"/>
        <v>957507</v>
      </c>
    </row>
    <row r="15" spans="1:13" ht="45" x14ac:dyDescent="0.25">
      <c r="A15" s="110" t="s">
        <v>854</v>
      </c>
      <c r="B15" s="111">
        <v>45201</v>
      </c>
      <c r="C15" s="110" t="s">
        <v>212</v>
      </c>
      <c r="D15" s="110"/>
      <c r="E15" s="110" t="s">
        <v>855</v>
      </c>
      <c r="F15" s="110"/>
      <c r="G15" s="112">
        <v>715306</v>
      </c>
      <c r="H15" s="112" t="s">
        <v>849</v>
      </c>
      <c r="I15" s="112">
        <v>57224</v>
      </c>
      <c r="J15" s="112">
        <f t="shared" si="0"/>
        <v>772530</v>
      </c>
    </row>
    <row r="16" spans="1:13" ht="30" x14ac:dyDescent="0.25">
      <c r="A16" s="110" t="s">
        <v>856</v>
      </c>
      <c r="B16" s="111">
        <v>45201</v>
      </c>
      <c r="C16" s="110" t="s">
        <v>212</v>
      </c>
      <c r="D16" s="110"/>
      <c r="E16" s="110" t="s">
        <v>857</v>
      </c>
      <c r="F16" s="110"/>
      <c r="G16" s="112">
        <v>335770</v>
      </c>
      <c r="H16" s="112" t="s">
        <v>849</v>
      </c>
      <c r="I16" s="112">
        <v>26862</v>
      </c>
      <c r="J16" s="112">
        <f t="shared" si="0"/>
        <v>362632</v>
      </c>
    </row>
    <row r="17" spans="1:10" ht="30" x14ac:dyDescent="0.25">
      <c r="A17" s="110" t="s">
        <v>858</v>
      </c>
      <c r="B17" s="111">
        <v>45201</v>
      </c>
      <c r="C17" s="110" t="s">
        <v>212</v>
      </c>
      <c r="D17" s="110"/>
      <c r="E17" s="110" t="s">
        <v>859</v>
      </c>
      <c r="F17" s="110"/>
      <c r="G17" s="112">
        <v>291291</v>
      </c>
      <c r="H17" s="112" t="s">
        <v>849</v>
      </c>
      <c r="I17" s="112">
        <v>23303</v>
      </c>
      <c r="J17" s="112">
        <f t="shared" si="0"/>
        <v>314594</v>
      </c>
    </row>
    <row r="18" spans="1:10" ht="30" x14ac:dyDescent="0.25">
      <c r="A18" s="110" t="s">
        <v>860</v>
      </c>
      <c r="B18" s="111">
        <v>45201</v>
      </c>
      <c r="C18" s="110" t="s">
        <v>212</v>
      </c>
      <c r="D18" s="110"/>
      <c r="E18" s="110" t="s">
        <v>861</v>
      </c>
      <c r="F18" s="110"/>
      <c r="G18" s="112">
        <v>558557</v>
      </c>
      <c r="H18" s="112" t="s">
        <v>849</v>
      </c>
      <c r="I18" s="112">
        <v>44685</v>
      </c>
      <c r="J18" s="112">
        <f t="shared" si="0"/>
        <v>603242</v>
      </c>
    </row>
    <row r="19" spans="1:10" ht="45" x14ac:dyDescent="0.25">
      <c r="A19" s="110" t="s">
        <v>862</v>
      </c>
      <c r="B19" s="111">
        <v>45201</v>
      </c>
      <c r="C19" s="110" t="s">
        <v>212</v>
      </c>
      <c r="D19" s="110"/>
      <c r="E19" s="110" t="s">
        <v>863</v>
      </c>
      <c r="F19" s="110"/>
      <c r="G19" s="112">
        <v>321343</v>
      </c>
      <c r="H19" s="112" t="s">
        <v>849</v>
      </c>
      <c r="I19" s="112">
        <v>25707</v>
      </c>
      <c r="J19" s="112">
        <f t="shared" si="0"/>
        <v>347050</v>
      </c>
    </row>
    <row r="20" spans="1:10" ht="30" x14ac:dyDescent="0.25">
      <c r="A20" s="110" t="s">
        <v>864</v>
      </c>
      <c r="B20" s="111">
        <v>45201</v>
      </c>
      <c r="C20" s="110" t="s">
        <v>212</v>
      </c>
      <c r="D20" s="110"/>
      <c r="E20" s="110" t="s">
        <v>865</v>
      </c>
      <c r="F20" s="110"/>
      <c r="G20" s="112">
        <v>1443228</v>
      </c>
      <c r="H20" s="112" t="s">
        <v>849</v>
      </c>
      <c r="I20" s="112">
        <v>115458</v>
      </c>
      <c r="J20" s="112">
        <f t="shared" si="0"/>
        <v>1558686</v>
      </c>
    </row>
    <row r="21" spans="1:10" ht="45" x14ac:dyDescent="0.25">
      <c r="A21" s="110" t="s">
        <v>866</v>
      </c>
      <c r="B21" s="111">
        <v>45201</v>
      </c>
      <c r="C21" s="110" t="s">
        <v>212</v>
      </c>
      <c r="D21" s="110"/>
      <c r="E21" s="110" t="s">
        <v>867</v>
      </c>
      <c r="F21" s="110"/>
      <c r="G21" s="112">
        <v>2078249</v>
      </c>
      <c r="H21" s="112" t="s">
        <v>849</v>
      </c>
      <c r="I21" s="112">
        <v>166260</v>
      </c>
      <c r="J21" s="112">
        <f t="shared" si="0"/>
        <v>2244509</v>
      </c>
    </row>
    <row r="22" spans="1:10" ht="45" x14ac:dyDescent="0.25">
      <c r="A22" s="110" t="s">
        <v>868</v>
      </c>
      <c r="B22" s="111">
        <v>45201</v>
      </c>
      <c r="C22" s="110" t="s">
        <v>212</v>
      </c>
      <c r="D22" s="110"/>
      <c r="E22" s="110" t="s">
        <v>869</v>
      </c>
      <c r="F22" s="110"/>
      <c r="G22" s="112">
        <v>237237</v>
      </c>
      <c r="H22" s="112" t="s">
        <v>849</v>
      </c>
      <c r="I22" s="112">
        <v>18979</v>
      </c>
      <c r="J22" s="112">
        <f t="shared" si="0"/>
        <v>256216</v>
      </c>
    </row>
    <row r="23" spans="1:10" ht="30" x14ac:dyDescent="0.25">
      <c r="A23" s="110" t="s">
        <v>870</v>
      </c>
      <c r="B23" s="111">
        <v>45201</v>
      </c>
      <c r="C23" s="110" t="s">
        <v>212</v>
      </c>
      <c r="D23" s="110"/>
      <c r="E23" s="110" t="s">
        <v>871</v>
      </c>
      <c r="F23" s="110"/>
      <c r="G23" s="112">
        <v>355855</v>
      </c>
      <c r="H23" s="112" t="s">
        <v>849</v>
      </c>
      <c r="I23" s="112">
        <v>28468</v>
      </c>
      <c r="J23" s="112">
        <f t="shared" si="0"/>
        <v>384323</v>
      </c>
    </row>
    <row r="24" spans="1:10" ht="45" x14ac:dyDescent="0.25">
      <c r="A24" s="110" t="s">
        <v>872</v>
      </c>
      <c r="B24" s="111">
        <v>45201</v>
      </c>
      <c r="C24" s="110" t="s">
        <v>212</v>
      </c>
      <c r="D24" s="110"/>
      <c r="E24" s="110" t="s">
        <v>873</v>
      </c>
      <c r="F24" s="110"/>
      <c r="G24" s="112">
        <v>442219</v>
      </c>
      <c r="H24" s="112" t="s">
        <v>849</v>
      </c>
      <c r="I24" s="112">
        <v>35378</v>
      </c>
      <c r="J24" s="112">
        <f t="shared" si="0"/>
        <v>477597</v>
      </c>
    </row>
    <row r="25" spans="1:10" ht="30" x14ac:dyDescent="0.25">
      <c r="A25" s="110" t="s">
        <v>874</v>
      </c>
      <c r="B25" s="111">
        <v>45201</v>
      </c>
      <c r="C25" s="110" t="s">
        <v>212</v>
      </c>
      <c r="D25" s="110"/>
      <c r="E25" s="110" t="s">
        <v>875</v>
      </c>
      <c r="F25" s="110"/>
      <c r="G25" s="112">
        <v>396395</v>
      </c>
      <c r="H25" s="112" t="s">
        <v>849</v>
      </c>
      <c r="I25" s="112">
        <v>31712</v>
      </c>
      <c r="J25" s="112">
        <f t="shared" si="0"/>
        <v>428107</v>
      </c>
    </row>
    <row r="26" spans="1:10" ht="30" x14ac:dyDescent="0.25">
      <c r="A26" s="110" t="s">
        <v>876</v>
      </c>
      <c r="B26" s="111">
        <v>45201</v>
      </c>
      <c r="C26" s="110" t="s">
        <v>212</v>
      </c>
      <c r="D26" s="110"/>
      <c r="E26" s="110" t="s">
        <v>877</v>
      </c>
      <c r="F26" s="110"/>
      <c r="G26" s="112">
        <v>559831</v>
      </c>
      <c r="H26" s="112" t="s">
        <v>849</v>
      </c>
      <c r="I26" s="112">
        <v>44786</v>
      </c>
      <c r="J26" s="112">
        <f t="shared" si="0"/>
        <v>604617</v>
      </c>
    </row>
    <row r="27" spans="1:10" ht="45" x14ac:dyDescent="0.25">
      <c r="A27" s="110" t="s">
        <v>878</v>
      </c>
      <c r="B27" s="111">
        <v>45201</v>
      </c>
      <c r="C27" s="110" t="s">
        <v>212</v>
      </c>
      <c r="D27" s="110"/>
      <c r="E27" s="110" t="s">
        <v>879</v>
      </c>
      <c r="F27" s="110"/>
      <c r="G27" s="112">
        <v>801268</v>
      </c>
      <c r="H27" s="112" t="s">
        <v>849</v>
      </c>
      <c r="I27" s="112">
        <v>64101</v>
      </c>
      <c r="J27" s="112">
        <f t="shared" si="0"/>
        <v>865369</v>
      </c>
    </row>
    <row r="28" spans="1:10" ht="30" x14ac:dyDescent="0.25">
      <c r="A28" s="110" t="s">
        <v>880</v>
      </c>
      <c r="B28" s="111">
        <v>45201</v>
      </c>
      <c r="C28" s="110" t="s">
        <v>212</v>
      </c>
      <c r="D28" s="110"/>
      <c r="E28" s="110" t="s">
        <v>881</v>
      </c>
      <c r="F28" s="110"/>
      <c r="G28" s="112">
        <v>396395</v>
      </c>
      <c r="H28" s="112" t="s">
        <v>849</v>
      </c>
      <c r="I28" s="112">
        <v>31712</v>
      </c>
      <c r="J28" s="112">
        <f t="shared" si="0"/>
        <v>428107</v>
      </c>
    </row>
    <row r="29" spans="1:10" ht="30" x14ac:dyDescent="0.25">
      <c r="A29" s="110" t="s">
        <v>882</v>
      </c>
      <c r="B29" s="111">
        <v>45201</v>
      </c>
      <c r="C29" s="110" t="s">
        <v>212</v>
      </c>
      <c r="D29" s="110"/>
      <c r="E29" s="110" t="s">
        <v>883</v>
      </c>
      <c r="F29" s="110"/>
      <c r="G29" s="112">
        <v>372372</v>
      </c>
      <c r="H29" s="112" t="s">
        <v>849</v>
      </c>
      <c r="I29" s="112">
        <v>29790</v>
      </c>
      <c r="J29" s="112">
        <f t="shared" si="0"/>
        <v>402162</v>
      </c>
    </row>
    <row r="30" spans="1:10" ht="30" x14ac:dyDescent="0.25">
      <c r="A30" s="110" t="s">
        <v>884</v>
      </c>
      <c r="B30" s="111">
        <v>45201</v>
      </c>
      <c r="C30" s="110" t="s">
        <v>212</v>
      </c>
      <c r="D30" s="110"/>
      <c r="E30" s="110" t="s">
        <v>885</v>
      </c>
      <c r="F30" s="110"/>
      <c r="G30" s="112">
        <v>1072473</v>
      </c>
      <c r="H30" s="112" t="s">
        <v>849</v>
      </c>
      <c r="I30" s="112">
        <v>85798</v>
      </c>
      <c r="J30" s="112">
        <f t="shared" si="0"/>
        <v>1158271</v>
      </c>
    </row>
    <row r="31" spans="1:10" ht="30" x14ac:dyDescent="0.25">
      <c r="A31" s="110" t="s">
        <v>886</v>
      </c>
      <c r="B31" s="111">
        <v>45201</v>
      </c>
      <c r="C31" s="110" t="s">
        <v>212</v>
      </c>
      <c r="D31" s="110"/>
      <c r="E31" s="110" t="s">
        <v>887</v>
      </c>
      <c r="F31" s="110"/>
      <c r="G31" s="112">
        <v>1694762</v>
      </c>
      <c r="H31" s="112" t="s">
        <v>849</v>
      </c>
      <c r="I31" s="112">
        <v>135581</v>
      </c>
      <c r="J31" s="112">
        <f t="shared" si="0"/>
        <v>1830343</v>
      </c>
    </row>
    <row r="32" spans="1:10" ht="45" x14ac:dyDescent="0.25">
      <c r="A32" s="110" t="s">
        <v>888</v>
      </c>
      <c r="B32" s="111">
        <v>45202</v>
      </c>
      <c r="C32" s="110" t="s">
        <v>212</v>
      </c>
      <c r="D32" s="110"/>
      <c r="E32" s="110" t="s">
        <v>889</v>
      </c>
      <c r="F32" s="110"/>
      <c r="G32" s="112">
        <v>1548683</v>
      </c>
      <c r="H32" s="112" t="s">
        <v>849</v>
      </c>
      <c r="I32" s="112">
        <v>123895</v>
      </c>
      <c r="J32" s="112">
        <f t="shared" si="0"/>
        <v>1672578</v>
      </c>
    </row>
    <row r="33" spans="1:10" ht="45" x14ac:dyDescent="0.25">
      <c r="A33" s="110" t="s">
        <v>890</v>
      </c>
      <c r="B33" s="111">
        <v>45204</v>
      </c>
      <c r="C33" s="110" t="s">
        <v>212</v>
      </c>
      <c r="D33" s="110"/>
      <c r="E33" s="110" t="s">
        <v>891</v>
      </c>
      <c r="F33" s="110"/>
      <c r="G33" s="112">
        <v>1515942</v>
      </c>
      <c r="H33" s="112" t="s">
        <v>849</v>
      </c>
      <c r="I33" s="112">
        <v>121275</v>
      </c>
      <c r="J33" s="112">
        <f t="shared" si="0"/>
        <v>1637217</v>
      </c>
    </row>
    <row r="34" spans="1:10" ht="60" x14ac:dyDescent="0.25">
      <c r="A34" s="110" t="s">
        <v>892</v>
      </c>
      <c r="B34" s="111">
        <v>45205</v>
      </c>
      <c r="C34" s="110" t="s">
        <v>212</v>
      </c>
      <c r="D34" s="110"/>
      <c r="E34" s="110" t="s">
        <v>893</v>
      </c>
      <c r="F34" s="110"/>
      <c r="G34" s="112">
        <v>942345</v>
      </c>
      <c r="H34" s="112" t="s">
        <v>849</v>
      </c>
      <c r="I34" s="112">
        <v>75388</v>
      </c>
      <c r="J34" s="112">
        <f t="shared" si="0"/>
        <v>1017733</v>
      </c>
    </row>
    <row r="35" spans="1:10" ht="30" x14ac:dyDescent="0.25">
      <c r="A35" s="110" t="s">
        <v>894</v>
      </c>
      <c r="B35" s="111">
        <v>45205</v>
      </c>
      <c r="C35" s="110" t="s">
        <v>212</v>
      </c>
      <c r="D35" s="110"/>
      <c r="E35" s="110" t="s">
        <v>865</v>
      </c>
      <c r="F35" s="110"/>
      <c r="G35" s="112">
        <v>1317018</v>
      </c>
      <c r="H35" s="112" t="s">
        <v>849</v>
      </c>
      <c r="I35" s="112">
        <v>105361</v>
      </c>
      <c r="J35" s="112">
        <f t="shared" si="0"/>
        <v>1422379</v>
      </c>
    </row>
    <row r="36" spans="1:10" ht="60" x14ac:dyDescent="0.25">
      <c r="A36" s="110" t="s">
        <v>895</v>
      </c>
      <c r="B36" s="111">
        <v>45205</v>
      </c>
      <c r="C36" s="110" t="s">
        <v>212</v>
      </c>
      <c r="D36" s="110"/>
      <c r="E36" s="110" t="s">
        <v>896</v>
      </c>
      <c r="F36" s="110"/>
      <c r="G36" s="112">
        <v>565651</v>
      </c>
      <c r="H36" s="112" t="s">
        <v>849</v>
      </c>
      <c r="I36" s="112">
        <v>45252</v>
      </c>
      <c r="J36" s="112">
        <f t="shared" si="0"/>
        <v>610903</v>
      </c>
    </row>
    <row r="37" spans="1:10" ht="45" x14ac:dyDescent="0.25">
      <c r="A37" s="110" t="s">
        <v>897</v>
      </c>
      <c r="B37" s="111">
        <v>45205</v>
      </c>
      <c r="C37" s="110" t="s">
        <v>212</v>
      </c>
      <c r="D37" s="110"/>
      <c r="E37" s="110" t="s">
        <v>873</v>
      </c>
      <c r="F37" s="110"/>
      <c r="G37" s="112">
        <v>662939</v>
      </c>
      <c r="H37" s="112" t="s">
        <v>849</v>
      </c>
      <c r="I37" s="112">
        <v>53035</v>
      </c>
      <c r="J37" s="112">
        <f t="shared" si="0"/>
        <v>715974</v>
      </c>
    </row>
    <row r="38" spans="1:10" ht="30" x14ac:dyDescent="0.25">
      <c r="A38" s="110" t="s">
        <v>898</v>
      </c>
      <c r="B38" s="111">
        <v>45205</v>
      </c>
      <c r="C38" s="110" t="s">
        <v>212</v>
      </c>
      <c r="D38" s="110"/>
      <c r="E38" s="110" t="s">
        <v>877</v>
      </c>
      <c r="F38" s="110"/>
      <c r="G38" s="112">
        <v>1150845</v>
      </c>
      <c r="H38" s="112" t="s">
        <v>849</v>
      </c>
      <c r="I38" s="112">
        <v>92068</v>
      </c>
      <c r="J38" s="112">
        <f t="shared" si="0"/>
        <v>1242913</v>
      </c>
    </row>
    <row r="39" spans="1:10" ht="45" x14ac:dyDescent="0.25">
      <c r="A39" s="110" t="s">
        <v>899</v>
      </c>
      <c r="B39" s="111">
        <v>45205</v>
      </c>
      <c r="C39" s="110" t="s">
        <v>212</v>
      </c>
      <c r="D39" s="110"/>
      <c r="E39" s="110" t="s">
        <v>900</v>
      </c>
      <c r="F39" s="110"/>
      <c r="G39" s="112">
        <v>675056</v>
      </c>
      <c r="H39" s="112" t="s">
        <v>849</v>
      </c>
      <c r="I39" s="112">
        <v>54004</v>
      </c>
      <c r="J39" s="112">
        <f t="shared" si="0"/>
        <v>729060</v>
      </c>
    </row>
    <row r="40" spans="1:10" ht="45" x14ac:dyDescent="0.25">
      <c r="A40" s="110" t="s">
        <v>901</v>
      </c>
      <c r="B40" s="111">
        <v>45205</v>
      </c>
      <c r="C40" s="110" t="s">
        <v>212</v>
      </c>
      <c r="D40" s="110"/>
      <c r="E40" s="110" t="s">
        <v>902</v>
      </c>
      <c r="F40" s="110"/>
      <c r="G40" s="112">
        <v>1114147</v>
      </c>
      <c r="H40" s="112" t="s">
        <v>849</v>
      </c>
      <c r="I40" s="112">
        <v>89132</v>
      </c>
      <c r="J40" s="112">
        <f t="shared" si="0"/>
        <v>1203279</v>
      </c>
    </row>
    <row r="41" spans="1:10" ht="30" x14ac:dyDescent="0.25">
      <c r="A41" s="110" t="s">
        <v>903</v>
      </c>
      <c r="B41" s="111">
        <v>45205</v>
      </c>
      <c r="C41" s="110" t="s">
        <v>212</v>
      </c>
      <c r="D41" s="110"/>
      <c r="E41" s="110" t="s">
        <v>904</v>
      </c>
      <c r="F41" s="110"/>
      <c r="G41" s="112">
        <v>2021832</v>
      </c>
      <c r="H41" s="112" t="s">
        <v>849</v>
      </c>
      <c r="I41" s="112">
        <v>161747</v>
      </c>
      <c r="J41" s="112">
        <f t="shared" si="0"/>
        <v>2183579</v>
      </c>
    </row>
    <row r="42" spans="1:10" ht="45" x14ac:dyDescent="0.25">
      <c r="A42" s="110" t="s">
        <v>905</v>
      </c>
      <c r="B42" s="111">
        <v>45205</v>
      </c>
      <c r="C42" s="110" t="s">
        <v>212</v>
      </c>
      <c r="D42" s="110"/>
      <c r="E42" s="110" t="s">
        <v>906</v>
      </c>
      <c r="F42" s="110"/>
      <c r="G42" s="112">
        <v>1188332</v>
      </c>
      <c r="H42" s="112" t="s">
        <v>849</v>
      </c>
      <c r="I42" s="112">
        <v>95067</v>
      </c>
      <c r="J42" s="112">
        <f t="shared" si="0"/>
        <v>1283399</v>
      </c>
    </row>
    <row r="43" spans="1:10" ht="30" x14ac:dyDescent="0.25">
      <c r="A43" s="110" t="s">
        <v>907</v>
      </c>
      <c r="B43" s="111">
        <v>45205</v>
      </c>
      <c r="C43" s="110" t="s">
        <v>212</v>
      </c>
      <c r="D43" s="110"/>
      <c r="E43" s="110" t="s">
        <v>887</v>
      </c>
      <c r="F43" s="110"/>
      <c r="G43" s="112">
        <v>1477167</v>
      </c>
      <c r="H43" s="112" t="s">
        <v>849</v>
      </c>
      <c r="I43" s="112">
        <v>118173</v>
      </c>
      <c r="J43" s="112">
        <f t="shared" si="0"/>
        <v>1595340</v>
      </c>
    </row>
    <row r="44" spans="1:10" ht="30" x14ac:dyDescent="0.25">
      <c r="A44" s="110" t="s">
        <v>908</v>
      </c>
      <c r="B44" s="111">
        <v>45205</v>
      </c>
      <c r="C44" s="110" t="s">
        <v>212</v>
      </c>
      <c r="D44" s="110"/>
      <c r="E44" s="110" t="s">
        <v>909</v>
      </c>
      <c r="F44" s="110"/>
      <c r="G44" s="112">
        <v>1143871</v>
      </c>
      <c r="H44" s="112" t="s">
        <v>849</v>
      </c>
      <c r="I44" s="112">
        <v>91510</v>
      </c>
      <c r="J44" s="112">
        <f t="shared" si="0"/>
        <v>1235381</v>
      </c>
    </row>
    <row r="45" spans="1:10" ht="45" x14ac:dyDescent="0.25">
      <c r="A45" s="110" t="s">
        <v>910</v>
      </c>
      <c r="B45" s="111">
        <v>45205</v>
      </c>
      <c r="C45" s="110" t="s">
        <v>212</v>
      </c>
      <c r="D45" s="110"/>
      <c r="E45" s="110" t="s">
        <v>911</v>
      </c>
      <c r="F45" s="110"/>
      <c r="G45" s="112">
        <v>2234229</v>
      </c>
      <c r="H45" s="112" t="s">
        <v>849</v>
      </c>
      <c r="I45" s="112">
        <v>178738</v>
      </c>
      <c r="J45" s="112">
        <f t="shared" si="0"/>
        <v>2412967</v>
      </c>
    </row>
    <row r="46" spans="1:10" ht="30" x14ac:dyDescent="0.25">
      <c r="A46" s="110" t="s">
        <v>912</v>
      </c>
      <c r="B46" s="111">
        <v>45205</v>
      </c>
      <c r="C46" s="110" t="s">
        <v>212</v>
      </c>
      <c r="D46" s="110"/>
      <c r="E46" s="110" t="s">
        <v>913</v>
      </c>
      <c r="F46" s="110"/>
      <c r="G46" s="112">
        <v>490990</v>
      </c>
      <c r="H46" s="112" t="s">
        <v>849</v>
      </c>
      <c r="I46" s="112">
        <v>39279</v>
      </c>
      <c r="J46" s="112">
        <f t="shared" si="0"/>
        <v>530269</v>
      </c>
    </row>
    <row r="47" spans="1:10" ht="45" x14ac:dyDescent="0.25">
      <c r="A47" s="110" t="s">
        <v>914</v>
      </c>
      <c r="B47" s="111">
        <v>45205</v>
      </c>
      <c r="C47" s="110" t="s">
        <v>212</v>
      </c>
      <c r="D47" s="110"/>
      <c r="E47" s="110" t="s">
        <v>863</v>
      </c>
      <c r="F47" s="110"/>
      <c r="G47" s="112">
        <v>442461</v>
      </c>
      <c r="H47" s="112" t="s">
        <v>849</v>
      </c>
      <c r="I47" s="112">
        <v>35397</v>
      </c>
      <c r="J47" s="112">
        <f t="shared" si="0"/>
        <v>477858</v>
      </c>
    </row>
    <row r="48" spans="1:10" ht="30" x14ac:dyDescent="0.25">
      <c r="A48" s="110" t="s">
        <v>915</v>
      </c>
      <c r="B48" s="111">
        <v>45205</v>
      </c>
      <c r="C48" s="110" t="s">
        <v>212</v>
      </c>
      <c r="D48" s="110"/>
      <c r="E48" s="110" t="s">
        <v>848</v>
      </c>
      <c r="F48" s="110"/>
      <c r="G48" s="112">
        <v>964518</v>
      </c>
      <c r="H48" s="112" t="s">
        <v>849</v>
      </c>
      <c r="I48" s="112">
        <v>77161</v>
      </c>
      <c r="J48" s="112">
        <f t="shared" si="0"/>
        <v>1041679</v>
      </c>
    </row>
    <row r="49" spans="1:10" ht="45" x14ac:dyDescent="0.25">
      <c r="A49" s="110" t="s">
        <v>916</v>
      </c>
      <c r="B49" s="111">
        <v>45205</v>
      </c>
      <c r="C49" s="110" t="s">
        <v>212</v>
      </c>
      <c r="D49" s="110"/>
      <c r="E49" s="110" t="s">
        <v>917</v>
      </c>
      <c r="F49" s="110"/>
      <c r="G49" s="112">
        <v>1263331</v>
      </c>
      <c r="H49" s="112" t="s">
        <v>849</v>
      </c>
      <c r="I49" s="112">
        <v>101066</v>
      </c>
      <c r="J49" s="112">
        <f t="shared" si="0"/>
        <v>1364397</v>
      </c>
    </row>
    <row r="50" spans="1:10" ht="45" x14ac:dyDescent="0.25">
      <c r="A50" s="110" t="s">
        <v>918</v>
      </c>
      <c r="B50" s="111">
        <v>45205</v>
      </c>
      <c r="C50" s="110" t="s">
        <v>212</v>
      </c>
      <c r="D50" s="110"/>
      <c r="E50" s="110" t="s">
        <v>919</v>
      </c>
      <c r="F50" s="110"/>
      <c r="G50" s="112">
        <v>743325</v>
      </c>
      <c r="H50" s="112" t="s">
        <v>849</v>
      </c>
      <c r="I50" s="112">
        <v>59466</v>
      </c>
      <c r="J50" s="112">
        <f t="shared" si="0"/>
        <v>802791</v>
      </c>
    </row>
    <row r="51" spans="1:10" ht="45" x14ac:dyDescent="0.25">
      <c r="A51" s="110" t="s">
        <v>920</v>
      </c>
      <c r="B51" s="111">
        <v>45206</v>
      </c>
      <c r="C51" s="110" t="s">
        <v>212</v>
      </c>
      <c r="D51" s="110"/>
      <c r="E51" s="110" t="s">
        <v>921</v>
      </c>
      <c r="F51" s="110"/>
      <c r="G51" s="112">
        <v>839425</v>
      </c>
      <c r="H51" s="112" t="s">
        <v>849</v>
      </c>
      <c r="I51" s="112">
        <v>67154</v>
      </c>
      <c r="J51" s="112">
        <f t="shared" si="0"/>
        <v>906579</v>
      </c>
    </row>
    <row r="52" spans="1:10" ht="30" x14ac:dyDescent="0.25">
      <c r="A52" s="110" t="s">
        <v>922</v>
      </c>
      <c r="B52" s="111">
        <v>45206</v>
      </c>
      <c r="C52" s="110" t="s">
        <v>212</v>
      </c>
      <c r="D52" s="110"/>
      <c r="E52" s="110" t="s">
        <v>861</v>
      </c>
      <c r="F52" s="110"/>
      <c r="G52" s="112">
        <v>1043541</v>
      </c>
      <c r="H52" s="112" t="s">
        <v>849</v>
      </c>
      <c r="I52" s="112">
        <v>83483</v>
      </c>
      <c r="J52" s="112">
        <f t="shared" si="0"/>
        <v>1127024</v>
      </c>
    </row>
    <row r="53" spans="1:10" ht="30" x14ac:dyDescent="0.25">
      <c r="A53" s="110" t="s">
        <v>923</v>
      </c>
      <c r="B53" s="111">
        <v>45208</v>
      </c>
      <c r="C53" s="110" t="s">
        <v>212</v>
      </c>
      <c r="D53" s="110"/>
      <c r="E53" s="110" t="s">
        <v>924</v>
      </c>
      <c r="F53" s="110"/>
      <c r="G53" s="112">
        <v>997703</v>
      </c>
      <c r="H53" s="112" t="s">
        <v>849</v>
      </c>
      <c r="I53" s="112">
        <v>79816</v>
      </c>
      <c r="J53" s="112">
        <f t="shared" si="0"/>
        <v>1077519</v>
      </c>
    </row>
    <row r="54" spans="1:10" ht="30" x14ac:dyDescent="0.25">
      <c r="A54" s="110" t="s">
        <v>925</v>
      </c>
      <c r="B54" s="111">
        <v>45208</v>
      </c>
      <c r="C54" s="110" t="s">
        <v>212</v>
      </c>
      <c r="D54" s="110"/>
      <c r="E54" s="110" t="s">
        <v>913</v>
      </c>
      <c r="F54" s="110"/>
      <c r="G54" s="112">
        <v>984828</v>
      </c>
      <c r="H54" s="112" t="s">
        <v>849</v>
      </c>
      <c r="I54" s="112">
        <v>78786</v>
      </c>
      <c r="J54" s="112">
        <f t="shared" si="0"/>
        <v>1063614</v>
      </c>
    </row>
    <row r="55" spans="1:10" ht="45" x14ac:dyDescent="0.25">
      <c r="A55" s="110" t="s">
        <v>926</v>
      </c>
      <c r="B55" s="111">
        <v>45208</v>
      </c>
      <c r="C55" s="110" t="s">
        <v>212</v>
      </c>
      <c r="D55" s="110"/>
      <c r="E55" s="110" t="s">
        <v>927</v>
      </c>
      <c r="F55" s="110"/>
      <c r="G55" s="112">
        <v>1809943</v>
      </c>
      <c r="H55" s="112" t="s">
        <v>849</v>
      </c>
      <c r="I55" s="112">
        <v>144795</v>
      </c>
      <c r="J55" s="112">
        <f t="shared" si="0"/>
        <v>1954738</v>
      </c>
    </row>
    <row r="56" spans="1:10" ht="30" x14ac:dyDescent="0.25">
      <c r="A56" s="110" t="s">
        <v>928</v>
      </c>
      <c r="B56" s="111">
        <v>45209</v>
      </c>
      <c r="C56" s="110" t="s">
        <v>212</v>
      </c>
      <c r="D56" s="110"/>
      <c r="E56" s="110" t="s">
        <v>929</v>
      </c>
      <c r="F56" s="110"/>
      <c r="G56" s="112">
        <v>970866</v>
      </c>
      <c r="H56" s="112" t="s">
        <v>849</v>
      </c>
      <c r="I56" s="112">
        <v>77669</v>
      </c>
      <c r="J56" s="112">
        <f t="shared" si="0"/>
        <v>1048535</v>
      </c>
    </row>
    <row r="57" spans="1:10" ht="30" x14ac:dyDescent="0.25">
      <c r="A57" s="110" t="s">
        <v>930</v>
      </c>
      <c r="B57" s="111">
        <v>45209</v>
      </c>
      <c r="C57" s="110" t="s">
        <v>212</v>
      </c>
      <c r="D57" s="110"/>
      <c r="E57" s="110" t="s">
        <v>877</v>
      </c>
      <c r="F57" s="110"/>
      <c r="G57" s="112">
        <v>640449</v>
      </c>
      <c r="H57" s="112" t="s">
        <v>849</v>
      </c>
      <c r="I57" s="112">
        <v>51236</v>
      </c>
      <c r="J57" s="112">
        <f t="shared" si="0"/>
        <v>691685</v>
      </c>
    </row>
    <row r="58" spans="1:10" ht="30" x14ac:dyDescent="0.25">
      <c r="A58" s="110" t="s">
        <v>931</v>
      </c>
      <c r="B58" s="111">
        <v>45209</v>
      </c>
      <c r="C58" s="110" t="s">
        <v>212</v>
      </c>
      <c r="D58" s="110"/>
      <c r="E58" s="110" t="s">
        <v>932</v>
      </c>
      <c r="F58" s="110"/>
      <c r="G58" s="112">
        <v>1251708</v>
      </c>
      <c r="H58" s="112" t="s">
        <v>849</v>
      </c>
      <c r="I58" s="112">
        <v>100137</v>
      </c>
      <c r="J58" s="112">
        <f t="shared" si="0"/>
        <v>1351845</v>
      </c>
    </row>
    <row r="59" spans="1:10" ht="30" x14ac:dyDescent="0.25">
      <c r="A59" s="110" t="s">
        <v>933</v>
      </c>
      <c r="B59" s="111">
        <v>45209</v>
      </c>
      <c r="C59" s="110" t="s">
        <v>212</v>
      </c>
      <c r="D59" s="110"/>
      <c r="E59" s="110" t="s">
        <v>934</v>
      </c>
      <c r="F59" s="110"/>
      <c r="G59" s="112">
        <v>667939</v>
      </c>
      <c r="H59" s="112" t="s">
        <v>849</v>
      </c>
      <c r="I59" s="112">
        <v>53435</v>
      </c>
      <c r="J59" s="112">
        <f t="shared" si="0"/>
        <v>721374</v>
      </c>
    </row>
    <row r="60" spans="1:10" ht="60" x14ac:dyDescent="0.25">
      <c r="A60" s="110" t="s">
        <v>935</v>
      </c>
      <c r="B60" s="111">
        <v>45209</v>
      </c>
      <c r="C60" s="110" t="s">
        <v>212</v>
      </c>
      <c r="D60" s="110"/>
      <c r="E60" s="110" t="s">
        <v>936</v>
      </c>
      <c r="F60" s="110"/>
      <c r="G60" s="112">
        <v>396395</v>
      </c>
      <c r="H60" s="112" t="s">
        <v>849</v>
      </c>
      <c r="I60" s="112">
        <v>31712</v>
      </c>
      <c r="J60" s="112">
        <f t="shared" si="0"/>
        <v>428107</v>
      </c>
    </row>
    <row r="61" spans="1:10" ht="45" x14ac:dyDescent="0.25">
      <c r="A61" s="110" t="s">
        <v>937</v>
      </c>
      <c r="B61" s="111">
        <v>45209</v>
      </c>
      <c r="C61" s="110" t="s">
        <v>212</v>
      </c>
      <c r="D61" s="110"/>
      <c r="E61" s="110" t="s">
        <v>938</v>
      </c>
      <c r="F61" s="110"/>
      <c r="G61" s="112">
        <v>1030831</v>
      </c>
      <c r="H61" s="112" t="s">
        <v>849</v>
      </c>
      <c r="I61" s="112">
        <v>82466</v>
      </c>
      <c r="J61" s="112">
        <f t="shared" si="0"/>
        <v>1113297</v>
      </c>
    </row>
    <row r="62" spans="1:10" ht="30" x14ac:dyDescent="0.25">
      <c r="A62" s="110" t="s">
        <v>939</v>
      </c>
      <c r="B62" s="111">
        <v>45209</v>
      </c>
      <c r="C62" s="110" t="s">
        <v>212</v>
      </c>
      <c r="D62" s="110"/>
      <c r="E62" s="110" t="s">
        <v>885</v>
      </c>
      <c r="F62" s="110"/>
      <c r="G62" s="112">
        <v>426426</v>
      </c>
      <c r="H62" s="112" t="s">
        <v>849</v>
      </c>
      <c r="I62" s="112">
        <v>34114</v>
      </c>
      <c r="J62" s="112">
        <f t="shared" si="0"/>
        <v>460540</v>
      </c>
    </row>
    <row r="63" spans="1:10" ht="30" x14ac:dyDescent="0.25">
      <c r="A63" s="110" t="s">
        <v>940</v>
      </c>
      <c r="B63" s="111">
        <v>45209</v>
      </c>
      <c r="C63" s="110" t="s">
        <v>212</v>
      </c>
      <c r="D63" s="110"/>
      <c r="E63" s="110" t="s">
        <v>857</v>
      </c>
      <c r="F63" s="110"/>
      <c r="G63" s="112">
        <v>840001</v>
      </c>
      <c r="H63" s="112" t="s">
        <v>849</v>
      </c>
      <c r="I63" s="112">
        <v>67200</v>
      </c>
      <c r="J63" s="112">
        <f t="shared" si="0"/>
        <v>907201</v>
      </c>
    </row>
    <row r="64" spans="1:10" ht="45" x14ac:dyDescent="0.25">
      <c r="A64" s="110" t="s">
        <v>941</v>
      </c>
      <c r="B64" s="111">
        <v>45209</v>
      </c>
      <c r="C64" s="110" t="s">
        <v>212</v>
      </c>
      <c r="D64" s="110"/>
      <c r="E64" s="110" t="s">
        <v>942</v>
      </c>
      <c r="F64" s="110"/>
      <c r="G64" s="112">
        <v>775059</v>
      </c>
      <c r="H64" s="112" t="s">
        <v>849</v>
      </c>
      <c r="I64" s="112">
        <v>62005</v>
      </c>
      <c r="J64" s="112">
        <f t="shared" si="0"/>
        <v>837064</v>
      </c>
    </row>
    <row r="65" spans="1:10" ht="45" x14ac:dyDescent="0.25">
      <c r="A65" s="110" t="s">
        <v>943</v>
      </c>
      <c r="B65" s="111">
        <v>45209</v>
      </c>
      <c r="C65" s="110" t="s">
        <v>212</v>
      </c>
      <c r="D65" s="110"/>
      <c r="E65" s="110" t="s">
        <v>891</v>
      </c>
      <c r="F65" s="110"/>
      <c r="G65" s="112">
        <v>476102</v>
      </c>
      <c r="H65" s="112" t="s">
        <v>849</v>
      </c>
      <c r="I65" s="112">
        <v>38088</v>
      </c>
      <c r="J65" s="112">
        <f t="shared" si="0"/>
        <v>514190</v>
      </c>
    </row>
    <row r="66" spans="1:10" ht="30" x14ac:dyDescent="0.25">
      <c r="A66" s="110" t="s">
        <v>944</v>
      </c>
      <c r="B66" s="111">
        <v>45209</v>
      </c>
      <c r="C66" s="110" t="s">
        <v>212</v>
      </c>
      <c r="D66" s="110"/>
      <c r="E66" s="110" t="s">
        <v>924</v>
      </c>
      <c r="F66" s="110"/>
      <c r="G66" s="112">
        <v>479473</v>
      </c>
      <c r="H66" s="112" t="s">
        <v>849</v>
      </c>
      <c r="I66" s="112">
        <v>38358</v>
      </c>
      <c r="J66" s="112">
        <f t="shared" si="0"/>
        <v>517831</v>
      </c>
    </row>
    <row r="67" spans="1:10" ht="45" x14ac:dyDescent="0.25">
      <c r="A67" s="110" t="s">
        <v>945</v>
      </c>
      <c r="B67" s="111">
        <v>45209</v>
      </c>
      <c r="C67" s="110" t="s">
        <v>212</v>
      </c>
      <c r="D67" s="110"/>
      <c r="E67" s="110" t="s">
        <v>946</v>
      </c>
      <c r="F67" s="110"/>
      <c r="G67" s="112">
        <v>480964</v>
      </c>
      <c r="H67" s="112" t="s">
        <v>849</v>
      </c>
      <c r="I67" s="112">
        <v>38477</v>
      </c>
      <c r="J67" s="112">
        <f t="shared" si="0"/>
        <v>519441</v>
      </c>
    </row>
    <row r="68" spans="1:10" ht="30" x14ac:dyDescent="0.25">
      <c r="A68" s="110" t="s">
        <v>947</v>
      </c>
      <c r="B68" s="111">
        <v>45209</v>
      </c>
      <c r="C68" s="110" t="s">
        <v>212</v>
      </c>
      <c r="D68" s="110"/>
      <c r="E68" s="110" t="s">
        <v>887</v>
      </c>
      <c r="F68" s="110"/>
      <c r="G68" s="112">
        <v>1819130</v>
      </c>
      <c r="H68" s="112" t="s">
        <v>849</v>
      </c>
      <c r="I68" s="112">
        <v>145530</v>
      </c>
      <c r="J68" s="112">
        <f t="shared" si="0"/>
        <v>1964660</v>
      </c>
    </row>
    <row r="69" spans="1:10" ht="60" x14ac:dyDescent="0.25">
      <c r="A69" s="110" t="s">
        <v>948</v>
      </c>
      <c r="B69" s="111">
        <v>45211</v>
      </c>
      <c r="C69" s="110" t="s">
        <v>212</v>
      </c>
      <c r="D69" s="110"/>
      <c r="E69" s="110" t="s">
        <v>949</v>
      </c>
      <c r="F69" s="110"/>
      <c r="G69" s="112">
        <v>2331703</v>
      </c>
      <c r="H69" s="112" t="s">
        <v>849</v>
      </c>
      <c r="I69" s="112">
        <v>186536</v>
      </c>
      <c r="J69" s="112">
        <f t="shared" si="0"/>
        <v>2518239</v>
      </c>
    </row>
    <row r="70" spans="1:10" ht="45" x14ac:dyDescent="0.25">
      <c r="A70" s="110" t="s">
        <v>950</v>
      </c>
      <c r="B70" s="111">
        <v>45212</v>
      </c>
      <c r="C70" s="110" t="s">
        <v>212</v>
      </c>
      <c r="D70" s="110"/>
      <c r="E70" s="110" t="s">
        <v>951</v>
      </c>
      <c r="F70" s="110"/>
      <c r="G70" s="112">
        <v>1250794</v>
      </c>
      <c r="H70" s="112" t="s">
        <v>849</v>
      </c>
      <c r="I70" s="112">
        <v>100064</v>
      </c>
      <c r="J70" s="112">
        <f t="shared" si="0"/>
        <v>1350858</v>
      </c>
    </row>
    <row r="71" spans="1:10" ht="45" x14ac:dyDescent="0.25">
      <c r="A71" s="110" t="s">
        <v>952</v>
      </c>
      <c r="B71" s="111">
        <v>45212</v>
      </c>
      <c r="C71" s="110" t="s">
        <v>212</v>
      </c>
      <c r="D71" s="110"/>
      <c r="E71" s="110" t="s">
        <v>953</v>
      </c>
      <c r="F71" s="110"/>
      <c r="G71" s="112">
        <v>1250794</v>
      </c>
      <c r="H71" s="112" t="s">
        <v>849</v>
      </c>
      <c r="I71" s="112">
        <v>100064</v>
      </c>
      <c r="J71" s="112">
        <f t="shared" si="0"/>
        <v>1350858</v>
      </c>
    </row>
    <row r="72" spans="1:10" ht="60" x14ac:dyDescent="0.25">
      <c r="A72" s="110" t="s">
        <v>954</v>
      </c>
      <c r="B72" s="111">
        <v>45213</v>
      </c>
      <c r="C72" s="110" t="s">
        <v>212</v>
      </c>
      <c r="D72" s="110"/>
      <c r="E72" s="110" t="s">
        <v>896</v>
      </c>
      <c r="F72" s="110"/>
      <c r="G72" s="112">
        <v>771064</v>
      </c>
      <c r="H72" s="112" t="s">
        <v>849</v>
      </c>
      <c r="I72" s="112">
        <v>61685</v>
      </c>
      <c r="J72" s="112">
        <f t="shared" si="0"/>
        <v>832749</v>
      </c>
    </row>
    <row r="73" spans="1:10" ht="45" x14ac:dyDescent="0.25">
      <c r="A73" s="110" t="s">
        <v>955</v>
      </c>
      <c r="B73" s="111">
        <v>45215</v>
      </c>
      <c r="C73" s="110" t="s">
        <v>212</v>
      </c>
      <c r="D73" s="110"/>
      <c r="E73" s="110" t="s">
        <v>927</v>
      </c>
      <c r="F73" s="110"/>
      <c r="G73" s="112">
        <v>2278104</v>
      </c>
      <c r="H73" s="112" t="s">
        <v>849</v>
      </c>
      <c r="I73" s="112">
        <v>182248</v>
      </c>
      <c r="J73" s="112">
        <f t="shared" si="0"/>
        <v>2460352</v>
      </c>
    </row>
    <row r="74" spans="1:10" ht="45" x14ac:dyDescent="0.25">
      <c r="A74" s="110" t="s">
        <v>956</v>
      </c>
      <c r="B74" s="111">
        <v>45215</v>
      </c>
      <c r="C74" s="110" t="s">
        <v>212</v>
      </c>
      <c r="D74" s="110"/>
      <c r="E74" s="110" t="s">
        <v>863</v>
      </c>
      <c r="F74" s="110"/>
      <c r="G74" s="112">
        <v>1254352</v>
      </c>
      <c r="H74" s="112" t="s">
        <v>849</v>
      </c>
      <c r="I74" s="112">
        <v>100348</v>
      </c>
      <c r="J74" s="112">
        <f t="shared" si="0"/>
        <v>1354700</v>
      </c>
    </row>
    <row r="75" spans="1:10" ht="45" x14ac:dyDescent="0.25">
      <c r="A75" s="110" t="s">
        <v>957</v>
      </c>
      <c r="B75" s="111">
        <v>45215</v>
      </c>
      <c r="C75" s="110" t="s">
        <v>212</v>
      </c>
      <c r="D75" s="110"/>
      <c r="E75" s="110" t="s">
        <v>900</v>
      </c>
      <c r="F75" s="110"/>
      <c r="G75" s="112">
        <v>545927</v>
      </c>
      <c r="H75" s="112" t="s">
        <v>849</v>
      </c>
      <c r="I75" s="112">
        <v>43674</v>
      </c>
      <c r="J75" s="112">
        <f t="shared" si="0"/>
        <v>589601</v>
      </c>
    </row>
    <row r="76" spans="1:10" ht="30" x14ac:dyDescent="0.25">
      <c r="A76" s="110" t="s">
        <v>958</v>
      </c>
      <c r="B76" s="111">
        <v>45215</v>
      </c>
      <c r="C76" s="110" t="s">
        <v>212</v>
      </c>
      <c r="D76" s="110"/>
      <c r="E76" s="110" t="s">
        <v>887</v>
      </c>
      <c r="F76" s="110"/>
      <c r="G76" s="112">
        <v>1230661</v>
      </c>
      <c r="H76" s="112" t="s">
        <v>849</v>
      </c>
      <c r="I76" s="112">
        <v>98453</v>
      </c>
      <c r="J76" s="112">
        <f t="shared" si="0"/>
        <v>1329114</v>
      </c>
    </row>
    <row r="77" spans="1:10" ht="45" x14ac:dyDescent="0.25">
      <c r="A77" s="110" t="s">
        <v>959</v>
      </c>
      <c r="B77" s="111">
        <v>45215</v>
      </c>
      <c r="C77" s="110" t="s">
        <v>212</v>
      </c>
      <c r="D77" s="110"/>
      <c r="E77" s="110" t="s">
        <v>879</v>
      </c>
      <c r="F77" s="110"/>
      <c r="G77" s="112">
        <v>799755</v>
      </c>
      <c r="H77" s="112" t="s">
        <v>849</v>
      </c>
      <c r="I77" s="112">
        <v>63980</v>
      </c>
      <c r="J77" s="112">
        <f t="shared" ref="J77:J111" si="1">+G77+I77</f>
        <v>863735</v>
      </c>
    </row>
    <row r="78" spans="1:10" ht="45" x14ac:dyDescent="0.25">
      <c r="A78" s="110" t="s">
        <v>960</v>
      </c>
      <c r="B78" s="111">
        <v>45215</v>
      </c>
      <c r="C78" s="110" t="s">
        <v>212</v>
      </c>
      <c r="D78" s="110"/>
      <c r="E78" s="110" t="s">
        <v>906</v>
      </c>
      <c r="F78" s="110"/>
      <c r="G78" s="112">
        <v>1268849</v>
      </c>
      <c r="H78" s="112" t="s">
        <v>849</v>
      </c>
      <c r="I78" s="112">
        <v>101508</v>
      </c>
      <c r="J78" s="112">
        <f t="shared" si="1"/>
        <v>1370357</v>
      </c>
    </row>
    <row r="79" spans="1:10" ht="30" x14ac:dyDescent="0.25">
      <c r="A79" s="110" t="s">
        <v>961</v>
      </c>
      <c r="B79" s="111">
        <v>45215</v>
      </c>
      <c r="C79" s="110" t="s">
        <v>212</v>
      </c>
      <c r="D79" s="110"/>
      <c r="E79" s="110" t="s">
        <v>904</v>
      </c>
      <c r="F79" s="110"/>
      <c r="G79" s="112">
        <v>1478383</v>
      </c>
      <c r="H79" s="112" t="s">
        <v>849</v>
      </c>
      <c r="I79" s="112">
        <v>118271</v>
      </c>
      <c r="J79" s="112">
        <f t="shared" si="1"/>
        <v>1596654</v>
      </c>
    </row>
    <row r="80" spans="1:10" ht="30" x14ac:dyDescent="0.25">
      <c r="A80" s="110" t="s">
        <v>962</v>
      </c>
      <c r="B80" s="111">
        <v>45215</v>
      </c>
      <c r="C80" s="110" t="s">
        <v>212</v>
      </c>
      <c r="D80" s="110"/>
      <c r="E80" s="110" t="s">
        <v>865</v>
      </c>
      <c r="F80" s="110"/>
      <c r="G80" s="112">
        <v>1417021</v>
      </c>
      <c r="H80" s="112" t="s">
        <v>849</v>
      </c>
      <c r="I80" s="112">
        <v>113362</v>
      </c>
      <c r="J80" s="112">
        <f t="shared" si="1"/>
        <v>1530383</v>
      </c>
    </row>
    <row r="81" spans="1:10" ht="45" x14ac:dyDescent="0.25">
      <c r="A81" s="110" t="s">
        <v>963</v>
      </c>
      <c r="B81" s="111">
        <v>45215</v>
      </c>
      <c r="C81" s="110" t="s">
        <v>212</v>
      </c>
      <c r="D81" s="110"/>
      <c r="E81" s="110" t="s">
        <v>853</v>
      </c>
      <c r="F81" s="110"/>
      <c r="G81" s="112">
        <v>550811</v>
      </c>
      <c r="H81" s="112" t="s">
        <v>849</v>
      </c>
      <c r="I81" s="112">
        <v>44065</v>
      </c>
      <c r="J81" s="112">
        <f t="shared" si="1"/>
        <v>594876</v>
      </c>
    </row>
    <row r="82" spans="1:10" ht="45" x14ac:dyDescent="0.25">
      <c r="A82" s="110" t="s">
        <v>964</v>
      </c>
      <c r="B82" s="111">
        <v>45215</v>
      </c>
      <c r="C82" s="110" t="s">
        <v>212</v>
      </c>
      <c r="D82" s="110"/>
      <c r="E82" s="110" t="s">
        <v>873</v>
      </c>
      <c r="F82" s="110"/>
      <c r="G82" s="112">
        <v>733679</v>
      </c>
      <c r="H82" s="112" t="s">
        <v>849</v>
      </c>
      <c r="I82" s="112">
        <v>58694</v>
      </c>
      <c r="J82" s="112">
        <f t="shared" si="1"/>
        <v>792373</v>
      </c>
    </row>
    <row r="83" spans="1:10" ht="45" x14ac:dyDescent="0.25">
      <c r="A83" s="110" t="s">
        <v>965</v>
      </c>
      <c r="B83" s="111">
        <v>45216</v>
      </c>
      <c r="C83" s="110" t="s">
        <v>212</v>
      </c>
      <c r="D83" s="110"/>
      <c r="E83" s="110" t="s">
        <v>942</v>
      </c>
      <c r="F83" s="110"/>
      <c r="G83" s="112">
        <v>1519913</v>
      </c>
      <c r="H83" s="112" t="s">
        <v>849</v>
      </c>
      <c r="I83" s="112">
        <v>121593</v>
      </c>
      <c r="J83" s="112">
        <f t="shared" si="1"/>
        <v>1641506</v>
      </c>
    </row>
    <row r="84" spans="1:10" ht="45" x14ac:dyDescent="0.25">
      <c r="A84" s="110" t="s">
        <v>966</v>
      </c>
      <c r="B84" s="111">
        <v>45216</v>
      </c>
      <c r="C84" s="110" t="s">
        <v>212</v>
      </c>
      <c r="D84" s="110"/>
      <c r="E84" s="110" t="s">
        <v>867</v>
      </c>
      <c r="F84" s="110"/>
      <c r="G84" s="112">
        <v>1705052</v>
      </c>
      <c r="H84" s="112" t="s">
        <v>849</v>
      </c>
      <c r="I84" s="112">
        <v>136404</v>
      </c>
      <c r="J84" s="112">
        <f t="shared" si="1"/>
        <v>1841456</v>
      </c>
    </row>
    <row r="85" spans="1:10" ht="30" x14ac:dyDescent="0.25">
      <c r="A85" s="110" t="s">
        <v>967</v>
      </c>
      <c r="B85" s="111">
        <v>45217</v>
      </c>
      <c r="C85" s="110" t="s">
        <v>212</v>
      </c>
      <c r="D85" s="110"/>
      <c r="E85" s="110" t="s">
        <v>848</v>
      </c>
      <c r="F85" s="110"/>
      <c r="G85" s="112">
        <v>1081919</v>
      </c>
      <c r="H85" s="112" t="s">
        <v>849</v>
      </c>
      <c r="I85" s="112">
        <v>86554</v>
      </c>
      <c r="J85" s="112">
        <f t="shared" si="1"/>
        <v>1168473</v>
      </c>
    </row>
    <row r="86" spans="1:10" ht="45" x14ac:dyDescent="0.25">
      <c r="A86" s="110" t="s">
        <v>968</v>
      </c>
      <c r="B86" s="111">
        <v>45217</v>
      </c>
      <c r="C86" s="110" t="s">
        <v>212</v>
      </c>
      <c r="D86" s="110"/>
      <c r="E86" s="110" t="s">
        <v>969</v>
      </c>
      <c r="F86" s="110"/>
      <c r="G86" s="112">
        <v>2959629</v>
      </c>
      <c r="H86" s="112" t="s">
        <v>849</v>
      </c>
      <c r="I86" s="112">
        <v>236770</v>
      </c>
      <c r="J86" s="112">
        <f t="shared" si="1"/>
        <v>3196399</v>
      </c>
    </row>
    <row r="87" spans="1:10" ht="45" x14ac:dyDescent="0.25">
      <c r="A87" s="110" t="s">
        <v>970</v>
      </c>
      <c r="B87" s="111">
        <v>45220</v>
      </c>
      <c r="C87" s="110" t="s">
        <v>212</v>
      </c>
      <c r="D87" s="110"/>
      <c r="E87" s="110" t="s">
        <v>919</v>
      </c>
      <c r="F87" s="110"/>
      <c r="G87" s="112">
        <v>480964</v>
      </c>
      <c r="H87" s="112" t="s">
        <v>849</v>
      </c>
      <c r="I87" s="112">
        <v>38477</v>
      </c>
      <c r="J87" s="112">
        <f t="shared" si="1"/>
        <v>519441</v>
      </c>
    </row>
    <row r="88" spans="1:10" ht="30" x14ac:dyDescent="0.25">
      <c r="A88" s="110" t="s">
        <v>971</v>
      </c>
      <c r="B88" s="111">
        <v>45220</v>
      </c>
      <c r="C88" s="110" t="s">
        <v>212</v>
      </c>
      <c r="D88" s="110"/>
      <c r="E88" s="110" t="s">
        <v>883</v>
      </c>
      <c r="F88" s="110"/>
      <c r="G88" s="112">
        <v>504503</v>
      </c>
      <c r="H88" s="112" t="s">
        <v>849</v>
      </c>
      <c r="I88" s="112">
        <v>40360</v>
      </c>
      <c r="J88" s="112">
        <f t="shared" si="1"/>
        <v>544863</v>
      </c>
    </row>
    <row r="89" spans="1:10" ht="30" x14ac:dyDescent="0.25">
      <c r="A89" s="110" t="s">
        <v>972</v>
      </c>
      <c r="B89" s="111">
        <v>45220</v>
      </c>
      <c r="C89" s="110" t="s">
        <v>212</v>
      </c>
      <c r="D89" s="110"/>
      <c r="E89" s="110" t="s">
        <v>851</v>
      </c>
      <c r="F89" s="110"/>
      <c r="G89" s="112">
        <v>1414034</v>
      </c>
      <c r="H89" s="112" t="s">
        <v>849</v>
      </c>
      <c r="I89" s="112">
        <v>113123</v>
      </c>
      <c r="J89" s="112">
        <f t="shared" si="1"/>
        <v>1527157</v>
      </c>
    </row>
    <row r="90" spans="1:10" ht="30" x14ac:dyDescent="0.25">
      <c r="A90" s="110" t="s">
        <v>973</v>
      </c>
      <c r="B90" s="111">
        <v>45220</v>
      </c>
      <c r="C90" s="110" t="s">
        <v>212</v>
      </c>
      <c r="D90" s="110"/>
      <c r="E90" s="110" t="s">
        <v>932</v>
      </c>
      <c r="F90" s="110"/>
      <c r="G90" s="112">
        <v>364864</v>
      </c>
      <c r="H90" s="112" t="s">
        <v>849</v>
      </c>
      <c r="I90" s="112">
        <v>29189</v>
      </c>
      <c r="J90" s="112">
        <f t="shared" si="1"/>
        <v>394053</v>
      </c>
    </row>
    <row r="91" spans="1:10" ht="30" x14ac:dyDescent="0.25">
      <c r="A91" s="110" t="s">
        <v>974</v>
      </c>
      <c r="B91" s="111">
        <v>45220</v>
      </c>
      <c r="C91" s="110" t="s">
        <v>212</v>
      </c>
      <c r="D91" s="110"/>
      <c r="E91" s="110" t="s">
        <v>881</v>
      </c>
      <c r="F91" s="110"/>
      <c r="G91" s="112">
        <v>1133548</v>
      </c>
      <c r="H91" s="112" t="s">
        <v>849</v>
      </c>
      <c r="I91" s="112">
        <v>90684</v>
      </c>
      <c r="J91" s="112">
        <f t="shared" si="1"/>
        <v>1224232</v>
      </c>
    </row>
    <row r="92" spans="1:10" ht="30" x14ac:dyDescent="0.25">
      <c r="A92" s="110" t="s">
        <v>975</v>
      </c>
      <c r="B92" s="111">
        <v>45220</v>
      </c>
      <c r="C92" s="110" t="s">
        <v>212</v>
      </c>
      <c r="D92" s="110"/>
      <c r="E92" s="110" t="s">
        <v>877</v>
      </c>
      <c r="F92" s="110"/>
      <c r="G92" s="112">
        <v>1175603</v>
      </c>
      <c r="H92" s="112" t="s">
        <v>849</v>
      </c>
      <c r="I92" s="112">
        <v>94048</v>
      </c>
      <c r="J92" s="112">
        <f t="shared" si="1"/>
        <v>1269651</v>
      </c>
    </row>
    <row r="93" spans="1:10" ht="30" x14ac:dyDescent="0.25">
      <c r="A93" s="110" t="s">
        <v>976</v>
      </c>
      <c r="B93" s="111">
        <v>45220</v>
      </c>
      <c r="C93" s="110" t="s">
        <v>212</v>
      </c>
      <c r="D93" s="110"/>
      <c r="E93" s="110" t="s">
        <v>887</v>
      </c>
      <c r="F93" s="110"/>
      <c r="G93" s="112">
        <v>1210067</v>
      </c>
      <c r="H93" s="112" t="s">
        <v>849</v>
      </c>
      <c r="I93" s="112">
        <v>96805</v>
      </c>
      <c r="J93" s="112">
        <f t="shared" si="1"/>
        <v>1306872</v>
      </c>
    </row>
    <row r="94" spans="1:10" ht="30" x14ac:dyDescent="0.25">
      <c r="A94" s="110" t="s">
        <v>977</v>
      </c>
      <c r="B94" s="111">
        <v>45220</v>
      </c>
      <c r="C94" s="110" t="s">
        <v>212</v>
      </c>
      <c r="D94" s="110"/>
      <c r="E94" s="110" t="s">
        <v>909</v>
      </c>
      <c r="F94" s="110"/>
      <c r="G94" s="112">
        <v>990793</v>
      </c>
      <c r="H94" s="112" t="s">
        <v>849</v>
      </c>
      <c r="I94" s="112">
        <v>79263</v>
      </c>
      <c r="J94" s="112">
        <f t="shared" si="1"/>
        <v>1070056</v>
      </c>
    </row>
    <row r="95" spans="1:10" ht="60" x14ac:dyDescent="0.25">
      <c r="A95" s="110" t="s">
        <v>978</v>
      </c>
      <c r="B95" s="111">
        <v>45220</v>
      </c>
      <c r="C95" s="110" t="s">
        <v>212</v>
      </c>
      <c r="D95" s="110"/>
      <c r="E95" s="110" t="s">
        <v>893</v>
      </c>
      <c r="F95" s="110"/>
      <c r="G95" s="112">
        <v>1176308</v>
      </c>
      <c r="H95" s="112" t="s">
        <v>849</v>
      </c>
      <c r="I95" s="112">
        <v>94105</v>
      </c>
      <c r="J95" s="112">
        <f t="shared" si="1"/>
        <v>1270413</v>
      </c>
    </row>
    <row r="96" spans="1:10" ht="45" x14ac:dyDescent="0.25">
      <c r="A96" s="110" t="s">
        <v>979</v>
      </c>
      <c r="B96" s="111">
        <v>45220</v>
      </c>
      <c r="C96" s="110" t="s">
        <v>212</v>
      </c>
      <c r="D96" s="110"/>
      <c r="E96" s="110" t="s">
        <v>946</v>
      </c>
      <c r="F96" s="110"/>
      <c r="G96" s="112">
        <v>617633</v>
      </c>
      <c r="H96" s="112" t="s">
        <v>849</v>
      </c>
      <c r="I96" s="112">
        <v>49411</v>
      </c>
      <c r="J96" s="112">
        <f t="shared" si="1"/>
        <v>667044</v>
      </c>
    </row>
    <row r="97" spans="1:11" ht="60" x14ac:dyDescent="0.25">
      <c r="A97" s="110" t="s">
        <v>980</v>
      </c>
      <c r="B97" s="111">
        <v>45220</v>
      </c>
      <c r="C97" s="110" t="s">
        <v>212</v>
      </c>
      <c r="D97" s="110"/>
      <c r="E97" s="110" t="s">
        <v>896</v>
      </c>
      <c r="F97" s="110"/>
      <c r="G97" s="112">
        <v>1007430</v>
      </c>
      <c r="H97" s="112" t="s">
        <v>849</v>
      </c>
      <c r="I97" s="112">
        <v>80594</v>
      </c>
      <c r="J97" s="112">
        <f t="shared" si="1"/>
        <v>1088024</v>
      </c>
    </row>
    <row r="98" spans="1:11" ht="30" x14ac:dyDescent="0.25">
      <c r="A98" s="110" t="s">
        <v>981</v>
      </c>
      <c r="B98" s="111">
        <v>45222</v>
      </c>
      <c r="C98" s="110" t="s">
        <v>212</v>
      </c>
      <c r="D98" s="110"/>
      <c r="E98" s="110" t="s">
        <v>904</v>
      </c>
      <c r="F98" s="110"/>
      <c r="G98" s="112">
        <v>2534433</v>
      </c>
      <c r="H98" s="112" t="s">
        <v>849</v>
      </c>
      <c r="I98" s="112">
        <v>202755</v>
      </c>
      <c r="J98" s="112">
        <f t="shared" si="1"/>
        <v>2737188</v>
      </c>
    </row>
    <row r="99" spans="1:11" ht="30" x14ac:dyDescent="0.25">
      <c r="A99" s="110" t="s">
        <v>982</v>
      </c>
      <c r="B99" s="111">
        <v>45222</v>
      </c>
      <c r="C99" s="110" t="s">
        <v>212</v>
      </c>
      <c r="D99" s="110"/>
      <c r="E99" s="110" t="s">
        <v>904</v>
      </c>
      <c r="F99" s="110"/>
      <c r="G99" s="112">
        <v>1415294</v>
      </c>
      <c r="H99" s="112" t="s">
        <v>849</v>
      </c>
      <c r="I99" s="112">
        <v>113224</v>
      </c>
      <c r="J99" s="112">
        <f t="shared" si="1"/>
        <v>1528518</v>
      </c>
    </row>
    <row r="100" spans="1:11" ht="45" x14ac:dyDescent="0.25">
      <c r="A100" s="110" t="s">
        <v>983</v>
      </c>
      <c r="B100" s="111">
        <v>45223</v>
      </c>
      <c r="C100" s="110" t="s">
        <v>212</v>
      </c>
      <c r="D100" s="110"/>
      <c r="E100" s="110" t="s">
        <v>927</v>
      </c>
      <c r="F100" s="110"/>
      <c r="G100" s="112">
        <v>1592136</v>
      </c>
      <c r="H100" s="112" t="s">
        <v>849</v>
      </c>
      <c r="I100" s="112">
        <v>127371</v>
      </c>
      <c r="J100" s="112">
        <f t="shared" si="1"/>
        <v>1719507</v>
      </c>
    </row>
    <row r="101" spans="1:11" ht="45" x14ac:dyDescent="0.25">
      <c r="A101" s="110" t="s">
        <v>984</v>
      </c>
      <c r="B101" s="111">
        <v>45224</v>
      </c>
      <c r="C101" s="110" t="s">
        <v>212</v>
      </c>
      <c r="D101" s="110"/>
      <c r="E101" s="110" t="s">
        <v>891</v>
      </c>
      <c r="F101" s="110"/>
      <c r="G101" s="112">
        <v>877522</v>
      </c>
      <c r="H101" s="112" t="s">
        <v>849</v>
      </c>
      <c r="I101" s="112">
        <v>70202</v>
      </c>
      <c r="J101" s="112">
        <f t="shared" si="1"/>
        <v>947724</v>
      </c>
    </row>
    <row r="102" spans="1:11" ht="45" x14ac:dyDescent="0.25">
      <c r="A102" s="110" t="s">
        <v>985</v>
      </c>
      <c r="B102" s="111">
        <v>45224</v>
      </c>
      <c r="C102" s="110" t="s">
        <v>212</v>
      </c>
      <c r="D102" s="110"/>
      <c r="E102" s="110" t="s">
        <v>986</v>
      </c>
      <c r="F102" s="110"/>
      <c r="G102" s="112">
        <v>1888150</v>
      </c>
      <c r="H102" s="112" t="s">
        <v>849</v>
      </c>
      <c r="I102" s="112">
        <v>151052</v>
      </c>
      <c r="J102" s="112">
        <f t="shared" si="1"/>
        <v>2039202</v>
      </c>
    </row>
    <row r="103" spans="1:11" ht="30" x14ac:dyDescent="0.25">
      <c r="A103" s="110" t="s">
        <v>987</v>
      </c>
      <c r="B103" s="111">
        <v>45224</v>
      </c>
      <c r="C103" s="110" t="s">
        <v>212</v>
      </c>
      <c r="D103" s="110"/>
      <c r="E103" s="110" t="s">
        <v>904</v>
      </c>
      <c r="F103" s="110"/>
      <c r="G103" s="112">
        <v>505914</v>
      </c>
      <c r="H103" s="112" t="s">
        <v>849</v>
      </c>
      <c r="I103" s="112">
        <v>40473</v>
      </c>
      <c r="J103" s="112">
        <f t="shared" si="1"/>
        <v>546387</v>
      </c>
    </row>
    <row r="104" spans="1:11" ht="45" x14ac:dyDescent="0.25">
      <c r="A104" s="110" t="s">
        <v>988</v>
      </c>
      <c r="B104" s="111">
        <v>45225</v>
      </c>
      <c r="C104" s="110" t="s">
        <v>212</v>
      </c>
      <c r="D104" s="110"/>
      <c r="E104" s="110" t="s">
        <v>989</v>
      </c>
      <c r="F104" s="110"/>
      <c r="G104" s="112">
        <v>1678850</v>
      </c>
      <c r="H104" s="112" t="s">
        <v>849</v>
      </c>
      <c r="I104" s="112">
        <v>134308</v>
      </c>
      <c r="J104" s="112">
        <f t="shared" si="1"/>
        <v>1813158</v>
      </c>
    </row>
    <row r="105" spans="1:11" ht="30" x14ac:dyDescent="0.25">
      <c r="A105" s="110" t="s">
        <v>990</v>
      </c>
      <c r="B105" s="111">
        <v>45225</v>
      </c>
      <c r="C105" s="110" t="s">
        <v>212</v>
      </c>
      <c r="D105" s="110"/>
      <c r="E105" s="110" t="s">
        <v>991</v>
      </c>
      <c r="F105" s="110"/>
      <c r="G105" s="112">
        <v>2320911</v>
      </c>
      <c r="H105" s="112" t="s">
        <v>849</v>
      </c>
      <c r="I105" s="112">
        <v>185673</v>
      </c>
      <c r="J105" s="112">
        <f t="shared" si="1"/>
        <v>2506584</v>
      </c>
    </row>
    <row r="106" spans="1:11" ht="45" x14ac:dyDescent="0.25">
      <c r="A106" s="110" t="s">
        <v>992</v>
      </c>
      <c r="B106" s="111">
        <v>45225</v>
      </c>
      <c r="C106" s="110" t="s">
        <v>212</v>
      </c>
      <c r="D106" s="110"/>
      <c r="E106" s="110" t="s">
        <v>911</v>
      </c>
      <c r="F106" s="110"/>
      <c r="G106" s="112">
        <v>2900965</v>
      </c>
      <c r="H106" s="112" t="s">
        <v>849</v>
      </c>
      <c r="I106" s="112">
        <v>232077</v>
      </c>
      <c r="J106" s="112">
        <f t="shared" si="1"/>
        <v>3133042</v>
      </c>
    </row>
    <row r="107" spans="1:11" ht="45" x14ac:dyDescent="0.25">
      <c r="A107" s="110" t="s">
        <v>993</v>
      </c>
      <c r="B107" s="111">
        <v>45225</v>
      </c>
      <c r="C107" s="110" t="s">
        <v>212</v>
      </c>
      <c r="D107" s="110"/>
      <c r="E107" s="110" t="s">
        <v>867</v>
      </c>
      <c r="F107" s="110"/>
      <c r="G107" s="112">
        <v>2362837</v>
      </c>
      <c r="H107" s="112" t="s">
        <v>849</v>
      </c>
      <c r="I107" s="112">
        <v>189027</v>
      </c>
      <c r="J107" s="112">
        <f t="shared" si="1"/>
        <v>2551864</v>
      </c>
    </row>
    <row r="108" spans="1:11" ht="45" x14ac:dyDescent="0.25">
      <c r="A108" s="110" t="s">
        <v>994</v>
      </c>
      <c r="B108" s="111">
        <v>45225</v>
      </c>
      <c r="C108" s="110" t="s">
        <v>212</v>
      </c>
      <c r="D108" s="110"/>
      <c r="E108" s="110" t="s">
        <v>855</v>
      </c>
      <c r="F108" s="110"/>
      <c r="G108" s="112">
        <v>1624363</v>
      </c>
      <c r="H108" s="112" t="s">
        <v>849</v>
      </c>
      <c r="I108" s="112">
        <v>129949</v>
      </c>
      <c r="J108" s="112">
        <f t="shared" si="1"/>
        <v>1754312</v>
      </c>
    </row>
    <row r="109" spans="1:11" ht="30" x14ac:dyDescent="0.25">
      <c r="A109" s="110" t="s">
        <v>995</v>
      </c>
      <c r="B109" s="111">
        <v>45225</v>
      </c>
      <c r="C109" s="110" t="s">
        <v>212</v>
      </c>
      <c r="D109" s="110"/>
      <c r="E109" s="110" t="s">
        <v>875</v>
      </c>
      <c r="F109" s="110"/>
      <c r="G109" s="112">
        <v>1678850</v>
      </c>
      <c r="H109" s="112" t="s">
        <v>849</v>
      </c>
      <c r="I109" s="112">
        <v>134308</v>
      </c>
      <c r="J109" s="112">
        <f t="shared" si="1"/>
        <v>1813158</v>
      </c>
    </row>
    <row r="110" spans="1:11" ht="30" x14ac:dyDescent="0.25">
      <c r="A110" s="110" t="s">
        <v>996</v>
      </c>
      <c r="B110" s="111">
        <v>45226</v>
      </c>
      <c r="C110" s="110" t="s">
        <v>212</v>
      </c>
      <c r="D110" s="110"/>
      <c r="E110" s="110" t="s">
        <v>848</v>
      </c>
      <c r="F110" s="110"/>
      <c r="G110" s="112">
        <v>3812836</v>
      </c>
      <c r="H110" s="112" t="s">
        <v>849</v>
      </c>
      <c r="I110" s="112">
        <v>305027</v>
      </c>
      <c r="J110" s="112">
        <f t="shared" si="1"/>
        <v>4117863</v>
      </c>
    </row>
    <row r="111" spans="1:11" ht="45" x14ac:dyDescent="0.25">
      <c r="A111" s="110" t="s">
        <v>997</v>
      </c>
      <c r="B111" s="111">
        <v>45229</v>
      </c>
      <c r="C111" s="110" t="s">
        <v>212</v>
      </c>
      <c r="D111" s="110"/>
      <c r="E111" s="110" t="s">
        <v>889</v>
      </c>
      <c r="F111" s="110"/>
      <c r="G111" s="112">
        <v>749172</v>
      </c>
      <c r="H111" s="112" t="s">
        <v>849</v>
      </c>
      <c r="I111" s="112">
        <v>59934</v>
      </c>
      <c r="J111" s="112">
        <f t="shared" si="1"/>
        <v>809106</v>
      </c>
    </row>
    <row r="112" spans="1:11" x14ac:dyDescent="0.25">
      <c r="A112" s="110"/>
      <c r="B112" s="111"/>
      <c r="C112" s="110"/>
      <c r="D112" s="110"/>
      <c r="E112" s="110" t="s">
        <v>999</v>
      </c>
      <c r="F112" s="110"/>
      <c r="G112" s="112"/>
      <c r="H112" s="112"/>
      <c r="I112" s="112"/>
      <c r="J112" s="112">
        <v>0</v>
      </c>
      <c r="K112" t="s">
        <v>1000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workbookViewId="0">
      <selection activeCell="J39" sqref="J39"/>
    </sheetView>
  </sheetViews>
  <sheetFormatPr defaultRowHeight="15" x14ac:dyDescent="0.25"/>
  <cols>
    <col min="4" max="4" width="23.140625" customWidth="1"/>
    <col min="8" max="8" width="10.140625" bestFit="1" customWidth="1"/>
  </cols>
  <sheetData>
    <row r="1" spans="1:8" ht="18.75" x14ac:dyDescent="0.3">
      <c r="A1" s="152" t="s">
        <v>411</v>
      </c>
      <c r="B1" s="153"/>
      <c r="C1" s="153"/>
      <c r="D1" s="153"/>
      <c r="E1" s="153"/>
      <c r="F1" s="153"/>
      <c r="G1" s="153"/>
      <c r="H1" s="154"/>
    </row>
    <row r="2" spans="1:8" ht="33.950000000000003" customHeight="1" x14ac:dyDescent="0.25">
      <c r="A2" s="96" t="s">
        <v>412</v>
      </c>
      <c r="B2" s="96" t="s">
        <v>248</v>
      </c>
      <c r="C2" s="97" t="s">
        <v>761</v>
      </c>
      <c r="D2" s="97" t="s">
        <v>249</v>
      </c>
      <c r="E2" s="98" t="s">
        <v>253</v>
      </c>
      <c r="F2" s="98" t="s">
        <v>254</v>
      </c>
      <c r="G2" s="98" t="s">
        <v>255</v>
      </c>
      <c r="H2" s="98" t="s">
        <v>256</v>
      </c>
    </row>
    <row r="3" spans="1:8" x14ac:dyDescent="0.25">
      <c r="A3" s="99">
        <v>44760</v>
      </c>
      <c r="B3" s="99">
        <v>44760</v>
      </c>
      <c r="C3" s="100" t="s">
        <v>762</v>
      </c>
      <c r="D3" s="100" t="s">
        <v>763</v>
      </c>
      <c r="E3" s="101">
        <v>2168400</v>
      </c>
      <c r="F3" s="101">
        <v>108421</v>
      </c>
      <c r="G3" s="101">
        <v>0</v>
      </c>
      <c r="H3" s="101">
        <v>2059979</v>
      </c>
    </row>
    <row r="4" spans="1:8" x14ac:dyDescent="0.25">
      <c r="A4" s="99">
        <v>44781</v>
      </c>
      <c r="B4" s="99">
        <v>44781</v>
      </c>
      <c r="C4" s="100" t="s">
        <v>764</v>
      </c>
      <c r="D4" s="100" t="s">
        <v>763</v>
      </c>
      <c r="E4" s="101">
        <v>900304</v>
      </c>
      <c r="F4" s="101">
        <v>45016</v>
      </c>
      <c r="G4" s="101">
        <v>0</v>
      </c>
      <c r="H4" s="101">
        <v>855288</v>
      </c>
    </row>
    <row r="5" spans="1:8" x14ac:dyDescent="0.25">
      <c r="A5" s="99">
        <v>44814</v>
      </c>
      <c r="B5" s="99">
        <v>44814</v>
      </c>
      <c r="C5" s="100" t="s">
        <v>765</v>
      </c>
      <c r="D5" s="100" t="s">
        <v>763</v>
      </c>
      <c r="E5" s="101">
        <v>880505</v>
      </c>
      <c r="F5" s="101">
        <v>45025</v>
      </c>
      <c r="G5" s="101">
        <v>66918</v>
      </c>
      <c r="H5" s="101">
        <v>903398</v>
      </c>
    </row>
    <row r="6" spans="1:8" x14ac:dyDescent="0.25">
      <c r="A6" s="99">
        <v>44854</v>
      </c>
      <c r="B6" s="99">
        <v>44854</v>
      </c>
      <c r="C6" s="100" t="s">
        <v>766</v>
      </c>
      <c r="D6" s="100" t="s">
        <v>763</v>
      </c>
      <c r="E6" s="101">
        <v>1239776</v>
      </c>
      <c r="F6" s="101">
        <v>61989</v>
      </c>
      <c r="G6" s="101">
        <v>0</v>
      </c>
      <c r="H6" s="101">
        <v>1177787</v>
      </c>
    </row>
    <row r="7" spans="1:8" x14ac:dyDescent="0.25">
      <c r="A7" s="99">
        <v>44925</v>
      </c>
      <c r="B7" s="99">
        <v>44925</v>
      </c>
      <c r="C7" s="100" t="s">
        <v>767</v>
      </c>
      <c r="D7" s="100" t="s">
        <v>763</v>
      </c>
      <c r="E7" s="101">
        <v>1361380</v>
      </c>
      <c r="F7" s="101">
        <v>68070</v>
      </c>
      <c r="G7" s="101">
        <v>103465</v>
      </c>
      <c r="H7" s="101">
        <v>1396775</v>
      </c>
    </row>
    <row r="8" spans="1:8" x14ac:dyDescent="0.25">
      <c r="A8" s="99">
        <v>44935</v>
      </c>
      <c r="B8" s="99">
        <v>44935</v>
      </c>
      <c r="C8" s="100" t="s">
        <v>768</v>
      </c>
      <c r="D8" s="100" t="s">
        <v>769</v>
      </c>
      <c r="E8" s="101">
        <v>2221160</v>
      </c>
      <c r="F8" s="101">
        <v>111058</v>
      </c>
      <c r="G8" s="101">
        <v>211010</v>
      </c>
      <c r="H8" s="101">
        <v>2321112</v>
      </c>
    </row>
    <row r="9" spans="1:8" x14ac:dyDescent="0.25">
      <c r="A9" s="99">
        <v>45002</v>
      </c>
      <c r="B9" s="99">
        <v>45002</v>
      </c>
      <c r="C9" s="100" t="s">
        <v>770</v>
      </c>
      <c r="D9" s="100" t="s">
        <v>769</v>
      </c>
      <c r="E9" s="101">
        <v>533940</v>
      </c>
      <c r="F9" s="101">
        <v>26697</v>
      </c>
      <c r="G9" s="101">
        <v>50724</v>
      </c>
      <c r="H9" s="101">
        <v>557967</v>
      </c>
    </row>
    <row r="10" spans="1:8" x14ac:dyDescent="0.25">
      <c r="A10" s="99">
        <v>45012</v>
      </c>
      <c r="B10" s="99">
        <v>45012</v>
      </c>
      <c r="C10" s="100" t="s">
        <v>771</v>
      </c>
      <c r="D10" s="100" t="s">
        <v>769</v>
      </c>
      <c r="E10" s="101">
        <v>775583</v>
      </c>
      <c r="F10" s="101">
        <v>38780</v>
      </c>
      <c r="G10" s="101">
        <v>73680</v>
      </c>
      <c r="H10" s="101">
        <v>810483</v>
      </c>
    </row>
    <row r="11" spans="1:8" x14ac:dyDescent="0.25">
      <c r="A11" s="99">
        <v>45049</v>
      </c>
      <c r="B11" s="99">
        <v>45049</v>
      </c>
      <c r="C11" s="100" t="s">
        <v>772</v>
      </c>
      <c r="D11" s="100" t="s">
        <v>769</v>
      </c>
      <c r="E11" s="101">
        <v>1161010</v>
      </c>
      <c r="F11" s="101">
        <v>58051</v>
      </c>
      <c r="G11" s="101">
        <v>110296</v>
      </c>
      <c r="H11" s="101">
        <v>1213255</v>
      </c>
    </row>
    <row r="12" spans="1:8" x14ac:dyDescent="0.25">
      <c r="A12" s="99">
        <v>44876</v>
      </c>
      <c r="B12" s="99">
        <v>44876</v>
      </c>
      <c r="C12" s="100" t="s">
        <v>773</v>
      </c>
      <c r="D12" s="100" t="s">
        <v>769</v>
      </c>
      <c r="E12" s="101">
        <v>-443354</v>
      </c>
      <c r="F12" s="101">
        <v>0</v>
      </c>
      <c r="G12" s="101">
        <v>-35468.32</v>
      </c>
      <c r="H12" s="101">
        <v>-478822.32</v>
      </c>
    </row>
    <row r="13" spans="1:8" x14ac:dyDescent="0.25">
      <c r="A13" s="99">
        <v>44925</v>
      </c>
      <c r="B13" s="99">
        <v>44925</v>
      </c>
      <c r="C13" s="100" t="s">
        <v>774</v>
      </c>
      <c r="D13" s="100" t="s">
        <v>769</v>
      </c>
      <c r="E13" s="101">
        <v>-52815</v>
      </c>
      <c r="F13" s="101">
        <v>0</v>
      </c>
      <c r="G13" s="101">
        <v>-4225.2</v>
      </c>
      <c r="H13" s="101">
        <v>-57040.2</v>
      </c>
    </row>
    <row r="14" spans="1:8" x14ac:dyDescent="0.25">
      <c r="A14" s="99">
        <v>44980</v>
      </c>
      <c r="B14" s="99">
        <v>44980</v>
      </c>
      <c r="C14" s="100" t="s">
        <v>775</v>
      </c>
      <c r="D14" s="100" t="s">
        <v>769</v>
      </c>
      <c r="E14" s="101">
        <v>-52815</v>
      </c>
      <c r="F14" s="101">
        <v>0</v>
      </c>
      <c r="G14" s="101">
        <v>-4225.2</v>
      </c>
      <c r="H14" s="101">
        <v>-57040.2</v>
      </c>
    </row>
    <row r="15" spans="1:8" x14ac:dyDescent="0.25">
      <c r="A15" s="99">
        <v>45003</v>
      </c>
      <c r="B15" s="99">
        <v>45003</v>
      </c>
      <c r="C15" s="100" t="s">
        <v>776</v>
      </c>
      <c r="D15" s="100" t="s">
        <v>769</v>
      </c>
      <c r="E15" s="101">
        <v>-236555</v>
      </c>
      <c r="F15" s="101">
        <v>0</v>
      </c>
      <c r="G15" s="101">
        <v>-18924.400000000001</v>
      </c>
      <c r="H15" s="101">
        <v>-255479.4</v>
      </c>
    </row>
    <row r="16" spans="1:8" x14ac:dyDescent="0.25">
      <c r="A16" s="99">
        <v>45061</v>
      </c>
      <c r="B16" s="99">
        <v>45061</v>
      </c>
      <c r="C16" s="100" t="s">
        <v>777</v>
      </c>
      <c r="D16" s="100" t="s">
        <v>769</v>
      </c>
      <c r="E16" s="101">
        <v>-83398</v>
      </c>
      <c r="F16" s="101">
        <v>0</v>
      </c>
      <c r="G16" s="101">
        <v>-6671.84</v>
      </c>
      <c r="H16" s="101">
        <v>-90069.84</v>
      </c>
    </row>
    <row r="17" spans="1:8" x14ac:dyDescent="0.25">
      <c r="A17" s="99">
        <v>44840</v>
      </c>
      <c r="B17" s="99">
        <v>44840</v>
      </c>
      <c r="C17" s="100" t="s">
        <v>778</v>
      </c>
      <c r="D17" s="100" t="s">
        <v>769</v>
      </c>
      <c r="E17" s="101">
        <v>-297266</v>
      </c>
      <c r="F17" s="101">
        <v>0</v>
      </c>
      <c r="G17" s="101">
        <f>+E17*0.1</f>
        <v>-29726.600000000002</v>
      </c>
      <c r="H17" s="101">
        <v>-326992</v>
      </c>
    </row>
    <row r="18" spans="1:8" x14ac:dyDescent="0.25">
      <c r="A18" s="99">
        <v>44964</v>
      </c>
      <c r="B18" s="99">
        <v>44840</v>
      </c>
      <c r="C18" s="100" t="s">
        <v>779</v>
      </c>
      <c r="D18" s="100" t="s">
        <v>769</v>
      </c>
      <c r="E18" s="101">
        <v>-1055050</v>
      </c>
      <c r="F18" s="101">
        <v>0</v>
      </c>
      <c r="G18" s="101">
        <f>+E18*0.1</f>
        <v>-105505</v>
      </c>
      <c r="H18" s="101">
        <f>+G18+E18</f>
        <v>-1160555</v>
      </c>
    </row>
    <row r="19" spans="1:8" x14ac:dyDescent="0.25">
      <c r="A19" s="99">
        <v>44760</v>
      </c>
      <c r="B19" s="99">
        <v>44760</v>
      </c>
      <c r="C19" s="100" t="s">
        <v>782</v>
      </c>
      <c r="D19" s="100" t="s">
        <v>783</v>
      </c>
      <c r="E19" s="101">
        <v>2168400</v>
      </c>
      <c r="F19" s="101">
        <v>108421</v>
      </c>
      <c r="G19" s="101">
        <v>0</v>
      </c>
      <c r="H19" s="101">
        <v>2059979</v>
      </c>
    </row>
    <row r="20" spans="1:8" x14ac:dyDescent="0.25">
      <c r="A20" s="99">
        <v>44760</v>
      </c>
      <c r="B20" s="99">
        <v>44760</v>
      </c>
      <c r="C20" s="100" t="s">
        <v>784</v>
      </c>
      <c r="D20" s="100" t="s">
        <v>785</v>
      </c>
      <c r="E20" s="101">
        <v>2168400</v>
      </c>
      <c r="F20" s="101">
        <v>108421</v>
      </c>
      <c r="G20" s="101">
        <v>0</v>
      </c>
      <c r="H20" s="101">
        <v>2059979</v>
      </c>
    </row>
    <row r="21" spans="1:8" x14ac:dyDescent="0.25">
      <c r="A21" s="99">
        <v>44783</v>
      </c>
      <c r="B21" s="99">
        <v>44783</v>
      </c>
      <c r="C21" s="100" t="s">
        <v>786</v>
      </c>
      <c r="D21" s="100" t="s">
        <v>783</v>
      </c>
      <c r="E21" s="101">
        <v>1354855</v>
      </c>
      <c r="F21" s="101">
        <v>67744</v>
      </c>
      <c r="G21" s="101">
        <v>0</v>
      </c>
      <c r="H21" s="101">
        <v>1287111</v>
      </c>
    </row>
    <row r="22" spans="1:8" x14ac:dyDescent="0.25">
      <c r="A22" s="99">
        <v>44784</v>
      </c>
      <c r="B22" s="99">
        <v>44784</v>
      </c>
      <c r="C22" s="100" t="s">
        <v>787</v>
      </c>
      <c r="D22" s="100" t="s">
        <v>788</v>
      </c>
      <c r="E22" s="101">
        <v>2323314</v>
      </c>
      <c r="F22" s="101">
        <v>226523</v>
      </c>
      <c r="G22" s="101">
        <v>0</v>
      </c>
      <c r="H22" s="101">
        <v>2096791</v>
      </c>
    </row>
    <row r="23" spans="1:8" x14ac:dyDescent="0.25">
      <c r="A23" s="99">
        <v>44814</v>
      </c>
      <c r="B23" s="99">
        <v>44814</v>
      </c>
      <c r="C23" s="100" t="s">
        <v>789</v>
      </c>
      <c r="D23" s="100" t="s">
        <v>788</v>
      </c>
      <c r="E23" s="101">
        <v>1201573</v>
      </c>
      <c r="F23" s="101">
        <v>60079</v>
      </c>
      <c r="G23" s="101">
        <v>91320</v>
      </c>
      <c r="H23" s="101">
        <v>1232814</v>
      </c>
    </row>
    <row r="24" spans="1:8" x14ac:dyDescent="0.25">
      <c r="A24" s="99">
        <v>44814</v>
      </c>
      <c r="B24" s="99">
        <v>44814</v>
      </c>
      <c r="C24" s="100" t="s">
        <v>790</v>
      </c>
      <c r="D24" s="100" t="s">
        <v>785</v>
      </c>
      <c r="E24" s="101">
        <v>601250</v>
      </c>
      <c r="F24" s="101">
        <v>30063</v>
      </c>
      <c r="G24" s="101">
        <v>0</v>
      </c>
      <c r="H24" s="101">
        <v>571187</v>
      </c>
    </row>
    <row r="25" spans="1:8" x14ac:dyDescent="0.25">
      <c r="A25" s="99">
        <v>44825</v>
      </c>
      <c r="B25" s="99">
        <v>44825</v>
      </c>
      <c r="C25" s="100" t="s">
        <v>791</v>
      </c>
      <c r="D25" s="100" t="s">
        <v>785</v>
      </c>
      <c r="E25" s="101">
        <v>601250</v>
      </c>
      <c r="F25" s="101">
        <v>30063</v>
      </c>
      <c r="G25" s="101">
        <v>0</v>
      </c>
      <c r="H25" s="101">
        <v>571187</v>
      </c>
    </row>
    <row r="26" spans="1:8" x14ac:dyDescent="0.25">
      <c r="A26" s="99">
        <v>44854</v>
      </c>
      <c r="B26" s="99">
        <v>44854</v>
      </c>
      <c r="C26" s="100" t="s">
        <v>792</v>
      </c>
      <c r="D26" s="100" t="s">
        <v>788</v>
      </c>
      <c r="E26" s="101">
        <v>807066</v>
      </c>
      <c r="F26" s="101">
        <v>40354</v>
      </c>
      <c r="G26" s="101">
        <v>0</v>
      </c>
      <c r="H26" s="101">
        <v>766712</v>
      </c>
    </row>
    <row r="27" spans="1:8" x14ac:dyDescent="0.25">
      <c r="A27" s="99">
        <v>44861</v>
      </c>
      <c r="B27" s="99">
        <v>44861</v>
      </c>
      <c r="C27" s="100" t="s">
        <v>793</v>
      </c>
      <c r="D27" s="100" t="s">
        <v>783</v>
      </c>
      <c r="E27" s="101">
        <v>1279371</v>
      </c>
      <c r="F27" s="101">
        <v>63969</v>
      </c>
      <c r="G27" s="101">
        <v>97232</v>
      </c>
      <c r="H27" s="101">
        <v>1312634</v>
      </c>
    </row>
    <row r="28" spans="1:8" x14ac:dyDescent="0.25">
      <c r="A28" s="99">
        <v>44911</v>
      </c>
      <c r="B28" s="99">
        <v>44911</v>
      </c>
      <c r="C28" s="100" t="s">
        <v>794</v>
      </c>
      <c r="D28" s="100" t="s">
        <v>785</v>
      </c>
      <c r="E28" s="101">
        <v>1148555</v>
      </c>
      <c r="F28" s="101">
        <v>57429</v>
      </c>
      <c r="G28" s="101">
        <v>87290</v>
      </c>
      <c r="H28" s="101">
        <v>1178416</v>
      </c>
    </row>
    <row r="29" spans="1:8" x14ac:dyDescent="0.25">
      <c r="A29" s="99">
        <v>44934</v>
      </c>
      <c r="B29" s="99">
        <v>44931</v>
      </c>
      <c r="C29" s="100" t="s">
        <v>795</v>
      </c>
      <c r="D29" s="100" t="s">
        <v>783</v>
      </c>
      <c r="E29" s="101">
        <v>1110580</v>
      </c>
      <c r="F29" s="101">
        <v>55529</v>
      </c>
      <c r="G29" s="101">
        <v>105505</v>
      </c>
      <c r="H29" s="101">
        <v>1160556</v>
      </c>
    </row>
    <row r="30" spans="1:8" x14ac:dyDescent="0.25">
      <c r="A30" s="99">
        <v>44876</v>
      </c>
      <c r="B30" s="99">
        <v>44876</v>
      </c>
      <c r="C30" s="100" t="s">
        <v>796</v>
      </c>
      <c r="D30" s="100" t="s">
        <v>783</v>
      </c>
      <c r="E30" s="101">
        <v>-139518</v>
      </c>
      <c r="F30" s="101">
        <v>0</v>
      </c>
      <c r="G30" s="101">
        <v>-11161.44</v>
      </c>
      <c r="H30" s="101">
        <v>-150679.44</v>
      </c>
    </row>
    <row r="31" spans="1:8" x14ac:dyDescent="0.25">
      <c r="A31" s="99">
        <v>44876</v>
      </c>
      <c r="B31" s="99">
        <v>44876</v>
      </c>
      <c r="C31" s="100" t="s">
        <v>797</v>
      </c>
      <c r="D31" s="100" t="s">
        <v>788</v>
      </c>
      <c r="E31" s="101">
        <v>-429452</v>
      </c>
      <c r="F31" s="101">
        <v>0</v>
      </c>
      <c r="G31" s="101">
        <v>-34356.160000000003</v>
      </c>
      <c r="H31" s="101">
        <v>-463808.16000000003</v>
      </c>
    </row>
    <row r="32" spans="1:8" x14ac:dyDescent="0.25">
      <c r="A32" s="99">
        <v>45002</v>
      </c>
      <c r="B32" s="99">
        <v>45002</v>
      </c>
      <c r="C32" s="100" t="s">
        <v>798</v>
      </c>
      <c r="D32" s="100" t="s">
        <v>799</v>
      </c>
      <c r="E32" s="101">
        <v>-528885</v>
      </c>
      <c r="F32" s="101">
        <v>0</v>
      </c>
      <c r="G32" s="101">
        <v>-42310.8</v>
      </c>
      <c r="H32" s="101">
        <v>-571195.80000000005</v>
      </c>
    </row>
    <row r="33" spans="1:8" x14ac:dyDescent="0.25">
      <c r="A33" s="102"/>
      <c r="B33" s="102"/>
      <c r="C33" s="102"/>
      <c r="D33" s="100" t="s">
        <v>740</v>
      </c>
      <c r="E33" s="102"/>
      <c r="F33" s="102"/>
      <c r="G33" s="102"/>
      <c r="H33" s="103">
        <f>+SUM(H3:H32)</f>
        <v>21981727.639999997</v>
      </c>
    </row>
  </sheetData>
  <autoFilter ref="A2:H33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16" sqref="D16"/>
    </sheetView>
  </sheetViews>
  <sheetFormatPr defaultRowHeight="15" x14ac:dyDescent="0.25"/>
  <cols>
    <col min="1" max="1" width="12" customWidth="1"/>
    <col min="4" max="4" width="20.42578125" customWidth="1"/>
    <col min="5" max="8" width="14.140625" customWidth="1"/>
  </cols>
  <sheetData>
    <row r="1" spans="1:8" ht="19.5" x14ac:dyDescent="0.25">
      <c r="A1" s="155" t="s">
        <v>745</v>
      </c>
      <c r="B1" s="155"/>
      <c r="C1" s="155"/>
      <c r="D1" s="155"/>
      <c r="E1" s="155"/>
      <c r="F1" s="155"/>
      <c r="G1" s="155"/>
      <c r="H1" s="155"/>
    </row>
    <row r="2" spans="1:8" x14ac:dyDescent="0.25">
      <c r="A2" s="144" t="s">
        <v>746</v>
      </c>
      <c r="B2" s="144"/>
      <c r="C2" s="144"/>
      <c r="D2" s="144"/>
      <c r="E2" s="144"/>
      <c r="F2" s="144"/>
      <c r="G2" s="144"/>
      <c r="H2" s="144"/>
    </row>
    <row r="3" spans="1:8" ht="31.5" x14ac:dyDescent="0.25">
      <c r="A3" s="80" t="s">
        <v>248</v>
      </c>
      <c r="B3" s="81" t="s">
        <v>205</v>
      </c>
      <c r="C3" s="82" t="s">
        <v>249</v>
      </c>
      <c r="D3" s="81" t="s">
        <v>251</v>
      </c>
      <c r="E3" s="83" t="s">
        <v>253</v>
      </c>
      <c r="F3" s="83" t="s">
        <v>254</v>
      </c>
      <c r="G3" s="83" t="s">
        <v>255</v>
      </c>
      <c r="H3" s="83" t="s">
        <v>256</v>
      </c>
    </row>
    <row r="4" spans="1:8" ht="15.75" x14ac:dyDescent="0.25">
      <c r="A4" s="84">
        <v>44929</v>
      </c>
      <c r="B4" s="85" t="s">
        <v>747</v>
      </c>
      <c r="C4" s="85" t="s">
        <v>743</v>
      </c>
      <c r="D4" s="85" t="s">
        <v>748</v>
      </c>
      <c r="E4" s="86">
        <v>2624685</v>
      </c>
      <c r="F4" s="86">
        <v>131235</v>
      </c>
      <c r="G4" s="86">
        <v>249345</v>
      </c>
      <c r="H4" s="86">
        <v>2742795</v>
      </c>
    </row>
    <row r="5" spans="1:8" ht="15.75" x14ac:dyDescent="0.25">
      <c r="A5" s="84">
        <v>44958</v>
      </c>
      <c r="B5" s="85" t="s">
        <v>749</v>
      </c>
      <c r="C5" s="85" t="s">
        <v>743</v>
      </c>
      <c r="D5" s="85" t="s">
        <v>748</v>
      </c>
      <c r="E5" s="86">
        <v>1840240</v>
      </c>
      <c r="F5" s="86">
        <v>92013</v>
      </c>
      <c r="G5" s="86">
        <v>174823</v>
      </c>
      <c r="H5" s="86">
        <v>1923050</v>
      </c>
    </row>
    <row r="6" spans="1:8" ht="15.75" x14ac:dyDescent="0.25">
      <c r="A6" s="84">
        <v>44979</v>
      </c>
      <c r="B6" s="85" t="s">
        <v>750</v>
      </c>
      <c r="C6" s="85" t="s">
        <v>743</v>
      </c>
      <c r="D6" s="85" t="s">
        <v>748</v>
      </c>
      <c r="E6" s="86">
        <v>1475912</v>
      </c>
      <c r="F6" s="86">
        <v>73795</v>
      </c>
      <c r="G6" s="86">
        <v>140212</v>
      </c>
      <c r="H6" s="86">
        <v>1542329</v>
      </c>
    </row>
    <row r="7" spans="1:8" ht="15.75" x14ac:dyDescent="0.25">
      <c r="A7" s="84">
        <v>45040</v>
      </c>
      <c r="B7" s="85" t="s">
        <v>751</v>
      </c>
      <c r="C7" s="85" t="s">
        <v>743</v>
      </c>
      <c r="D7" s="85" t="s">
        <v>752</v>
      </c>
      <c r="E7" s="86">
        <v>1167755</v>
      </c>
      <c r="F7" s="86">
        <v>0</v>
      </c>
      <c r="G7" s="86">
        <v>116776</v>
      </c>
      <c r="H7" s="86">
        <v>1284531</v>
      </c>
    </row>
    <row r="8" spans="1:8" ht="15.75" x14ac:dyDescent="0.25">
      <c r="A8" s="84">
        <v>45062</v>
      </c>
      <c r="B8" s="85" t="s">
        <v>753</v>
      </c>
      <c r="C8" s="85" t="s">
        <v>743</v>
      </c>
      <c r="D8" s="85" t="s">
        <v>752</v>
      </c>
      <c r="E8" s="86">
        <v>1254208</v>
      </c>
      <c r="F8" s="86">
        <v>0</v>
      </c>
      <c r="G8" s="86">
        <v>125421</v>
      </c>
      <c r="H8" s="86">
        <v>1379629</v>
      </c>
    </row>
    <row r="9" spans="1:8" ht="15.75" x14ac:dyDescent="0.25">
      <c r="A9" s="87">
        <v>45086</v>
      </c>
      <c r="B9" s="88" t="s">
        <v>754</v>
      </c>
      <c r="C9" s="85" t="s">
        <v>743</v>
      </c>
      <c r="D9" s="85" t="s">
        <v>752</v>
      </c>
      <c r="E9" s="89">
        <v>1378765</v>
      </c>
      <c r="F9" s="86">
        <v>0</v>
      </c>
      <c r="G9" s="89">
        <v>137877</v>
      </c>
      <c r="H9" s="89">
        <v>1516642</v>
      </c>
    </row>
    <row r="10" spans="1:8" ht="15.75" x14ac:dyDescent="0.25">
      <c r="A10" s="84">
        <v>44957</v>
      </c>
      <c r="B10" s="85" t="s">
        <v>755</v>
      </c>
      <c r="C10" s="85" t="s">
        <v>743</v>
      </c>
      <c r="D10" s="85" t="s">
        <v>235</v>
      </c>
      <c r="E10" s="90">
        <v>-320230</v>
      </c>
      <c r="F10" s="91">
        <v>0</v>
      </c>
      <c r="G10" s="92">
        <f>+E10*0.1</f>
        <v>-32023</v>
      </c>
      <c r="H10" s="93">
        <f>+G10+E10</f>
        <v>-352253</v>
      </c>
    </row>
    <row r="11" spans="1:8" ht="15.75" x14ac:dyDescent="0.25">
      <c r="A11" s="84">
        <v>45042</v>
      </c>
      <c r="B11" s="85" t="s">
        <v>756</v>
      </c>
      <c r="C11" s="85" t="s">
        <v>743</v>
      </c>
      <c r="D11" s="85" t="s">
        <v>235</v>
      </c>
      <c r="E11" s="90">
        <v>-139045</v>
      </c>
      <c r="F11" s="91">
        <v>0</v>
      </c>
      <c r="G11" s="92">
        <f t="shared" ref="G11:G12" si="0">+E11*0.1</f>
        <v>-13904.5</v>
      </c>
      <c r="H11" s="93">
        <f t="shared" ref="H11:H12" si="1">+G11+E11</f>
        <v>-152949.5</v>
      </c>
    </row>
    <row r="12" spans="1:8" ht="15.75" x14ac:dyDescent="0.25">
      <c r="A12" s="84">
        <v>45068</v>
      </c>
      <c r="B12" s="85" t="s">
        <v>757</v>
      </c>
      <c r="C12" s="85" t="s">
        <v>743</v>
      </c>
      <c r="D12" s="85" t="s">
        <v>235</v>
      </c>
      <c r="E12" s="90">
        <v>-105630</v>
      </c>
      <c r="F12" s="91">
        <v>0</v>
      </c>
      <c r="G12" s="92">
        <f t="shared" si="0"/>
        <v>-10563</v>
      </c>
      <c r="H12" s="93">
        <f t="shared" si="1"/>
        <v>-116193</v>
      </c>
    </row>
    <row r="13" spans="1:8" ht="15.75" x14ac:dyDescent="0.25">
      <c r="A13" s="84"/>
      <c r="B13" s="85"/>
      <c r="C13" s="85"/>
      <c r="D13" s="85" t="s">
        <v>758</v>
      </c>
      <c r="E13" s="90"/>
      <c r="F13" s="91"/>
      <c r="G13" s="92"/>
      <c r="H13" s="93">
        <v>-1400000</v>
      </c>
    </row>
    <row r="14" spans="1:8" ht="15.75" x14ac:dyDescent="0.25">
      <c r="A14" s="91"/>
      <c r="B14" s="91"/>
      <c r="C14" s="91"/>
      <c r="D14" s="94" t="s">
        <v>759</v>
      </c>
      <c r="E14" s="91"/>
      <c r="F14" s="91"/>
      <c r="G14" s="91"/>
      <c r="H14" s="95">
        <f>+SUM(H4:H13)-1</f>
        <v>8367579.5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18" workbookViewId="0">
      <selection activeCell="J9" sqref="J9"/>
    </sheetView>
  </sheetViews>
  <sheetFormatPr defaultColWidth="8.85546875" defaultRowHeight="12.75" x14ac:dyDescent="0.2"/>
  <cols>
    <col min="1" max="1" width="1.28515625" style="58" customWidth="1"/>
    <col min="2" max="2" width="13.7109375" style="58" customWidth="1"/>
    <col min="3" max="3" width="11.28515625" style="58" customWidth="1"/>
    <col min="4" max="4" width="10.7109375" style="58" customWidth="1"/>
    <col min="5" max="5" width="18.7109375" style="58" customWidth="1"/>
    <col min="6" max="6" width="22.28515625" style="58" customWidth="1"/>
    <col min="7" max="7" width="11.85546875" style="58" customWidth="1"/>
    <col min="8" max="8" width="11.5703125" style="58" customWidth="1"/>
    <col min="9" max="9" width="13.5703125" style="58" customWidth="1"/>
    <col min="10" max="10" width="13.140625" style="58" customWidth="1"/>
    <col min="11" max="16384" width="8.85546875" style="58"/>
  </cols>
  <sheetData>
    <row r="1" spans="1:10" x14ac:dyDescent="0.2">
      <c r="A1" s="156" t="s">
        <v>512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2">
      <c r="A2" s="156" t="s">
        <v>513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2">
      <c r="A3" s="57"/>
      <c r="B3" s="57"/>
      <c r="C3" s="57"/>
      <c r="D3" s="57"/>
      <c r="E3" s="57"/>
      <c r="F3" s="57"/>
      <c r="G3" s="59"/>
      <c r="H3" s="59"/>
      <c r="I3" s="59"/>
      <c r="J3" s="59"/>
    </row>
    <row r="4" spans="1:10" ht="38.25" x14ac:dyDescent="0.2">
      <c r="B4" s="60" t="s">
        <v>207</v>
      </c>
      <c r="C4" s="61" t="s">
        <v>205</v>
      </c>
      <c r="D4" s="61" t="s">
        <v>514</v>
      </c>
      <c r="E4" s="62" t="s">
        <v>251</v>
      </c>
      <c r="F4" s="61" t="s">
        <v>515</v>
      </c>
      <c r="G4" s="63" t="s">
        <v>516</v>
      </c>
      <c r="H4" s="63" t="s">
        <v>517</v>
      </c>
      <c r="I4" s="63" t="s">
        <v>210</v>
      </c>
      <c r="J4" s="64" t="s">
        <v>518</v>
      </c>
    </row>
    <row r="5" spans="1:10" x14ac:dyDescent="0.2">
      <c r="B5" s="65"/>
      <c r="C5" s="66"/>
      <c r="D5" s="66"/>
      <c r="E5" s="67" t="s">
        <v>519</v>
      </c>
      <c r="F5" s="66"/>
      <c r="G5" s="68"/>
      <c r="H5" s="68"/>
      <c r="I5" s="68"/>
      <c r="J5" s="69">
        <v>20744946.026000001</v>
      </c>
    </row>
    <row r="6" spans="1:10" ht="22.5" customHeight="1" x14ac:dyDescent="0.2">
      <c r="B6" s="70">
        <v>44938</v>
      </c>
      <c r="C6" s="71" t="s">
        <v>520</v>
      </c>
      <c r="D6" s="71" t="s">
        <v>212</v>
      </c>
      <c r="E6" s="71" t="s">
        <v>521</v>
      </c>
      <c r="F6" s="71" t="s">
        <v>511</v>
      </c>
      <c r="G6" s="78">
        <v>1138154</v>
      </c>
      <c r="H6" s="72" t="s">
        <v>522</v>
      </c>
      <c r="I6" s="72">
        <v>113815</v>
      </c>
      <c r="J6" s="73">
        <v>1251969</v>
      </c>
    </row>
    <row r="7" spans="1:10" ht="22.5" customHeight="1" x14ac:dyDescent="0.2">
      <c r="B7" s="70">
        <v>44957</v>
      </c>
      <c r="C7" s="71" t="s">
        <v>523</v>
      </c>
      <c r="D7" s="71" t="s">
        <v>212</v>
      </c>
      <c r="E7" s="71" t="s">
        <v>524</v>
      </c>
      <c r="F7" s="71" t="s">
        <v>511</v>
      </c>
      <c r="G7" s="78">
        <v>1823033</v>
      </c>
      <c r="H7" s="72" t="s">
        <v>522</v>
      </c>
      <c r="I7" s="72">
        <v>182303</v>
      </c>
      <c r="J7" s="73">
        <v>2005336</v>
      </c>
    </row>
    <row r="8" spans="1:10" ht="22.5" customHeight="1" x14ac:dyDescent="0.2">
      <c r="B8" s="70">
        <v>44957</v>
      </c>
      <c r="C8" s="71" t="s">
        <v>525</v>
      </c>
      <c r="D8" s="71" t="s">
        <v>212</v>
      </c>
      <c r="E8" s="71" t="s">
        <v>526</v>
      </c>
      <c r="F8" s="71" t="s">
        <v>511</v>
      </c>
      <c r="G8" s="78">
        <v>1077263</v>
      </c>
      <c r="H8" s="72" t="s">
        <v>522</v>
      </c>
      <c r="I8" s="72">
        <v>107726</v>
      </c>
      <c r="J8" s="73">
        <v>1184989</v>
      </c>
    </row>
    <row r="9" spans="1:10" ht="22.5" customHeight="1" x14ac:dyDescent="0.2">
      <c r="B9" s="70">
        <v>44957</v>
      </c>
      <c r="C9" s="71" t="s">
        <v>527</v>
      </c>
      <c r="D9" s="71" t="s">
        <v>212</v>
      </c>
      <c r="E9" s="71" t="s">
        <v>528</v>
      </c>
      <c r="F9" s="71" t="s">
        <v>511</v>
      </c>
      <c r="G9" s="78">
        <v>2116729</v>
      </c>
      <c r="H9" s="72" t="s">
        <v>522</v>
      </c>
      <c r="I9" s="72">
        <v>211673</v>
      </c>
      <c r="J9" s="73">
        <v>2328402</v>
      </c>
    </row>
    <row r="10" spans="1:10" ht="22.5" customHeight="1" x14ac:dyDescent="0.2">
      <c r="B10" s="70">
        <v>44957</v>
      </c>
      <c r="C10" s="71" t="s">
        <v>529</v>
      </c>
      <c r="D10" s="71" t="s">
        <v>212</v>
      </c>
      <c r="E10" s="71" t="s">
        <v>530</v>
      </c>
      <c r="F10" s="71" t="s">
        <v>511</v>
      </c>
      <c r="G10" s="78">
        <v>1265334</v>
      </c>
      <c r="H10" s="72" t="s">
        <v>522</v>
      </c>
      <c r="I10" s="72">
        <v>126533</v>
      </c>
      <c r="J10" s="73">
        <v>1391867</v>
      </c>
    </row>
    <row r="11" spans="1:10" ht="22.5" customHeight="1" x14ac:dyDescent="0.2">
      <c r="B11" s="70">
        <v>44957</v>
      </c>
      <c r="C11" s="71" t="s">
        <v>531</v>
      </c>
      <c r="D11" s="71" t="s">
        <v>212</v>
      </c>
      <c r="E11" s="71" t="s">
        <v>532</v>
      </c>
      <c r="F11" s="71" t="s">
        <v>511</v>
      </c>
      <c r="G11" s="78">
        <v>1063637</v>
      </c>
      <c r="H11" s="72" t="s">
        <v>522</v>
      </c>
      <c r="I11" s="72">
        <v>106364</v>
      </c>
      <c r="J11" s="73">
        <v>1170001</v>
      </c>
    </row>
    <row r="12" spans="1:10" ht="22.5" customHeight="1" x14ac:dyDescent="0.2">
      <c r="B12" s="70">
        <v>44981</v>
      </c>
      <c r="C12" s="71" t="s">
        <v>533</v>
      </c>
      <c r="D12" s="71" t="s">
        <v>534</v>
      </c>
      <c r="E12" s="71" t="s">
        <v>235</v>
      </c>
      <c r="F12" s="71" t="s">
        <v>511</v>
      </c>
      <c r="G12" s="78">
        <v>-255459</v>
      </c>
      <c r="H12" s="72" t="s">
        <v>522</v>
      </c>
      <c r="I12" s="72">
        <v>-25546</v>
      </c>
      <c r="J12" s="73">
        <v>-281005</v>
      </c>
    </row>
    <row r="13" spans="1:10" ht="22.5" customHeight="1" x14ac:dyDescent="0.2">
      <c r="B13" s="70">
        <v>44981</v>
      </c>
      <c r="C13" s="71" t="s">
        <v>535</v>
      </c>
      <c r="D13" s="71" t="s">
        <v>534</v>
      </c>
      <c r="E13" s="71" t="s">
        <v>235</v>
      </c>
      <c r="F13" s="71" t="s">
        <v>511</v>
      </c>
      <c r="G13" s="78">
        <v>-632564</v>
      </c>
      <c r="H13" s="72" t="s">
        <v>522</v>
      </c>
      <c r="I13" s="72">
        <v>-63257</v>
      </c>
      <c r="J13" s="73">
        <v>-695821</v>
      </c>
    </row>
    <row r="14" spans="1:10" ht="22.5" customHeight="1" x14ac:dyDescent="0.2">
      <c r="B14" s="70">
        <v>44981</v>
      </c>
      <c r="C14" s="71" t="s">
        <v>536</v>
      </c>
      <c r="D14" s="71" t="s">
        <v>534</v>
      </c>
      <c r="E14" s="71" t="s">
        <v>235</v>
      </c>
      <c r="F14" s="71" t="s">
        <v>511</v>
      </c>
      <c r="G14" s="78">
        <v>-215452</v>
      </c>
      <c r="H14" s="72" t="s">
        <v>522</v>
      </c>
      <c r="I14" s="72">
        <v>-21545</v>
      </c>
      <c r="J14" s="73">
        <v>-236997</v>
      </c>
    </row>
    <row r="15" spans="1:10" ht="22.5" customHeight="1" x14ac:dyDescent="0.2">
      <c r="B15" s="70">
        <v>44981</v>
      </c>
      <c r="C15" s="71" t="s">
        <v>537</v>
      </c>
      <c r="D15" s="71" t="s">
        <v>534</v>
      </c>
      <c r="E15" s="71" t="s">
        <v>235</v>
      </c>
      <c r="F15" s="71" t="s">
        <v>511</v>
      </c>
      <c r="G15" s="78">
        <v>-592685</v>
      </c>
      <c r="H15" s="72" t="s">
        <v>522</v>
      </c>
      <c r="I15" s="72">
        <v>-59268</v>
      </c>
      <c r="J15" s="73">
        <v>-651953</v>
      </c>
    </row>
    <row r="16" spans="1:10" ht="22.5" customHeight="1" x14ac:dyDescent="0.2">
      <c r="B16" s="70">
        <v>44981</v>
      </c>
      <c r="C16" s="71" t="s">
        <v>538</v>
      </c>
      <c r="D16" s="71" t="s">
        <v>534</v>
      </c>
      <c r="E16" s="71" t="s">
        <v>235</v>
      </c>
      <c r="F16" s="71" t="s">
        <v>511</v>
      </c>
      <c r="G16" s="78">
        <v>-205082</v>
      </c>
      <c r="H16" s="72" t="s">
        <v>522</v>
      </c>
      <c r="I16" s="72">
        <v>-20509</v>
      </c>
      <c r="J16" s="73">
        <v>-225591</v>
      </c>
    </row>
    <row r="17" spans="2:10" ht="22.5" customHeight="1" x14ac:dyDescent="0.2">
      <c r="B17" s="70">
        <v>44981</v>
      </c>
      <c r="C17" s="71" t="s">
        <v>539</v>
      </c>
      <c r="D17" s="71" t="s">
        <v>534</v>
      </c>
      <c r="E17" s="71" t="s">
        <v>235</v>
      </c>
      <c r="F17" s="71" t="s">
        <v>511</v>
      </c>
      <c r="G17" s="78">
        <v>-434564</v>
      </c>
      <c r="H17" s="72" t="s">
        <v>522</v>
      </c>
      <c r="I17" s="72">
        <v>-43457</v>
      </c>
      <c r="J17" s="73">
        <v>-478021</v>
      </c>
    </row>
    <row r="18" spans="2:10" ht="22.5" customHeight="1" x14ac:dyDescent="0.2">
      <c r="B18" s="70">
        <v>44981</v>
      </c>
      <c r="C18" s="71" t="s">
        <v>540</v>
      </c>
      <c r="D18" s="71" t="s">
        <v>534</v>
      </c>
      <c r="E18" s="71" t="s">
        <v>235</v>
      </c>
      <c r="F18" s="71" t="s">
        <v>511</v>
      </c>
      <c r="G18" s="78">
        <v>-192879</v>
      </c>
      <c r="H18" s="72" t="s">
        <v>522</v>
      </c>
      <c r="I18" s="72">
        <v>-19288</v>
      </c>
      <c r="J18" s="73">
        <v>-212167</v>
      </c>
    </row>
    <row r="19" spans="2:10" ht="22.5" customHeight="1" x14ac:dyDescent="0.2">
      <c r="B19" s="70">
        <v>44981</v>
      </c>
      <c r="C19" s="71"/>
      <c r="D19" s="71"/>
      <c r="E19" s="71" t="s">
        <v>541</v>
      </c>
      <c r="F19" s="71"/>
      <c r="G19" s="78"/>
      <c r="H19" s="72"/>
      <c r="I19" s="72"/>
      <c r="J19" s="73">
        <v>-20744943</v>
      </c>
    </row>
    <row r="20" spans="2:10" ht="22.5" customHeight="1" x14ac:dyDescent="0.2">
      <c r="B20" s="70">
        <v>44999</v>
      </c>
      <c r="C20" s="71" t="s">
        <v>542</v>
      </c>
      <c r="D20" s="71" t="s">
        <v>212</v>
      </c>
      <c r="E20" s="71" t="s">
        <v>543</v>
      </c>
      <c r="F20" s="71" t="s">
        <v>511</v>
      </c>
      <c r="G20" s="78">
        <v>1365749</v>
      </c>
      <c r="H20" s="72" t="s">
        <v>522</v>
      </c>
      <c r="I20" s="72">
        <v>136575</v>
      </c>
      <c r="J20" s="73">
        <v>1502324</v>
      </c>
    </row>
    <row r="21" spans="2:10" ht="22.5" customHeight="1" x14ac:dyDescent="0.2">
      <c r="B21" s="70">
        <v>44999</v>
      </c>
      <c r="C21" s="71" t="s">
        <v>544</v>
      </c>
      <c r="D21" s="71" t="s">
        <v>212</v>
      </c>
      <c r="E21" s="71" t="s">
        <v>545</v>
      </c>
      <c r="F21" s="71" t="s">
        <v>511</v>
      </c>
      <c r="G21" s="78">
        <v>894771</v>
      </c>
      <c r="H21" s="72" t="s">
        <v>522</v>
      </c>
      <c r="I21" s="72">
        <v>89477</v>
      </c>
      <c r="J21" s="73">
        <v>984248</v>
      </c>
    </row>
    <row r="22" spans="2:10" ht="22.5" customHeight="1" x14ac:dyDescent="0.2">
      <c r="B22" s="70">
        <v>44999</v>
      </c>
      <c r="C22" s="71" t="s">
        <v>546</v>
      </c>
      <c r="D22" s="71" t="s">
        <v>212</v>
      </c>
      <c r="E22" s="71" t="s">
        <v>547</v>
      </c>
      <c r="F22" s="71" t="s">
        <v>511</v>
      </c>
      <c r="G22" s="78">
        <v>1100134</v>
      </c>
      <c r="H22" s="72" t="s">
        <v>522</v>
      </c>
      <c r="I22" s="72">
        <v>110013</v>
      </c>
      <c r="J22" s="73">
        <v>1210147</v>
      </c>
    </row>
    <row r="23" spans="2:10" ht="22.5" customHeight="1" x14ac:dyDescent="0.2">
      <c r="B23" s="70">
        <v>44999</v>
      </c>
      <c r="C23" s="71" t="s">
        <v>548</v>
      </c>
      <c r="D23" s="71" t="s">
        <v>212</v>
      </c>
      <c r="E23" s="71" t="s">
        <v>549</v>
      </c>
      <c r="F23" s="71" t="s">
        <v>511</v>
      </c>
      <c r="G23" s="78">
        <v>1016770</v>
      </c>
      <c r="H23" s="72" t="s">
        <v>522</v>
      </c>
      <c r="I23" s="72">
        <v>101677</v>
      </c>
      <c r="J23" s="73">
        <v>1118447</v>
      </c>
    </row>
    <row r="24" spans="2:10" ht="22.5" customHeight="1" x14ac:dyDescent="0.2">
      <c r="B24" s="70">
        <v>45009</v>
      </c>
      <c r="C24" s="71" t="s">
        <v>550</v>
      </c>
      <c r="D24" s="71" t="s">
        <v>212</v>
      </c>
      <c r="E24" s="71" t="s">
        <v>551</v>
      </c>
      <c r="F24" s="71" t="s">
        <v>511</v>
      </c>
      <c r="G24" s="78">
        <v>648208</v>
      </c>
      <c r="H24" s="72" t="s">
        <v>522</v>
      </c>
      <c r="I24" s="72">
        <v>64821</v>
      </c>
      <c r="J24" s="73">
        <v>713029</v>
      </c>
    </row>
    <row r="25" spans="2:10" ht="22.5" customHeight="1" x14ac:dyDescent="0.2">
      <c r="B25" s="70">
        <v>45027</v>
      </c>
      <c r="C25" s="71" t="s">
        <v>552</v>
      </c>
      <c r="D25" s="71" t="s">
        <v>534</v>
      </c>
      <c r="E25" s="71" t="s">
        <v>553</v>
      </c>
      <c r="F25" s="71" t="s">
        <v>511</v>
      </c>
      <c r="G25" s="78">
        <v>-703815</v>
      </c>
      <c r="H25" s="72" t="s">
        <v>522</v>
      </c>
      <c r="I25" s="72">
        <v>-70382</v>
      </c>
      <c r="J25" s="73">
        <v>-774197</v>
      </c>
    </row>
    <row r="26" spans="2:10" ht="22.5" customHeight="1" x14ac:dyDescent="0.2">
      <c r="B26" s="70">
        <v>45027</v>
      </c>
      <c r="C26" s="71" t="s">
        <v>554</v>
      </c>
      <c r="D26" s="71" t="s">
        <v>534</v>
      </c>
      <c r="E26" s="71" t="s">
        <v>555</v>
      </c>
      <c r="F26" s="71" t="s">
        <v>511</v>
      </c>
      <c r="G26" s="78">
        <v>-702075</v>
      </c>
      <c r="H26" s="72" t="s">
        <v>522</v>
      </c>
      <c r="I26" s="72">
        <v>-70209</v>
      </c>
      <c r="J26" s="73">
        <v>-772284</v>
      </c>
    </row>
    <row r="27" spans="2:10" ht="22.5" customHeight="1" x14ac:dyDescent="0.2">
      <c r="B27" s="70">
        <v>45027</v>
      </c>
      <c r="C27" s="71" t="s">
        <v>556</v>
      </c>
      <c r="D27" s="71" t="s">
        <v>534</v>
      </c>
      <c r="E27" s="71" t="s">
        <v>557</v>
      </c>
      <c r="F27" s="71" t="s">
        <v>511</v>
      </c>
      <c r="G27" s="78">
        <v>-392968</v>
      </c>
      <c r="H27" s="72" t="s">
        <v>522</v>
      </c>
      <c r="I27" s="72">
        <v>-39296</v>
      </c>
      <c r="J27" s="73">
        <v>-432264</v>
      </c>
    </row>
    <row r="28" spans="2:10" ht="22.5" customHeight="1" x14ac:dyDescent="0.2">
      <c r="B28" s="70">
        <v>45027</v>
      </c>
      <c r="C28" s="71" t="s">
        <v>558</v>
      </c>
      <c r="D28" s="71" t="s">
        <v>534</v>
      </c>
      <c r="E28" s="71" t="s">
        <v>559</v>
      </c>
      <c r="F28" s="71" t="s">
        <v>511</v>
      </c>
      <c r="G28" s="78">
        <v>-318185</v>
      </c>
      <c r="H28" s="72" t="s">
        <v>522</v>
      </c>
      <c r="I28" s="72">
        <v>-31819</v>
      </c>
      <c r="J28" s="73">
        <v>-350004</v>
      </c>
    </row>
    <row r="29" spans="2:10" ht="22.5" customHeight="1" x14ac:dyDescent="0.2">
      <c r="B29" s="70">
        <v>45027</v>
      </c>
      <c r="C29" s="71" t="s">
        <v>560</v>
      </c>
      <c r="D29" s="71" t="s">
        <v>534</v>
      </c>
      <c r="E29" s="71" t="s">
        <v>561</v>
      </c>
      <c r="F29" s="71" t="s">
        <v>511</v>
      </c>
      <c r="G29" s="78">
        <v>-210459</v>
      </c>
      <c r="H29" s="72" t="s">
        <v>522</v>
      </c>
      <c r="I29" s="72">
        <v>-21046</v>
      </c>
      <c r="J29" s="73">
        <v>-231505</v>
      </c>
    </row>
    <row r="30" spans="2:10" ht="22.5" customHeight="1" x14ac:dyDescent="0.2">
      <c r="B30" s="70">
        <v>45027</v>
      </c>
      <c r="C30" s="71" t="s">
        <v>562</v>
      </c>
      <c r="D30" s="71" t="s">
        <v>534</v>
      </c>
      <c r="E30" s="71" t="s">
        <v>563</v>
      </c>
      <c r="F30" s="71" t="s">
        <v>511</v>
      </c>
      <c r="G30" s="78">
        <v>-430904</v>
      </c>
      <c r="H30" s="72" t="s">
        <v>522</v>
      </c>
      <c r="I30" s="72">
        <v>-43090</v>
      </c>
      <c r="J30" s="73">
        <v>-473994</v>
      </c>
    </row>
    <row r="31" spans="2:10" ht="22.5" customHeight="1" x14ac:dyDescent="0.2">
      <c r="B31" s="70">
        <v>45028</v>
      </c>
      <c r="C31" s="71" t="s">
        <v>564</v>
      </c>
      <c r="D31" s="71" t="s">
        <v>534</v>
      </c>
      <c r="E31" s="71" t="s">
        <v>565</v>
      </c>
      <c r="F31" s="71" t="s">
        <v>511</v>
      </c>
      <c r="G31" s="78">
        <v>-156532</v>
      </c>
      <c r="H31" s="72" t="s">
        <v>522</v>
      </c>
      <c r="I31" s="72">
        <v>-15653</v>
      </c>
      <c r="J31" s="73">
        <v>-172185</v>
      </c>
    </row>
    <row r="32" spans="2:10" ht="22.5" customHeight="1" x14ac:dyDescent="0.2">
      <c r="B32" s="70">
        <v>45028</v>
      </c>
      <c r="C32" s="71" t="s">
        <v>566</v>
      </c>
      <c r="D32" s="71" t="s">
        <v>534</v>
      </c>
      <c r="E32" s="71" t="s">
        <v>567</v>
      </c>
      <c r="F32" s="71" t="s">
        <v>511</v>
      </c>
      <c r="G32" s="78">
        <v>-1025532</v>
      </c>
      <c r="H32" s="72" t="s">
        <v>522</v>
      </c>
      <c r="I32" s="72">
        <v>-102553</v>
      </c>
      <c r="J32" s="73">
        <v>-1128085</v>
      </c>
    </row>
    <row r="33" spans="2:10" ht="22.5" customHeight="1" x14ac:dyDescent="0.2">
      <c r="B33" s="70">
        <v>45028</v>
      </c>
      <c r="C33" s="71" t="s">
        <v>568</v>
      </c>
      <c r="D33" s="71" t="s">
        <v>534</v>
      </c>
      <c r="E33" s="71" t="s">
        <v>569</v>
      </c>
      <c r="F33" s="71" t="s">
        <v>511</v>
      </c>
      <c r="G33" s="78">
        <v>-844984</v>
      </c>
      <c r="H33" s="72" t="s">
        <v>522</v>
      </c>
      <c r="I33" s="72">
        <v>-84499</v>
      </c>
      <c r="J33" s="73">
        <v>-929483</v>
      </c>
    </row>
    <row r="34" spans="2:10" ht="22.5" customHeight="1" x14ac:dyDescent="0.2">
      <c r="B34" s="70">
        <v>45028</v>
      </c>
      <c r="C34" s="71" t="s">
        <v>570</v>
      </c>
      <c r="D34" s="71" t="s">
        <v>534</v>
      </c>
      <c r="E34" s="71" t="s">
        <v>571</v>
      </c>
      <c r="F34" s="71" t="s">
        <v>511</v>
      </c>
      <c r="G34" s="78">
        <v>-410164</v>
      </c>
      <c r="H34" s="72" t="s">
        <v>522</v>
      </c>
      <c r="I34" s="72">
        <v>-41016</v>
      </c>
      <c r="J34" s="73">
        <v>-451180</v>
      </c>
    </row>
    <row r="35" spans="2:10" ht="22.5" customHeight="1" x14ac:dyDescent="0.2">
      <c r="B35" s="70">
        <v>45042</v>
      </c>
      <c r="C35" s="71" t="s">
        <v>572</v>
      </c>
      <c r="D35" s="71" t="s">
        <v>212</v>
      </c>
      <c r="E35" s="71" t="s">
        <v>573</v>
      </c>
      <c r="F35" s="71" t="s">
        <v>511</v>
      </c>
      <c r="G35" s="78">
        <v>940137</v>
      </c>
      <c r="H35" s="72" t="s">
        <v>522</v>
      </c>
      <c r="I35" s="72">
        <v>94014</v>
      </c>
      <c r="J35" s="73">
        <v>1034151</v>
      </c>
    </row>
    <row r="36" spans="2:10" ht="22.5" customHeight="1" x14ac:dyDescent="0.2">
      <c r="B36" s="70">
        <v>45042</v>
      </c>
      <c r="C36" s="71" t="s">
        <v>574</v>
      </c>
      <c r="D36" s="71" t="s">
        <v>212</v>
      </c>
      <c r="E36" s="71" t="s">
        <v>575</v>
      </c>
      <c r="F36" s="71" t="s">
        <v>511</v>
      </c>
      <c r="G36" s="78">
        <v>938356</v>
      </c>
      <c r="H36" s="72" t="s">
        <v>522</v>
      </c>
      <c r="I36" s="72">
        <v>93836</v>
      </c>
      <c r="J36" s="73">
        <v>1032192</v>
      </c>
    </row>
    <row r="37" spans="2:10" ht="22.5" customHeight="1" x14ac:dyDescent="0.2">
      <c r="B37" s="70">
        <v>45042</v>
      </c>
      <c r="C37" s="71" t="s">
        <v>576</v>
      </c>
      <c r="D37" s="71" t="s">
        <v>212</v>
      </c>
      <c r="E37" s="71" t="s">
        <v>577</v>
      </c>
      <c r="F37" s="71" t="s">
        <v>511</v>
      </c>
      <c r="G37" s="78">
        <v>1023591</v>
      </c>
      <c r="H37" s="72" t="s">
        <v>522</v>
      </c>
      <c r="I37" s="72">
        <v>102359</v>
      </c>
      <c r="J37" s="73">
        <v>1125950</v>
      </c>
    </row>
    <row r="38" spans="2:10" ht="22.5" customHeight="1" x14ac:dyDescent="0.2">
      <c r="B38" s="70">
        <v>45042</v>
      </c>
      <c r="C38" s="71" t="s">
        <v>578</v>
      </c>
      <c r="D38" s="71" t="s">
        <v>212</v>
      </c>
      <c r="E38" s="71" t="s">
        <v>579</v>
      </c>
      <c r="F38" s="71" t="s">
        <v>511</v>
      </c>
      <c r="G38" s="78">
        <v>1315586</v>
      </c>
      <c r="H38" s="72" t="s">
        <v>522</v>
      </c>
      <c r="I38" s="72">
        <v>131559</v>
      </c>
      <c r="J38" s="73">
        <v>1447145</v>
      </c>
    </row>
    <row r="39" spans="2:10" ht="22.5" customHeight="1" x14ac:dyDescent="0.2">
      <c r="B39" s="70">
        <v>45042</v>
      </c>
      <c r="C39" s="71" t="s">
        <v>580</v>
      </c>
      <c r="D39" s="71" t="s">
        <v>212</v>
      </c>
      <c r="E39" s="71" t="s">
        <v>581</v>
      </c>
      <c r="F39" s="71" t="s">
        <v>511</v>
      </c>
      <c r="G39" s="78">
        <v>1052958</v>
      </c>
      <c r="H39" s="72" t="s">
        <v>522</v>
      </c>
      <c r="I39" s="72">
        <v>105296</v>
      </c>
      <c r="J39" s="73">
        <v>1158254</v>
      </c>
    </row>
    <row r="40" spans="2:10" ht="22.5" customHeight="1" x14ac:dyDescent="0.2">
      <c r="B40" s="70">
        <v>45042</v>
      </c>
      <c r="C40" s="71" t="s">
        <v>582</v>
      </c>
      <c r="D40" s="71" t="s">
        <v>212</v>
      </c>
      <c r="E40" s="71" t="s">
        <v>583</v>
      </c>
      <c r="F40" s="71" t="s">
        <v>511</v>
      </c>
      <c r="G40" s="78">
        <v>1164407</v>
      </c>
      <c r="H40" s="72" t="s">
        <v>522</v>
      </c>
      <c r="I40" s="72">
        <v>116441</v>
      </c>
      <c r="J40" s="73">
        <v>1280848</v>
      </c>
    </row>
    <row r="41" spans="2:10" ht="22.5" customHeight="1" x14ac:dyDescent="0.2">
      <c r="B41" s="70">
        <v>45042</v>
      </c>
      <c r="C41" s="71" t="s">
        <v>584</v>
      </c>
      <c r="D41" s="71" t="s">
        <v>212</v>
      </c>
      <c r="E41" s="71" t="s">
        <v>585</v>
      </c>
      <c r="F41" s="71" t="s">
        <v>511</v>
      </c>
      <c r="G41" s="78">
        <v>2066076</v>
      </c>
      <c r="H41" s="72" t="s">
        <v>522</v>
      </c>
      <c r="I41" s="72">
        <v>206608</v>
      </c>
      <c r="J41" s="73">
        <v>2272684</v>
      </c>
    </row>
    <row r="42" spans="2:10" ht="22.5" customHeight="1" x14ac:dyDescent="0.2">
      <c r="B42" s="70">
        <v>45042</v>
      </c>
      <c r="C42" s="71" t="s">
        <v>586</v>
      </c>
      <c r="D42" s="71" t="s">
        <v>212</v>
      </c>
      <c r="E42" s="71" t="s">
        <v>587</v>
      </c>
      <c r="F42" s="71" t="s">
        <v>511</v>
      </c>
      <c r="G42" s="78">
        <v>894770</v>
      </c>
      <c r="H42" s="72" t="s">
        <v>522</v>
      </c>
      <c r="I42" s="72">
        <v>89477</v>
      </c>
      <c r="J42" s="73">
        <v>984247</v>
      </c>
    </row>
    <row r="43" spans="2:10" ht="22.5" customHeight="1" x14ac:dyDescent="0.2">
      <c r="B43" s="70">
        <v>45042</v>
      </c>
      <c r="C43" s="71" t="s">
        <v>588</v>
      </c>
      <c r="D43" s="71" t="s">
        <v>212</v>
      </c>
      <c r="E43" s="71" t="s">
        <v>589</v>
      </c>
      <c r="F43" s="71" t="s">
        <v>511</v>
      </c>
      <c r="G43" s="78">
        <v>912378</v>
      </c>
      <c r="H43" s="72" t="s">
        <v>522</v>
      </c>
      <c r="I43" s="72">
        <v>91238</v>
      </c>
      <c r="J43" s="73">
        <v>1003616</v>
      </c>
    </row>
    <row r="44" spans="2:10" ht="22.5" customHeight="1" x14ac:dyDescent="0.2">
      <c r="B44" s="70">
        <v>45043</v>
      </c>
      <c r="C44" s="71" t="s">
        <v>590</v>
      </c>
      <c r="D44" s="71" t="s">
        <v>212</v>
      </c>
      <c r="E44" s="71" t="s">
        <v>591</v>
      </c>
      <c r="F44" s="71" t="s">
        <v>511</v>
      </c>
      <c r="G44" s="78">
        <v>323179</v>
      </c>
      <c r="H44" s="72" t="s">
        <v>522</v>
      </c>
      <c r="I44" s="72">
        <v>32318</v>
      </c>
      <c r="J44" s="73">
        <v>355497</v>
      </c>
    </row>
    <row r="45" spans="2:10" ht="22.5" customHeight="1" x14ac:dyDescent="0.2">
      <c r="B45" s="70">
        <v>45062</v>
      </c>
      <c r="C45" s="71" t="s">
        <v>592</v>
      </c>
      <c r="D45" s="71" t="s">
        <v>534</v>
      </c>
      <c r="E45" s="71" t="s">
        <v>593</v>
      </c>
      <c r="F45" s="71" t="s">
        <v>511</v>
      </c>
      <c r="G45" s="78">
        <v>-53927</v>
      </c>
      <c r="H45" s="72" t="s">
        <v>522</v>
      </c>
      <c r="I45" s="72">
        <v>-5393</v>
      </c>
      <c r="J45" s="73">
        <v>-59320</v>
      </c>
    </row>
    <row r="46" spans="2:10" ht="22.5" customHeight="1" x14ac:dyDescent="0.2">
      <c r="B46" s="70">
        <v>45062</v>
      </c>
      <c r="C46" s="71" t="s">
        <v>594</v>
      </c>
      <c r="D46" s="71" t="s">
        <v>534</v>
      </c>
      <c r="E46" s="71" t="s">
        <v>595</v>
      </c>
      <c r="F46" s="71" t="s">
        <v>511</v>
      </c>
      <c r="G46" s="78">
        <v>-425911</v>
      </c>
      <c r="H46" s="72" t="s">
        <v>522</v>
      </c>
      <c r="I46" s="72">
        <v>-42591</v>
      </c>
      <c r="J46" s="73">
        <v>-468502</v>
      </c>
    </row>
    <row r="47" spans="2:10" ht="22.5" customHeight="1" x14ac:dyDescent="0.2">
      <c r="B47" s="70">
        <v>45062</v>
      </c>
      <c r="C47" s="71" t="s">
        <v>596</v>
      </c>
      <c r="D47" s="71" t="s">
        <v>534</v>
      </c>
      <c r="E47" s="71" t="s">
        <v>597</v>
      </c>
      <c r="F47" s="71" t="s">
        <v>511</v>
      </c>
      <c r="G47" s="78">
        <v>-193007</v>
      </c>
      <c r="H47" s="72" t="s">
        <v>522</v>
      </c>
      <c r="I47" s="72">
        <v>-19300</v>
      </c>
      <c r="J47" s="73">
        <v>-212307</v>
      </c>
    </row>
    <row r="48" spans="2:10" ht="22.5" customHeight="1" x14ac:dyDescent="0.2">
      <c r="B48" s="70">
        <v>45062</v>
      </c>
      <c r="C48" s="71" t="s">
        <v>598</v>
      </c>
      <c r="D48" s="71" t="s">
        <v>534</v>
      </c>
      <c r="E48" s="71" t="s">
        <v>599</v>
      </c>
      <c r="F48" s="71" t="s">
        <v>511</v>
      </c>
      <c r="G48" s="78">
        <v>-48678</v>
      </c>
      <c r="H48" s="72" t="s">
        <v>522</v>
      </c>
      <c r="I48" s="72">
        <v>-4868</v>
      </c>
      <c r="J48" s="73">
        <v>-53546</v>
      </c>
    </row>
    <row r="49" spans="2:10" ht="22.5" customHeight="1" x14ac:dyDescent="0.2">
      <c r="B49" s="70">
        <v>45062</v>
      </c>
      <c r="C49" s="71" t="s">
        <v>600</v>
      </c>
      <c r="D49" s="71" t="s">
        <v>534</v>
      </c>
      <c r="E49" s="71" t="s">
        <v>601</v>
      </c>
      <c r="F49" s="71" t="s">
        <v>511</v>
      </c>
      <c r="G49" s="78">
        <v>-332087</v>
      </c>
      <c r="H49" s="72" t="s">
        <v>522</v>
      </c>
      <c r="I49" s="72">
        <v>-33209</v>
      </c>
      <c r="J49" s="73">
        <v>-365296</v>
      </c>
    </row>
    <row r="50" spans="2:10" ht="22.5" customHeight="1" x14ac:dyDescent="0.2">
      <c r="B50" s="70">
        <v>45062</v>
      </c>
      <c r="C50" s="71" t="s">
        <v>602</v>
      </c>
      <c r="D50" s="71" t="s">
        <v>534</v>
      </c>
      <c r="E50" s="71" t="s">
        <v>603</v>
      </c>
      <c r="F50" s="71" t="s">
        <v>511</v>
      </c>
      <c r="G50" s="78">
        <v>-48678</v>
      </c>
      <c r="H50" s="72" t="s">
        <v>522</v>
      </c>
      <c r="I50" s="72">
        <v>-4868</v>
      </c>
      <c r="J50" s="73">
        <v>-53546</v>
      </c>
    </row>
    <row r="51" spans="2:10" ht="22.5" customHeight="1" x14ac:dyDescent="0.2">
      <c r="B51" s="70">
        <v>45062</v>
      </c>
      <c r="C51" s="71" t="s">
        <v>604</v>
      </c>
      <c r="D51" s="71" t="s">
        <v>534</v>
      </c>
      <c r="E51" s="71" t="s">
        <v>605</v>
      </c>
      <c r="F51" s="71" t="s">
        <v>511</v>
      </c>
      <c r="G51" s="78">
        <v>-377233</v>
      </c>
      <c r="H51" s="72" t="s">
        <v>522</v>
      </c>
      <c r="I51" s="72">
        <v>-37723</v>
      </c>
      <c r="J51" s="73">
        <v>-414956</v>
      </c>
    </row>
    <row r="52" spans="2:10" ht="22.5" customHeight="1" x14ac:dyDescent="0.2">
      <c r="B52" s="70">
        <v>45090</v>
      </c>
      <c r="C52" s="71" t="s">
        <v>606</v>
      </c>
      <c r="D52" s="71" t="s">
        <v>534</v>
      </c>
      <c r="E52" s="71" t="s">
        <v>607</v>
      </c>
      <c r="F52" s="71" t="s">
        <v>511</v>
      </c>
      <c r="G52" s="78">
        <v>-119906</v>
      </c>
      <c r="H52" s="72" t="s">
        <v>522</v>
      </c>
      <c r="I52" s="72">
        <v>-11991</v>
      </c>
      <c r="J52" s="73">
        <v>-131897</v>
      </c>
    </row>
    <row r="53" spans="2:10" ht="22.5" customHeight="1" x14ac:dyDescent="0.2">
      <c r="B53" s="70">
        <v>45090</v>
      </c>
      <c r="C53" s="71" t="s">
        <v>608</v>
      </c>
      <c r="D53" s="71" t="s">
        <v>534</v>
      </c>
      <c r="E53" s="71" t="s">
        <v>609</v>
      </c>
      <c r="F53" s="71" t="s">
        <v>511</v>
      </c>
      <c r="G53" s="78">
        <v>-312808</v>
      </c>
      <c r="H53" s="72" t="s">
        <v>522</v>
      </c>
      <c r="I53" s="72">
        <v>-31281</v>
      </c>
      <c r="J53" s="73">
        <v>-344089</v>
      </c>
    </row>
    <row r="54" spans="2:10" ht="22.5" customHeight="1" x14ac:dyDescent="0.2">
      <c r="B54" s="70">
        <v>45090</v>
      </c>
      <c r="C54" s="71" t="s">
        <v>610</v>
      </c>
      <c r="D54" s="71" t="s">
        <v>534</v>
      </c>
      <c r="E54" s="71" t="s">
        <v>611</v>
      </c>
      <c r="F54" s="71" t="s">
        <v>511</v>
      </c>
      <c r="G54" s="78">
        <v>-456986</v>
      </c>
      <c r="H54" s="72" t="s">
        <v>522</v>
      </c>
      <c r="I54" s="72">
        <v>-45699</v>
      </c>
      <c r="J54" s="73">
        <v>-502685</v>
      </c>
    </row>
    <row r="55" spans="2:10" ht="22.5" customHeight="1" x14ac:dyDescent="0.2">
      <c r="B55" s="70">
        <v>45090</v>
      </c>
      <c r="C55" s="71" t="s">
        <v>612</v>
      </c>
      <c r="D55" s="71" t="s">
        <v>534</v>
      </c>
      <c r="E55" s="71" t="s">
        <v>613</v>
      </c>
      <c r="F55" s="71" t="s">
        <v>511</v>
      </c>
      <c r="G55" s="78">
        <v>-485170</v>
      </c>
      <c r="H55" s="72" t="s">
        <v>522</v>
      </c>
      <c r="I55" s="72">
        <v>-48517</v>
      </c>
      <c r="J55" s="73">
        <v>-533687</v>
      </c>
    </row>
    <row r="56" spans="2:10" ht="22.5" customHeight="1" x14ac:dyDescent="0.2">
      <c r="B56" s="70">
        <v>45090</v>
      </c>
      <c r="C56" s="71" t="s">
        <v>614</v>
      </c>
      <c r="D56" s="71" t="s">
        <v>534</v>
      </c>
      <c r="E56" s="71" t="s">
        <v>615</v>
      </c>
      <c r="F56" s="71" t="s">
        <v>511</v>
      </c>
      <c r="G56" s="78">
        <v>-559730</v>
      </c>
      <c r="H56" s="72" t="s">
        <v>522</v>
      </c>
      <c r="I56" s="72">
        <v>-55972</v>
      </c>
      <c r="J56" s="73">
        <v>-615702</v>
      </c>
    </row>
    <row r="57" spans="2:10" ht="22.5" customHeight="1" x14ac:dyDescent="0.2">
      <c r="B57" s="70">
        <v>45090</v>
      </c>
      <c r="C57" s="71" t="s">
        <v>616</v>
      </c>
      <c r="D57" s="71" t="s">
        <v>534</v>
      </c>
      <c r="E57" s="71" t="s">
        <v>617</v>
      </c>
      <c r="F57" s="71" t="s">
        <v>511</v>
      </c>
      <c r="G57" s="78">
        <v>-102605</v>
      </c>
      <c r="H57" s="72" t="s">
        <v>522</v>
      </c>
      <c r="I57" s="72">
        <v>-10261</v>
      </c>
      <c r="J57" s="73">
        <v>-112866</v>
      </c>
    </row>
    <row r="58" spans="2:10" ht="22.5" customHeight="1" x14ac:dyDescent="0.2">
      <c r="B58" s="70">
        <v>45090</v>
      </c>
      <c r="C58" s="71" t="s">
        <v>618</v>
      </c>
      <c r="D58" s="71" t="s">
        <v>534</v>
      </c>
      <c r="E58" s="71" t="s">
        <v>619</v>
      </c>
      <c r="F58" s="71" t="s">
        <v>511</v>
      </c>
      <c r="G58" s="78">
        <v>-278032</v>
      </c>
      <c r="H58" s="72" t="s">
        <v>522</v>
      </c>
      <c r="I58" s="72">
        <v>-27804</v>
      </c>
      <c r="J58" s="73">
        <v>-305836</v>
      </c>
    </row>
    <row r="59" spans="2:10" ht="22.5" customHeight="1" x14ac:dyDescent="0.2">
      <c r="B59" s="70">
        <v>45097</v>
      </c>
      <c r="C59" s="71" t="s">
        <v>620</v>
      </c>
      <c r="D59" s="71" t="s">
        <v>534</v>
      </c>
      <c r="E59" s="71"/>
      <c r="F59" s="71" t="s">
        <v>511</v>
      </c>
      <c r="G59" s="78">
        <v>-608269</v>
      </c>
      <c r="H59" s="72" t="s">
        <v>522</v>
      </c>
      <c r="I59" s="72">
        <v>-60828</v>
      </c>
      <c r="J59" s="73">
        <v>-669097</v>
      </c>
    </row>
    <row r="60" spans="2:10" ht="22.5" customHeight="1" x14ac:dyDescent="0.2">
      <c r="B60" s="70">
        <v>45106</v>
      </c>
      <c r="C60" s="71" t="s">
        <v>621</v>
      </c>
      <c r="D60" s="71" t="s">
        <v>534</v>
      </c>
      <c r="E60" s="71"/>
      <c r="F60" s="71" t="s">
        <v>511</v>
      </c>
      <c r="G60" s="78">
        <v>-361440</v>
      </c>
      <c r="H60" s="72" t="s">
        <v>522</v>
      </c>
      <c r="I60" s="72">
        <v>-36144</v>
      </c>
      <c r="J60" s="73">
        <v>-397584</v>
      </c>
    </row>
    <row r="61" spans="2:10" ht="22.5" customHeight="1" x14ac:dyDescent="0.2">
      <c r="B61" s="70">
        <v>45106</v>
      </c>
      <c r="C61" s="71" t="s">
        <v>622</v>
      </c>
      <c r="D61" s="71" t="s">
        <v>534</v>
      </c>
      <c r="E61" s="71" t="s">
        <v>623</v>
      </c>
      <c r="F61" s="71" t="s">
        <v>511</v>
      </c>
      <c r="G61" s="78">
        <v>-156404</v>
      </c>
      <c r="H61" s="72" t="s">
        <v>522</v>
      </c>
      <c r="I61" s="72">
        <v>-15641</v>
      </c>
      <c r="J61" s="73">
        <v>-172045</v>
      </c>
    </row>
    <row r="62" spans="2:10" ht="22.5" customHeight="1" x14ac:dyDescent="0.2">
      <c r="B62" s="70">
        <v>45106</v>
      </c>
      <c r="C62" s="71" t="s">
        <v>624</v>
      </c>
      <c r="D62" s="71" t="s">
        <v>534</v>
      </c>
      <c r="E62" s="71"/>
      <c r="F62" s="71" t="s">
        <v>511</v>
      </c>
      <c r="G62" s="78">
        <v>-403210</v>
      </c>
      <c r="H62" s="72" t="s">
        <v>522</v>
      </c>
      <c r="I62" s="72">
        <v>-40321</v>
      </c>
      <c r="J62" s="73">
        <v>-443531</v>
      </c>
    </row>
    <row r="63" spans="2:10" ht="22.5" customHeight="1" x14ac:dyDescent="0.2">
      <c r="B63" s="70">
        <v>45106</v>
      </c>
      <c r="C63" s="71" t="s">
        <v>625</v>
      </c>
      <c r="D63" s="71" t="s">
        <v>534</v>
      </c>
      <c r="E63" s="71" t="s">
        <v>626</v>
      </c>
      <c r="F63" s="71" t="s">
        <v>511</v>
      </c>
      <c r="G63" s="78">
        <v>-146034</v>
      </c>
      <c r="H63" s="72" t="s">
        <v>522</v>
      </c>
      <c r="I63" s="72">
        <v>-14603</v>
      </c>
      <c r="J63" s="73">
        <v>-160637</v>
      </c>
    </row>
    <row r="64" spans="2:10" ht="22.5" customHeight="1" x14ac:dyDescent="0.2">
      <c r="B64" s="70">
        <v>45106</v>
      </c>
      <c r="C64" s="71" t="s">
        <v>627</v>
      </c>
      <c r="D64" s="71" t="s">
        <v>534</v>
      </c>
      <c r="E64" s="71" t="s">
        <v>628</v>
      </c>
      <c r="F64" s="71" t="s">
        <v>511</v>
      </c>
      <c r="G64" s="78">
        <v>-241534</v>
      </c>
      <c r="H64" s="72" t="s">
        <v>522</v>
      </c>
      <c r="I64" s="72">
        <v>-24154</v>
      </c>
      <c r="J64" s="73">
        <v>-265688</v>
      </c>
    </row>
    <row r="65" spans="2:10" ht="22.5" customHeight="1" x14ac:dyDescent="0.2">
      <c r="B65" s="70">
        <v>45106</v>
      </c>
      <c r="C65" s="71" t="s">
        <v>629</v>
      </c>
      <c r="D65" s="71" t="s">
        <v>534</v>
      </c>
      <c r="E65" s="71" t="s">
        <v>630</v>
      </c>
      <c r="F65" s="71" t="s">
        <v>511</v>
      </c>
      <c r="G65" s="78">
        <v>-48678</v>
      </c>
      <c r="H65" s="72" t="s">
        <v>522</v>
      </c>
      <c r="I65" s="72">
        <v>-4868</v>
      </c>
      <c r="J65" s="73">
        <v>-53546</v>
      </c>
    </row>
    <row r="66" spans="2:10" ht="22.5" customHeight="1" x14ac:dyDescent="0.2">
      <c r="B66" s="70">
        <v>45106</v>
      </c>
      <c r="C66" s="71" t="s">
        <v>631</v>
      </c>
      <c r="D66" s="71" t="s">
        <v>534</v>
      </c>
      <c r="E66" s="71" t="s">
        <v>632</v>
      </c>
      <c r="F66" s="71" t="s">
        <v>511</v>
      </c>
      <c r="G66" s="78">
        <v>-133831</v>
      </c>
      <c r="H66" s="72" t="s">
        <v>522</v>
      </c>
      <c r="I66" s="72">
        <v>-13383</v>
      </c>
      <c r="J66" s="73">
        <v>-147214</v>
      </c>
    </row>
    <row r="67" spans="2:10" ht="22.5" customHeight="1" x14ac:dyDescent="0.2">
      <c r="B67" s="70">
        <v>45106</v>
      </c>
      <c r="C67" s="71" t="s">
        <v>633</v>
      </c>
      <c r="D67" s="71" t="s">
        <v>534</v>
      </c>
      <c r="E67" s="71"/>
      <c r="F67" s="71" t="s">
        <v>511</v>
      </c>
      <c r="G67" s="78">
        <v>-241557</v>
      </c>
      <c r="H67" s="72" t="s">
        <v>522</v>
      </c>
      <c r="I67" s="72">
        <v>-24156</v>
      </c>
      <c r="J67" s="73">
        <v>-265713</v>
      </c>
    </row>
    <row r="68" spans="2:10" ht="22.5" customHeight="1" x14ac:dyDescent="0.2">
      <c r="B68" s="70">
        <v>45106</v>
      </c>
      <c r="C68" s="71" t="s">
        <v>634</v>
      </c>
      <c r="D68" s="71" t="s">
        <v>534</v>
      </c>
      <c r="E68" s="71" t="s">
        <v>635</v>
      </c>
      <c r="F68" s="71" t="s">
        <v>511</v>
      </c>
      <c r="G68" s="78">
        <v>-107726</v>
      </c>
      <c r="H68" s="72" t="s">
        <v>522</v>
      </c>
      <c r="I68" s="72">
        <v>-10773</v>
      </c>
      <c r="J68" s="73">
        <v>-118499</v>
      </c>
    </row>
    <row r="69" spans="2:10" ht="22.5" customHeight="1" x14ac:dyDescent="0.2">
      <c r="B69" s="70">
        <v>45106</v>
      </c>
      <c r="C69" s="71" t="s">
        <v>636</v>
      </c>
      <c r="D69" s="71" t="s">
        <v>212</v>
      </c>
      <c r="E69" s="71" t="s">
        <v>637</v>
      </c>
      <c r="F69" s="71" t="s">
        <v>511</v>
      </c>
      <c r="G69" s="78">
        <v>1178400</v>
      </c>
      <c r="H69" s="72" t="s">
        <v>522</v>
      </c>
      <c r="I69" s="72">
        <v>117840</v>
      </c>
      <c r="J69" s="73">
        <v>1296240</v>
      </c>
    </row>
    <row r="70" spans="2:10" ht="22.5" customHeight="1" x14ac:dyDescent="0.2">
      <c r="B70" s="70">
        <v>45106</v>
      </c>
      <c r="C70" s="71" t="s">
        <v>638</v>
      </c>
      <c r="D70" s="71" t="s">
        <v>212</v>
      </c>
      <c r="E70" s="71" t="s">
        <v>639</v>
      </c>
      <c r="F70" s="71" t="s">
        <v>511</v>
      </c>
      <c r="G70" s="78">
        <v>1014983</v>
      </c>
      <c r="H70" s="72" t="s">
        <v>522</v>
      </c>
      <c r="I70" s="72">
        <v>101498</v>
      </c>
      <c r="J70" s="73">
        <v>1116481</v>
      </c>
    </row>
    <row r="71" spans="2:10" ht="22.5" customHeight="1" x14ac:dyDescent="0.2">
      <c r="B71" s="70">
        <v>45106</v>
      </c>
      <c r="C71" s="71" t="s">
        <v>640</v>
      </c>
      <c r="D71" s="71" t="s">
        <v>212</v>
      </c>
      <c r="E71" s="71" t="s">
        <v>641</v>
      </c>
      <c r="F71" s="71" t="s">
        <v>511</v>
      </c>
      <c r="G71" s="78">
        <v>1002496</v>
      </c>
      <c r="H71" s="72" t="s">
        <v>522</v>
      </c>
      <c r="I71" s="72">
        <v>100250</v>
      </c>
      <c r="J71" s="73">
        <v>1102746</v>
      </c>
    </row>
    <row r="72" spans="2:10" ht="22.5" customHeight="1" x14ac:dyDescent="0.2">
      <c r="B72" s="70">
        <v>45106</v>
      </c>
      <c r="C72" s="71" t="s">
        <v>642</v>
      </c>
      <c r="D72" s="71" t="s">
        <v>212</v>
      </c>
      <c r="E72" s="71" t="s">
        <v>643</v>
      </c>
      <c r="F72" s="71" t="s">
        <v>511</v>
      </c>
      <c r="G72" s="78">
        <v>1060129</v>
      </c>
      <c r="H72" s="72" t="s">
        <v>522</v>
      </c>
      <c r="I72" s="72">
        <v>106013</v>
      </c>
      <c r="J72" s="73">
        <v>1166142</v>
      </c>
    </row>
    <row r="73" spans="2:10" ht="22.5" customHeight="1" x14ac:dyDescent="0.2">
      <c r="B73" s="70">
        <v>45106</v>
      </c>
      <c r="C73" s="71" t="s">
        <v>644</v>
      </c>
      <c r="D73" s="71" t="s">
        <v>212</v>
      </c>
      <c r="E73" s="71" t="s">
        <v>645</v>
      </c>
      <c r="F73" s="71" t="s">
        <v>511</v>
      </c>
      <c r="G73" s="78">
        <v>1040804</v>
      </c>
      <c r="H73" s="72" t="s">
        <v>522</v>
      </c>
      <c r="I73" s="72">
        <v>104080</v>
      </c>
      <c r="J73" s="73">
        <v>1144884</v>
      </c>
    </row>
    <row r="74" spans="2:10" ht="22.5" customHeight="1" x14ac:dyDescent="0.2">
      <c r="B74" s="70">
        <v>45106</v>
      </c>
      <c r="C74" s="71" t="s">
        <v>646</v>
      </c>
      <c r="D74" s="71" t="s">
        <v>212</v>
      </c>
      <c r="E74" s="71" t="s">
        <v>647</v>
      </c>
      <c r="F74" s="71" t="s">
        <v>511</v>
      </c>
      <c r="G74" s="78">
        <v>1038994</v>
      </c>
      <c r="H74" s="72" t="s">
        <v>522</v>
      </c>
      <c r="I74" s="72">
        <v>103899</v>
      </c>
      <c r="J74" s="73">
        <v>1142893</v>
      </c>
    </row>
    <row r="75" spans="2:10" ht="22.5" customHeight="1" x14ac:dyDescent="0.2">
      <c r="B75" s="70">
        <v>45106</v>
      </c>
      <c r="C75" s="71" t="s">
        <v>648</v>
      </c>
      <c r="D75" s="71" t="s">
        <v>212</v>
      </c>
      <c r="E75" s="71" t="s">
        <v>649</v>
      </c>
      <c r="F75" s="71" t="s">
        <v>511</v>
      </c>
      <c r="G75" s="78">
        <v>1073724</v>
      </c>
      <c r="H75" s="72" t="s">
        <v>522</v>
      </c>
      <c r="I75" s="72">
        <v>107372</v>
      </c>
      <c r="J75" s="73">
        <v>1181096</v>
      </c>
    </row>
    <row r="76" spans="2:10" ht="22.5" customHeight="1" x14ac:dyDescent="0.2">
      <c r="B76" s="70">
        <v>45107</v>
      </c>
      <c r="C76" s="71" t="s">
        <v>650</v>
      </c>
      <c r="D76" s="71" t="s">
        <v>534</v>
      </c>
      <c r="E76" s="71" t="s">
        <v>651</v>
      </c>
      <c r="F76" s="71" t="s">
        <v>511</v>
      </c>
      <c r="G76" s="78">
        <v>-161781</v>
      </c>
      <c r="H76" s="72" t="s">
        <v>522</v>
      </c>
      <c r="I76" s="72">
        <v>-16178</v>
      </c>
      <c r="J76" s="73">
        <v>-177959</v>
      </c>
    </row>
    <row r="77" spans="2:10" ht="22.5" customHeight="1" x14ac:dyDescent="0.2">
      <c r="B77" s="70">
        <v>45113</v>
      </c>
      <c r="C77" s="71" t="s">
        <v>652</v>
      </c>
      <c r="D77" s="71" t="s">
        <v>212</v>
      </c>
      <c r="E77" s="71" t="s">
        <v>653</v>
      </c>
      <c r="F77" s="71" t="s">
        <v>511</v>
      </c>
      <c r="G77" s="78">
        <v>919414</v>
      </c>
      <c r="H77" s="72" t="s">
        <v>522</v>
      </c>
      <c r="I77" s="72">
        <v>91941</v>
      </c>
      <c r="J77" s="73">
        <v>1011355</v>
      </c>
    </row>
    <row r="78" spans="2:10" ht="22.5" customHeight="1" x14ac:dyDescent="0.2">
      <c r="B78" s="70">
        <v>45113</v>
      </c>
      <c r="C78" s="71" t="s">
        <v>654</v>
      </c>
      <c r="D78" s="71" t="s">
        <v>212</v>
      </c>
      <c r="E78" s="71" t="s">
        <v>655</v>
      </c>
      <c r="F78" s="71" t="s">
        <v>511</v>
      </c>
      <c r="G78" s="78">
        <v>589149</v>
      </c>
      <c r="H78" s="72" t="s">
        <v>522</v>
      </c>
      <c r="I78" s="72">
        <v>58915</v>
      </c>
      <c r="J78" s="73">
        <v>648064</v>
      </c>
    </row>
    <row r="79" spans="2:10" ht="22.5" customHeight="1" x14ac:dyDescent="0.2">
      <c r="B79" s="70">
        <v>45113</v>
      </c>
      <c r="C79" s="71" t="s">
        <v>656</v>
      </c>
      <c r="D79" s="71" t="s">
        <v>212</v>
      </c>
      <c r="E79" s="71" t="s">
        <v>657</v>
      </c>
      <c r="F79" s="71" t="s">
        <v>511</v>
      </c>
      <c r="G79" s="78">
        <v>1058361</v>
      </c>
      <c r="H79" s="72" t="s">
        <v>522</v>
      </c>
      <c r="I79" s="72">
        <v>105836</v>
      </c>
      <c r="J79" s="73">
        <v>1164197</v>
      </c>
    </row>
    <row r="80" spans="2:10" ht="22.5" customHeight="1" x14ac:dyDescent="0.2">
      <c r="B80" s="70">
        <v>45113</v>
      </c>
      <c r="C80" s="71" t="s">
        <v>658</v>
      </c>
      <c r="D80" s="71" t="s">
        <v>212</v>
      </c>
      <c r="E80" s="71" t="s">
        <v>659</v>
      </c>
      <c r="F80" s="71" t="s">
        <v>511</v>
      </c>
      <c r="G80" s="78">
        <v>1006074</v>
      </c>
      <c r="H80" s="72" t="s">
        <v>522</v>
      </c>
      <c r="I80" s="72">
        <v>100607</v>
      </c>
      <c r="J80" s="73">
        <v>1106681</v>
      </c>
    </row>
    <row r="81" spans="2:10" ht="22.5" customHeight="1" x14ac:dyDescent="0.2">
      <c r="B81" s="70">
        <v>45113</v>
      </c>
      <c r="C81" s="71" t="s">
        <v>660</v>
      </c>
      <c r="D81" s="71" t="s">
        <v>212</v>
      </c>
      <c r="E81" s="71" t="s">
        <v>661</v>
      </c>
      <c r="F81" s="71" t="s">
        <v>511</v>
      </c>
      <c r="G81" s="78">
        <v>915905</v>
      </c>
      <c r="H81" s="72" t="s">
        <v>522</v>
      </c>
      <c r="I81" s="72">
        <v>91591</v>
      </c>
      <c r="J81" s="73">
        <v>1007496</v>
      </c>
    </row>
    <row r="82" spans="2:10" ht="22.5" customHeight="1" x14ac:dyDescent="0.2">
      <c r="B82" s="70">
        <v>45121</v>
      </c>
      <c r="C82" s="71" t="s">
        <v>662</v>
      </c>
      <c r="D82" s="71" t="s">
        <v>212</v>
      </c>
      <c r="E82" s="71" t="s">
        <v>663</v>
      </c>
      <c r="F82" s="71" t="s">
        <v>511</v>
      </c>
      <c r="G82" s="78">
        <v>983781</v>
      </c>
      <c r="H82" s="72" t="s">
        <v>522</v>
      </c>
      <c r="I82" s="72">
        <v>98378</v>
      </c>
      <c r="J82" s="73">
        <v>1082159</v>
      </c>
    </row>
    <row r="83" spans="2:10" ht="22.5" customHeight="1" x14ac:dyDescent="0.2">
      <c r="B83" s="70">
        <v>45121</v>
      </c>
      <c r="C83" s="71" t="s">
        <v>664</v>
      </c>
      <c r="D83" s="71" t="s">
        <v>212</v>
      </c>
      <c r="E83" s="71" t="s">
        <v>665</v>
      </c>
      <c r="F83" s="71" t="s">
        <v>511</v>
      </c>
      <c r="G83" s="78">
        <v>1272422</v>
      </c>
      <c r="H83" s="72" t="s">
        <v>522</v>
      </c>
      <c r="I83" s="72">
        <v>127242</v>
      </c>
      <c r="J83" s="73">
        <v>1399664</v>
      </c>
    </row>
    <row r="84" spans="2:10" ht="22.5" customHeight="1" x14ac:dyDescent="0.2">
      <c r="B84" s="70">
        <v>45121</v>
      </c>
      <c r="C84" s="71" t="s">
        <v>666</v>
      </c>
      <c r="D84" s="71" t="s">
        <v>212</v>
      </c>
      <c r="E84" s="71" t="s">
        <v>667</v>
      </c>
      <c r="F84" s="71" t="s">
        <v>511</v>
      </c>
      <c r="G84" s="78">
        <v>864167</v>
      </c>
      <c r="H84" s="72" t="s">
        <v>522</v>
      </c>
      <c r="I84" s="72">
        <v>86416</v>
      </c>
      <c r="J84" s="73">
        <v>950583</v>
      </c>
    </row>
    <row r="85" spans="2:10" ht="22.5" customHeight="1" x14ac:dyDescent="0.2">
      <c r="B85" s="70">
        <v>45121</v>
      </c>
      <c r="C85" s="71" t="s">
        <v>668</v>
      </c>
      <c r="D85" s="71" t="s">
        <v>212</v>
      </c>
      <c r="E85" s="71" t="s">
        <v>669</v>
      </c>
      <c r="F85" s="71" t="s">
        <v>511</v>
      </c>
      <c r="G85" s="78">
        <v>948826</v>
      </c>
      <c r="H85" s="72" t="s">
        <v>522</v>
      </c>
      <c r="I85" s="72">
        <v>94882</v>
      </c>
      <c r="J85" s="73">
        <v>1043708</v>
      </c>
    </row>
    <row r="86" spans="2:10" ht="22.5" customHeight="1" x14ac:dyDescent="0.2">
      <c r="B86" s="70">
        <v>45121</v>
      </c>
      <c r="C86" s="71" t="s">
        <v>670</v>
      </c>
      <c r="D86" s="71" t="s">
        <v>212</v>
      </c>
      <c r="E86" s="71" t="s">
        <v>671</v>
      </c>
      <c r="F86" s="71" t="s">
        <v>511</v>
      </c>
      <c r="G86" s="78">
        <v>1053245</v>
      </c>
      <c r="H86" s="72" t="s">
        <v>522</v>
      </c>
      <c r="I86" s="72">
        <v>105324</v>
      </c>
      <c r="J86" s="73">
        <v>1158569</v>
      </c>
    </row>
    <row r="87" spans="2:10" ht="22.5" customHeight="1" x14ac:dyDescent="0.2">
      <c r="B87" s="70">
        <v>45121</v>
      </c>
      <c r="C87" s="71" t="s">
        <v>672</v>
      </c>
      <c r="D87" s="71" t="s">
        <v>212</v>
      </c>
      <c r="E87" s="71" t="s">
        <v>673</v>
      </c>
      <c r="F87" s="71" t="s">
        <v>511</v>
      </c>
      <c r="G87" s="78">
        <v>895077</v>
      </c>
      <c r="H87" s="72" t="s">
        <v>522</v>
      </c>
      <c r="I87" s="72">
        <v>89509</v>
      </c>
      <c r="J87" s="73">
        <v>984586</v>
      </c>
    </row>
    <row r="88" spans="2:10" ht="22.5" customHeight="1" x14ac:dyDescent="0.2">
      <c r="B88" s="70">
        <v>45121</v>
      </c>
      <c r="C88" s="71" t="s">
        <v>674</v>
      </c>
      <c r="D88" s="71" t="s">
        <v>212</v>
      </c>
      <c r="E88" s="71" t="s">
        <v>675</v>
      </c>
      <c r="F88" s="71" t="s">
        <v>511</v>
      </c>
      <c r="G88" s="78">
        <v>961056</v>
      </c>
      <c r="H88" s="72" t="s">
        <v>522</v>
      </c>
      <c r="I88" s="72">
        <v>96105</v>
      </c>
      <c r="J88" s="73">
        <v>1057161</v>
      </c>
    </row>
    <row r="89" spans="2:10" ht="22.5" customHeight="1" x14ac:dyDescent="0.2">
      <c r="B89" s="70">
        <v>45121</v>
      </c>
      <c r="C89" s="71" t="s">
        <v>676</v>
      </c>
      <c r="D89" s="71" t="s">
        <v>212</v>
      </c>
      <c r="E89" s="71" t="s">
        <v>677</v>
      </c>
      <c r="F89" s="71" t="s">
        <v>511</v>
      </c>
      <c r="G89" s="78">
        <v>1056602</v>
      </c>
      <c r="H89" s="72" t="s">
        <v>522</v>
      </c>
      <c r="I89" s="72">
        <v>105661</v>
      </c>
      <c r="J89" s="73">
        <v>1162263</v>
      </c>
    </row>
    <row r="90" spans="2:10" ht="22.5" customHeight="1" x14ac:dyDescent="0.2">
      <c r="B90" s="70">
        <v>45121</v>
      </c>
      <c r="C90" s="71" t="s">
        <v>678</v>
      </c>
      <c r="D90" s="71" t="s">
        <v>212</v>
      </c>
      <c r="E90" s="71" t="s">
        <v>679</v>
      </c>
      <c r="F90" s="71" t="s">
        <v>511</v>
      </c>
      <c r="G90" s="78">
        <v>938286</v>
      </c>
      <c r="H90" s="72" t="s">
        <v>522</v>
      </c>
      <c r="I90" s="72">
        <v>93829</v>
      </c>
      <c r="J90" s="73">
        <v>1032115</v>
      </c>
    </row>
    <row r="91" spans="2:10" ht="22.5" customHeight="1" x14ac:dyDescent="0.2">
      <c r="B91" s="70">
        <v>45121</v>
      </c>
      <c r="C91" s="71" t="s">
        <v>680</v>
      </c>
      <c r="D91" s="71" t="s">
        <v>212</v>
      </c>
      <c r="E91" s="71" t="s">
        <v>681</v>
      </c>
      <c r="F91" s="71" t="s">
        <v>511</v>
      </c>
      <c r="G91" s="78">
        <v>912250</v>
      </c>
      <c r="H91" s="72" t="s">
        <v>522</v>
      </c>
      <c r="I91" s="72">
        <v>91225</v>
      </c>
      <c r="J91" s="73">
        <v>1003475</v>
      </c>
    </row>
    <row r="92" spans="2:10" ht="22.5" customHeight="1" x14ac:dyDescent="0.2">
      <c r="B92" s="70">
        <v>45121</v>
      </c>
      <c r="C92" s="71" t="s">
        <v>682</v>
      </c>
      <c r="D92" s="71" t="s">
        <v>212</v>
      </c>
      <c r="E92" s="71" t="s">
        <v>683</v>
      </c>
      <c r="F92" s="71" t="s">
        <v>511</v>
      </c>
      <c r="G92" s="78">
        <v>1015199</v>
      </c>
      <c r="H92" s="72" t="s">
        <v>522</v>
      </c>
      <c r="I92" s="72">
        <v>101519</v>
      </c>
      <c r="J92" s="73">
        <v>1116718</v>
      </c>
    </row>
    <row r="93" spans="2:10" ht="22.5" customHeight="1" x14ac:dyDescent="0.2">
      <c r="B93" s="70">
        <v>45121</v>
      </c>
      <c r="C93" s="71" t="s">
        <v>684</v>
      </c>
      <c r="D93" s="71" t="s">
        <v>212</v>
      </c>
      <c r="E93" s="71" t="s">
        <v>685</v>
      </c>
      <c r="F93" s="71" t="s">
        <v>511</v>
      </c>
      <c r="G93" s="72">
        <v>853330</v>
      </c>
      <c r="H93" s="72" t="s">
        <v>522</v>
      </c>
      <c r="I93" s="72">
        <v>85332</v>
      </c>
      <c r="J93" s="73">
        <v>938662</v>
      </c>
    </row>
    <row r="94" spans="2:10" ht="22.5" customHeight="1" x14ac:dyDescent="0.2">
      <c r="B94" s="70">
        <v>45121</v>
      </c>
      <c r="C94" s="71" t="s">
        <v>686</v>
      </c>
      <c r="D94" s="71" t="s">
        <v>212</v>
      </c>
      <c r="E94" s="71" t="s">
        <v>687</v>
      </c>
      <c r="F94" s="71" t="s">
        <v>511</v>
      </c>
      <c r="G94" s="72">
        <v>1020095</v>
      </c>
      <c r="H94" s="72" t="s">
        <v>522</v>
      </c>
      <c r="I94" s="72">
        <v>102009</v>
      </c>
      <c r="J94" s="73">
        <v>1122104</v>
      </c>
    </row>
    <row r="95" spans="2:10" ht="22.5" customHeight="1" x14ac:dyDescent="0.2">
      <c r="B95" s="70">
        <v>45121</v>
      </c>
      <c r="C95" s="71" t="s">
        <v>688</v>
      </c>
      <c r="D95" s="71" t="s">
        <v>212</v>
      </c>
      <c r="E95" s="71" t="s">
        <v>689</v>
      </c>
      <c r="F95" s="71" t="s">
        <v>511</v>
      </c>
      <c r="G95" s="72">
        <v>1458044</v>
      </c>
      <c r="H95" s="72" t="s">
        <v>522</v>
      </c>
      <c r="I95" s="72">
        <v>145804</v>
      </c>
      <c r="J95" s="73">
        <v>1603848</v>
      </c>
    </row>
    <row r="96" spans="2:10" ht="22.5" customHeight="1" x14ac:dyDescent="0.2">
      <c r="B96" s="70">
        <v>45121</v>
      </c>
      <c r="C96" s="71" t="s">
        <v>690</v>
      </c>
      <c r="D96" s="71" t="s">
        <v>212</v>
      </c>
      <c r="E96" s="71" t="s">
        <v>691</v>
      </c>
      <c r="F96" s="71" t="s">
        <v>511</v>
      </c>
      <c r="G96" s="72">
        <v>1563925</v>
      </c>
      <c r="H96" s="72" t="s">
        <v>522</v>
      </c>
      <c r="I96" s="72">
        <v>156392</v>
      </c>
      <c r="J96" s="73">
        <v>1720317</v>
      </c>
    </row>
    <row r="97" spans="2:10" ht="22.5" customHeight="1" x14ac:dyDescent="0.2">
      <c r="B97" s="70">
        <v>45121</v>
      </c>
      <c r="C97" s="71" t="s">
        <v>692</v>
      </c>
      <c r="D97" s="71" t="s">
        <v>212</v>
      </c>
      <c r="E97" s="71" t="s">
        <v>693</v>
      </c>
      <c r="F97" s="71" t="s">
        <v>511</v>
      </c>
      <c r="G97" s="72">
        <v>1100136</v>
      </c>
      <c r="H97" s="72" t="s">
        <v>522</v>
      </c>
      <c r="I97" s="72">
        <v>110013</v>
      </c>
      <c r="J97" s="73">
        <v>1210149</v>
      </c>
    </row>
    <row r="98" spans="2:10" ht="22.5" customHeight="1" x14ac:dyDescent="0.2">
      <c r="B98" s="70">
        <v>45121</v>
      </c>
      <c r="C98" s="71" t="s">
        <v>694</v>
      </c>
      <c r="D98" s="71" t="s">
        <v>212</v>
      </c>
      <c r="E98" s="71" t="s">
        <v>695</v>
      </c>
      <c r="F98" s="71" t="s">
        <v>511</v>
      </c>
      <c r="G98" s="72">
        <v>938355</v>
      </c>
      <c r="H98" s="72" t="s">
        <v>522</v>
      </c>
      <c r="I98" s="72">
        <v>93835</v>
      </c>
      <c r="J98" s="73">
        <v>1032190</v>
      </c>
    </row>
    <row r="99" spans="2:10" ht="22.5" customHeight="1" x14ac:dyDescent="0.2">
      <c r="B99" s="70">
        <v>45121</v>
      </c>
      <c r="C99" s="71" t="s">
        <v>696</v>
      </c>
      <c r="D99" s="71" t="s">
        <v>212</v>
      </c>
      <c r="E99" s="71" t="s">
        <v>697</v>
      </c>
      <c r="F99" s="71" t="s">
        <v>511</v>
      </c>
      <c r="G99" s="72">
        <v>992410</v>
      </c>
      <c r="H99" s="72" t="s">
        <v>522</v>
      </c>
      <c r="I99" s="72">
        <v>99240</v>
      </c>
      <c r="J99" s="73">
        <v>1091650</v>
      </c>
    </row>
    <row r="100" spans="2:10" ht="22.5" customHeight="1" x14ac:dyDescent="0.2">
      <c r="B100" s="70">
        <v>45121</v>
      </c>
      <c r="C100" s="71" t="s">
        <v>698</v>
      </c>
      <c r="D100" s="71" t="s">
        <v>212</v>
      </c>
      <c r="E100" s="71" t="s">
        <v>699</v>
      </c>
      <c r="F100" s="71" t="s">
        <v>511</v>
      </c>
      <c r="G100" s="72">
        <v>910528</v>
      </c>
      <c r="H100" s="72" t="s">
        <v>522</v>
      </c>
      <c r="I100" s="72">
        <v>91052</v>
      </c>
      <c r="J100" s="73">
        <v>1001580</v>
      </c>
    </row>
    <row r="101" spans="2:10" ht="22.5" customHeight="1" x14ac:dyDescent="0.2">
      <c r="B101" s="70">
        <v>45121</v>
      </c>
      <c r="C101" s="71" t="s">
        <v>700</v>
      </c>
      <c r="D101" s="71" t="s">
        <v>212</v>
      </c>
      <c r="E101" s="71" t="s">
        <v>701</v>
      </c>
      <c r="F101" s="71" t="s">
        <v>511</v>
      </c>
      <c r="G101" s="72">
        <v>1164405</v>
      </c>
      <c r="H101" s="72" t="s">
        <v>522</v>
      </c>
      <c r="I101" s="72">
        <v>116440</v>
      </c>
      <c r="J101" s="73">
        <v>1280845</v>
      </c>
    </row>
    <row r="102" spans="2:10" ht="22.5" customHeight="1" x14ac:dyDescent="0.2">
      <c r="B102" s="70">
        <v>45121</v>
      </c>
      <c r="C102" s="71" t="s">
        <v>702</v>
      </c>
      <c r="D102" s="71" t="s">
        <v>212</v>
      </c>
      <c r="E102" s="71" t="s">
        <v>703</v>
      </c>
      <c r="F102" s="71" t="s">
        <v>511</v>
      </c>
      <c r="G102" s="72">
        <v>1124624</v>
      </c>
      <c r="H102" s="72" t="s">
        <v>522</v>
      </c>
      <c r="I102" s="72">
        <v>112462</v>
      </c>
      <c r="J102" s="73">
        <v>1237086</v>
      </c>
    </row>
    <row r="103" spans="2:10" ht="22.5" customHeight="1" x14ac:dyDescent="0.2">
      <c r="B103" s="70">
        <v>45121</v>
      </c>
      <c r="C103" s="71" t="s">
        <v>704</v>
      </c>
      <c r="D103" s="71" t="s">
        <v>212</v>
      </c>
      <c r="E103" s="71" t="s">
        <v>705</v>
      </c>
      <c r="F103" s="71" t="s">
        <v>511</v>
      </c>
      <c r="G103" s="72">
        <v>1077260</v>
      </c>
      <c r="H103" s="72" t="s">
        <v>522</v>
      </c>
      <c r="I103" s="72">
        <v>107726</v>
      </c>
      <c r="J103" s="73">
        <v>1184986</v>
      </c>
    </row>
    <row r="104" spans="2:10" ht="22.5" customHeight="1" x14ac:dyDescent="0.2">
      <c r="B104" s="70">
        <v>45121</v>
      </c>
      <c r="C104" s="71" t="s">
        <v>706</v>
      </c>
      <c r="D104" s="71" t="s">
        <v>212</v>
      </c>
      <c r="E104" s="71" t="s">
        <v>707</v>
      </c>
      <c r="F104" s="71" t="s">
        <v>511</v>
      </c>
      <c r="G104" s="72">
        <v>1020104</v>
      </c>
      <c r="H104" s="72" t="s">
        <v>522</v>
      </c>
      <c r="I104" s="72">
        <v>102010</v>
      </c>
      <c r="J104" s="73">
        <v>1122114</v>
      </c>
    </row>
    <row r="105" spans="2:10" ht="22.5" customHeight="1" x14ac:dyDescent="0.2">
      <c r="B105" s="70">
        <v>45121</v>
      </c>
      <c r="C105" s="71" t="s">
        <v>708</v>
      </c>
      <c r="D105" s="71" t="s">
        <v>212</v>
      </c>
      <c r="E105" s="71" t="s">
        <v>709</v>
      </c>
      <c r="F105" s="71" t="s">
        <v>511</v>
      </c>
      <c r="G105" s="72">
        <v>861810</v>
      </c>
      <c r="H105" s="72" t="s">
        <v>522</v>
      </c>
      <c r="I105" s="72">
        <v>86181</v>
      </c>
      <c r="J105" s="73">
        <v>947991</v>
      </c>
    </row>
    <row r="106" spans="2:10" ht="22.5" customHeight="1" x14ac:dyDescent="0.2">
      <c r="B106" s="70">
        <v>45121</v>
      </c>
      <c r="C106" s="71" t="s">
        <v>710</v>
      </c>
      <c r="D106" s="71" t="s">
        <v>212</v>
      </c>
      <c r="E106" s="71" t="s">
        <v>711</v>
      </c>
      <c r="F106" s="71" t="s">
        <v>511</v>
      </c>
      <c r="G106" s="72">
        <v>902072</v>
      </c>
      <c r="H106" s="72" t="s">
        <v>522</v>
      </c>
      <c r="I106" s="72">
        <v>90208</v>
      </c>
      <c r="J106" s="73">
        <v>992280</v>
      </c>
    </row>
    <row r="107" spans="2:10" ht="22.5" customHeight="1" x14ac:dyDescent="0.2">
      <c r="B107" s="70">
        <v>45124</v>
      </c>
      <c r="C107" s="71" t="s">
        <v>712</v>
      </c>
      <c r="D107" s="71" t="s">
        <v>212</v>
      </c>
      <c r="E107" s="71" t="s">
        <v>713</v>
      </c>
      <c r="F107" s="71" t="s">
        <v>511</v>
      </c>
      <c r="G107" s="72">
        <v>1101904</v>
      </c>
      <c r="H107" s="72" t="s">
        <v>522</v>
      </c>
      <c r="I107" s="72">
        <v>110190</v>
      </c>
      <c r="J107" s="73">
        <v>1212094</v>
      </c>
    </row>
    <row r="108" spans="2:10" ht="22.5" customHeight="1" x14ac:dyDescent="0.2">
      <c r="B108" s="70">
        <v>45125</v>
      </c>
      <c r="C108" s="71" t="s">
        <v>714</v>
      </c>
      <c r="D108" s="71" t="s">
        <v>534</v>
      </c>
      <c r="E108" s="71" t="s">
        <v>715</v>
      </c>
      <c r="F108" s="71" t="s">
        <v>511</v>
      </c>
      <c r="G108" s="72">
        <v>-107726</v>
      </c>
      <c r="H108" s="72" t="s">
        <v>522</v>
      </c>
      <c r="I108" s="72">
        <v>-10773</v>
      </c>
      <c r="J108" s="73">
        <v>-118499</v>
      </c>
    </row>
    <row r="109" spans="2:10" ht="22.5" customHeight="1" x14ac:dyDescent="0.2">
      <c r="B109" s="70">
        <v>45125</v>
      </c>
      <c r="C109" s="71" t="s">
        <v>716</v>
      </c>
      <c r="D109" s="71" t="s">
        <v>534</v>
      </c>
      <c r="E109" s="71" t="s">
        <v>717</v>
      </c>
      <c r="F109" s="71" t="s">
        <v>511</v>
      </c>
      <c r="G109" s="72">
        <v>-142456</v>
      </c>
      <c r="H109" s="72" t="s">
        <v>522</v>
      </c>
      <c r="I109" s="72">
        <v>-14246</v>
      </c>
      <c r="J109" s="73">
        <v>-156702</v>
      </c>
    </row>
    <row r="110" spans="2:10" ht="22.5" customHeight="1" x14ac:dyDescent="0.2">
      <c r="B110" s="70">
        <v>45125</v>
      </c>
      <c r="C110" s="71" t="s">
        <v>718</v>
      </c>
      <c r="D110" s="71" t="s">
        <v>534</v>
      </c>
      <c r="E110" s="71" t="s">
        <v>719</v>
      </c>
      <c r="F110" s="71" t="s">
        <v>511</v>
      </c>
      <c r="G110" s="72">
        <v>-377233</v>
      </c>
      <c r="H110" s="72" t="s">
        <v>522</v>
      </c>
      <c r="I110" s="72">
        <v>-37723</v>
      </c>
      <c r="J110" s="73">
        <v>-414956</v>
      </c>
    </row>
    <row r="111" spans="2:10" ht="22.5" customHeight="1" x14ac:dyDescent="0.2">
      <c r="B111" s="70">
        <v>45125</v>
      </c>
      <c r="C111" s="71" t="s">
        <v>720</v>
      </c>
      <c r="D111" s="71" t="s">
        <v>534</v>
      </c>
      <c r="E111" s="71" t="s">
        <v>721</v>
      </c>
      <c r="F111" s="71" t="s">
        <v>511</v>
      </c>
      <c r="G111" s="72">
        <v>-191134</v>
      </c>
      <c r="H111" s="72" t="s">
        <v>522</v>
      </c>
      <c r="I111" s="72">
        <v>-19114</v>
      </c>
      <c r="J111" s="73">
        <v>-210248</v>
      </c>
    </row>
    <row r="112" spans="2:10" ht="22.5" customHeight="1" x14ac:dyDescent="0.2">
      <c r="B112" s="70">
        <v>45125</v>
      </c>
      <c r="C112" s="71" t="s">
        <v>722</v>
      </c>
      <c r="D112" s="71" t="s">
        <v>534</v>
      </c>
      <c r="E112" s="71" t="s">
        <v>723</v>
      </c>
      <c r="F112" s="71" t="s">
        <v>511</v>
      </c>
      <c r="G112" s="72">
        <v>-170306</v>
      </c>
      <c r="H112" s="72" t="s">
        <v>522</v>
      </c>
      <c r="I112" s="72">
        <v>-17031</v>
      </c>
      <c r="J112" s="73">
        <v>-187337</v>
      </c>
    </row>
    <row r="113" spans="2:10" ht="22.5" customHeight="1" x14ac:dyDescent="0.2">
      <c r="B113" s="70">
        <v>45125</v>
      </c>
      <c r="C113" s="71" t="s">
        <v>724</v>
      </c>
      <c r="D113" s="71" t="s">
        <v>534</v>
      </c>
      <c r="E113" s="71" t="s">
        <v>725</v>
      </c>
      <c r="F113" s="71" t="s">
        <v>511</v>
      </c>
      <c r="G113" s="72">
        <v>-85153</v>
      </c>
      <c r="H113" s="72" t="s">
        <v>522</v>
      </c>
      <c r="I113" s="72">
        <v>-8515</v>
      </c>
      <c r="J113" s="73">
        <v>-93668</v>
      </c>
    </row>
    <row r="114" spans="2:10" ht="22.5" customHeight="1" x14ac:dyDescent="0.2">
      <c r="B114" s="70">
        <v>45125</v>
      </c>
      <c r="C114" s="71" t="s">
        <v>726</v>
      </c>
      <c r="D114" s="71" t="s">
        <v>534</v>
      </c>
      <c r="E114" s="71" t="s">
        <v>727</v>
      </c>
      <c r="F114" s="71" t="s">
        <v>511</v>
      </c>
      <c r="G114" s="72">
        <v>-170306</v>
      </c>
      <c r="H114" s="72" t="s">
        <v>522</v>
      </c>
      <c r="I114" s="72">
        <v>-17031</v>
      </c>
      <c r="J114" s="73">
        <v>-187337</v>
      </c>
    </row>
    <row r="115" spans="2:10" ht="22.5" customHeight="1" x14ac:dyDescent="0.2">
      <c r="B115" s="70">
        <v>45125</v>
      </c>
      <c r="C115" s="71" t="s">
        <v>728</v>
      </c>
      <c r="D115" s="71" t="s">
        <v>534</v>
      </c>
      <c r="E115" s="71" t="s">
        <v>729</v>
      </c>
      <c r="F115" s="71" t="s">
        <v>511</v>
      </c>
      <c r="G115" s="72">
        <v>-161781</v>
      </c>
      <c r="H115" s="72" t="s">
        <v>522</v>
      </c>
      <c r="I115" s="72">
        <v>-16178</v>
      </c>
      <c r="J115" s="73">
        <v>-177959</v>
      </c>
    </row>
    <row r="116" spans="2:10" ht="22.5" customHeight="1" x14ac:dyDescent="0.2">
      <c r="B116" s="70">
        <v>45125</v>
      </c>
      <c r="C116" s="71" t="s">
        <v>730</v>
      </c>
      <c r="D116" s="71" t="s">
        <v>534</v>
      </c>
      <c r="E116" s="71" t="s">
        <v>731</v>
      </c>
      <c r="F116" s="71" t="s">
        <v>511</v>
      </c>
      <c r="G116" s="72">
        <v>-193007</v>
      </c>
      <c r="H116" s="72" t="s">
        <v>522</v>
      </c>
      <c r="I116" s="72">
        <v>-19300</v>
      </c>
      <c r="J116" s="73">
        <v>-212307</v>
      </c>
    </row>
    <row r="117" spans="2:10" ht="22.5" customHeight="1" x14ac:dyDescent="0.2">
      <c r="B117" s="70">
        <v>45125</v>
      </c>
      <c r="C117" s="71" t="s">
        <v>730</v>
      </c>
      <c r="D117" s="71" t="s">
        <v>534</v>
      </c>
      <c r="E117" s="71" t="s">
        <v>732</v>
      </c>
      <c r="F117" s="71" t="s">
        <v>511</v>
      </c>
      <c r="G117" s="72">
        <v>-193007</v>
      </c>
      <c r="H117" s="72" t="s">
        <v>522</v>
      </c>
      <c r="I117" s="72">
        <v>-19300</v>
      </c>
      <c r="J117" s="73">
        <v>-212307</v>
      </c>
    </row>
    <row r="118" spans="2:10" ht="22.5" customHeight="1" x14ac:dyDescent="0.2">
      <c r="B118" s="70">
        <v>45125</v>
      </c>
      <c r="C118" s="71" t="s">
        <v>714</v>
      </c>
      <c r="D118" s="71" t="s">
        <v>534</v>
      </c>
      <c r="E118" s="71" t="s">
        <v>733</v>
      </c>
      <c r="F118" s="71" t="s">
        <v>511</v>
      </c>
      <c r="G118" s="72">
        <v>-194712</v>
      </c>
      <c r="H118" s="72" t="s">
        <v>522</v>
      </c>
      <c r="I118" s="72">
        <v>-19471</v>
      </c>
      <c r="J118" s="73">
        <v>-214183</v>
      </c>
    </row>
    <row r="119" spans="2:10" ht="22.5" customHeight="1" x14ac:dyDescent="0.2">
      <c r="B119" s="70">
        <v>45125</v>
      </c>
      <c r="C119" s="71" t="s">
        <v>734</v>
      </c>
      <c r="D119" s="71" t="s">
        <v>534</v>
      </c>
      <c r="E119" s="71" t="s">
        <v>735</v>
      </c>
      <c r="F119" s="71" t="s">
        <v>511</v>
      </c>
      <c r="G119" s="72">
        <v>-170306</v>
      </c>
      <c r="H119" s="72" t="s">
        <v>522</v>
      </c>
      <c r="I119" s="72">
        <v>-17031</v>
      </c>
      <c r="J119" s="73">
        <v>-187337</v>
      </c>
    </row>
    <row r="120" spans="2:10" ht="22.5" customHeight="1" x14ac:dyDescent="0.2">
      <c r="B120" s="70">
        <v>45125</v>
      </c>
      <c r="C120" s="71" t="s">
        <v>716</v>
      </c>
      <c r="D120" s="71" t="s">
        <v>534</v>
      </c>
      <c r="E120" s="71" t="s">
        <v>736</v>
      </c>
      <c r="F120" s="71" t="s">
        <v>511</v>
      </c>
      <c r="G120" s="72">
        <v>-85153</v>
      </c>
      <c r="H120" s="72" t="s">
        <v>522</v>
      </c>
      <c r="I120" s="72">
        <v>-8515</v>
      </c>
      <c r="J120" s="73">
        <v>-93668</v>
      </c>
    </row>
    <row r="121" spans="2:10" ht="22.5" customHeight="1" x14ac:dyDescent="0.2">
      <c r="B121" s="70"/>
      <c r="C121" s="71"/>
      <c r="D121" s="71"/>
      <c r="E121" s="71" t="s">
        <v>737</v>
      </c>
      <c r="F121" s="71"/>
      <c r="G121" s="72">
        <v>-957831</v>
      </c>
      <c r="H121" s="72" t="s">
        <v>522</v>
      </c>
      <c r="I121" s="72">
        <f>+G121*H121</f>
        <v>-95783.1</v>
      </c>
      <c r="J121" s="73">
        <f>+I121+G121</f>
        <v>-1053614.1000000001</v>
      </c>
    </row>
    <row r="122" spans="2:10" ht="22.5" customHeight="1" x14ac:dyDescent="0.2">
      <c r="B122" s="74"/>
      <c r="C122" s="74"/>
      <c r="D122" s="74"/>
      <c r="E122" s="71" t="s">
        <v>738</v>
      </c>
      <c r="F122" s="74"/>
      <c r="G122" s="73"/>
      <c r="H122" s="73"/>
      <c r="I122" s="73"/>
      <c r="J122" s="75">
        <v>-362376</v>
      </c>
    </row>
    <row r="123" spans="2:10" ht="22.5" customHeight="1" x14ac:dyDescent="0.2">
      <c r="B123" s="74"/>
      <c r="C123" s="74"/>
      <c r="D123" s="74"/>
      <c r="E123" s="71" t="s">
        <v>739</v>
      </c>
      <c r="F123" s="74"/>
      <c r="G123" s="73"/>
      <c r="H123" s="73"/>
      <c r="I123" s="73"/>
      <c r="J123" s="73">
        <v>-1142769</v>
      </c>
    </row>
    <row r="124" spans="2:10" ht="22.5" customHeight="1" x14ac:dyDescent="0.2">
      <c r="B124" s="74"/>
      <c r="C124" s="74"/>
      <c r="D124" s="74"/>
      <c r="E124" s="71" t="s">
        <v>741</v>
      </c>
      <c r="F124" s="74"/>
      <c r="G124" s="73"/>
      <c r="H124" s="73"/>
      <c r="I124" s="73"/>
      <c r="J124" s="73">
        <v>-745365</v>
      </c>
    </row>
    <row r="125" spans="2:10" ht="22.5" customHeight="1" x14ac:dyDescent="0.2">
      <c r="B125" s="74"/>
      <c r="C125" s="74"/>
      <c r="D125" s="74"/>
      <c r="E125" s="76" t="s">
        <v>740</v>
      </c>
      <c r="F125" s="74"/>
      <c r="G125" s="77">
        <f t="shared" ref="G125:I125" si="0">+SUM(G5:G123)</f>
        <v>45699930</v>
      </c>
      <c r="H125" s="77"/>
      <c r="I125" s="77">
        <f t="shared" si="0"/>
        <v>4569978.9000000004</v>
      </c>
      <c r="J125" s="77">
        <f>+SUM(J5:J124)</f>
        <v>48019401.925999999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5" workbookViewId="0">
      <selection activeCell="I9" sqref="I9"/>
    </sheetView>
  </sheetViews>
  <sheetFormatPr defaultRowHeight="15" x14ac:dyDescent="0.25"/>
  <cols>
    <col min="4" max="4" width="48.42578125" customWidth="1"/>
    <col min="5" max="5" width="16.140625" customWidth="1"/>
    <col min="6" max="8" width="13.7109375" style="41" customWidth="1"/>
  </cols>
  <sheetData>
    <row r="1" spans="1:8" ht="22.5" x14ac:dyDescent="0.3">
      <c r="A1" s="157" t="s">
        <v>244</v>
      </c>
      <c r="B1" s="157"/>
      <c r="C1" s="157"/>
      <c r="D1" s="157"/>
      <c r="E1" s="157"/>
      <c r="F1" s="157"/>
      <c r="G1" s="157"/>
      <c r="H1" s="157"/>
    </row>
    <row r="2" spans="1:8" ht="15.75" x14ac:dyDescent="0.25">
      <c r="A2" s="158" t="s">
        <v>204</v>
      </c>
      <c r="B2" s="158"/>
      <c r="C2" s="158"/>
      <c r="D2" s="158"/>
      <c r="E2" s="158"/>
      <c r="F2" s="158"/>
      <c r="G2" s="158"/>
      <c r="H2" s="158"/>
    </row>
    <row r="3" spans="1:8" ht="25.5" x14ac:dyDescent="0.25">
      <c r="A3" s="21" t="s">
        <v>205</v>
      </c>
      <c r="B3" s="21" t="s">
        <v>206</v>
      </c>
      <c r="C3" s="22" t="s">
        <v>207</v>
      </c>
      <c r="D3" s="36" t="s">
        <v>142</v>
      </c>
      <c r="E3" s="36" t="s">
        <v>208</v>
      </c>
      <c r="F3" s="21" t="s">
        <v>209</v>
      </c>
      <c r="G3" s="21" t="s">
        <v>210</v>
      </c>
      <c r="H3" s="21" t="s">
        <v>211</v>
      </c>
    </row>
    <row r="4" spans="1:8" ht="20.85" customHeight="1" x14ac:dyDescent="0.25">
      <c r="A4" s="23" t="s">
        <v>214</v>
      </c>
      <c r="B4" s="23" t="s">
        <v>212</v>
      </c>
      <c r="C4" s="24" t="s">
        <v>215</v>
      </c>
      <c r="D4" s="37" t="s">
        <v>203</v>
      </c>
      <c r="E4" s="37" t="s">
        <v>213</v>
      </c>
      <c r="F4" s="25">
        <v>3862747</v>
      </c>
      <c r="G4" s="25">
        <v>386275</v>
      </c>
      <c r="H4" s="25">
        <v>4249022</v>
      </c>
    </row>
    <row r="5" spans="1:8" ht="20.85" customHeight="1" x14ac:dyDescent="0.25">
      <c r="A5" s="23"/>
      <c r="B5" s="23"/>
      <c r="C5" s="24">
        <v>45000</v>
      </c>
      <c r="D5" s="37" t="s">
        <v>216</v>
      </c>
      <c r="E5" s="37"/>
      <c r="F5" s="25">
        <v>-422020</v>
      </c>
      <c r="G5" s="25">
        <f>F5*0.1</f>
        <v>-42202</v>
      </c>
      <c r="H5" s="25">
        <f>F5+G5</f>
        <v>-464222</v>
      </c>
    </row>
    <row r="6" spans="1:8" ht="20.85" customHeight="1" x14ac:dyDescent="0.25">
      <c r="A6" s="23" t="s">
        <v>217</v>
      </c>
      <c r="B6" s="23" t="s">
        <v>212</v>
      </c>
      <c r="C6" s="24" t="s">
        <v>218</v>
      </c>
      <c r="D6" s="37" t="s">
        <v>203</v>
      </c>
      <c r="E6" s="37" t="s">
        <v>213</v>
      </c>
      <c r="F6" s="25">
        <v>1236576</v>
      </c>
      <c r="G6" s="25">
        <v>123658</v>
      </c>
      <c r="H6" s="25">
        <v>1360234</v>
      </c>
    </row>
    <row r="7" spans="1:8" ht="20.85" customHeight="1" x14ac:dyDescent="0.25">
      <c r="A7" s="23" t="s">
        <v>219</v>
      </c>
      <c r="B7" s="23" t="s">
        <v>212</v>
      </c>
      <c r="C7" s="24" t="s">
        <v>220</v>
      </c>
      <c r="D7" s="37" t="s">
        <v>203</v>
      </c>
      <c r="E7" s="37" t="s">
        <v>213</v>
      </c>
      <c r="F7" s="25">
        <v>4131060</v>
      </c>
      <c r="G7" s="25">
        <v>413106</v>
      </c>
      <c r="H7" s="25">
        <v>4544166</v>
      </c>
    </row>
    <row r="8" spans="1:8" ht="20.85" customHeight="1" x14ac:dyDescent="0.25">
      <c r="A8" s="23" t="s">
        <v>221</v>
      </c>
      <c r="B8" s="23" t="s">
        <v>212</v>
      </c>
      <c r="C8" s="24" t="s">
        <v>222</v>
      </c>
      <c r="D8" s="37" t="s">
        <v>203</v>
      </c>
      <c r="E8" s="37" t="s">
        <v>213</v>
      </c>
      <c r="F8" s="25">
        <v>3509181</v>
      </c>
      <c r="G8" s="25">
        <v>350918</v>
      </c>
      <c r="H8" s="25">
        <v>3860099</v>
      </c>
    </row>
    <row r="9" spans="1:8" ht="20.85" customHeight="1" x14ac:dyDescent="0.25">
      <c r="A9" s="23"/>
      <c r="B9" s="23"/>
      <c r="C9" s="24">
        <v>45042</v>
      </c>
      <c r="D9" s="37" t="s">
        <v>216</v>
      </c>
      <c r="E9" s="37"/>
      <c r="F9" s="25">
        <v>-124376</v>
      </c>
      <c r="G9" s="25">
        <v>-12437</v>
      </c>
      <c r="H9" s="25">
        <v>-136813</v>
      </c>
    </row>
    <row r="10" spans="1:8" ht="20.85" customHeight="1" x14ac:dyDescent="0.25">
      <c r="A10" s="23" t="s">
        <v>223</v>
      </c>
      <c r="B10" s="23" t="s">
        <v>212</v>
      </c>
      <c r="C10" s="24" t="s">
        <v>224</v>
      </c>
      <c r="D10" s="37" t="s">
        <v>203</v>
      </c>
      <c r="E10" s="37" t="s">
        <v>213</v>
      </c>
      <c r="F10" s="25">
        <v>2080868</v>
      </c>
      <c r="G10" s="25">
        <v>208087</v>
      </c>
      <c r="H10" s="25">
        <v>2288955</v>
      </c>
    </row>
    <row r="11" spans="1:8" ht="20.85" customHeight="1" x14ac:dyDescent="0.25">
      <c r="A11" s="23" t="s">
        <v>225</v>
      </c>
      <c r="B11" s="23" t="s">
        <v>212</v>
      </c>
      <c r="C11" s="24" t="s">
        <v>226</v>
      </c>
      <c r="D11" s="37" t="s">
        <v>203</v>
      </c>
      <c r="E11" s="37" t="s">
        <v>213</v>
      </c>
      <c r="F11" s="25">
        <v>943102</v>
      </c>
      <c r="G11" s="25">
        <v>94310</v>
      </c>
      <c r="H11" s="25">
        <v>1037412</v>
      </c>
    </row>
    <row r="12" spans="1:8" ht="20.85" customHeight="1" x14ac:dyDescent="0.25">
      <c r="A12" s="23"/>
      <c r="B12" s="23"/>
      <c r="C12" s="24">
        <v>45063</v>
      </c>
      <c r="D12" s="37" t="s">
        <v>216</v>
      </c>
      <c r="E12" s="37"/>
      <c r="F12" s="25">
        <v>-248750</v>
      </c>
      <c r="G12" s="25">
        <f>F12*0.1</f>
        <v>-24875</v>
      </c>
      <c r="H12" s="25">
        <f>F12+G12</f>
        <v>-273625</v>
      </c>
    </row>
    <row r="13" spans="1:8" ht="20.85" customHeight="1" x14ac:dyDescent="0.25">
      <c r="A13" s="23"/>
      <c r="B13" s="23"/>
      <c r="C13" s="24">
        <v>45072</v>
      </c>
      <c r="D13" s="37" t="s">
        <v>216</v>
      </c>
      <c r="E13" s="37"/>
      <c r="F13" s="25">
        <v>-192909</v>
      </c>
      <c r="G13" s="25">
        <f>F13*0.1</f>
        <v>-19290.900000000001</v>
      </c>
      <c r="H13" s="25">
        <f>F13+G13</f>
        <v>-212199.9</v>
      </c>
    </row>
    <row r="14" spans="1:8" ht="20.85" customHeight="1" x14ac:dyDescent="0.25">
      <c r="A14" s="23" t="s">
        <v>227</v>
      </c>
      <c r="B14" s="23" t="s">
        <v>212</v>
      </c>
      <c r="C14" s="24" t="s">
        <v>228</v>
      </c>
      <c r="D14" s="37" t="s">
        <v>203</v>
      </c>
      <c r="E14" s="37" t="s">
        <v>213</v>
      </c>
      <c r="F14" s="25">
        <v>3165150</v>
      </c>
      <c r="G14" s="25">
        <v>316515</v>
      </c>
      <c r="H14" s="25">
        <v>3481665</v>
      </c>
    </row>
    <row r="15" spans="1:8" ht="20.85" customHeight="1" x14ac:dyDescent="0.25">
      <c r="A15" s="23" t="s">
        <v>229</v>
      </c>
      <c r="B15" s="23" t="s">
        <v>212</v>
      </c>
      <c r="C15" s="24" t="s">
        <v>230</v>
      </c>
      <c r="D15" s="37" t="s">
        <v>203</v>
      </c>
      <c r="E15" s="37" t="s">
        <v>213</v>
      </c>
      <c r="F15" s="25">
        <v>594853</v>
      </c>
      <c r="G15" s="25">
        <v>59485</v>
      </c>
      <c r="H15" s="25">
        <v>654338</v>
      </c>
    </row>
    <row r="16" spans="1:8" ht="20.85" customHeight="1" x14ac:dyDescent="0.25">
      <c r="A16" s="23" t="s">
        <v>231</v>
      </c>
      <c r="B16" s="23" t="s">
        <v>212</v>
      </c>
      <c r="C16" s="24" t="s">
        <v>232</v>
      </c>
      <c r="D16" s="37" t="s">
        <v>203</v>
      </c>
      <c r="E16" s="37" t="s">
        <v>213</v>
      </c>
      <c r="F16" s="25">
        <v>3345195</v>
      </c>
      <c r="G16" s="25">
        <v>334520</v>
      </c>
      <c r="H16" s="25">
        <v>3679715</v>
      </c>
    </row>
    <row r="17" spans="1:8" ht="20.85" customHeight="1" x14ac:dyDescent="0.25">
      <c r="A17" s="23"/>
      <c r="B17" s="23"/>
      <c r="C17" s="24">
        <v>45090</v>
      </c>
      <c r="D17" s="38" t="s">
        <v>216</v>
      </c>
      <c r="E17" s="37"/>
      <c r="F17" s="25">
        <v>-254196</v>
      </c>
      <c r="G17" s="25">
        <v>-25420</v>
      </c>
      <c r="H17" s="25">
        <v>-279616</v>
      </c>
    </row>
    <row r="18" spans="1:8" ht="20.85" customHeight="1" x14ac:dyDescent="0.25">
      <c r="A18" s="23"/>
      <c r="B18" s="23"/>
      <c r="C18" s="24">
        <v>45100</v>
      </c>
      <c r="D18" s="38" t="s">
        <v>216</v>
      </c>
      <c r="E18" s="37"/>
      <c r="F18" s="26">
        <v>-211010</v>
      </c>
      <c r="G18" s="26">
        <v>-21101</v>
      </c>
      <c r="H18" s="26">
        <v>-232111</v>
      </c>
    </row>
    <row r="19" spans="1:8" ht="20.85" customHeight="1" x14ac:dyDescent="0.25">
      <c r="A19" s="23"/>
      <c r="B19" s="23"/>
      <c r="C19" s="24">
        <v>45107</v>
      </c>
      <c r="D19" s="38" t="s">
        <v>216</v>
      </c>
      <c r="E19" s="37"/>
      <c r="F19" s="26">
        <v>-105505</v>
      </c>
      <c r="G19" s="26">
        <v>-10551</v>
      </c>
      <c r="H19" s="26">
        <v>-116056</v>
      </c>
    </row>
    <row r="20" spans="1:8" ht="20.85" customHeight="1" x14ac:dyDescent="0.25">
      <c r="A20" s="27" t="s">
        <v>233</v>
      </c>
      <c r="B20" s="23" t="s">
        <v>212</v>
      </c>
      <c r="C20" s="28">
        <v>45114</v>
      </c>
      <c r="D20" s="37" t="s">
        <v>203</v>
      </c>
      <c r="E20" s="37" t="s">
        <v>213</v>
      </c>
      <c r="F20" s="26">
        <v>622871</v>
      </c>
      <c r="G20" s="26">
        <v>49830</v>
      </c>
      <c r="H20" s="26">
        <v>672701</v>
      </c>
    </row>
    <row r="21" spans="1:8" ht="20.85" customHeight="1" x14ac:dyDescent="0.25">
      <c r="A21" s="27">
        <v>44782</v>
      </c>
      <c r="B21" s="23" t="s">
        <v>212</v>
      </c>
      <c r="C21" s="28">
        <v>45134</v>
      </c>
      <c r="D21" s="37" t="s">
        <v>203</v>
      </c>
      <c r="E21" s="37" t="s">
        <v>213</v>
      </c>
      <c r="F21" s="26">
        <v>2807690</v>
      </c>
      <c r="G21" s="26">
        <v>224615</v>
      </c>
      <c r="H21" s="26">
        <v>3032305</v>
      </c>
    </row>
    <row r="22" spans="1:8" ht="20.85" customHeight="1" x14ac:dyDescent="0.25">
      <c r="A22" s="29" t="s">
        <v>234</v>
      </c>
      <c r="B22" s="30" t="s">
        <v>234</v>
      </c>
      <c r="C22" s="24">
        <v>45142</v>
      </c>
      <c r="D22" s="39" t="s">
        <v>235</v>
      </c>
      <c r="E22" s="39"/>
      <c r="F22" s="26">
        <v>-105505</v>
      </c>
      <c r="G22" s="26">
        <v>-8440</v>
      </c>
      <c r="H22" s="26">
        <v>-113945</v>
      </c>
    </row>
    <row r="23" spans="1:8" ht="20.85" customHeight="1" x14ac:dyDescent="0.25">
      <c r="A23" s="29" t="s">
        <v>234</v>
      </c>
      <c r="B23" s="30" t="s">
        <v>234</v>
      </c>
      <c r="C23" s="24">
        <v>45149</v>
      </c>
      <c r="D23" s="39" t="s">
        <v>236</v>
      </c>
      <c r="E23" s="39"/>
      <c r="F23" s="26">
        <v>-50183</v>
      </c>
      <c r="G23" s="26">
        <v>-5018</v>
      </c>
      <c r="H23" s="26">
        <v>-55201</v>
      </c>
    </row>
    <row r="24" spans="1:8" ht="20.85" customHeight="1" x14ac:dyDescent="0.25">
      <c r="A24" s="29" t="s">
        <v>234</v>
      </c>
      <c r="B24" s="30" t="s">
        <v>234</v>
      </c>
      <c r="C24" s="24">
        <v>45149</v>
      </c>
      <c r="D24" s="39" t="s">
        <v>236</v>
      </c>
      <c r="E24" s="39"/>
      <c r="F24" s="26">
        <v>-105505</v>
      </c>
      <c r="G24" s="26">
        <v>-8440</v>
      </c>
      <c r="H24" s="26">
        <v>-113945</v>
      </c>
    </row>
    <row r="25" spans="1:8" ht="20.85" customHeight="1" x14ac:dyDescent="0.25">
      <c r="A25" s="29"/>
      <c r="B25" s="30"/>
      <c r="C25" s="24">
        <v>45155</v>
      </c>
      <c r="D25" s="39"/>
      <c r="E25" s="39"/>
      <c r="F25" s="26"/>
      <c r="G25" s="26"/>
      <c r="H25" s="26">
        <v>-410440</v>
      </c>
    </row>
    <row r="26" spans="1:8" ht="20.85" customHeight="1" x14ac:dyDescent="0.25">
      <c r="A26" s="29" t="s">
        <v>237</v>
      </c>
      <c r="B26" s="30" t="s">
        <v>212</v>
      </c>
      <c r="C26" s="24">
        <v>45150</v>
      </c>
      <c r="D26" s="39" t="s">
        <v>238</v>
      </c>
      <c r="E26" s="39"/>
      <c r="F26" s="26">
        <v>1300083</v>
      </c>
      <c r="G26" s="26">
        <v>104007</v>
      </c>
      <c r="H26" s="26">
        <v>1404090</v>
      </c>
    </row>
    <row r="27" spans="1:8" ht="20.85" customHeight="1" x14ac:dyDescent="0.25">
      <c r="A27" s="29" t="s">
        <v>239</v>
      </c>
      <c r="B27" s="30" t="s">
        <v>212</v>
      </c>
      <c r="C27" s="24">
        <v>45154</v>
      </c>
      <c r="D27" s="39" t="s">
        <v>240</v>
      </c>
      <c r="E27" s="39"/>
      <c r="F27" s="26">
        <v>2996400</v>
      </c>
      <c r="G27" s="26">
        <v>239712</v>
      </c>
      <c r="H27" s="26">
        <v>3236112</v>
      </c>
    </row>
    <row r="28" spans="1:8" ht="20.85" customHeight="1" x14ac:dyDescent="0.25">
      <c r="A28" s="29"/>
      <c r="B28" s="30"/>
      <c r="C28" s="24"/>
      <c r="D28" s="39" t="s">
        <v>241</v>
      </c>
      <c r="E28" s="39"/>
      <c r="F28" s="26"/>
      <c r="G28" s="26"/>
      <c r="H28" s="26">
        <v>-58096</v>
      </c>
    </row>
    <row r="29" spans="1:8" ht="20.85" customHeight="1" x14ac:dyDescent="0.25">
      <c r="A29" s="29">
        <v>60642</v>
      </c>
      <c r="B29" s="30"/>
      <c r="C29" s="24">
        <v>45205</v>
      </c>
      <c r="D29" s="39" t="s">
        <v>240</v>
      </c>
      <c r="E29" s="39"/>
      <c r="F29" s="31">
        <f>+H29/1.08</f>
        <v>2807689.8148148148</v>
      </c>
      <c r="G29" s="31">
        <f>+F29*0.08</f>
        <v>224615.1851851852</v>
      </c>
      <c r="H29" s="26">
        <v>3032305</v>
      </c>
    </row>
    <row r="30" spans="1:8" ht="20.85" customHeight="1" x14ac:dyDescent="0.25">
      <c r="A30" s="29">
        <v>63523</v>
      </c>
      <c r="B30" s="30"/>
      <c r="C30" s="24">
        <v>45219</v>
      </c>
      <c r="D30" s="39" t="s">
        <v>240</v>
      </c>
      <c r="E30" s="39"/>
      <c r="F30" s="31">
        <f>+H30/1.08</f>
        <v>648083.33333333326</v>
      </c>
      <c r="G30" s="31">
        <f>+F30*0.08</f>
        <v>51846.666666666664</v>
      </c>
      <c r="H30" s="26">
        <v>699930</v>
      </c>
    </row>
    <row r="31" spans="1:8" ht="15.75" x14ac:dyDescent="0.25">
      <c r="A31" s="32"/>
      <c r="B31" s="32"/>
      <c r="C31" s="33"/>
      <c r="D31" s="40" t="s">
        <v>242</v>
      </c>
      <c r="E31" s="40"/>
      <c r="F31" s="34"/>
      <c r="G31" s="34"/>
      <c r="H31" s="35">
        <f>+SUM(H4:H30)</f>
        <v>34766779.100000001</v>
      </c>
    </row>
  </sheetData>
  <autoFilter ref="A3:H31"/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30-03,11</vt:lpstr>
      <vt:lpstr>08,11</vt:lpstr>
      <vt:lpstr>KMARKET</vt:lpstr>
      <vt:lpstr>UNO</vt:lpstr>
      <vt:lpstr>Tmart</vt:lpstr>
      <vt:lpstr>HAPPYMART</vt:lpstr>
      <vt:lpstr>V+HB</vt:lpstr>
      <vt:lpstr>DTH</vt:lpstr>
      <vt:lpstr>VIETY</vt:lpstr>
      <vt:lpstr>OKONO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2023-11-01T09:30:57Z</dcterms:created>
  <dcterms:modified xsi:type="dcterms:W3CDTF">2025-08-14T01:03:36Z</dcterms:modified>
</cp:coreProperties>
</file>