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V:\06 VU\CONG NO\VITALGO\"/>
    </mc:Choice>
  </mc:AlternateContent>
  <xr:revisionPtr revIDLastSave="0" documentId="13_ncr:1_{34052848-ED70-49E2-9973-0D352C04FB1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CÔNG NỢ" sheetId="1" r:id="rId1"/>
    <sheet name="2026" sheetId="39" r:id="rId2"/>
    <sheet name="Tổng chi tiết" sheetId="38" r:id="rId3"/>
    <sheet name="T06" sheetId="37" r:id="rId4"/>
    <sheet name="T05" sheetId="36" r:id="rId5"/>
    <sheet name="T04" sheetId="35" r:id="rId6"/>
    <sheet name="T03" sheetId="34" r:id="rId7"/>
    <sheet name="T02" sheetId="33" r:id="rId8"/>
    <sheet name="T01" sheetId="32" r:id="rId9"/>
  </sheets>
  <definedNames>
    <definedName name="_xlnm._FilterDatabase" localSheetId="8" hidden="1">'T01'!$A$1:$J$19</definedName>
    <definedName name="_xlnm._FilterDatabase" localSheetId="7" hidden="1">'T02'!$A$1:$J$11</definedName>
    <definedName name="_xlnm._FilterDatabase" localSheetId="6" hidden="1">'T03'!$A$1:$J$23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37" l="1"/>
  <c r="B98" i="38"/>
  <c r="B99" i="38"/>
  <c r="B100" i="38"/>
  <c r="B101" i="38"/>
  <c r="B102" i="38"/>
  <c r="B103" i="38"/>
  <c r="B104" i="38"/>
  <c r="B105" i="38"/>
  <c r="B106" i="38"/>
  <c r="B97" i="38"/>
  <c r="B5" i="38"/>
  <c r="B6" i="38"/>
  <c r="B7" i="38"/>
  <c r="B8" i="38"/>
  <c r="B9" i="38"/>
  <c r="B10" i="38"/>
  <c r="B11" i="38"/>
  <c r="B12" i="38"/>
  <c r="B13" i="38"/>
  <c r="B14" i="38"/>
  <c r="B15" i="38"/>
  <c r="D13" i="39" s="1"/>
  <c r="B16" i="38"/>
  <c r="B17" i="38"/>
  <c r="B18" i="38"/>
  <c r="B19" i="38"/>
  <c r="B20" i="38"/>
  <c r="B21" i="38"/>
  <c r="B22" i="38"/>
  <c r="B23" i="38"/>
  <c r="B24" i="38"/>
  <c r="B25" i="38"/>
  <c r="B26" i="38"/>
  <c r="B27" i="38"/>
  <c r="B28" i="38"/>
  <c r="B29" i="38"/>
  <c r="B30" i="38"/>
  <c r="B31" i="38"/>
  <c r="B32" i="38"/>
  <c r="B33" i="38"/>
  <c r="B34" i="38"/>
  <c r="B35" i="38"/>
  <c r="B36" i="38"/>
  <c r="B37" i="38"/>
  <c r="B38" i="38"/>
  <c r="B39" i="38"/>
  <c r="B40" i="38"/>
  <c r="B41" i="38"/>
  <c r="B42" i="38"/>
  <c r="B43" i="38"/>
  <c r="B44" i="38"/>
  <c r="B45" i="38"/>
  <c r="B46" i="38"/>
  <c r="B47" i="38"/>
  <c r="B48" i="38"/>
  <c r="B49" i="38"/>
  <c r="B50" i="38"/>
  <c r="B51" i="38"/>
  <c r="B52" i="38"/>
  <c r="B53" i="38"/>
  <c r="B54" i="38"/>
  <c r="B55" i="38"/>
  <c r="B56" i="38"/>
  <c r="B57" i="38"/>
  <c r="B58" i="38"/>
  <c r="B59" i="38"/>
  <c r="B60" i="38"/>
  <c r="B61" i="38"/>
  <c r="B62" i="38"/>
  <c r="B63" i="38"/>
  <c r="B64" i="38"/>
  <c r="B65" i="38"/>
  <c r="B66" i="38"/>
  <c r="B67" i="38"/>
  <c r="B68" i="38"/>
  <c r="B69" i="38"/>
  <c r="B70" i="38"/>
  <c r="B71" i="38"/>
  <c r="B72" i="38"/>
  <c r="B73" i="38"/>
  <c r="B74" i="38"/>
  <c r="B75" i="38"/>
  <c r="B76" i="38"/>
  <c r="G15" i="39" s="1"/>
  <c r="B77" i="38"/>
  <c r="B78" i="38"/>
  <c r="B79" i="38"/>
  <c r="B80" i="38"/>
  <c r="B81" i="38"/>
  <c r="B82" i="38"/>
  <c r="B83" i="38"/>
  <c r="B84" i="38"/>
  <c r="B85" i="38"/>
  <c r="B86" i="38"/>
  <c r="B87" i="38"/>
  <c r="B88" i="38"/>
  <c r="E13" i="39" s="1"/>
  <c r="B89" i="38"/>
  <c r="B90" i="38"/>
  <c r="B91" i="38"/>
  <c r="B92" i="38"/>
  <c r="B93" i="38"/>
  <c r="B94" i="38"/>
  <c r="B95" i="38"/>
  <c r="B96" i="38"/>
  <c r="L1" i="38"/>
  <c r="B4" i="38"/>
  <c r="C14" i="39" s="1"/>
  <c r="E6" i="39" l="1"/>
  <c r="E17" i="39"/>
  <c r="D17" i="39"/>
  <c r="D10" i="39"/>
  <c r="G17" i="39"/>
  <c r="G16" i="39"/>
  <c r="E10" i="39"/>
  <c r="G7" i="39"/>
  <c r="G13" i="39"/>
  <c r="D6" i="39"/>
  <c r="C10" i="39"/>
  <c r="F10" i="39" s="1"/>
  <c r="E9" i="39"/>
  <c r="D9" i="39"/>
  <c r="C15" i="39"/>
  <c r="C7" i="39"/>
  <c r="G14" i="39"/>
  <c r="C6" i="39"/>
  <c r="E14" i="39"/>
  <c r="G6" i="39"/>
  <c r="C11" i="39"/>
  <c r="D14" i="39"/>
  <c r="F14" i="39" s="1"/>
  <c r="C9" i="39"/>
  <c r="E16" i="39"/>
  <c r="E12" i="39"/>
  <c r="E8" i="39"/>
  <c r="G11" i="39"/>
  <c r="G12" i="39"/>
  <c r="D16" i="39"/>
  <c r="D12" i="39"/>
  <c r="D8" i="39"/>
  <c r="G10" i="39"/>
  <c r="C17" i="39"/>
  <c r="F17" i="39" s="1"/>
  <c r="C16" i="39"/>
  <c r="C12" i="39"/>
  <c r="C8" i="39"/>
  <c r="G9" i="39"/>
  <c r="C13" i="39"/>
  <c r="F13" i="39" s="1"/>
  <c r="E15" i="39"/>
  <c r="E11" i="39"/>
  <c r="E7" i="39"/>
  <c r="G8" i="39"/>
  <c r="D15" i="39"/>
  <c r="D11" i="39"/>
  <c r="D7" i="39"/>
  <c r="F15" i="39" l="1"/>
  <c r="E18" i="39"/>
  <c r="D18" i="39"/>
  <c r="G18" i="39"/>
  <c r="F6" i="39"/>
  <c r="H6" i="39" s="1"/>
  <c r="F9" i="39"/>
  <c r="F7" i="39"/>
  <c r="F11" i="39"/>
  <c r="F16" i="39"/>
  <c r="F8" i="39"/>
  <c r="C18" i="39"/>
  <c r="H18" i="39" s="1"/>
  <c r="F12" i="39"/>
  <c r="H7" i="39" l="1"/>
  <c r="H8" i="39" s="1"/>
  <c r="H9" i="39" s="1"/>
  <c r="H10" i="39" s="1"/>
  <c r="H11" i="39" s="1"/>
  <c r="H12" i="39" s="1"/>
  <c r="H13" i="39" s="1"/>
  <c r="H14" i="39" s="1"/>
  <c r="H15" i="39" s="1"/>
  <c r="H16" i="39" s="1"/>
  <c r="H17" i="39" s="1"/>
  <c r="H22" i="36" l="1"/>
  <c r="D17" i="1"/>
  <c r="E31" i="1"/>
  <c r="G18" i="35"/>
  <c r="H18" i="35" s="1"/>
  <c r="G3" i="35"/>
  <c r="H3" i="35" s="1"/>
  <c r="G4" i="35"/>
  <c r="H4" i="35" s="1"/>
  <c r="G5" i="35"/>
  <c r="H5" i="35" s="1"/>
  <c r="G6" i="35"/>
  <c r="H6" i="35" s="1"/>
  <c r="G7" i="35"/>
  <c r="H7" i="35" s="1"/>
  <c r="G8" i="35"/>
  <c r="H8" i="35" s="1"/>
  <c r="G9" i="35"/>
  <c r="H9" i="35" s="1"/>
  <c r="G10" i="35"/>
  <c r="H10" i="35" s="1"/>
  <c r="G11" i="35"/>
  <c r="H11" i="35" s="1"/>
  <c r="G12" i="35"/>
  <c r="H12" i="35" s="1"/>
  <c r="G13" i="35"/>
  <c r="H13" i="35" s="1"/>
  <c r="G14" i="35"/>
  <c r="H14" i="35" s="1"/>
  <c r="G15" i="35"/>
  <c r="H15" i="35" s="1"/>
  <c r="G16" i="35"/>
  <c r="H16" i="35" s="1"/>
  <c r="G17" i="35"/>
  <c r="H17" i="35" s="1"/>
  <c r="G2" i="35"/>
  <c r="H2" i="35" s="1"/>
  <c r="H20" i="35" l="1"/>
  <c r="H20" i="34"/>
  <c r="H3" i="34"/>
  <c r="H4" i="34"/>
  <c r="H5" i="34"/>
  <c r="H6" i="34"/>
  <c r="H7" i="34"/>
  <c r="H8" i="34"/>
  <c r="H9" i="34"/>
  <c r="H10" i="34"/>
  <c r="H11" i="34"/>
  <c r="H12" i="34"/>
  <c r="H13" i="34"/>
  <c r="H22" i="34"/>
  <c r="H21" i="34"/>
  <c r="H19" i="34"/>
  <c r="H18" i="34"/>
  <c r="H17" i="34"/>
  <c r="H16" i="34"/>
  <c r="H15" i="34"/>
  <c r="H14" i="34"/>
  <c r="H2" i="34"/>
  <c r="H10" i="33"/>
  <c r="H9" i="33"/>
  <c r="H8" i="33"/>
  <c r="H7" i="33"/>
  <c r="H6" i="33"/>
  <c r="H5" i="33"/>
  <c r="H4" i="33"/>
  <c r="H3" i="33"/>
  <c r="H2" i="33"/>
  <c r="H4" i="32"/>
  <c r="H5" i="32"/>
  <c r="H6" i="32"/>
  <c r="H18" i="32"/>
  <c r="H13" i="32"/>
  <c r="H12" i="32"/>
  <c r="H17" i="32"/>
  <c r="H14" i="32"/>
  <c r="H15" i="32"/>
  <c r="H16" i="32"/>
  <c r="H11" i="32"/>
  <c r="H10" i="32"/>
  <c r="H8" i="32"/>
  <c r="H7" i="32"/>
  <c r="H9" i="32"/>
  <c r="H3" i="32"/>
  <c r="H2" i="32"/>
  <c r="H23" i="34" l="1"/>
  <c r="H11" i="33"/>
  <c r="H19" i="32"/>
  <c r="F45" i="1" l="1"/>
  <c r="E17" i="1" l="1"/>
  <c r="F46" i="1" l="1"/>
</calcChain>
</file>

<file path=xl/sharedStrings.xml><?xml version="1.0" encoding="utf-8"?>
<sst xmlns="http://schemas.openxmlformats.org/spreadsheetml/2006/main" count="1129" uniqueCount="251">
  <si>
    <t>Ngày tháng</t>
  </si>
  <si>
    <t>Nội dung</t>
  </si>
  <si>
    <t>Giảm trừ</t>
  </si>
  <si>
    <t>Số đầu kỳ</t>
  </si>
  <si>
    <t xml:space="preserve">Hàng bán </t>
  </si>
  <si>
    <t>Tổng bán hàng</t>
  </si>
  <si>
    <t xml:space="preserve">Hàng trả </t>
  </si>
  <si>
    <t>Tổng hàng trả</t>
  </si>
  <si>
    <t>Tổng đã thanh toán</t>
  </si>
  <si>
    <t xml:space="preserve">Dư nợ phải thu </t>
  </si>
  <si>
    <t>Số tiền bán hàng  (+VAT)</t>
  </si>
  <si>
    <t>Ngày hóa đơn</t>
  </si>
  <si>
    <t>Số hóa đơn</t>
  </si>
  <si>
    <t>Ký hiệu HĐ</t>
  </si>
  <si>
    <t>Diễn giải</t>
  </si>
  <si>
    <t>Tên người mua</t>
  </si>
  <si>
    <t>Mã số thuế người mua</t>
  </si>
  <si>
    <t>Doanh số bán chưa có thuế GTGT</t>
  </si>
  <si>
    <t>Thuế suất</t>
  </si>
  <si>
    <t>Thuế GTGT</t>
  </si>
  <si>
    <t>CÔNG TY CỔ PHẦN DỊCH VỤ THƯƠNG MẠI VITAL GO</t>
  </si>
  <si>
    <t>0108264128</t>
  </si>
  <si>
    <t>Thanh toán</t>
  </si>
  <si>
    <t>8%</t>
  </si>
  <si>
    <t>Số tiền khách đã thanh toán</t>
  </si>
  <si>
    <t>Thành tiền</t>
  </si>
  <si>
    <t>Bán hàng Cửa hàng Vitalmart - S402 Vinhome Smart City - Tây Mỗ</t>
  </si>
  <si>
    <t>Bán hàng Cửa hàng Vitalmart - Số 108, ngõ 110 Trần Duy Hưng</t>
  </si>
  <si>
    <t>Bán hàng Cửa hàng Vitalmart - S401.01S02-S03 Vinhome Smart City - Tây Mỗ</t>
  </si>
  <si>
    <t>Bán hàng Cửa hàng Vitalmart - HM01a-3 Hoàng Thành</t>
  </si>
  <si>
    <t>Bán hàng Cửa hàng Vitalmart - 01.S02 Vinhome Smart City - Tây Mỗ</t>
  </si>
  <si>
    <t>T01.2026</t>
  </si>
  <si>
    <t>T02.2026</t>
  </si>
  <si>
    <t>T03.2026</t>
  </si>
  <si>
    <t>T04.2026</t>
  </si>
  <si>
    <t>T05.2026</t>
  </si>
  <si>
    <t>T06.2026</t>
  </si>
  <si>
    <t>T07.2026</t>
  </si>
  <si>
    <t>T08.2026</t>
  </si>
  <si>
    <t>T09.2026</t>
  </si>
  <si>
    <t>T10.2026</t>
  </si>
  <si>
    <t>T11.2026</t>
  </si>
  <si>
    <t>T12.2026</t>
  </si>
  <si>
    <t>00001905</t>
  </si>
  <si>
    <t>00001906</t>
  </si>
  <si>
    <t>00001907</t>
  </si>
  <si>
    <t>00001908</t>
  </si>
  <si>
    <t>00002008</t>
  </si>
  <si>
    <t>00003049</t>
  </si>
  <si>
    <t>00002062</t>
  </si>
  <si>
    <t>00003047</t>
  </si>
  <si>
    <t>00004792</t>
  </si>
  <si>
    <t>00004793</t>
  </si>
  <si>
    <t>00006144</t>
  </si>
  <si>
    <t>00006143</t>
  </si>
  <si>
    <t>00006142</t>
  </si>
  <si>
    <t>00006145</t>
  </si>
  <si>
    <t>00006055</t>
  </si>
  <si>
    <t>00006133</t>
  </si>
  <si>
    <t>00006810</t>
  </si>
  <si>
    <t>1C26TTN</t>
  </si>
  <si>
    <t>Cửa hàng Vitalmart - S402 Vinhome Smart City - Tây Mỗ</t>
  </si>
  <si>
    <t>Cửa hàng Vitalmart - Lô 1.04 số 97 Trần Bình</t>
  </si>
  <si>
    <t>Cửa hàng Vitalmart - Số 108, ngõ 110 Trần Duy Hưng</t>
  </si>
  <si>
    <t>Cửa hàng Vitalmart - S401.01S02-S03 Vinhome Smart City - Tây Mỗ</t>
  </si>
  <si>
    <t>00008407</t>
  </si>
  <si>
    <t>00008408</t>
  </si>
  <si>
    <t>00008409</t>
  </si>
  <si>
    <t>00009106</t>
  </si>
  <si>
    <t>00009107</t>
  </si>
  <si>
    <t>00009419</t>
  </si>
  <si>
    <t>00010548</t>
  </si>
  <si>
    <t>00010630</t>
  </si>
  <si>
    <t>00010895</t>
  </si>
  <si>
    <t>Cửa hàng Vitalmart - 01.S02 Vinhome Smart City - Tây Mỗ</t>
  </si>
  <si>
    <t>vitalmart yên hòa, KM SP CHÂN 300G X 10% TỪ NGÀY 1/2 ĐẾN 28/2</t>
  </si>
  <si>
    <t>Cửa hàng Vitalmart - Số 108, ngõ 110 Trần Duy Hưng, KM SP CHÂN 300G X 10% TỪ NGÀY 1/2 ĐẾN 28/2</t>
  </si>
  <si>
    <t>Cửa hàng Vitalmart - Lô 1.04 số 97 Trần Bình, CHẠY KM SP CHÂN 300G X 10% TỪ NGÀY 1/2 ĐÊN 28/2</t>
  </si>
  <si>
    <t>Cửa hàng Vitalmart - HM01a-3 Hoàng Thành, chạy km chân 300g x10 % từ ngày 1/2 đến 28/2</t>
  </si>
  <si>
    <t>00014706</t>
  </si>
  <si>
    <t>00014730</t>
  </si>
  <si>
    <t>00014731</t>
  </si>
  <si>
    <t>00014732</t>
  </si>
  <si>
    <t>00017184</t>
  </si>
  <si>
    <t>00017289</t>
  </si>
  <si>
    <t>00019024</t>
  </si>
  <si>
    <t>00019131</t>
  </si>
  <si>
    <t>00019132</t>
  </si>
  <si>
    <t>00019294</t>
  </si>
  <si>
    <t>00019295</t>
  </si>
  <si>
    <t>00021689</t>
  </si>
  <si>
    <t>00021690</t>
  </si>
  <si>
    <t>00021691</t>
  </si>
  <si>
    <t>00023063</t>
  </si>
  <si>
    <t>00023097</t>
  </si>
  <si>
    <t>Cửa hàng Vitalmart - Số 108, ngõ 110 Trần Duy Hưng, chạy km sp gà muối 500g x 10% từ ngày 1-3 đến 31-3</t>
  </si>
  <si>
    <t>Cửa hàng Vitalmart - HM01a-3 Hoàng Thành, chạy km sp gà muối 500g x 10% từ ngày 1-3 đến 31-3</t>
  </si>
  <si>
    <t>Cửa hàng Vitalmart - Lô 1.04 số 97 Trần Bình, chạy km sp gà muối 500g x 10% từ ngày 1-3 đến 31-3</t>
  </si>
  <si>
    <t>Cửa hàng Vitalmart - Số 108, ngõ 110 Trần Duy Hưng, CHẠY KM SP GÀ MUỐI 500G X 10% TỪ NGÀY 1-3 ĐẾN 31-3</t>
  </si>
  <si>
    <t>Cửa hàng Vitalmart - 01.S02 Vinhome Smart City - Tây Mỗ, CHẠY KM GÀ MUỐI 500G X 10% TỪ NGÀY 1-3 ĐẾN 31-3</t>
  </si>
  <si>
    <t>ĐÃ KIỂM TRA - Hàng trả - VITALMART-HNI-HDG-004 - Cửa hàng Vitalmart - HM01a-3 Hoàng Thành  - Phiếu ngày (13/03/2026)</t>
  </si>
  <si>
    <t>Cửa hàng Vitalmart - Lô 1.04 số 97 Trần Bình, KM SP GÀ MUỐI 500G X 10% TỪ NGÀY 1-3 ĐẾN 31-3</t>
  </si>
  <si>
    <t>Cửa hàng Vitalmart - HM01a-3 Hoàng Thành</t>
  </si>
  <si>
    <t>Cửa hàng Vitalmart - Số 108, ngõ 110 Trần Duy Hưng, CHẠY KM GÀ MUỐI 500G X 10% TỪ NGÀY 1-3 ĐẾN 31-3</t>
  </si>
  <si>
    <t>Hàng trả - Cửa hàng Vitalmart - S402 Vinhome Smart City - Tây Mỗ - VITALMART-HNI-NTL-007 - phiếu ngày : 18/03</t>
  </si>
  <si>
    <t>Hàng trả - vitalmart yên hòa  - VITALMART-HNI-CGY-2514 - phiếu ngày: 19-3</t>
  </si>
  <si>
    <t>Hàng trả - vitalmart yên hòa - VITALMART-HNI-CGY-2514 - phiếu ngày : 19-3</t>
  </si>
  <si>
    <t>Cửa hàng Vitalmart - Lô 1.04 số 97 Trần Bình, CHẠY KM GÀ MUỐI 500G X 10% TỪ NGÀY 1-3 ĐẾN 31-3</t>
  </si>
  <si>
    <t>vitalmart yên hòa, CHẠY KM GÀ MUỐI 500G X 10% TỪ NGÀY 1-3 ĐẾN 31-3</t>
  </si>
  <si>
    <t>Hàng trả - vitalmart yên hòa - VITALMART-HNI-CGY-2514 - phiếu ngày : 25-3</t>
  </si>
  <si>
    <t>Hàng trả - VITALMART-HNI-CGY-2514 - vitalmart yên hòa  - 24vitalmart2514 - Phiếu ngày (29/04/2026)</t>
  </si>
  <si>
    <t>vitalmart yên hòa</t>
  </si>
  <si>
    <t>Bán hàng Cửa hàng Vitalmart - Số 108, ngõ 110 Trần Duy Hưng theo hóa đơn 00024935</t>
  </si>
  <si>
    <t>Bán hàng Cửa hàng Vitalmart - HM01a-3 Hoàng Thành theo hóa đơn 00024936</t>
  </si>
  <si>
    <t>Bán hàng Cửa hàng Vitalmart - 01.S02 Vinhome Smart City - Tây Mỗ theo hóa đơn 00024937</t>
  </si>
  <si>
    <t>Bán hàng vitalmart yên hòa theo hóa đơn 00026341 , KM GÀ MUỐI 500G X 10% TỪ NGÀY 10-4 ĐẾN 10-5</t>
  </si>
  <si>
    <t>Bán hàng Cửa hàng Vitalmart - Lô 1.04 số 97 Trần Bình theo hóa đơn 00029634 , CHẠY KM SP GÀ MUỐI 500G X 10% TỪ NGÀY 10-4 ĐẾN 10-5</t>
  </si>
  <si>
    <t>Bán hàng Cửa hàng Vitalmart - Số 108, ngõ 110 Trần Duy Hưng theo hóa đơn 00029632 , CHẠY KM SP GÀ MUỐI 500G X 10% TỪ NGÀY 10-4 ĐẾN 10-5</t>
  </si>
  <si>
    <t>Bán hàng Cửa hàng Vitalmart - HM01a-3 Hoàng Thành theo hóa đơn 00029633 , CHẠY KM SP GÀ MUỐI 500G X 10% TỪ NGÀY 10-4 ĐẾN 10-5</t>
  </si>
  <si>
    <t>Bán hàng Cửa hàng Vitalmart - 01.S02 Vinhome Smart City - Tây Mỗ theo hóa đơn 00029635 , CHẠY KM SP GÀ MUỐI 500G X 10% TỪ NGÀY 10-4 ĐẾN 10-5</t>
  </si>
  <si>
    <t>Bán hàng Cửa hàng Vitalmart - S402 Vinhome Smart City - Tây Mỗ theo hóa đơn 00029982 , chạy km gà muối 500g x 10% từ ngày 10-4 đên 10-5</t>
  </si>
  <si>
    <t>Bán hàng vitalmart yên hòa theo hóa đơn 00030205 , CHẠY KM SP GÀ MUỐI 500G X 10% TỪ NGÀY 10-4 ĐẾN 10-5</t>
  </si>
  <si>
    <t>Bán hàng Cửa hàng Vitalmart - Lô 1.04 số 97 Trần Bình theo hóa đơn 00030217 , CHẠY KM GÀ MUỐI 500G X10% TỪ NGÀY 10-4 ĐẾN 10-5</t>
  </si>
  <si>
    <t>Bán hàng Cửa hàng Vitalmart - Số 108, ngõ 110 Trần Duy Hưng theo hóa đơn 00030216 , CHẠY KM GÀ MUỐI 500G X10% TỪ NGÀY 10-4 ĐẾN 10-5</t>
  </si>
  <si>
    <t>00024205</t>
  </si>
  <si>
    <t>00024204</t>
  </si>
  <si>
    <t>00024807</t>
  </si>
  <si>
    <t>00024869</t>
  </si>
  <si>
    <t>00024935</t>
  </si>
  <si>
    <t>00024936</t>
  </si>
  <si>
    <t>00024937</t>
  </si>
  <si>
    <t>00026341</t>
  </si>
  <si>
    <t>00029634</t>
  </si>
  <si>
    <t>00029632</t>
  </si>
  <si>
    <t>00029633</t>
  </si>
  <si>
    <t>00029635</t>
  </si>
  <si>
    <t>00029982</t>
  </si>
  <si>
    <t>00030205</t>
  </si>
  <si>
    <t>00030217</t>
  </si>
  <si>
    <t>00030216</t>
  </si>
  <si>
    <t>Bán hàng Cửa hàng Vitalmart - HM01a-3 Hoàng Thành theo hóa đơn 00031553 , KM SP GÀ MUỐI 500G X 10% TỪ NGÀY 10-+4 ĐẾN 10-5</t>
  </si>
  <si>
    <t>Bán hàng Cửa hàng Vitalmart - S402 Vinhome Smart City - Tây Mỗ theo hóa đơn 00031636</t>
  </si>
  <si>
    <t>Bán hàng Cửa hàng Vitalmart - Lô 1.04 số 97 Trần Bình theo hóa đơn 00031637</t>
  </si>
  <si>
    <t>Bán hàng Cửa hàng Vitalmart - 01.S02 Vinhome Smart City - Tây Mỗ theo hóa đơn 00031638</t>
  </si>
  <si>
    <t>Bán hàng vitalmart yên hòa theo hóa đơn 00032844</t>
  </si>
  <si>
    <t>Bán hàng Cửa hàng Vitalmart - Số 108, ngõ 110 Trần Duy Hưng theo hóa đơn 00033001</t>
  </si>
  <si>
    <t>Bán hàng Cửa hàng Vitalmart - Số 108, ngõ 110 Trần Duy Hưng theo hóa đơn 00033153</t>
  </si>
  <si>
    <t>Bán hàng Cửa hàng Vitalmart - Lô 1.04 số 97 Trần Bình theo hóa đơn 00033154</t>
  </si>
  <si>
    <t>Bán hàng Cửa hàng Vitalmart - S401.01S02-S03 Vinhome Smart City - Tây Mỗ theo hóa đơn 00034707</t>
  </si>
  <si>
    <t>Bán hàng Cửa hàng Vitalmart - HM01a-3 Hoàng Thành theo hóa đơn 00034838</t>
  </si>
  <si>
    <t>Bán hàng Cửa hàng Vitalmart - S402 Vinhome Smart City - Tây Mỗ theo hóa đơn 00034892</t>
  </si>
  <si>
    <t>Bán hàng Cửa hàng Vitalmart - S401.01S02-S03 Vinhome Smart City - Tây Mỗ theo hóa đơn 00036138</t>
  </si>
  <si>
    <t>Bán hàng Cửa hàng Vitalmart - Số 108, ngõ 110 Trần Duy Hưng theo hóa đơn 00036360</t>
  </si>
  <si>
    <t>Bán hàng Cửa hàng Vitalmart - Lô 1.04 số 97 Trần Bình theo hóa đơn 00037403</t>
  </si>
  <si>
    <t>Bán hàng Cửa hàng Vitalmart - S402 Vinhome Smart City - Tây Mỗ theo hóa đơn 00037404</t>
  </si>
  <si>
    <t>ĐÃ KIỂM TRA - Hàng trả - VITALMART-HNI-NTL-006 - Cửa hàng Vitalmart - S401.01S02-S03 Vinhome Smart City - Tây Mỗ - 205vitalmart004 - Phiếu ngày (20/05/2026)</t>
  </si>
  <si>
    <t>ĐÃ KIỂM TRA - Hàng trả - VITALMART-HNI-HDG-004 - Cửa hàng Vitalmart - HM01a-3 Hoàng Thành  - Phiếu ngày (14/05/2026)</t>
  </si>
  <si>
    <t>ĐÃ KIỂM TRA - Hàng trả - VITALMART-HNI-NTL-007 - Cửa hàng Vitalmart - S402 Vinhome Smart City - Tây Mỗ  - Phiếu ngày (11/05/2026)</t>
  </si>
  <si>
    <t>ĐÃ KIỂM TRA - Hàng trả - VITALMART-HNI-NTL-006 - Cửa hàng Vitalmart - S401.01S02-S03 Vinhome Smart City - Tây Mỗ  - Phiếu ngày (11/05/2026)</t>
  </si>
  <si>
    <t>THEO DÕI CÔNG NỢ 31.05.2026/ Công ty VITALMART</t>
  </si>
  <si>
    <t>TT nợ đầu kỳ</t>
  </si>
  <si>
    <t>TT nợ tháng 01</t>
  </si>
  <si>
    <t>TT nợ tháng 02</t>
  </si>
  <si>
    <t>TT nợ tháng 03</t>
  </si>
  <si>
    <t>TT nợ tháng 04</t>
  </si>
  <si>
    <t>TT nợ tháng 05</t>
  </si>
  <si>
    <t>VITALMART-HNI-CGY-001</t>
  </si>
  <si>
    <t>00037975</t>
  </si>
  <si>
    <t>Bán hàng Cửa hàng Vitalmart - Số 108, ngõ 110 Trần Duy Hưng theo hóa đơn 00037975</t>
  </si>
  <si>
    <t>VITALMART-HNI-HDG-004</t>
  </si>
  <si>
    <t>00037973</t>
  </si>
  <si>
    <t>Bán hàng Cửa hàng Vitalmart - HM01a-3 Hoàng Thành theo hóa đơn 00037973</t>
  </si>
  <si>
    <t>VITALMART-HNI-NTL-006</t>
  </si>
  <si>
    <t>00037974</t>
  </si>
  <si>
    <t>Bán hàng Cửa hàng Vitalmart - S401.01S02-S03 Vinhome Smart City - Tây Mỗ theo hóa đơn 00037974</t>
  </si>
  <si>
    <t>VITALMART-HNI-NTL-010</t>
  </si>
  <si>
    <t>00038032</t>
  </si>
  <si>
    <t>Bán hàng Cửa hàng Vitalmart - 01.S02 Vinhome Smart City - Tây Mỗ theo hóa đơn 00038032</t>
  </si>
  <si>
    <t>VITALMART-HNI-NTL-007</t>
  </si>
  <si>
    <t>00039549</t>
  </si>
  <si>
    <t>Bán hàng Cửa hàng Vitalmart - S402 Vinhome Smart City - Tây Mỗ theo hóa đơn 00039549</t>
  </si>
  <si>
    <t>VITALMART-HNI-NTL-008</t>
  </si>
  <si>
    <t>00039639</t>
  </si>
  <si>
    <t>Bán hàng Cửa hàng Vitalmart - Lô 1.04 số 97 Trần Bình theo hóa đơn 00039639</t>
  </si>
  <si>
    <t>00039697</t>
  </si>
  <si>
    <t>Bán hàng Cửa hàng Vitalmart - Số 108, ngõ 110 Trần Duy Hưng theo hóa đơn 00039697</t>
  </si>
  <si>
    <t>00040530</t>
  </si>
  <si>
    <t>Bán hàng Cửa hàng Vitalmart - S401.01S02-S03 Vinhome Smart City - Tây Mỗ theo hóa đơn 00040530</t>
  </si>
  <si>
    <t>00041136</t>
  </si>
  <si>
    <t>Bán hàng Cửa hàng Vitalmart - HM01a-3 Hoàng Thành theo hóa đơn 00041136</t>
  </si>
  <si>
    <t>00041137</t>
  </si>
  <si>
    <t>Bán hàng Cửa hàng Vitalmart - S402 Vinhome Smart City - Tây Mỗ theo hóa đơn 00041137</t>
  </si>
  <si>
    <t>00041218</t>
  </si>
  <si>
    <t>Bán hàng Cửa hàng Vitalmart - Số 108, ngõ 110 Trần Duy Hưng theo hóa đơn 00041218</t>
  </si>
  <si>
    <t>00041217</t>
  </si>
  <si>
    <t>Bán hàng Cửa hàng Vitalmart - S401.01S02-S03 Vinhome Smart City - Tây Mỗ theo hóa đơn 00041217</t>
  </si>
  <si>
    <t>00041227</t>
  </si>
  <si>
    <t>Bán hàng Cửa hàng Vitalmart - 01.S02 Vinhome Smart City - Tây Mỗ theo hóa đơn 00041227</t>
  </si>
  <si>
    <t>00043199</t>
  </si>
  <si>
    <t>Bán hàng Cửa hàng Vitalmart - Số 108, ngõ 110 Trần Duy Hưng theo hóa đơn 00043199</t>
  </si>
  <si>
    <t>00043198</t>
  </si>
  <si>
    <t>Bán hàng Cửa hàng Vitalmart - HM01a-3 Hoàng Thành theo hóa đơn 00043198</t>
  </si>
  <si>
    <t>00043200</t>
  </si>
  <si>
    <t>Bán hàng Cửa hàng Vitalmart - S401.01S02-S03 Vinhome Smart City - Tây Mỗ theo hóa đơn 00043200</t>
  </si>
  <si>
    <t>00043201</t>
  </si>
  <si>
    <t>Bán hàng Cửa hàng Vitalmart - Lô 1.04 số 97 Trần Bình theo hóa đơn 00043201</t>
  </si>
  <si>
    <t>Mã khách hàng</t>
  </si>
  <si>
    <t>Tiền thuế GTGT</t>
  </si>
  <si>
    <t>STT</t>
  </si>
  <si>
    <t>số ctu</t>
  </si>
  <si>
    <t>Tên khách hàng</t>
  </si>
  <si>
    <t>Doanh số bán chưa thuế</t>
  </si>
  <si>
    <t>CK</t>
  </si>
  <si>
    <t>Tổng tiền</t>
  </si>
  <si>
    <t>NGÀY TT</t>
  </si>
  <si>
    <t>Số dư đầu kỳ</t>
  </si>
  <si>
    <t>BH</t>
  </si>
  <si>
    <t>CÔNG NỢ  2026</t>
  </si>
  <si>
    <t>TRA</t>
  </si>
  <si>
    <t>P</t>
  </si>
  <si>
    <t>TT</t>
  </si>
  <si>
    <t>Tháng</t>
  </si>
  <si>
    <t>Bán hàng</t>
  </si>
  <si>
    <t>Hàng trả</t>
  </si>
  <si>
    <t>Tổng phát sinh</t>
  </si>
  <si>
    <t>Công nợ cuối kỳ</t>
  </si>
  <si>
    <t>Số dư đầu kỳ 31/12/2025</t>
  </si>
  <si>
    <t>Phát sinh</t>
  </si>
  <si>
    <t>00031553</t>
  </si>
  <si>
    <t>00031636</t>
  </si>
  <si>
    <t>00031637</t>
  </si>
  <si>
    <t>00031638</t>
  </si>
  <si>
    <t>00032844</t>
  </si>
  <si>
    <t>00033001</t>
  </si>
  <si>
    <t>00033153</t>
  </si>
  <si>
    <t>00033154</t>
  </si>
  <si>
    <t>00034707</t>
  </si>
  <si>
    <t>00034838</t>
  </si>
  <si>
    <t>00034892</t>
  </si>
  <si>
    <t>00036138</t>
  </si>
  <si>
    <t>00036360</t>
  </si>
  <si>
    <t>00037404</t>
  </si>
  <si>
    <t>00037403</t>
  </si>
  <si>
    <t>00045557</t>
  </si>
  <si>
    <t>00045614</t>
  </si>
  <si>
    <t>00045615</t>
  </si>
  <si>
    <t>VITALMART-HNI-HDG-64128</t>
  </si>
  <si>
    <t>VITALMART-HNI-CGY-2514</t>
  </si>
  <si>
    <t>Bán hàng Cửa hàng Vitalmart - S401.01S02-S03 Vinhome Smart City - Tây Mỗ theo hóa đơn 00045557</t>
  </si>
  <si>
    <t>Bán hàng Cửa hàng Vitalmart - Số 108, ngõ 110 Trần Duy Hưng theo hóa đơn 00045614</t>
  </si>
  <si>
    <t>Bán hàng Cửa hàng Vitalmart - HM01a-3 Hoàng Thành theo hóa đơn 00045615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</si>
</sst>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_(* #,##0_);_(* \(#,##0\);_(* &quot;-&quot;??_);_(@_)"/>
  </numFmts>
  <fonts count="26" x14ac:knownFonts="1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b/>
      <sz val="15"/>
      <color rgb="FFFF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sz val="8"/>
      <color rgb="FF000000"/>
      <name val="Microsoft Sans Serif"/>
      <family val="2"/>
    </font>
    <font>
      <sz val="8"/>
      <name val="Microsoft Sans Serif"/>
      <family val="2"/>
    </font>
    <font>
      <sz val="11"/>
      <color theme="1"/>
      <name val="Calibri"/>
      <family val="2"/>
      <scheme val="minor"/>
    </font>
    <font>
      <sz val="8"/>
      <name val="Calibri"/>
      <family val="2"/>
      <charset val="163"/>
      <scheme val="minor"/>
    </font>
    <font>
      <b/>
      <sz val="8"/>
      <color rgb="FF000000"/>
      <name val="Microsoft Sans Serif"/>
      <family val="2"/>
    </font>
    <font>
      <b/>
      <sz val="13"/>
      <color rgb="FFFF0000"/>
      <name val="Calibri"/>
      <family val="2"/>
      <scheme val="minor"/>
    </font>
    <font>
      <sz val="11"/>
      <color rgb="FFFF0000"/>
      <name val="Calibri"/>
      <family val="2"/>
      <charset val="163"/>
      <scheme val="minor"/>
    </font>
    <font>
      <b/>
      <sz val="12"/>
      <color rgb="FF000000"/>
      <name val="Calibri Light"/>
      <family val="1"/>
      <scheme val="major"/>
    </font>
    <font>
      <b/>
      <sz val="11"/>
      <color rgb="FFFF0000"/>
      <name val="Calibri"/>
      <family val="2"/>
      <scheme val="minor"/>
    </font>
    <font>
      <sz val="8"/>
      <color rgb="FF008000"/>
      <name val="Microsoft Sans Serif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sz val="15"/>
      <name val="Times New Roman"/>
      <family val="1"/>
    </font>
    <font>
      <b/>
      <sz val="15"/>
      <color theme="0"/>
      <name val="Times New Roman"/>
      <family val="1"/>
    </font>
    <font>
      <sz val="12"/>
      <name val="Times New Roman"/>
      <family val="1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2CFF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 style="thin">
        <color rgb="FF8DA1DE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/>
      <diagonal/>
    </border>
    <border>
      <left style="thin">
        <color rgb="FFE3E3E3"/>
      </left>
      <right style="thin">
        <color rgb="FFE3E3E3"/>
      </right>
      <top style="thin">
        <color rgb="FFE3E3E3"/>
      </top>
      <bottom style="thin">
        <color rgb="FFE3E3E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10" fillId="0" borderId="0"/>
    <xf numFmtId="0" fontId="1" fillId="0" borderId="0"/>
  </cellStyleXfs>
  <cellXfs count="108">
    <xf numFmtId="0" fontId="0" fillId="0" borderId="0" xfId="0"/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5" fontId="4" fillId="0" borderId="1" xfId="1" applyNumberFormat="1" applyFont="1" applyFill="1" applyBorder="1" applyAlignment="1">
      <alignment horizontal="right" vertical="center" wrapText="1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166" fontId="5" fillId="0" borderId="1" xfId="1" applyNumberFormat="1" applyFont="1" applyBorder="1" applyAlignment="1">
      <alignment horizontal="center"/>
    </xf>
    <xf numFmtId="0" fontId="5" fillId="0" borderId="1" xfId="0" applyFont="1" applyBorder="1"/>
    <xf numFmtId="165" fontId="5" fillId="0" borderId="1" xfId="1" applyNumberFormat="1" applyFont="1" applyBorder="1" applyAlignment="1">
      <alignment horizontal="center"/>
    </xf>
    <xf numFmtId="166" fontId="5" fillId="0" borderId="1" xfId="1" applyNumberFormat="1" applyFont="1" applyBorder="1"/>
    <xf numFmtId="166" fontId="7" fillId="2" borderId="1" xfId="0" applyNumberFormat="1" applyFont="1" applyFill="1" applyBorder="1"/>
    <xf numFmtId="14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65" fontId="4" fillId="4" borderId="1" xfId="1" applyNumberFormat="1" applyFont="1" applyFill="1" applyBorder="1" applyAlignment="1">
      <alignment horizontal="center" vertical="center" wrapText="1"/>
    </xf>
    <xf numFmtId="165" fontId="4" fillId="4" borderId="1" xfId="1" applyNumberFormat="1" applyFont="1" applyFill="1" applyBorder="1" applyAlignment="1">
      <alignment horizontal="center"/>
    </xf>
    <xf numFmtId="166" fontId="4" fillId="4" borderId="1" xfId="1" applyNumberFormat="1" applyFont="1" applyFill="1" applyBorder="1" applyAlignment="1">
      <alignment horizontal="center"/>
    </xf>
    <xf numFmtId="0" fontId="4" fillId="4" borderId="1" xfId="0" applyFont="1" applyFill="1" applyBorder="1"/>
    <xf numFmtId="166" fontId="4" fillId="4" borderId="1" xfId="1" applyNumberFormat="1" applyFont="1" applyFill="1" applyBorder="1"/>
    <xf numFmtId="165" fontId="6" fillId="4" borderId="1" xfId="1" applyNumberFormat="1" applyFont="1" applyFill="1" applyBorder="1" applyAlignment="1">
      <alignment horizontal="center" vertical="center"/>
    </xf>
    <xf numFmtId="166" fontId="4" fillId="4" borderId="1" xfId="0" applyNumberFormat="1" applyFont="1" applyFill="1" applyBorder="1"/>
    <xf numFmtId="0" fontId="10" fillId="0" borderId="0" xfId="2"/>
    <xf numFmtId="17" fontId="5" fillId="0" borderId="1" xfId="0" applyNumberFormat="1" applyFont="1" applyBorder="1" applyAlignment="1">
      <alignment horizontal="center"/>
    </xf>
    <xf numFmtId="38" fontId="10" fillId="0" borderId="0" xfId="2" applyNumberFormat="1"/>
    <xf numFmtId="166" fontId="0" fillId="0" borderId="0" xfId="0" applyNumberFormat="1"/>
    <xf numFmtId="14" fontId="10" fillId="0" borderId="0" xfId="2" applyNumberFormat="1"/>
    <xf numFmtId="165" fontId="5" fillId="0" borderId="1" xfId="1" applyNumberFormat="1" applyFont="1" applyFill="1" applyBorder="1" applyAlignment="1">
      <alignment horizontal="right" vertical="center" wrapText="1"/>
    </xf>
    <xf numFmtId="165" fontId="0" fillId="0" borderId="0" xfId="0" applyNumberFormat="1"/>
    <xf numFmtId="38" fontId="9" fillId="0" borderId="4" xfId="0" applyNumberFormat="1" applyFont="1" applyBorder="1" applyAlignment="1">
      <alignment horizontal="right" vertical="center"/>
    </xf>
    <xf numFmtId="14" fontId="8" fillId="3" borderId="2" xfId="0" applyNumberFormat="1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38" fontId="8" fillId="3" borderId="3" xfId="0" applyNumberFormat="1" applyFont="1" applyFill="1" applyBorder="1" applyAlignment="1">
      <alignment horizontal="center" vertical="center" wrapText="1"/>
    </xf>
    <xf numFmtId="38" fontId="9" fillId="0" borderId="4" xfId="2" applyNumberFormat="1" applyFont="1" applyBorder="1" applyAlignment="1">
      <alignment horizontal="right" vertical="center"/>
    </xf>
    <xf numFmtId="14" fontId="9" fillId="0" borderId="4" xfId="2" applyNumberFormat="1" applyFont="1" applyBorder="1" applyAlignment="1">
      <alignment horizontal="center" vertical="center"/>
    </xf>
    <xf numFmtId="0" fontId="9" fillId="0" borderId="4" xfId="2" applyFont="1" applyBorder="1" applyAlignment="1">
      <alignment horizontal="left" vertical="center"/>
    </xf>
    <xf numFmtId="0" fontId="9" fillId="0" borderId="4" xfId="2" applyFont="1" applyBorder="1" applyAlignment="1">
      <alignment horizontal="right" vertical="center"/>
    </xf>
    <xf numFmtId="14" fontId="8" fillId="0" borderId="4" xfId="2" applyNumberFormat="1" applyFont="1" applyBorder="1" applyAlignment="1">
      <alignment horizontal="center" vertical="center"/>
    </xf>
    <xf numFmtId="0" fontId="8" fillId="0" borderId="4" xfId="2" applyFont="1" applyBorder="1" applyAlignment="1">
      <alignment horizontal="left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165" fontId="0" fillId="0" borderId="0" xfId="1" applyNumberFormat="1" applyFont="1" applyAlignment="1">
      <alignment vertical="center"/>
    </xf>
    <xf numFmtId="9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14" fontId="12" fillId="3" borderId="2" xfId="0" applyNumberFormat="1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38" fontId="12" fillId="3" borderId="3" xfId="0" applyNumberFormat="1" applyFont="1" applyFill="1" applyBorder="1" applyAlignment="1">
      <alignment horizontal="center" vertical="center" wrapText="1"/>
    </xf>
    <xf numFmtId="165" fontId="13" fillId="0" borderId="0" xfId="0" applyNumberFormat="1" applyFont="1"/>
    <xf numFmtId="166" fontId="14" fillId="0" borderId="0" xfId="1" applyNumberFormat="1" applyFont="1"/>
    <xf numFmtId="0" fontId="0" fillId="0" borderId="0" xfId="0" applyAlignment="1">
      <alignment horizontal="left" vertical="center"/>
    </xf>
    <xf numFmtId="3" fontId="0" fillId="0" borderId="0" xfId="0" applyNumberFormat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14" fontId="15" fillId="3" borderId="2" xfId="0" applyNumberFormat="1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38" fontId="15" fillId="3" borderId="3" xfId="0" applyNumberFormat="1" applyFont="1" applyFill="1" applyBorder="1" applyAlignment="1">
      <alignment horizontal="center" vertical="center" wrapText="1"/>
    </xf>
    <xf numFmtId="166" fontId="14" fillId="0" borderId="0" xfId="0" applyNumberFormat="1" applyFont="1" applyAlignment="1">
      <alignment horizontal="center" vertical="center"/>
    </xf>
    <xf numFmtId="3" fontId="16" fillId="0" borderId="0" xfId="0" applyNumberFormat="1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4" fontId="4" fillId="4" borderId="1" xfId="0" applyNumberFormat="1" applyFont="1" applyFill="1" applyBorder="1" applyAlignment="1">
      <alignment horizontal="center"/>
    </xf>
    <xf numFmtId="14" fontId="7" fillId="2" borderId="1" xfId="0" quotePrefix="1" applyNumberFormat="1" applyFont="1" applyFill="1" applyBorder="1" applyAlignment="1">
      <alignment horizontal="center" vertical="center"/>
    </xf>
    <xf numFmtId="14" fontId="0" fillId="0" borderId="0" xfId="0" applyNumberFormat="1"/>
    <xf numFmtId="38" fontId="0" fillId="0" borderId="0" xfId="0" applyNumberFormat="1"/>
    <xf numFmtId="38" fontId="18" fillId="2" borderId="0" xfId="0" applyNumberFormat="1" applyFont="1" applyFill="1"/>
    <xf numFmtId="0" fontId="20" fillId="0" borderId="1" xfId="0" applyFont="1" applyBorder="1" applyAlignment="1">
      <alignment horizontal="center" vertical="center" wrapText="1"/>
    </xf>
    <xf numFmtId="14" fontId="20" fillId="0" borderId="1" xfId="0" applyNumberFormat="1" applyFont="1" applyBorder="1" applyAlignment="1">
      <alignment horizontal="center" vertical="center" wrapText="1"/>
    </xf>
    <xf numFmtId="38" fontId="20" fillId="0" borderId="1" xfId="0" applyNumberFormat="1" applyFont="1" applyBorder="1" applyAlignment="1">
      <alignment horizontal="center" vertical="center" wrapText="1"/>
    </xf>
    <xf numFmtId="38" fontId="20" fillId="0" borderId="5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0" fillId="0" borderId="1" xfId="0" applyBorder="1"/>
    <xf numFmtId="0" fontId="20" fillId="0" borderId="1" xfId="0" applyFont="1" applyBorder="1" applyAlignment="1">
      <alignment vertical="center" wrapText="1"/>
    </xf>
    <xf numFmtId="38" fontId="21" fillId="0" borderId="1" xfId="0" applyNumberFormat="1" applyFont="1" applyBorder="1" applyAlignment="1">
      <alignment horizontal="right" vertical="center" wrapText="1"/>
    </xf>
    <xf numFmtId="38" fontId="20" fillId="0" borderId="1" xfId="0" applyNumberFormat="1" applyFont="1" applyBorder="1" applyAlignment="1">
      <alignment horizontal="right" vertical="center" wrapText="1"/>
    </xf>
    <xf numFmtId="0" fontId="8" fillId="0" borderId="4" xfId="0" applyFont="1" applyBorder="1" applyAlignment="1">
      <alignment horizontal="left" vertical="center"/>
    </xf>
    <xf numFmtId="14" fontId="8" fillId="0" borderId="4" xfId="0" applyNumberFormat="1" applyFont="1" applyBorder="1" applyAlignment="1">
      <alignment horizontal="center" vertical="center"/>
    </xf>
    <xf numFmtId="38" fontId="8" fillId="0" borderId="4" xfId="0" applyNumberFormat="1" applyFont="1" applyBorder="1" applyAlignment="1">
      <alignment horizontal="right" vertical="center"/>
    </xf>
    <xf numFmtId="14" fontId="22" fillId="0" borderId="0" xfId="0" applyNumberFormat="1" applyFont="1" applyAlignment="1">
      <alignment horizontal="center"/>
    </xf>
    <xf numFmtId="14" fontId="23" fillId="0" borderId="0" xfId="0" applyNumberFormat="1" applyFont="1" applyAlignment="1">
      <alignment horizontal="center"/>
    </xf>
    <xf numFmtId="0" fontId="19" fillId="0" borderId="0" xfId="0" applyFont="1"/>
    <xf numFmtId="14" fontId="4" fillId="5" borderId="1" xfId="0" applyNumberFormat="1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14" fontId="24" fillId="0" borderId="0" xfId="0" applyNumberFormat="1" applyFont="1" applyAlignment="1">
      <alignment horizontal="center"/>
    </xf>
    <xf numFmtId="0" fontId="6" fillId="0" borderId="1" xfId="0" applyFont="1" applyBorder="1" applyAlignment="1">
      <alignment horizontal="left"/>
    </xf>
    <xf numFmtId="166" fontId="6" fillId="0" borderId="6" xfId="1" applyNumberFormat="1" applyFont="1" applyBorder="1" applyAlignment="1">
      <alignment horizontal="center"/>
    </xf>
    <xf numFmtId="166" fontId="6" fillId="0" borderId="1" xfId="1" applyNumberFormat="1" applyFont="1" applyBorder="1" applyAlignment="1">
      <alignment horizontal="center"/>
    </xf>
    <xf numFmtId="166" fontId="6" fillId="0" borderId="1" xfId="1" applyNumberFormat="1" applyFont="1" applyBorder="1"/>
    <xf numFmtId="3" fontId="25" fillId="0" borderId="0" xfId="0" applyNumberFormat="1" applyFont="1"/>
    <xf numFmtId="0" fontId="25" fillId="0" borderId="0" xfId="0" applyFont="1"/>
    <xf numFmtId="1" fontId="6" fillId="0" borderId="1" xfId="0" applyNumberFormat="1" applyFont="1" applyBorder="1" applyAlignment="1">
      <alignment horizontal="center"/>
    </xf>
    <xf numFmtId="166" fontId="24" fillId="0" borderId="6" xfId="1" applyNumberFormat="1" applyFont="1" applyFill="1" applyBorder="1" applyAlignment="1">
      <alignment horizontal="center"/>
    </xf>
    <xf numFmtId="166" fontId="24" fillId="0" borderId="6" xfId="1" applyNumberFormat="1" applyFont="1" applyBorder="1" applyAlignment="1">
      <alignment horizontal="center"/>
    </xf>
    <xf numFmtId="14" fontId="6" fillId="2" borderId="1" xfId="0" quotePrefix="1" applyNumberFormat="1" applyFont="1" applyFill="1" applyBorder="1" applyAlignment="1">
      <alignment horizontal="center" vertical="center"/>
    </xf>
    <xf numFmtId="166" fontId="6" fillId="2" borderId="1" xfId="0" applyNumberFormat="1" applyFont="1" applyFill="1" applyBorder="1" applyAlignment="1">
      <alignment vertical="center"/>
    </xf>
    <xf numFmtId="166" fontId="16" fillId="2" borderId="0" xfId="0" applyNumberFormat="1" applyFont="1" applyFill="1"/>
    <xf numFmtId="0" fontId="17" fillId="0" borderId="4" xfId="0" applyFont="1" applyBorder="1" applyAlignment="1">
      <alignment horizontal="left" vertical="center"/>
    </xf>
    <xf numFmtId="14" fontId="17" fillId="0" borderId="4" xfId="0" applyNumberFormat="1" applyFont="1" applyBorder="1" applyAlignment="1">
      <alignment horizontal="center" vertical="center"/>
    </xf>
    <xf numFmtId="38" fontId="17" fillId="0" borderId="4" xfId="0" applyNumberFormat="1" applyFont="1" applyBorder="1" applyAlignment="1">
      <alignment horizontal="right" vertical="center"/>
    </xf>
    <xf numFmtId="0" fontId="21" fillId="0" borderId="5" xfId="0" applyFont="1" applyFill="1" applyBorder="1" applyAlignment="1">
      <alignment horizontal="center" vertical="center" wrapText="1"/>
    </xf>
    <xf numFmtId="14" fontId="6" fillId="3" borderId="2" xfId="0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38" fontId="6" fillId="3" borderId="3" xfId="0" applyNumberFormat="1" applyFont="1" applyFill="1" applyBorder="1" applyAlignment="1">
      <alignment horizontal="center" vertical="center" wrapText="1"/>
    </xf>
    <xf numFmtId="0" fontId="24" fillId="0" borderId="0" xfId="0" applyFont="1"/>
    <xf numFmtId="14" fontId="24" fillId="0" borderId="4" xfId="0" applyNumberFormat="1" applyFont="1" applyBorder="1" applyAlignment="1">
      <alignment horizontal="center" vertical="center"/>
    </xf>
    <xf numFmtId="0" fontId="24" fillId="0" borderId="4" xfId="0" applyFont="1" applyBorder="1" applyAlignment="1">
      <alignment horizontal="left" vertical="center"/>
    </xf>
    <xf numFmtId="0" fontId="24" fillId="0" borderId="0" xfId="0" applyFont="1" applyAlignment="1">
      <alignment horizontal="center" vertical="center"/>
    </xf>
    <xf numFmtId="38" fontId="24" fillId="0" borderId="4" xfId="0" applyNumberFormat="1" applyFont="1" applyBorder="1" applyAlignment="1">
      <alignment horizontal="right" vertical="center"/>
    </xf>
    <xf numFmtId="9" fontId="5" fillId="0" borderId="0" xfId="0" applyNumberFormat="1" applyFont="1" applyAlignment="1">
      <alignment horizontal="center" vertical="center"/>
    </xf>
    <xf numFmtId="38" fontId="7" fillId="2" borderId="0" xfId="0" applyNumberFormat="1" applyFont="1" applyFill="1"/>
  </cellXfs>
  <cellStyles count="4">
    <cellStyle name="Comma" xfId="1" builtinId="3"/>
    <cellStyle name="Normal" xfId="0" builtinId="0"/>
    <cellStyle name="Normal 2" xfId="2" xr:uid="{00000000-0005-0000-0000-000002000000}"/>
    <cellStyle name="Normal 3" xfId="3" xr:uid="{1EC43200-A1D3-4589-A22E-995BCC1049AB}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AD6EA"/>
      <color rgb="FFFFCC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49"/>
  <sheetViews>
    <sheetView tabSelected="1" workbookViewId="0">
      <selection activeCell="D9" sqref="D9"/>
    </sheetView>
  </sheetViews>
  <sheetFormatPr defaultRowHeight="15" x14ac:dyDescent="0.25"/>
  <cols>
    <col min="2" max="2" width="21" customWidth="1"/>
    <col min="3" max="3" width="24.140625" customWidth="1"/>
    <col min="4" max="4" width="20.140625" customWidth="1"/>
    <col min="5" max="5" width="21" customWidth="1"/>
    <col min="6" max="6" width="18.5703125" customWidth="1"/>
    <col min="7" max="7" width="15.42578125" customWidth="1"/>
    <col min="8" max="9" width="11.5703125" bestFit="1" customWidth="1"/>
  </cols>
  <sheetData>
    <row r="1" spans="2:9" ht="26.25" customHeight="1" x14ac:dyDescent="0.25">
      <c r="B1" s="57" t="s">
        <v>159</v>
      </c>
      <c r="C1" s="57"/>
      <c r="D1" s="57"/>
      <c r="E1" s="57"/>
      <c r="F1" s="57"/>
    </row>
    <row r="2" spans="2:9" ht="31.5" x14ac:dyDescent="0.25">
      <c r="B2" s="11" t="s">
        <v>0</v>
      </c>
      <c r="C2" s="12" t="s">
        <v>1</v>
      </c>
      <c r="D2" s="13" t="s">
        <v>10</v>
      </c>
      <c r="E2" s="12" t="s">
        <v>2</v>
      </c>
      <c r="F2" s="12" t="s">
        <v>24</v>
      </c>
    </row>
    <row r="3" spans="2:9" ht="15.75" x14ac:dyDescent="0.25">
      <c r="B3" s="1"/>
      <c r="C3" s="2" t="s">
        <v>3</v>
      </c>
      <c r="D3" s="3">
        <v>14228487</v>
      </c>
      <c r="E3" s="2"/>
      <c r="F3" s="2"/>
    </row>
    <row r="4" spans="2:9" ht="15.75" x14ac:dyDescent="0.25">
      <c r="B4" s="21" t="s">
        <v>31</v>
      </c>
      <c r="C4" s="5" t="s">
        <v>4</v>
      </c>
      <c r="D4" s="8">
        <v>13508760</v>
      </c>
      <c r="E4" s="9"/>
      <c r="F4" s="7"/>
      <c r="H4" s="23"/>
      <c r="I4" s="26"/>
    </row>
    <row r="5" spans="2:9" ht="15.75" x14ac:dyDescent="0.25">
      <c r="B5" s="21" t="s">
        <v>32</v>
      </c>
      <c r="C5" s="5" t="s">
        <v>4</v>
      </c>
      <c r="D5" s="8">
        <v>10580381</v>
      </c>
      <c r="E5" s="9"/>
      <c r="F5" s="7"/>
      <c r="H5" s="23"/>
      <c r="I5" s="26"/>
    </row>
    <row r="6" spans="2:9" ht="15.75" x14ac:dyDescent="0.25">
      <c r="B6" s="21" t="s">
        <v>33</v>
      </c>
      <c r="C6" s="5" t="s">
        <v>4</v>
      </c>
      <c r="D6" s="8">
        <v>13141748</v>
      </c>
      <c r="E6" s="9"/>
      <c r="F6" s="7"/>
      <c r="H6" s="23"/>
      <c r="I6" s="26"/>
    </row>
    <row r="7" spans="2:9" ht="15.75" x14ac:dyDescent="0.25">
      <c r="B7" s="21" t="s">
        <v>34</v>
      </c>
      <c r="C7" s="5" t="s">
        <v>4</v>
      </c>
      <c r="D7" s="8">
        <v>13425226</v>
      </c>
      <c r="E7" s="9"/>
      <c r="F7" s="7"/>
      <c r="H7" s="23"/>
      <c r="I7" s="26"/>
    </row>
    <row r="8" spans="2:9" ht="15.75" x14ac:dyDescent="0.25">
      <c r="B8" s="21" t="s">
        <v>35</v>
      </c>
      <c r="C8" s="5" t="s">
        <v>4</v>
      </c>
      <c r="D8" s="8">
        <v>14023244</v>
      </c>
      <c r="E8" s="9"/>
      <c r="F8" s="7"/>
      <c r="H8" s="23"/>
      <c r="I8" s="26"/>
    </row>
    <row r="9" spans="2:9" ht="15.75" x14ac:dyDescent="0.25">
      <c r="B9" s="21" t="s">
        <v>36</v>
      </c>
      <c r="C9" s="5" t="s">
        <v>4</v>
      </c>
      <c r="D9" s="8">
        <v>15390154</v>
      </c>
      <c r="E9" s="9"/>
      <c r="F9" s="7"/>
      <c r="H9" s="23"/>
      <c r="I9" s="26"/>
    </row>
    <row r="10" spans="2:9" ht="15.75" x14ac:dyDescent="0.25">
      <c r="B10" s="21" t="s">
        <v>37</v>
      </c>
      <c r="C10" s="5" t="s">
        <v>4</v>
      </c>
      <c r="D10" s="8"/>
      <c r="E10" s="9"/>
      <c r="F10" s="7"/>
      <c r="H10" s="23"/>
      <c r="I10" s="26"/>
    </row>
    <row r="11" spans="2:9" ht="15.75" x14ac:dyDescent="0.25">
      <c r="B11" s="21" t="s">
        <v>38</v>
      </c>
      <c r="C11" s="5" t="s">
        <v>4</v>
      </c>
      <c r="D11" s="8"/>
      <c r="E11" s="9"/>
      <c r="F11" s="7"/>
      <c r="H11" s="23"/>
      <c r="I11" s="26"/>
    </row>
    <row r="12" spans="2:9" ht="15.75" x14ac:dyDescent="0.25">
      <c r="B12" s="21" t="s">
        <v>39</v>
      </c>
      <c r="C12" s="5" t="s">
        <v>4</v>
      </c>
      <c r="D12" s="8"/>
      <c r="E12" s="9"/>
      <c r="F12" s="7"/>
      <c r="H12" s="23"/>
      <c r="I12" s="26"/>
    </row>
    <row r="13" spans="2:9" ht="15.75" x14ac:dyDescent="0.25">
      <c r="B13" s="21" t="s">
        <v>40</v>
      </c>
      <c r="C13" s="5" t="s">
        <v>4</v>
      </c>
      <c r="D13" s="8"/>
      <c r="E13" s="9"/>
      <c r="F13" s="7"/>
      <c r="H13" s="23"/>
      <c r="I13" s="26"/>
    </row>
    <row r="14" spans="2:9" ht="15.75" x14ac:dyDescent="0.25">
      <c r="B14" s="21" t="s">
        <v>41</v>
      </c>
      <c r="C14" s="5" t="s">
        <v>4</v>
      </c>
      <c r="D14" s="8"/>
      <c r="E14" s="9"/>
      <c r="F14" s="7"/>
      <c r="H14" s="23"/>
      <c r="I14" s="26"/>
    </row>
    <row r="15" spans="2:9" ht="15.75" x14ac:dyDescent="0.25">
      <c r="B15" s="21" t="s">
        <v>42</v>
      </c>
      <c r="C15" s="5" t="s">
        <v>4</v>
      </c>
      <c r="D15" s="8"/>
      <c r="E15" s="9"/>
      <c r="F15" s="7"/>
      <c r="H15" s="23"/>
      <c r="I15" s="26"/>
    </row>
    <row r="16" spans="2:9" ht="15.75" x14ac:dyDescent="0.25">
      <c r="B16" s="21"/>
      <c r="C16" s="5"/>
      <c r="D16" s="8"/>
      <c r="E16" s="9"/>
      <c r="F16" s="7"/>
    </row>
    <row r="17" spans="2:9" ht="17.25" customHeight="1" x14ac:dyDescent="0.25">
      <c r="B17" s="58" t="s">
        <v>5</v>
      </c>
      <c r="C17" s="58"/>
      <c r="D17" s="14">
        <f>SUM(D4:D16)</f>
        <v>80069513</v>
      </c>
      <c r="E17" s="15">
        <f>+SUM(E3:E3)</f>
        <v>0</v>
      </c>
      <c r="F17" s="16"/>
      <c r="H17" s="23"/>
    </row>
    <row r="18" spans="2:9" ht="15.75" x14ac:dyDescent="0.25">
      <c r="B18" s="21" t="s">
        <v>31</v>
      </c>
      <c r="C18" s="5" t="s">
        <v>6</v>
      </c>
      <c r="D18" s="8"/>
      <c r="E18" s="9">
        <v>0</v>
      </c>
      <c r="F18" s="7"/>
      <c r="H18" s="23"/>
      <c r="I18" s="23"/>
    </row>
    <row r="19" spans="2:9" ht="15.75" x14ac:dyDescent="0.25">
      <c r="B19" s="21" t="s">
        <v>32</v>
      </c>
      <c r="C19" s="5" t="s">
        <v>6</v>
      </c>
      <c r="D19" s="8"/>
      <c r="E19" s="9">
        <v>0</v>
      </c>
      <c r="F19" s="7"/>
      <c r="H19" s="23"/>
      <c r="I19" s="23"/>
    </row>
    <row r="20" spans="2:9" ht="15.75" x14ac:dyDescent="0.25">
      <c r="B20" s="21" t="s">
        <v>33</v>
      </c>
      <c r="C20" s="5" t="s">
        <v>6</v>
      </c>
      <c r="D20" s="8"/>
      <c r="E20" s="9">
        <v>893440</v>
      </c>
      <c r="F20" s="7"/>
      <c r="H20" s="23"/>
      <c r="I20" s="23"/>
    </row>
    <row r="21" spans="2:9" ht="15.75" x14ac:dyDescent="0.25">
      <c r="B21" s="21" t="s">
        <v>34</v>
      </c>
      <c r="C21" s="5" t="s">
        <v>6</v>
      </c>
      <c r="D21" s="8"/>
      <c r="E21" s="9">
        <v>336293</v>
      </c>
      <c r="F21" s="7"/>
      <c r="H21" s="23"/>
      <c r="I21" s="23"/>
    </row>
    <row r="22" spans="2:9" ht="15.75" x14ac:dyDescent="0.25">
      <c r="B22" s="21" t="s">
        <v>35</v>
      </c>
      <c r="C22" s="5" t="s">
        <v>6</v>
      </c>
      <c r="D22" s="8"/>
      <c r="E22" s="9">
        <v>1828308</v>
      </c>
      <c r="F22" s="7"/>
      <c r="H22" s="23"/>
      <c r="I22" s="23"/>
    </row>
    <row r="23" spans="2:9" ht="15.75" x14ac:dyDescent="0.25">
      <c r="B23" s="21" t="s">
        <v>36</v>
      </c>
      <c r="C23" s="5" t="s">
        <v>6</v>
      </c>
      <c r="D23" s="8"/>
      <c r="E23" s="9"/>
      <c r="F23" s="7"/>
      <c r="H23" s="23"/>
      <c r="I23" s="23"/>
    </row>
    <row r="24" spans="2:9" ht="15.75" x14ac:dyDescent="0.25">
      <c r="B24" s="21" t="s">
        <v>37</v>
      </c>
      <c r="C24" s="5" t="s">
        <v>6</v>
      </c>
      <c r="D24" s="8"/>
      <c r="E24" s="9"/>
      <c r="F24" s="7"/>
      <c r="H24" s="23"/>
      <c r="I24" s="23"/>
    </row>
    <row r="25" spans="2:9" ht="15.75" x14ac:dyDescent="0.25">
      <c r="B25" s="21" t="s">
        <v>38</v>
      </c>
      <c r="C25" s="5" t="s">
        <v>6</v>
      </c>
      <c r="D25" s="8"/>
      <c r="E25" s="9"/>
      <c r="F25" s="7"/>
      <c r="H25" s="23"/>
      <c r="I25" s="23"/>
    </row>
    <row r="26" spans="2:9" ht="15.75" x14ac:dyDescent="0.25">
      <c r="B26" s="21" t="s">
        <v>39</v>
      </c>
      <c r="C26" s="5" t="s">
        <v>6</v>
      </c>
      <c r="D26" s="8"/>
      <c r="E26" s="9"/>
      <c r="F26" s="7"/>
      <c r="H26" s="23"/>
      <c r="I26" s="23"/>
    </row>
    <row r="27" spans="2:9" ht="15.75" x14ac:dyDescent="0.25">
      <c r="B27" s="21" t="s">
        <v>40</v>
      </c>
      <c r="C27" s="5" t="s">
        <v>6</v>
      </c>
      <c r="D27" s="8"/>
      <c r="E27" s="9"/>
      <c r="F27" s="7"/>
      <c r="H27" s="23"/>
      <c r="I27" s="23"/>
    </row>
    <row r="28" spans="2:9" ht="15.75" x14ac:dyDescent="0.25">
      <c r="B28" s="21" t="s">
        <v>41</v>
      </c>
      <c r="C28" s="5" t="s">
        <v>6</v>
      </c>
      <c r="D28" s="8"/>
      <c r="E28" s="9"/>
      <c r="F28" s="7"/>
      <c r="H28" s="23"/>
      <c r="I28" s="23"/>
    </row>
    <row r="29" spans="2:9" ht="15.75" x14ac:dyDescent="0.25">
      <c r="B29" s="21" t="s">
        <v>42</v>
      </c>
      <c r="C29" s="5" t="s">
        <v>6</v>
      </c>
      <c r="D29" s="8"/>
      <c r="E29" s="9"/>
      <c r="F29" s="7"/>
      <c r="H29" s="23"/>
      <c r="I29" s="23"/>
    </row>
    <row r="30" spans="2:9" ht="15.75" x14ac:dyDescent="0.25">
      <c r="B30" s="4"/>
      <c r="C30" s="5"/>
      <c r="D30" s="8"/>
      <c r="E30" s="9"/>
      <c r="F30" s="7"/>
      <c r="I30" s="23"/>
    </row>
    <row r="31" spans="2:9" ht="15.75" x14ac:dyDescent="0.25">
      <c r="B31" s="58" t="s">
        <v>7</v>
      </c>
      <c r="C31" s="58"/>
      <c r="D31" s="14"/>
      <c r="E31" s="17">
        <f>SUM(E18:E30)</f>
        <v>3058041</v>
      </c>
      <c r="F31" s="16"/>
    </row>
    <row r="32" spans="2:9" ht="15.75" x14ac:dyDescent="0.25">
      <c r="B32" s="4">
        <v>46037</v>
      </c>
      <c r="C32" s="5" t="s">
        <v>22</v>
      </c>
      <c r="D32" s="8"/>
      <c r="E32" s="6"/>
      <c r="F32" s="25">
        <v>14228640</v>
      </c>
      <c r="G32" t="s">
        <v>160</v>
      </c>
    </row>
    <row r="33" spans="2:9" ht="15.75" x14ac:dyDescent="0.25">
      <c r="B33" s="4">
        <v>46067</v>
      </c>
      <c r="C33" s="5" t="s">
        <v>22</v>
      </c>
      <c r="D33" s="8"/>
      <c r="E33" s="6"/>
      <c r="F33" s="25">
        <v>13508764</v>
      </c>
      <c r="G33" t="s">
        <v>161</v>
      </c>
    </row>
    <row r="34" spans="2:9" ht="15.75" x14ac:dyDescent="0.25">
      <c r="B34" s="4">
        <v>46097</v>
      </c>
      <c r="C34" s="5" t="s">
        <v>22</v>
      </c>
      <c r="D34" s="8"/>
      <c r="E34" s="6"/>
      <c r="F34" s="25">
        <v>10580381</v>
      </c>
      <c r="G34" t="s">
        <v>162</v>
      </c>
    </row>
    <row r="35" spans="2:9" ht="15.75" x14ac:dyDescent="0.25">
      <c r="B35" s="4">
        <v>46127</v>
      </c>
      <c r="C35" s="5" t="s">
        <v>22</v>
      </c>
      <c r="D35" s="8"/>
      <c r="E35" s="6"/>
      <c r="F35" s="25">
        <v>12248306</v>
      </c>
      <c r="G35" t="s">
        <v>163</v>
      </c>
    </row>
    <row r="36" spans="2:9" ht="15.75" x14ac:dyDescent="0.25">
      <c r="B36" s="4">
        <v>46157</v>
      </c>
      <c r="C36" s="5" t="s">
        <v>22</v>
      </c>
      <c r="D36" s="8"/>
      <c r="E36" s="6"/>
      <c r="F36" s="25">
        <v>13088939</v>
      </c>
      <c r="G36" t="s">
        <v>164</v>
      </c>
    </row>
    <row r="37" spans="2:9" ht="15.75" x14ac:dyDescent="0.25">
      <c r="B37" s="4">
        <v>46188</v>
      </c>
      <c r="C37" s="5" t="s">
        <v>22</v>
      </c>
      <c r="D37" s="8"/>
      <c r="E37" s="6"/>
      <c r="F37" s="25">
        <v>12194936</v>
      </c>
      <c r="G37" t="s">
        <v>165</v>
      </c>
    </row>
    <row r="38" spans="2:9" ht="15.75" x14ac:dyDescent="0.25">
      <c r="B38" s="4"/>
      <c r="C38" s="5"/>
      <c r="D38" s="8"/>
      <c r="E38" s="6"/>
      <c r="F38" s="25"/>
    </row>
    <row r="39" spans="2:9" ht="15.75" x14ac:dyDescent="0.25">
      <c r="B39" s="4"/>
      <c r="C39" s="5"/>
      <c r="D39" s="8"/>
      <c r="E39" s="6"/>
      <c r="F39" s="25"/>
    </row>
    <row r="40" spans="2:9" ht="15.75" x14ac:dyDescent="0.25">
      <c r="B40" s="4"/>
      <c r="C40" s="5"/>
      <c r="D40" s="8"/>
      <c r="E40" s="6"/>
      <c r="F40" s="25"/>
    </row>
    <row r="41" spans="2:9" ht="15.75" x14ac:dyDescent="0.25">
      <c r="B41" s="4"/>
      <c r="C41" s="5"/>
      <c r="D41" s="8"/>
      <c r="E41" s="6"/>
      <c r="F41" s="25"/>
    </row>
    <row r="42" spans="2:9" ht="15.75" x14ac:dyDescent="0.25">
      <c r="B42" s="4"/>
      <c r="C42" s="5"/>
      <c r="D42" s="8"/>
      <c r="E42" s="6"/>
      <c r="F42" s="25"/>
    </row>
    <row r="43" spans="2:9" ht="15.75" x14ac:dyDescent="0.25">
      <c r="B43" s="4"/>
      <c r="C43" s="5"/>
      <c r="D43" s="8"/>
      <c r="E43" s="6"/>
      <c r="F43" s="25"/>
    </row>
    <row r="44" spans="2:9" ht="15.75" x14ac:dyDescent="0.25">
      <c r="B44" s="4"/>
      <c r="C44" s="5"/>
      <c r="D44" s="8"/>
      <c r="E44" s="6"/>
      <c r="F44" s="3"/>
    </row>
    <row r="45" spans="2:9" ht="15.75" x14ac:dyDescent="0.25">
      <c r="B45" s="58" t="s">
        <v>8</v>
      </c>
      <c r="C45" s="58"/>
      <c r="D45" s="18"/>
      <c r="E45" s="19"/>
      <c r="F45" s="19">
        <f>SUM(F32:F44)</f>
        <v>75849966</v>
      </c>
      <c r="I45" s="23"/>
    </row>
    <row r="46" spans="2:9" ht="15.75" x14ac:dyDescent="0.25">
      <c r="B46" s="59" t="s">
        <v>9</v>
      </c>
      <c r="C46" s="59"/>
      <c r="D46" s="59"/>
      <c r="E46" s="59"/>
      <c r="F46" s="10">
        <f>D3+D17-E17-E31-F45</f>
        <v>15389993</v>
      </c>
      <c r="G46" s="23"/>
      <c r="I46" s="23"/>
    </row>
    <row r="49" spans="6:6" x14ac:dyDescent="0.25">
      <c r="F49" s="23"/>
    </row>
  </sheetData>
  <mergeCells count="5">
    <mergeCell ref="B1:F1"/>
    <mergeCell ref="B17:C17"/>
    <mergeCell ref="B31:C31"/>
    <mergeCell ref="B45:C45"/>
    <mergeCell ref="B46:E46"/>
  </mergeCells>
  <phoneticPr fontId="11" type="noConversion"/>
  <conditionalFormatting sqref="B46">
    <cfRule type="duplicateValues" dxfId="1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BB5AF-FDBE-41A8-88E0-F7B544D28AB9}">
  <dimension ref="A2:K28"/>
  <sheetViews>
    <sheetView workbookViewId="0">
      <selection activeCell="D10" sqref="D10"/>
    </sheetView>
  </sheetViews>
  <sheetFormatPr defaultColWidth="9" defaultRowHeight="15" x14ac:dyDescent="0.25"/>
  <cols>
    <col min="1" max="1" width="5.42578125" customWidth="1"/>
    <col min="2" max="2" width="26.5703125" customWidth="1"/>
    <col min="3" max="3" width="21" customWidth="1"/>
    <col min="4" max="4" width="19.7109375" customWidth="1"/>
    <col min="5" max="6" width="21" customWidth="1"/>
    <col min="7" max="7" width="23.5703125" customWidth="1"/>
    <col min="8" max="8" width="23.7109375" customWidth="1"/>
    <col min="9" max="9" width="15.85546875" customWidth="1"/>
    <col min="10" max="10" width="13" customWidth="1"/>
  </cols>
  <sheetData>
    <row r="2" spans="1:11" ht="19.5" x14ac:dyDescent="0.3">
      <c r="B2" s="75" t="s">
        <v>217</v>
      </c>
      <c r="C2" s="75"/>
      <c r="D2" s="75"/>
      <c r="E2" s="75"/>
      <c r="F2" s="75"/>
      <c r="G2" s="75"/>
      <c r="H2" s="75"/>
    </row>
    <row r="3" spans="1:11" s="77" customFormat="1" ht="19.5" x14ac:dyDescent="0.3">
      <c r="A3" s="76"/>
      <c r="B3" s="76"/>
      <c r="C3" s="76" t="s">
        <v>216</v>
      </c>
      <c r="D3" s="76" t="s">
        <v>218</v>
      </c>
      <c r="E3" s="76" t="s">
        <v>219</v>
      </c>
      <c r="F3" s="76"/>
      <c r="G3" s="76" t="s">
        <v>220</v>
      </c>
      <c r="H3" s="76"/>
    </row>
    <row r="4" spans="1:11" ht="15.75" x14ac:dyDescent="0.25">
      <c r="B4" s="78" t="s">
        <v>221</v>
      </c>
      <c r="C4" s="79" t="s">
        <v>222</v>
      </c>
      <c r="D4" s="80" t="s">
        <v>223</v>
      </c>
      <c r="E4" s="80" t="s">
        <v>2</v>
      </c>
      <c r="F4" s="80" t="s">
        <v>224</v>
      </c>
      <c r="G4" s="80" t="s">
        <v>22</v>
      </c>
      <c r="H4" s="80" t="s">
        <v>225</v>
      </c>
      <c r="I4" s="37"/>
      <c r="J4" s="37"/>
    </row>
    <row r="5" spans="1:11" s="87" customFormat="1" ht="15.75" x14ac:dyDescent="0.25">
      <c r="A5" s="81"/>
      <c r="B5" s="82" t="s">
        <v>226</v>
      </c>
      <c r="C5" s="83"/>
      <c r="D5" s="84"/>
      <c r="E5" s="85"/>
      <c r="F5" s="85"/>
      <c r="G5" s="85"/>
      <c r="H5" s="3">
        <v>14228487</v>
      </c>
      <c r="I5" s="86"/>
      <c r="J5" s="86"/>
    </row>
    <row r="6" spans="1:11" s="87" customFormat="1" ht="15.75" x14ac:dyDescent="0.25">
      <c r="B6" s="88">
        <v>1</v>
      </c>
      <c r="C6" s="89">
        <f>SUMIFS('Tổng chi tiết'!$L:$L,'Tổng chi tiết'!$B:$B,$B6,'Tổng chi tiết'!$A:$A,"BH")</f>
        <v>13508760</v>
      </c>
      <c r="D6" s="89">
        <f>SUMIFS('Tổng chi tiết'!$L:$L,'Tổng chi tiết'!$B:$B,$B6,'Tổng chi tiết'!$A:$A,"TRA")</f>
        <v>0</v>
      </c>
      <c r="E6" s="89">
        <f>SUMIFS('Tổng chi tiết'!$L:$L,'Tổng chi tiết'!$B:$B,$B6,'Tổng chi tiết'!$A:$A,"GT")</f>
        <v>0</v>
      </c>
      <c r="F6" s="89">
        <f>SUM(C6:E6)</f>
        <v>13508760</v>
      </c>
      <c r="G6" s="89">
        <f>SUMIFS('Tổng chi tiết'!$L:$L,'Tổng chi tiết'!$B:$B,$B6,'Tổng chi tiết'!$A:$A,"TT")</f>
        <v>0</v>
      </c>
      <c r="H6" s="90">
        <f>H5+SUM(F6:G6)</f>
        <v>27737247</v>
      </c>
      <c r="I6" s="86"/>
      <c r="J6" s="86"/>
    </row>
    <row r="7" spans="1:11" s="87" customFormat="1" ht="15.75" x14ac:dyDescent="0.25">
      <c r="B7" s="88">
        <v>2</v>
      </c>
      <c r="C7" s="89">
        <f>SUMIFS('Tổng chi tiết'!$L:$L,'Tổng chi tiết'!$B:$B,$B7,'Tổng chi tiết'!$A:$A,"BH")</f>
        <v>10580381</v>
      </c>
      <c r="D7" s="89">
        <f>SUMIFS('Tổng chi tiết'!$L:$L,'Tổng chi tiết'!$B:$B,$B7,'Tổng chi tiết'!$A:$A,"TRA")</f>
        <v>0</v>
      </c>
      <c r="E7" s="89">
        <f>SUMIFS('Tổng chi tiết'!$L:$L,'Tổng chi tiết'!$B:$B,$B7,'Tổng chi tiết'!$A:$A,"GT")</f>
        <v>0</v>
      </c>
      <c r="F7" s="89">
        <f t="shared" ref="F7:F17" si="0">SUM(C7:E7)</f>
        <v>10580381</v>
      </c>
      <c r="G7" s="89">
        <f>SUMIFS('Tổng chi tiết'!$L:$L,'Tổng chi tiết'!$B:$B,$B7,'Tổng chi tiết'!$A:$A,"TT")</f>
        <v>0</v>
      </c>
      <c r="H7" s="90">
        <f t="shared" ref="H7:H17" si="1">H6+SUM(F7:G7)</f>
        <v>38317628</v>
      </c>
      <c r="I7" s="86"/>
      <c r="J7" s="86"/>
    </row>
    <row r="8" spans="1:11" s="87" customFormat="1" ht="15.75" x14ac:dyDescent="0.25">
      <c r="B8" s="88">
        <v>3</v>
      </c>
      <c r="C8" s="89">
        <f>SUMIFS('Tổng chi tiết'!$L:$L,'Tổng chi tiết'!$B:$B,$B8,'Tổng chi tiết'!$A:$A,"BH")</f>
        <v>13141748</v>
      </c>
      <c r="D8" s="89">
        <f>SUMIFS('Tổng chi tiết'!$L:$L,'Tổng chi tiết'!$B:$B,$B8,'Tổng chi tiết'!$A:$A,"TRA")</f>
        <v>-893440</v>
      </c>
      <c r="E8" s="89">
        <f>SUMIFS('Tổng chi tiết'!$L:$L,'Tổng chi tiết'!$B:$B,$B8,'Tổng chi tiết'!$A:$A,"GT")</f>
        <v>0</v>
      </c>
      <c r="F8" s="89">
        <f t="shared" si="0"/>
        <v>12248308</v>
      </c>
      <c r="G8" s="89">
        <f>SUMIFS('Tổng chi tiết'!$L:$L,'Tổng chi tiết'!$B:$B,$B8,'Tổng chi tiết'!$A:$A,"TT")</f>
        <v>0</v>
      </c>
      <c r="H8" s="90">
        <f t="shared" si="1"/>
        <v>50565936</v>
      </c>
      <c r="I8" s="86"/>
      <c r="J8" s="86"/>
    </row>
    <row r="9" spans="1:11" s="87" customFormat="1" ht="15.75" x14ac:dyDescent="0.25">
      <c r="B9" s="88">
        <v>4</v>
      </c>
      <c r="C9" s="89">
        <f>SUMIFS('Tổng chi tiết'!$L:$L,'Tổng chi tiết'!$B:$B,$B9,'Tổng chi tiết'!$A:$A,"BH")</f>
        <v>13425226</v>
      </c>
      <c r="D9" s="89">
        <f>SUMIFS('Tổng chi tiết'!$L:$L,'Tổng chi tiết'!$B:$B,$B9,'Tổng chi tiết'!$A:$A,"TRA")</f>
        <v>-336293</v>
      </c>
      <c r="E9" s="89">
        <f>SUMIFS('Tổng chi tiết'!$L:$L,'Tổng chi tiết'!$B:$B,$B9,'Tổng chi tiết'!$A:$A,"GT")</f>
        <v>0</v>
      </c>
      <c r="F9" s="89">
        <f t="shared" si="0"/>
        <v>13088933</v>
      </c>
      <c r="G9" s="89">
        <f>SUMIFS('Tổng chi tiết'!$L:$L,'Tổng chi tiết'!$B:$B,$B9,'Tổng chi tiết'!$A:$A,"TT")</f>
        <v>0</v>
      </c>
      <c r="H9" s="90">
        <f t="shared" si="1"/>
        <v>63654869</v>
      </c>
      <c r="I9" s="86"/>
      <c r="J9" s="86"/>
    </row>
    <row r="10" spans="1:11" s="87" customFormat="1" ht="15.75" x14ac:dyDescent="0.25">
      <c r="B10" s="88">
        <v>5</v>
      </c>
      <c r="C10" s="89">
        <f>SUMIFS('Tổng chi tiết'!$L:$L,'Tổng chi tiết'!$B:$B,$B10,'Tổng chi tiết'!$A:$A,"BH")</f>
        <v>14023244</v>
      </c>
      <c r="D10" s="89">
        <f>SUMIFS('Tổng chi tiết'!$L:$L,'Tổng chi tiết'!$B:$B,$B10,'Tổng chi tiết'!$A:$A,"TRA")</f>
        <v>-1828308</v>
      </c>
      <c r="E10" s="89">
        <f>SUMIFS('Tổng chi tiết'!$L:$L,'Tổng chi tiết'!$B:$B,$B10,'Tổng chi tiết'!$A:$A,"GT")</f>
        <v>0</v>
      </c>
      <c r="F10" s="89">
        <f t="shared" si="0"/>
        <v>12194936</v>
      </c>
      <c r="G10" s="89">
        <f>SUMIFS('Tổng chi tiết'!$L:$L,'Tổng chi tiết'!$B:$B,$B10,'Tổng chi tiết'!$A:$A,"TT")</f>
        <v>0</v>
      </c>
      <c r="H10" s="90">
        <f t="shared" si="1"/>
        <v>75849805</v>
      </c>
      <c r="I10" s="86"/>
      <c r="J10" s="86"/>
      <c r="K10" s="86"/>
    </row>
    <row r="11" spans="1:11" s="87" customFormat="1" ht="15.75" x14ac:dyDescent="0.25">
      <c r="B11" s="88">
        <v>6</v>
      </c>
      <c r="C11" s="89">
        <f>SUMIFS('Tổng chi tiết'!$L:$L,'Tổng chi tiết'!$B:$B,$B11,'Tổng chi tiết'!$A:$A,"BH")</f>
        <v>15390154</v>
      </c>
      <c r="D11" s="89">
        <f>SUMIFS('Tổng chi tiết'!$L:$L,'Tổng chi tiết'!$B:$B,$B11,'Tổng chi tiết'!$A:$A,"TRA")</f>
        <v>0</v>
      </c>
      <c r="E11" s="89">
        <f>SUMIFS('Tổng chi tiết'!$L:$L,'Tổng chi tiết'!$B:$B,$B11,'Tổng chi tiết'!$A:$A,"GT")</f>
        <v>0</v>
      </c>
      <c r="F11" s="89">
        <f t="shared" si="0"/>
        <v>15390154</v>
      </c>
      <c r="G11" s="89">
        <f>SUMIFS('Tổng chi tiết'!$L:$L,'Tổng chi tiết'!$B:$B,$B11,'Tổng chi tiết'!$A:$A,"TT")</f>
        <v>0</v>
      </c>
      <c r="H11" s="90">
        <f t="shared" si="1"/>
        <v>91239959</v>
      </c>
      <c r="I11" s="86"/>
      <c r="J11" s="86"/>
    </row>
    <row r="12" spans="1:11" s="87" customFormat="1" ht="15.75" x14ac:dyDescent="0.25">
      <c r="B12" s="88">
        <v>7</v>
      </c>
      <c r="C12" s="89">
        <f>SUMIFS('Tổng chi tiết'!$L:$L,'Tổng chi tiết'!$B:$B,$B12,'Tổng chi tiết'!$A:$A,"BH")</f>
        <v>3349544</v>
      </c>
      <c r="D12" s="89">
        <f>SUMIFS('Tổng chi tiết'!$L:$L,'Tổng chi tiết'!$B:$B,$B12,'Tổng chi tiết'!$A:$A,"TRA")</f>
        <v>0</v>
      </c>
      <c r="E12" s="89">
        <f>SUMIFS('Tổng chi tiết'!$L:$L,'Tổng chi tiết'!$B:$B,$B12,'Tổng chi tiết'!$A:$A,"GT")</f>
        <v>0</v>
      </c>
      <c r="F12" s="89">
        <f t="shared" si="0"/>
        <v>3349544</v>
      </c>
      <c r="G12" s="89">
        <f>SUMIFS('Tổng chi tiết'!$L:$L,'Tổng chi tiết'!$B:$B,$B12,'Tổng chi tiết'!$A:$A,"TT")</f>
        <v>0</v>
      </c>
      <c r="H12" s="90">
        <f t="shared" si="1"/>
        <v>94589503</v>
      </c>
    </row>
    <row r="13" spans="1:11" s="87" customFormat="1" ht="15.75" x14ac:dyDescent="0.25">
      <c r="B13" s="88">
        <v>8</v>
      </c>
      <c r="C13" s="89">
        <f>SUMIFS('Tổng chi tiết'!$L:$L,'Tổng chi tiết'!$B:$B,$B13,'Tổng chi tiết'!$A:$A,"BH")</f>
        <v>0</v>
      </c>
      <c r="D13" s="89">
        <f>SUMIFS('Tổng chi tiết'!$L:$L,'Tổng chi tiết'!$B:$B,$B13,'Tổng chi tiết'!$A:$A,"TRA")</f>
        <v>0</v>
      </c>
      <c r="E13" s="89">
        <f>SUMIFS('Tổng chi tiết'!$L:$L,'Tổng chi tiết'!$B:$B,$B13,'Tổng chi tiết'!$A:$A,"GT")</f>
        <v>0</v>
      </c>
      <c r="F13" s="89">
        <f t="shared" si="0"/>
        <v>0</v>
      </c>
      <c r="G13" s="89">
        <f>SUMIFS('Tổng chi tiết'!$L:$L,'Tổng chi tiết'!$B:$B,$B13,'Tổng chi tiết'!$A:$A,"TT")</f>
        <v>0</v>
      </c>
      <c r="H13" s="90">
        <f t="shared" si="1"/>
        <v>94589503</v>
      </c>
    </row>
    <row r="14" spans="1:11" s="87" customFormat="1" ht="15.75" x14ac:dyDescent="0.25">
      <c r="B14" s="88">
        <v>9</v>
      </c>
      <c r="C14" s="89">
        <f>SUMIFS('Tổng chi tiết'!$L:$L,'Tổng chi tiết'!$B:$B,$B14,'Tổng chi tiết'!$A:$A,"BH")</f>
        <v>0</v>
      </c>
      <c r="D14" s="89">
        <f>SUMIFS('Tổng chi tiết'!$L:$L,'Tổng chi tiết'!$B:$B,$B14,'Tổng chi tiết'!$A:$A,"TRA")</f>
        <v>0</v>
      </c>
      <c r="E14" s="89">
        <f>SUMIFS('Tổng chi tiết'!$L:$L,'Tổng chi tiết'!$B:$B,$B14,'Tổng chi tiết'!$A:$A,"GT")</f>
        <v>0</v>
      </c>
      <c r="F14" s="89">
        <f t="shared" si="0"/>
        <v>0</v>
      </c>
      <c r="G14" s="89">
        <f>SUMIFS('Tổng chi tiết'!$L:$L,'Tổng chi tiết'!$B:$B,$B14,'Tổng chi tiết'!$A:$A,"TT")</f>
        <v>0</v>
      </c>
      <c r="H14" s="90">
        <f t="shared" si="1"/>
        <v>94589503</v>
      </c>
    </row>
    <row r="15" spans="1:11" s="87" customFormat="1" ht="15.75" x14ac:dyDescent="0.25">
      <c r="B15" s="88">
        <v>10</v>
      </c>
      <c r="C15" s="89">
        <f>SUMIFS('Tổng chi tiết'!$L:$L,'Tổng chi tiết'!$B:$B,$B15,'Tổng chi tiết'!$A:$A,"BH")</f>
        <v>0</v>
      </c>
      <c r="D15" s="89">
        <f>SUMIFS('Tổng chi tiết'!$L:$L,'Tổng chi tiết'!$B:$B,$B15,'Tổng chi tiết'!$A:$A,"TRA")</f>
        <v>0</v>
      </c>
      <c r="E15" s="89">
        <f>SUMIFS('Tổng chi tiết'!$L:$L,'Tổng chi tiết'!$B:$B,$B15,'Tổng chi tiết'!$A:$A,"GT")</f>
        <v>0</v>
      </c>
      <c r="F15" s="89">
        <f t="shared" si="0"/>
        <v>0</v>
      </c>
      <c r="G15" s="89">
        <f>SUMIFS('Tổng chi tiết'!$L:$L,'Tổng chi tiết'!$B:$B,$B15,'Tổng chi tiết'!$A:$A,"TT")</f>
        <v>0</v>
      </c>
      <c r="H15" s="90">
        <f t="shared" si="1"/>
        <v>94589503</v>
      </c>
    </row>
    <row r="16" spans="1:11" s="87" customFormat="1" ht="15.75" x14ac:dyDescent="0.25">
      <c r="B16" s="88">
        <v>11</v>
      </c>
      <c r="C16" s="89">
        <f>SUMIFS('Tổng chi tiết'!$L:$L,'Tổng chi tiết'!$B:$B,$B16,'Tổng chi tiết'!$A:$A,"BH")</f>
        <v>0</v>
      </c>
      <c r="D16" s="89">
        <f>SUMIFS('Tổng chi tiết'!$L:$L,'Tổng chi tiết'!$B:$B,$B16,'Tổng chi tiết'!$A:$A,"TRA")</f>
        <v>0</v>
      </c>
      <c r="E16" s="89">
        <f>SUMIFS('Tổng chi tiết'!$L:$L,'Tổng chi tiết'!$B:$B,$B16,'Tổng chi tiết'!$A:$A,"GT")</f>
        <v>0</v>
      </c>
      <c r="F16" s="89">
        <f t="shared" si="0"/>
        <v>0</v>
      </c>
      <c r="G16" s="89">
        <f>SUMIFS('Tổng chi tiết'!$L:$L,'Tổng chi tiết'!$B:$B,$B16,'Tổng chi tiết'!$A:$A,"TT")</f>
        <v>0</v>
      </c>
      <c r="H16" s="90">
        <f t="shared" si="1"/>
        <v>94589503</v>
      </c>
    </row>
    <row r="17" spans="2:8" s="87" customFormat="1" ht="15.75" x14ac:dyDescent="0.25">
      <c r="B17" s="88">
        <v>12</v>
      </c>
      <c r="C17" s="89">
        <f>SUMIFS('Tổng chi tiết'!$L:$L,'Tổng chi tiết'!$B:$B,$B17,'Tổng chi tiết'!$A:$A,"BH")</f>
        <v>0</v>
      </c>
      <c r="D17" s="89">
        <f>SUMIFS('Tổng chi tiết'!$L:$L,'Tổng chi tiết'!$B:$B,$B17,'Tổng chi tiết'!$A:$A,"TRA")</f>
        <v>0</v>
      </c>
      <c r="E17" s="89">
        <f>SUMIFS('Tổng chi tiết'!$L:$L,'Tổng chi tiết'!$B:$B,$B17,'Tổng chi tiết'!$A:$A,"GT")</f>
        <v>0</v>
      </c>
      <c r="F17" s="89">
        <f t="shared" si="0"/>
        <v>0</v>
      </c>
      <c r="G17" s="89">
        <f>SUMIFS('Tổng chi tiết'!$L:$L,'Tổng chi tiết'!$B:$B,$B17,'Tổng chi tiết'!$A:$A,"TT")</f>
        <v>0</v>
      </c>
      <c r="H17" s="90">
        <f t="shared" si="1"/>
        <v>94589503</v>
      </c>
    </row>
    <row r="18" spans="2:8" s="87" customFormat="1" ht="15.75" x14ac:dyDescent="0.25">
      <c r="B18" s="91" t="s">
        <v>227</v>
      </c>
      <c r="C18" s="92">
        <f>SUM(C6:C17)</f>
        <v>83419057</v>
      </c>
      <c r="D18" s="92">
        <f t="shared" ref="D18:G18" si="2">SUM(D6:D17)</f>
        <v>-3058041</v>
      </c>
      <c r="E18" s="92">
        <f t="shared" si="2"/>
        <v>0</v>
      </c>
      <c r="F18" s="92"/>
      <c r="G18" s="92">
        <f t="shared" si="2"/>
        <v>0</v>
      </c>
      <c r="H18" s="92">
        <f>H5+SUM(C18:G18)</f>
        <v>94589503</v>
      </c>
    </row>
    <row r="28" spans="2:8" x14ac:dyDescent="0.25">
      <c r="E28" s="93"/>
      <c r="F28" s="93"/>
    </row>
  </sheetData>
  <mergeCells count="1">
    <mergeCell ref="B2:H2"/>
  </mergeCells>
  <conditionalFormatting sqref="B18">
    <cfRule type="duplicateValues" dxfId="0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B6E5-DB42-49AD-9759-71FABAA9E731}">
  <dimension ref="A1:Q106"/>
  <sheetViews>
    <sheetView topLeftCell="A88" workbookViewId="0">
      <selection activeCell="M97" sqref="M97:Q106"/>
    </sheetView>
  </sheetViews>
  <sheetFormatPr defaultRowHeight="15" x14ac:dyDescent="0.25"/>
  <cols>
    <col min="7" max="7" width="47.7109375" bestFit="1" customWidth="1"/>
    <col min="12" max="12" width="10.85546875" bestFit="1" customWidth="1"/>
  </cols>
  <sheetData>
    <row r="1" spans="1:13" ht="24" customHeight="1" x14ac:dyDescent="0.25">
      <c r="E1" s="60"/>
      <c r="I1" s="61"/>
      <c r="J1" s="61"/>
      <c r="K1" s="61"/>
      <c r="L1" s="62">
        <f>SUBTOTAL(9,L3:L31194)</f>
        <v>89241242</v>
      </c>
      <c r="M1" s="61"/>
    </row>
    <row r="2" spans="1:13" ht="30" customHeight="1" x14ac:dyDescent="0.25">
      <c r="A2" s="63" t="s">
        <v>208</v>
      </c>
      <c r="B2" s="63"/>
      <c r="C2" s="63" t="s">
        <v>12</v>
      </c>
      <c r="D2" s="63" t="s">
        <v>209</v>
      </c>
      <c r="E2" s="64" t="s">
        <v>11</v>
      </c>
      <c r="F2" s="63" t="s">
        <v>206</v>
      </c>
      <c r="G2" s="63" t="s">
        <v>210</v>
      </c>
      <c r="H2" s="63" t="s">
        <v>14</v>
      </c>
      <c r="I2" s="65" t="s">
        <v>211</v>
      </c>
      <c r="J2" s="65" t="s">
        <v>212</v>
      </c>
      <c r="K2" s="65" t="s">
        <v>207</v>
      </c>
      <c r="L2" s="65" t="s">
        <v>213</v>
      </c>
      <c r="M2" s="66" t="s">
        <v>214</v>
      </c>
    </row>
    <row r="3" spans="1:13" ht="22.5" customHeight="1" x14ac:dyDescent="0.25">
      <c r="A3" s="67"/>
      <c r="B3" s="67"/>
      <c r="C3" s="68"/>
      <c r="D3" s="69"/>
      <c r="E3" s="69"/>
      <c r="F3" s="69"/>
      <c r="G3" s="69"/>
      <c r="H3" s="69" t="s">
        <v>215</v>
      </c>
      <c r="I3" s="70"/>
      <c r="J3" s="70"/>
      <c r="K3" s="70"/>
      <c r="L3" s="71">
        <v>8880226</v>
      </c>
    </row>
    <row r="4" spans="1:13" x14ac:dyDescent="0.25">
      <c r="A4" s="67" t="s">
        <v>216</v>
      </c>
      <c r="B4" s="67">
        <f t="shared" ref="B4" si="0">MONTH(E4)</f>
        <v>1</v>
      </c>
      <c r="C4" s="72" t="s">
        <v>43</v>
      </c>
      <c r="D4" s="72"/>
      <c r="E4" s="73">
        <v>46024</v>
      </c>
      <c r="F4" s="72" t="s">
        <v>246</v>
      </c>
      <c r="G4" s="72" t="s">
        <v>20</v>
      </c>
      <c r="H4" s="72" t="s">
        <v>27</v>
      </c>
      <c r="I4" s="74">
        <v>757383</v>
      </c>
      <c r="J4" s="74">
        <v>0</v>
      </c>
      <c r="K4" s="74">
        <v>60591</v>
      </c>
      <c r="L4" s="74">
        <v>817974</v>
      </c>
      <c r="M4" s="73"/>
    </row>
    <row r="5" spans="1:13" x14ac:dyDescent="0.25">
      <c r="A5" s="67" t="s">
        <v>216</v>
      </c>
      <c r="B5" s="67">
        <f t="shared" ref="B5:B68" si="1">MONTH(E5)</f>
        <v>1</v>
      </c>
      <c r="C5" s="72" t="s">
        <v>44</v>
      </c>
      <c r="E5" s="73">
        <v>46024</v>
      </c>
      <c r="F5" s="72" t="s">
        <v>246</v>
      </c>
      <c r="G5" s="72" t="s">
        <v>20</v>
      </c>
      <c r="H5" s="72" t="s">
        <v>28</v>
      </c>
      <c r="I5" s="74">
        <v>535919</v>
      </c>
      <c r="J5" s="74">
        <v>0</v>
      </c>
      <c r="K5" s="74">
        <v>42874</v>
      </c>
      <c r="L5" s="74">
        <v>578793</v>
      </c>
    </row>
    <row r="6" spans="1:13" x14ac:dyDescent="0.25">
      <c r="A6" s="67" t="s">
        <v>216</v>
      </c>
      <c r="B6" s="67">
        <f t="shared" si="1"/>
        <v>1</v>
      </c>
      <c r="C6" s="72" t="s">
        <v>45</v>
      </c>
      <c r="E6" s="73">
        <v>46027</v>
      </c>
      <c r="F6" s="72" t="s">
        <v>246</v>
      </c>
      <c r="G6" s="72" t="s">
        <v>20</v>
      </c>
      <c r="H6" s="72" t="s">
        <v>30</v>
      </c>
      <c r="I6" s="74">
        <v>617038</v>
      </c>
      <c r="J6" s="74">
        <v>0</v>
      </c>
      <c r="K6" s="74">
        <v>49363</v>
      </c>
      <c r="L6" s="74">
        <v>666401</v>
      </c>
    </row>
    <row r="7" spans="1:13" x14ac:dyDescent="0.25">
      <c r="A7" s="67" t="s">
        <v>216</v>
      </c>
      <c r="B7" s="67">
        <f t="shared" si="1"/>
        <v>1</v>
      </c>
      <c r="C7" s="72" t="s">
        <v>46</v>
      </c>
      <c r="E7" s="73">
        <v>46028</v>
      </c>
      <c r="F7" s="72" t="s">
        <v>246</v>
      </c>
      <c r="G7" s="72" t="s">
        <v>20</v>
      </c>
      <c r="H7" s="72" t="s">
        <v>26</v>
      </c>
      <c r="I7" s="74">
        <v>736492</v>
      </c>
      <c r="J7" s="74">
        <v>0</v>
      </c>
      <c r="K7" s="74">
        <v>58919</v>
      </c>
      <c r="L7" s="74">
        <v>795411</v>
      </c>
    </row>
    <row r="8" spans="1:13" x14ac:dyDescent="0.25">
      <c r="A8" s="67" t="s">
        <v>216</v>
      </c>
      <c r="B8" s="67">
        <f t="shared" si="1"/>
        <v>1</v>
      </c>
      <c r="C8" s="72" t="s">
        <v>47</v>
      </c>
      <c r="E8" s="73">
        <v>46031</v>
      </c>
      <c r="F8" s="72" t="s">
        <v>246</v>
      </c>
      <c r="G8" s="72" t="s">
        <v>20</v>
      </c>
      <c r="H8" s="72" t="s">
        <v>27</v>
      </c>
      <c r="I8" s="74">
        <v>751681</v>
      </c>
      <c r="J8" s="74">
        <v>0</v>
      </c>
      <c r="K8" s="74">
        <v>60134</v>
      </c>
      <c r="L8" s="74">
        <v>811815</v>
      </c>
    </row>
    <row r="9" spans="1:13" x14ac:dyDescent="0.25">
      <c r="A9" s="67" t="s">
        <v>216</v>
      </c>
      <c r="B9" s="67">
        <f t="shared" si="1"/>
        <v>1</v>
      </c>
      <c r="C9" s="72" t="s">
        <v>48</v>
      </c>
      <c r="E9" s="73">
        <v>46031</v>
      </c>
      <c r="F9" s="72" t="s">
        <v>246</v>
      </c>
      <c r="G9" s="72" t="s">
        <v>20</v>
      </c>
      <c r="H9" s="72" t="s">
        <v>29</v>
      </c>
      <c r="I9" s="74">
        <v>584359</v>
      </c>
      <c r="J9" s="74">
        <v>0</v>
      </c>
      <c r="K9" s="74">
        <v>46749</v>
      </c>
      <c r="L9" s="74">
        <v>631108</v>
      </c>
    </row>
    <row r="10" spans="1:13" x14ac:dyDescent="0.25">
      <c r="A10" s="67" t="s">
        <v>216</v>
      </c>
      <c r="B10" s="67">
        <f t="shared" si="1"/>
        <v>1</v>
      </c>
      <c r="C10" s="72" t="s">
        <v>49</v>
      </c>
      <c r="E10" s="73">
        <v>46035</v>
      </c>
      <c r="F10" s="72" t="s">
        <v>246</v>
      </c>
      <c r="G10" s="72" t="s">
        <v>20</v>
      </c>
      <c r="H10" s="72" t="s">
        <v>61</v>
      </c>
      <c r="I10" s="74">
        <v>341455</v>
      </c>
      <c r="J10" s="74">
        <v>0</v>
      </c>
      <c r="K10" s="74">
        <v>27316</v>
      </c>
      <c r="L10" s="74">
        <v>368771</v>
      </c>
    </row>
    <row r="11" spans="1:13" x14ac:dyDescent="0.25">
      <c r="A11" s="67" t="s">
        <v>216</v>
      </c>
      <c r="B11" s="67">
        <f t="shared" si="1"/>
        <v>1</v>
      </c>
      <c r="C11" s="72" t="s">
        <v>50</v>
      </c>
      <c r="E11" s="73">
        <v>46035</v>
      </c>
      <c r="F11" s="72" t="s">
        <v>246</v>
      </c>
      <c r="G11" s="72" t="s">
        <v>20</v>
      </c>
      <c r="H11" s="72" t="s">
        <v>62</v>
      </c>
      <c r="I11" s="74">
        <v>998995</v>
      </c>
      <c r="J11" s="74">
        <v>0</v>
      </c>
      <c r="K11" s="74">
        <v>79920</v>
      </c>
      <c r="L11" s="74">
        <v>1078915</v>
      </c>
    </row>
    <row r="12" spans="1:13" x14ac:dyDescent="0.25">
      <c r="A12" s="67" t="s">
        <v>216</v>
      </c>
      <c r="B12" s="67">
        <f t="shared" si="1"/>
        <v>1</v>
      </c>
      <c r="C12" s="72" t="s">
        <v>52</v>
      </c>
      <c r="E12" s="73">
        <v>46038</v>
      </c>
      <c r="F12" s="72" t="s">
        <v>246</v>
      </c>
      <c r="G12" s="72" t="s">
        <v>20</v>
      </c>
      <c r="H12" s="72" t="s">
        <v>26</v>
      </c>
      <c r="I12" s="74">
        <v>444863</v>
      </c>
      <c r="J12" s="74">
        <v>0</v>
      </c>
      <c r="K12" s="74">
        <v>35589</v>
      </c>
      <c r="L12" s="74">
        <v>480452</v>
      </c>
    </row>
    <row r="13" spans="1:13" x14ac:dyDescent="0.25">
      <c r="A13" s="67" t="s">
        <v>216</v>
      </c>
      <c r="B13" s="67">
        <f t="shared" si="1"/>
        <v>1</v>
      </c>
      <c r="C13" s="72" t="s">
        <v>51</v>
      </c>
      <c r="E13" s="73">
        <v>46038</v>
      </c>
      <c r="F13" s="72" t="s">
        <v>246</v>
      </c>
      <c r="G13" s="72" t="s">
        <v>20</v>
      </c>
      <c r="H13" s="72" t="s">
        <v>27</v>
      </c>
      <c r="I13" s="74">
        <v>689092</v>
      </c>
      <c r="J13" s="74">
        <v>0</v>
      </c>
      <c r="K13" s="74">
        <v>55127</v>
      </c>
      <c r="L13" s="74">
        <v>744219</v>
      </c>
    </row>
    <row r="14" spans="1:13" x14ac:dyDescent="0.25">
      <c r="A14" s="67" t="s">
        <v>216</v>
      </c>
      <c r="B14" s="67">
        <f t="shared" si="1"/>
        <v>1</v>
      </c>
      <c r="C14" s="72" t="s">
        <v>53</v>
      </c>
      <c r="E14" s="73">
        <v>46042</v>
      </c>
      <c r="F14" s="72" t="s">
        <v>246</v>
      </c>
      <c r="G14" s="72" t="s">
        <v>20</v>
      </c>
      <c r="H14" s="72" t="s">
        <v>26</v>
      </c>
      <c r="I14" s="74">
        <v>936061</v>
      </c>
      <c r="J14" s="74">
        <v>0</v>
      </c>
      <c r="K14" s="74">
        <v>74885</v>
      </c>
      <c r="L14" s="74">
        <v>1010946</v>
      </c>
    </row>
    <row r="15" spans="1:13" x14ac:dyDescent="0.25">
      <c r="A15" s="67" t="s">
        <v>216</v>
      </c>
      <c r="B15" s="67">
        <f t="shared" si="1"/>
        <v>1</v>
      </c>
      <c r="C15" s="72" t="s">
        <v>54</v>
      </c>
      <c r="E15" s="73">
        <v>46042</v>
      </c>
      <c r="F15" s="72" t="s">
        <v>246</v>
      </c>
      <c r="G15" s="72" t="s">
        <v>20</v>
      </c>
      <c r="H15" s="72" t="s">
        <v>28</v>
      </c>
      <c r="I15" s="74">
        <v>780949</v>
      </c>
      <c r="J15" s="74">
        <v>0</v>
      </c>
      <c r="K15" s="74">
        <v>62476</v>
      </c>
      <c r="L15" s="74">
        <v>843425</v>
      </c>
    </row>
    <row r="16" spans="1:13" x14ac:dyDescent="0.25">
      <c r="A16" s="67" t="s">
        <v>216</v>
      </c>
      <c r="B16" s="67">
        <f t="shared" si="1"/>
        <v>1</v>
      </c>
      <c r="C16" s="72" t="s">
        <v>55</v>
      </c>
      <c r="E16" s="73">
        <v>46042</v>
      </c>
      <c r="F16" s="72" t="s">
        <v>246</v>
      </c>
      <c r="G16" s="72" t="s">
        <v>20</v>
      </c>
      <c r="H16" s="72" t="s">
        <v>27</v>
      </c>
      <c r="I16" s="74">
        <v>757383</v>
      </c>
      <c r="J16" s="74">
        <v>0</v>
      </c>
      <c r="K16" s="74">
        <v>60591</v>
      </c>
      <c r="L16" s="74">
        <v>817974</v>
      </c>
    </row>
    <row r="17" spans="1:12" x14ac:dyDescent="0.25">
      <c r="A17" s="67" t="s">
        <v>216</v>
      </c>
      <c r="B17" s="67">
        <f t="shared" si="1"/>
        <v>1</v>
      </c>
      <c r="C17" s="72" t="s">
        <v>56</v>
      </c>
      <c r="E17" s="73">
        <v>46042</v>
      </c>
      <c r="F17" s="72" t="s">
        <v>246</v>
      </c>
      <c r="G17" s="72" t="s">
        <v>20</v>
      </c>
      <c r="H17" s="72" t="s">
        <v>30</v>
      </c>
      <c r="I17" s="74">
        <v>639591</v>
      </c>
      <c r="J17" s="74">
        <v>0</v>
      </c>
      <c r="K17" s="74">
        <v>51167</v>
      </c>
      <c r="L17" s="74">
        <v>690758</v>
      </c>
    </row>
    <row r="18" spans="1:12" x14ac:dyDescent="0.25">
      <c r="A18" s="67" t="s">
        <v>216</v>
      </c>
      <c r="B18" s="67">
        <f t="shared" si="1"/>
        <v>1</v>
      </c>
      <c r="C18" s="72" t="s">
        <v>57</v>
      </c>
      <c r="E18" s="73">
        <v>46048</v>
      </c>
      <c r="F18" s="72" t="s">
        <v>246</v>
      </c>
      <c r="G18" s="72" t="s">
        <v>20</v>
      </c>
      <c r="H18" s="72" t="s">
        <v>63</v>
      </c>
      <c r="I18" s="74">
        <v>654637</v>
      </c>
      <c r="J18" s="74">
        <v>0</v>
      </c>
      <c r="K18" s="74">
        <v>52371</v>
      </c>
      <c r="L18" s="74">
        <v>707008</v>
      </c>
    </row>
    <row r="19" spans="1:12" x14ac:dyDescent="0.25">
      <c r="A19" s="67" t="s">
        <v>216</v>
      </c>
      <c r="B19" s="67">
        <f t="shared" si="1"/>
        <v>1</v>
      </c>
      <c r="C19" s="72" t="s">
        <v>58</v>
      </c>
      <c r="E19" s="73">
        <v>46049</v>
      </c>
      <c r="F19" s="72" t="s">
        <v>246</v>
      </c>
      <c r="G19" s="72" t="s">
        <v>20</v>
      </c>
      <c r="H19" s="72" t="s">
        <v>64</v>
      </c>
      <c r="I19" s="74">
        <v>610717</v>
      </c>
      <c r="J19" s="74">
        <v>0</v>
      </c>
      <c r="K19" s="74">
        <v>48857</v>
      </c>
      <c r="L19" s="74">
        <v>659574</v>
      </c>
    </row>
    <row r="20" spans="1:12" x14ac:dyDescent="0.25">
      <c r="A20" s="67" t="s">
        <v>216</v>
      </c>
      <c r="B20" s="67">
        <f t="shared" si="1"/>
        <v>1</v>
      </c>
      <c r="C20" s="72" t="s">
        <v>59</v>
      </c>
      <c r="E20" s="73">
        <v>46050</v>
      </c>
      <c r="F20" s="72" t="s">
        <v>246</v>
      </c>
      <c r="G20" s="72" t="s">
        <v>20</v>
      </c>
      <c r="H20" s="72" t="s">
        <v>62</v>
      </c>
      <c r="I20" s="74">
        <v>1671496</v>
      </c>
      <c r="J20" s="74">
        <v>0</v>
      </c>
      <c r="K20" s="74">
        <v>133720</v>
      </c>
      <c r="L20" s="74">
        <v>1805216</v>
      </c>
    </row>
    <row r="21" spans="1:12" x14ac:dyDescent="0.25">
      <c r="A21" s="67" t="s">
        <v>216</v>
      </c>
      <c r="B21" s="67">
        <f t="shared" si="1"/>
        <v>2</v>
      </c>
      <c r="C21" s="72" t="s">
        <v>66</v>
      </c>
      <c r="E21" s="73">
        <v>46055</v>
      </c>
      <c r="F21" s="72" t="s">
        <v>246</v>
      </c>
      <c r="G21" s="72" t="s">
        <v>20</v>
      </c>
      <c r="H21" s="72" t="s">
        <v>61</v>
      </c>
      <c r="I21" s="74">
        <v>1039192</v>
      </c>
      <c r="J21" s="74">
        <v>0</v>
      </c>
      <c r="K21" s="74">
        <v>83135</v>
      </c>
      <c r="L21" s="74">
        <v>1122327</v>
      </c>
    </row>
    <row r="22" spans="1:12" x14ac:dyDescent="0.25">
      <c r="A22" s="67" t="s">
        <v>216</v>
      </c>
      <c r="B22" s="67">
        <f t="shared" si="1"/>
        <v>2</v>
      </c>
      <c r="C22" s="72" t="s">
        <v>65</v>
      </c>
      <c r="E22" s="73">
        <v>46055</v>
      </c>
      <c r="F22" s="72" t="s">
        <v>246</v>
      </c>
      <c r="G22" s="72" t="s">
        <v>20</v>
      </c>
      <c r="H22" s="72" t="s">
        <v>64</v>
      </c>
      <c r="I22" s="74">
        <v>2332470</v>
      </c>
      <c r="J22" s="74">
        <v>0</v>
      </c>
      <c r="K22" s="74">
        <v>186598</v>
      </c>
      <c r="L22" s="74">
        <v>2519068</v>
      </c>
    </row>
    <row r="23" spans="1:12" x14ac:dyDescent="0.25">
      <c r="A23" s="67" t="s">
        <v>216</v>
      </c>
      <c r="B23" s="67">
        <f t="shared" si="1"/>
        <v>2</v>
      </c>
      <c r="C23" s="72" t="s">
        <v>67</v>
      </c>
      <c r="E23" s="73">
        <v>46055</v>
      </c>
      <c r="F23" s="72" t="s">
        <v>246</v>
      </c>
      <c r="G23" s="72" t="s">
        <v>20</v>
      </c>
      <c r="H23" s="72" t="s">
        <v>74</v>
      </c>
      <c r="I23" s="74">
        <v>666799</v>
      </c>
      <c r="J23" s="74">
        <v>0</v>
      </c>
      <c r="K23" s="74">
        <v>53344</v>
      </c>
      <c r="L23" s="74">
        <v>720143</v>
      </c>
    </row>
    <row r="24" spans="1:12" x14ac:dyDescent="0.25">
      <c r="A24" s="67" t="s">
        <v>216</v>
      </c>
      <c r="B24" s="67">
        <f t="shared" si="1"/>
        <v>2</v>
      </c>
      <c r="C24" s="72" t="s">
        <v>68</v>
      </c>
      <c r="E24" s="73">
        <v>46057</v>
      </c>
      <c r="F24" s="72" t="s">
        <v>246</v>
      </c>
      <c r="G24" s="72" t="s">
        <v>20</v>
      </c>
      <c r="H24" s="72" t="s">
        <v>75</v>
      </c>
      <c r="I24" s="74">
        <v>491696</v>
      </c>
      <c r="J24" s="74">
        <v>0</v>
      </c>
      <c r="K24" s="74">
        <v>39336</v>
      </c>
      <c r="L24" s="74">
        <v>531032</v>
      </c>
    </row>
    <row r="25" spans="1:12" x14ac:dyDescent="0.25">
      <c r="A25" s="67" t="s">
        <v>216</v>
      </c>
      <c r="B25" s="67">
        <f t="shared" si="1"/>
        <v>2</v>
      </c>
      <c r="C25" s="72" t="s">
        <v>69</v>
      </c>
      <c r="E25" s="73">
        <v>46057</v>
      </c>
      <c r="F25" s="72" t="s">
        <v>246</v>
      </c>
      <c r="G25" s="72" t="s">
        <v>20</v>
      </c>
      <c r="H25" s="72" t="s">
        <v>76</v>
      </c>
      <c r="I25" s="74">
        <v>1189732</v>
      </c>
      <c r="J25" s="74">
        <v>0</v>
      </c>
      <c r="K25" s="74">
        <v>95179</v>
      </c>
      <c r="L25" s="74">
        <v>1284911</v>
      </c>
    </row>
    <row r="26" spans="1:12" x14ac:dyDescent="0.25">
      <c r="A26" s="67" t="s">
        <v>216</v>
      </c>
      <c r="B26" s="67">
        <f t="shared" si="1"/>
        <v>2</v>
      </c>
      <c r="C26" s="72" t="s">
        <v>70</v>
      </c>
      <c r="E26" s="73">
        <v>46058</v>
      </c>
      <c r="F26" s="72" t="s">
        <v>246</v>
      </c>
      <c r="G26" s="72" t="s">
        <v>20</v>
      </c>
      <c r="H26" s="72" t="s">
        <v>63</v>
      </c>
      <c r="I26" s="74">
        <v>1125986</v>
      </c>
      <c r="J26" s="74">
        <v>0</v>
      </c>
      <c r="K26" s="74">
        <v>90079</v>
      </c>
      <c r="L26" s="74">
        <v>1216065</v>
      </c>
    </row>
    <row r="27" spans="1:12" x14ac:dyDescent="0.25">
      <c r="A27" s="67" t="s">
        <v>216</v>
      </c>
      <c r="B27" s="67">
        <f t="shared" si="1"/>
        <v>2</v>
      </c>
      <c r="C27" s="72" t="s">
        <v>71</v>
      </c>
      <c r="E27" s="73">
        <v>46062</v>
      </c>
      <c r="F27" s="72" t="s">
        <v>246</v>
      </c>
      <c r="G27" s="72" t="s">
        <v>20</v>
      </c>
      <c r="H27" s="72" t="s">
        <v>77</v>
      </c>
      <c r="I27" s="74">
        <v>1661730</v>
      </c>
      <c r="J27" s="74">
        <v>0</v>
      </c>
      <c r="K27" s="74">
        <v>132938</v>
      </c>
      <c r="L27" s="74">
        <v>1794668</v>
      </c>
    </row>
    <row r="28" spans="1:12" x14ac:dyDescent="0.25">
      <c r="A28" s="67" t="s">
        <v>216</v>
      </c>
      <c r="B28" s="67">
        <f t="shared" si="1"/>
        <v>2</v>
      </c>
      <c r="C28" s="72" t="s">
        <v>72</v>
      </c>
      <c r="E28" s="73">
        <v>46063</v>
      </c>
      <c r="F28" s="72" t="s">
        <v>246</v>
      </c>
      <c r="G28" s="72" t="s">
        <v>20</v>
      </c>
      <c r="H28" s="72" t="s">
        <v>64</v>
      </c>
      <c r="I28" s="74">
        <v>650688</v>
      </c>
      <c r="J28" s="74">
        <v>0</v>
      </c>
      <c r="K28" s="74">
        <v>52055</v>
      </c>
      <c r="L28" s="74">
        <v>702743</v>
      </c>
    </row>
    <row r="29" spans="1:12" x14ac:dyDescent="0.25">
      <c r="A29" s="67" t="s">
        <v>216</v>
      </c>
      <c r="B29" s="67">
        <f t="shared" si="1"/>
        <v>2</v>
      </c>
      <c r="C29" s="72" t="s">
        <v>73</v>
      </c>
      <c r="E29" s="73">
        <v>46065</v>
      </c>
      <c r="F29" s="72" t="s">
        <v>246</v>
      </c>
      <c r="G29" s="72" t="s">
        <v>20</v>
      </c>
      <c r="H29" s="72" t="s">
        <v>78</v>
      </c>
      <c r="I29" s="74">
        <v>638356</v>
      </c>
      <c r="J29" s="74">
        <v>0</v>
      </c>
      <c r="K29" s="74">
        <v>51068</v>
      </c>
      <c r="L29" s="74">
        <v>689424</v>
      </c>
    </row>
    <row r="30" spans="1:12" x14ac:dyDescent="0.25">
      <c r="A30" s="67" t="s">
        <v>216</v>
      </c>
      <c r="B30" s="67">
        <f t="shared" si="1"/>
        <v>3</v>
      </c>
      <c r="C30" s="72" t="s">
        <v>82</v>
      </c>
      <c r="E30" s="73">
        <v>46083</v>
      </c>
      <c r="F30" s="72" t="s">
        <v>246</v>
      </c>
      <c r="G30" s="72" t="s">
        <v>20</v>
      </c>
      <c r="H30" s="72" t="s">
        <v>97</v>
      </c>
      <c r="I30" s="74">
        <v>966460</v>
      </c>
      <c r="J30" s="74">
        <v>0</v>
      </c>
      <c r="K30" s="74">
        <v>77317</v>
      </c>
      <c r="L30" s="74">
        <v>1043777</v>
      </c>
    </row>
    <row r="31" spans="1:12" x14ac:dyDescent="0.25">
      <c r="A31" s="67" t="s">
        <v>216</v>
      </c>
      <c r="B31" s="67">
        <f t="shared" si="1"/>
        <v>3</v>
      </c>
      <c r="C31" s="72" t="s">
        <v>81</v>
      </c>
      <c r="E31" s="73">
        <v>46083</v>
      </c>
      <c r="F31" s="72" t="s">
        <v>246</v>
      </c>
      <c r="G31" s="72" t="s">
        <v>20</v>
      </c>
      <c r="H31" s="72" t="s">
        <v>96</v>
      </c>
      <c r="I31" s="74">
        <v>825225</v>
      </c>
      <c r="J31" s="74">
        <v>0</v>
      </c>
      <c r="K31" s="74">
        <v>66018</v>
      </c>
      <c r="L31" s="74">
        <v>891243</v>
      </c>
    </row>
    <row r="32" spans="1:12" x14ac:dyDescent="0.25">
      <c r="A32" s="67" t="s">
        <v>216</v>
      </c>
      <c r="B32" s="67">
        <f t="shared" si="1"/>
        <v>3</v>
      </c>
      <c r="C32" s="72" t="s">
        <v>79</v>
      </c>
      <c r="E32" s="73">
        <v>46083</v>
      </c>
      <c r="F32" s="72" t="s">
        <v>246</v>
      </c>
      <c r="G32" s="72" t="s">
        <v>20</v>
      </c>
      <c r="H32" s="72" t="s">
        <v>64</v>
      </c>
      <c r="I32" s="74">
        <v>269262</v>
      </c>
      <c r="J32" s="74">
        <v>0</v>
      </c>
      <c r="K32" s="74">
        <v>21541</v>
      </c>
      <c r="L32" s="74">
        <v>290803</v>
      </c>
    </row>
    <row r="33" spans="1:12" x14ac:dyDescent="0.25">
      <c r="A33" s="67" t="s">
        <v>216</v>
      </c>
      <c r="B33" s="67">
        <f t="shared" si="1"/>
        <v>3</v>
      </c>
      <c r="C33" s="72" t="s">
        <v>80</v>
      </c>
      <c r="E33" s="73">
        <v>46083</v>
      </c>
      <c r="F33" s="72" t="s">
        <v>246</v>
      </c>
      <c r="G33" s="72" t="s">
        <v>20</v>
      </c>
      <c r="H33" s="72" t="s">
        <v>95</v>
      </c>
      <c r="I33" s="74">
        <v>1080610</v>
      </c>
      <c r="J33" s="74">
        <v>0</v>
      </c>
      <c r="K33" s="74">
        <v>86449</v>
      </c>
      <c r="L33" s="74">
        <v>1167059</v>
      </c>
    </row>
    <row r="34" spans="1:12" x14ac:dyDescent="0.25">
      <c r="A34" s="67" t="s">
        <v>216</v>
      </c>
      <c r="B34" s="67">
        <f t="shared" si="1"/>
        <v>3</v>
      </c>
      <c r="C34" s="72" t="s">
        <v>83</v>
      </c>
      <c r="E34" s="73">
        <v>46090</v>
      </c>
      <c r="F34" s="72" t="s">
        <v>246</v>
      </c>
      <c r="G34" s="72" t="s">
        <v>20</v>
      </c>
      <c r="H34" s="72" t="s">
        <v>98</v>
      </c>
      <c r="I34" s="74">
        <v>969878</v>
      </c>
      <c r="J34" s="74">
        <v>0</v>
      </c>
      <c r="K34" s="74">
        <v>77590</v>
      </c>
      <c r="L34" s="74">
        <v>1047468</v>
      </c>
    </row>
    <row r="35" spans="1:12" x14ac:dyDescent="0.25">
      <c r="A35" s="67" t="s">
        <v>216</v>
      </c>
      <c r="B35" s="67">
        <f t="shared" si="1"/>
        <v>3</v>
      </c>
      <c r="C35" s="72" t="s">
        <v>84</v>
      </c>
      <c r="E35" s="73">
        <v>46091</v>
      </c>
      <c r="F35" s="72" t="s">
        <v>246</v>
      </c>
      <c r="G35" s="72" t="s">
        <v>20</v>
      </c>
      <c r="H35" s="72" t="s">
        <v>99</v>
      </c>
      <c r="I35" s="74">
        <v>549147</v>
      </c>
      <c r="J35" s="74">
        <v>0</v>
      </c>
      <c r="K35" s="74">
        <v>43932</v>
      </c>
      <c r="L35" s="74">
        <v>593079</v>
      </c>
    </row>
    <row r="36" spans="1:12" x14ac:dyDescent="0.25">
      <c r="A36" s="67" t="s">
        <v>216</v>
      </c>
      <c r="B36" s="67">
        <f t="shared" si="1"/>
        <v>3</v>
      </c>
      <c r="C36" s="72" t="s">
        <v>85</v>
      </c>
      <c r="E36" s="73">
        <v>46094</v>
      </c>
      <c r="F36" s="72" t="s">
        <v>246</v>
      </c>
      <c r="G36" s="72" t="s">
        <v>20</v>
      </c>
      <c r="H36" s="72" t="s">
        <v>61</v>
      </c>
      <c r="I36" s="74">
        <v>455605</v>
      </c>
      <c r="J36" s="74">
        <v>0</v>
      </c>
      <c r="K36" s="74">
        <v>36448</v>
      </c>
      <c r="L36" s="74">
        <v>492053</v>
      </c>
    </row>
    <row r="37" spans="1:12" x14ac:dyDescent="0.25">
      <c r="A37" s="67" t="s">
        <v>216</v>
      </c>
      <c r="B37" s="67">
        <f t="shared" si="1"/>
        <v>3</v>
      </c>
      <c r="C37" s="72" t="s">
        <v>87</v>
      </c>
      <c r="E37" s="73">
        <v>46097</v>
      </c>
      <c r="F37" s="72" t="s">
        <v>246</v>
      </c>
      <c r="G37" s="72" t="s">
        <v>20</v>
      </c>
      <c r="H37" s="72" t="s">
        <v>102</v>
      </c>
      <c r="I37" s="74">
        <v>610717</v>
      </c>
      <c r="J37" s="74">
        <v>0</v>
      </c>
      <c r="K37" s="74">
        <v>48857</v>
      </c>
      <c r="L37" s="74">
        <v>659574</v>
      </c>
    </row>
    <row r="38" spans="1:12" x14ac:dyDescent="0.25">
      <c r="A38" s="67" t="s">
        <v>216</v>
      </c>
      <c r="B38" s="67">
        <f t="shared" si="1"/>
        <v>3</v>
      </c>
      <c r="C38" s="72" t="s">
        <v>86</v>
      </c>
      <c r="E38" s="73">
        <v>46097</v>
      </c>
      <c r="F38" s="72" t="s">
        <v>246</v>
      </c>
      <c r="G38" s="72" t="s">
        <v>20</v>
      </c>
      <c r="H38" s="72" t="s">
        <v>101</v>
      </c>
      <c r="I38" s="74">
        <v>1090321</v>
      </c>
      <c r="J38" s="74">
        <v>0</v>
      </c>
      <c r="K38" s="74">
        <v>87226</v>
      </c>
      <c r="L38" s="74">
        <v>1177547</v>
      </c>
    </row>
    <row r="39" spans="1:12" x14ac:dyDescent="0.25">
      <c r="A39" s="67" t="s">
        <v>216</v>
      </c>
      <c r="B39" s="67">
        <f t="shared" si="1"/>
        <v>3</v>
      </c>
      <c r="C39" s="72" t="s">
        <v>89</v>
      </c>
      <c r="E39" s="73">
        <v>46098</v>
      </c>
      <c r="F39" s="72" t="s">
        <v>246</v>
      </c>
      <c r="G39" s="72" t="s">
        <v>20</v>
      </c>
      <c r="H39" s="72" t="s">
        <v>99</v>
      </c>
      <c r="I39" s="74">
        <v>514229</v>
      </c>
      <c r="J39" s="74">
        <v>0</v>
      </c>
      <c r="K39" s="74">
        <v>41138</v>
      </c>
      <c r="L39" s="74">
        <v>555367</v>
      </c>
    </row>
    <row r="40" spans="1:12" x14ac:dyDescent="0.25">
      <c r="A40" s="67" t="s">
        <v>216</v>
      </c>
      <c r="B40" s="67">
        <f t="shared" si="1"/>
        <v>3</v>
      </c>
      <c r="C40" s="72" t="s">
        <v>88</v>
      </c>
      <c r="E40" s="73">
        <v>46098</v>
      </c>
      <c r="F40" s="72" t="s">
        <v>246</v>
      </c>
      <c r="G40" s="72" t="s">
        <v>20</v>
      </c>
      <c r="H40" s="72" t="s">
        <v>103</v>
      </c>
      <c r="I40" s="74">
        <v>999190</v>
      </c>
      <c r="J40" s="74">
        <v>0</v>
      </c>
      <c r="K40" s="74">
        <v>79935</v>
      </c>
      <c r="L40" s="74">
        <v>1079125</v>
      </c>
    </row>
    <row r="41" spans="1:12" x14ac:dyDescent="0.25">
      <c r="A41" s="67" t="s">
        <v>216</v>
      </c>
      <c r="B41" s="67">
        <f t="shared" si="1"/>
        <v>3</v>
      </c>
      <c r="C41" s="72" t="s">
        <v>91</v>
      </c>
      <c r="E41" s="73">
        <v>46105</v>
      </c>
      <c r="F41" s="72" t="s">
        <v>246</v>
      </c>
      <c r="G41" s="72" t="s">
        <v>20</v>
      </c>
      <c r="H41" s="72" t="s">
        <v>107</v>
      </c>
      <c r="I41" s="74">
        <v>909331</v>
      </c>
      <c r="J41" s="74">
        <v>0</v>
      </c>
      <c r="K41" s="74">
        <v>72746</v>
      </c>
      <c r="L41" s="74">
        <v>982077</v>
      </c>
    </row>
    <row r="42" spans="1:12" x14ac:dyDescent="0.25">
      <c r="A42" s="67" t="s">
        <v>216</v>
      </c>
      <c r="B42" s="67">
        <f t="shared" si="1"/>
        <v>3</v>
      </c>
      <c r="C42" s="72" t="s">
        <v>90</v>
      </c>
      <c r="E42" s="73">
        <v>46105</v>
      </c>
      <c r="F42" s="72" t="s">
        <v>246</v>
      </c>
      <c r="G42" s="72" t="s">
        <v>20</v>
      </c>
      <c r="H42" s="72" t="s">
        <v>103</v>
      </c>
      <c r="I42" s="74">
        <v>914716</v>
      </c>
      <c r="J42" s="74">
        <v>0</v>
      </c>
      <c r="K42" s="74">
        <v>73177</v>
      </c>
      <c r="L42" s="74">
        <v>987893</v>
      </c>
    </row>
    <row r="43" spans="1:12" x14ac:dyDescent="0.25">
      <c r="A43" s="67" t="s">
        <v>216</v>
      </c>
      <c r="B43" s="67">
        <f t="shared" si="1"/>
        <v>3</v>
      </c>
      <c r="C43" s="72" t="s">
        <v>92</v>
      </c>
      <c r="E43" s="73">
        <v>46105</v>
      </c>
      <c r="F43" s="72" t="s">
        <v>246</v>
      </c>
      <c r="G43" s="72" t="s">
        <v>20</v>
      </c>
      <c r="H43" s="72" t="s">
        <v>108</v>
      </c>
      <c r="I43" s="74">
        <v>344274</v>
      </c>
      <c r="J43" s="74">
        <v>0</v>
      </c>
      <c r="K43" s="74">
        <v>27542</v>
      </c>
      <c r="L43" s="74">
        <v>371816</v>
      </c>
    </row>
    <row r="44" spans="1:12" x14ac:dyDescent="0.25">
      <c r="A44" s="67" t="s">
        <v>216</v>
      </c>
      <c r="B44" s="67">
        <f t="shared" si="1"/>
        <v>3</v>
      </c>
      <c r="C44" s="72" t="s">
        <v>93</v>
      </c>
      <c r="E44" s="73">
        <v>46107</v>
      </c>
      <c r="F44" s="72" t="s">
        <v>246</v>
      </c>
      <c r="G44" s="72" t="s">
        <v>20</v>
      </c>
      <c r="H44" s="72" t="s">
        <v>102</v>
      </c>
      <c r="I44" s="74">
        <v>936847</v>
      </c>
      <c r="J44" s="74">
        <v>0</v>
      </c>
      <c r="K44" s="74">
        <v>74948</v>
      </c>
      <c r="L44" s="74">
        <v>1011795</v>
      </c>
    </row>
    <row r="45" spans="1:12" x14ac:dyDescent="0.25">
      <c r="A45" s="67" t="s">
        <v>216</v>
      </c>
      <c r="B45" s="67">
        <f t="shared" si="1"/>
        <v>3</v>
      </c>
      <c r="C45" s="72" t="s">
        <v>94</v>
      </c>
      <c r="E45" s="73">
        <v>46108</v>
      </c>
      <c r="F45" s="72" t="s">
        <v>246</v>
      </c>
      <c r="G45" s="72" t="s">
        <v>20</v>
      </c>
      <c r="H45" s="72" t="s">
        <v>61</v>
      </c>
      <c r="I45" s="74">
        <v>732474</v>
      </c>
      <c r="J45" s="74">
        <v>0</v>
      </c>
      <c r="K45" s="74">
        <v>58598</v>
      </c>
      <c r="L45" s="74">
        <v>791072</v>
      </c>
    </row>
    <row r="46" spans="1:12" x14ac:dyDescent="0.25">
      <c r="A46" s="67" t="s">
        <v>216</v>
      </c>
      <c r="B46" s="67">
        <f t="shared" si="1"/>
        <v>4</v>
      </c>
      <c r="C46" s="72" t="s">
        <v>125</v>
      </c>
      <c r="E46" s="73">
        <v>46113</v>
      </c>
      <c r="F46" s="72" t="s">
        <v>246</v>
      </c>
      <c r="G46" s="72" t="s">
        <v>20</v>
      </c>
      <c r="H46" s="72" t="s">
        <v>63</v>
      </c>
      <c r="I46" s="74">
        <v>472196</v>
      </c>
      <c r="J46" s="74">
        <v>0</v>
      </c>
      <c r="K46" s="74">
        <v>37776</v>
      </c>
      <c r="L46" s="74">
        <v>509972</v>
      </c>
    </row>
    <row r="47" spans="1:12" x14ac:dyDescent="0.25">
      <c r="A47" s="67" t="s">
        <v>216</v>
      </c>
      <c r="B47" s="67">
        <f t="shared" si="1"/>
        <v>4</v>
      </c>
      <c r="C47" s="72" t="s">
        <v>124</v>
      </c>
      <c r="E47" s="73">
        <v>46113</v>
      </c>
      <c r="F47" s="72" t="s">
        <v>246</v>
      </c>
      <c r="G47" s="72" t="s">
        <v>20</v>
      </c>
      <c r="H47" s="72" t="s">
        <v>61</v>
      </c>
      <c r="I47" s="74">
        <v>1009265</v>
      </c>
      <c r="J47" s="74">
        <v>0</v>
      </c>
      <c r="K47" s="74">
        <v>80741</v>
      </c>
      <c r="L47" s="74">
        <v>1090006</v>
      </c>
    </row>
    <row r="48" spans="1:12" x14ac:dyDescent="0.25">
      <c r="A48" s="67" t="s">
        <v>216</v>
      </c>
      <c r="B48" s="67">
        <f t="shared" si="1"/>
        <v>4</v>
      </c>
      <c r="C48" s="72" t="s">
        <v>126</v>
      </c>
      <c r="E48" s="73">
        <v>46115</v>
      </c>
      <c r="F48" s="72" t="s">
        <v>246</v>
      </c>
      <c r="G48" s="72" t="s">
        <v>20</v>
      </c>
      <c r="H48" s="72" t="s">
        <v>74</v>
      </c>
      <c r="I48" s="74">
        <v>217558</v>
      </c>
      <c r="J48" s="74">
        <v>0</v>
      </c>
      <c r="K48" s="74">
        <v>17405</v>
      </c>
      <c r="L48" s="74">
        <v>234963</v>
      </c>
    </row>
    <row r="49" spans="1:12" x14ac:dyDescent="0.25">
      <c r="A49" s="67" t="s">
        <v>216</v>
      </c>
      <c r="B49" s="67">
        <f t="shared" si="1"/>
        <v>4</v>
      </c>
      <c r="C49" s="72" t="s">
        <v>127</v>
      </c>
      <c r="E49" s="73">
        <v>46116</v>
      </c>
      <c r="F49" s="72" t="s">
        <v>246</v>
      </c>
      <c r="G49" s="72" t="s">
        <v>20</v>
      </c>
      <c r="H49" s="72" t="s">
        <v>111</v>
      </c>
      <c r="I49" s="74">
        <v>447578</v>
      </c>
      <c r="J49" s="74">
        <v>0</v>
      </c>
      <c r="K49" s="74">
        <v>35806</v>
      </c>
      <c r="L49" s="74">
        <v>483384</v>
      </c>
    </row>
    <row r="50" spans="1:12" x14ac:dyDescent="0.25">
      <c r="A50" s="67" t="s">
        <v>216</v>
      </c>
      <c r="B50" s="67">
        <f t="shared" si="1"/>
        <v>4</v>
      </c>
      <c r="C50" s="72" t="s">
        <v>128</v>
      </c>
      <c r="E50" s="73">
        <v>46118</v>
      </c>
      <c r="F50" s="72" t="s">
        <v>166</v>
      </c>
      <c r="G50" s="72" t="s">
        <v>63</v>
      </c>
      <c r="H50" s="72" t="s">
        <v>112</v>
      </c>
      <c r="I50" s="74">
        <v>712658</v>
      </c>
      <c r="J50" s="74">
        <v>0</v>
      </c>
      <c r="K50" s="74">
        <v>57013</v>
      </c>
      <c r="L50" s="74">
        <v>769671</v>
      </c>
    </row>
    <row r="51" spans="1:12" x14ac:dyDescent="0.25">
      <c r="A51" s="67" t="s">
        <v>216</v>
      </c>
      <c r="B51" s="67">
        <f t="shared" si="1"/>
        <v>4</v>
      </c>
      <c r="C51" s="72" t="s">
        <v>129</v>
      </c>
      <c r="E51" s="73">
        <v>46118</v>
      </c>
      <c r="F51" s="72" t="s">
        <v>169</v>
      </c>
      <c r="G51" s="72" t="s">
        <v>102</v>
      </c>
      <c r="H51" s="72" t="s">
        <v>113</v>
      </c>
      <c r="I51" s="74">
        <v>672501</v>
      </c>
      <c r="J51" s="74">
        <v>0</v>
      </c>
      <c r="K51" s="74">
        <v>53800</v>
      </c>
      <c r="L51" s="74">
        <v>726301</v>
      </c>
    </row>
    <row r="52" spans="1:12" x14ac:dyDescent="0.25">
      <c r="A52" s="67" t="s">
        <v>216</v>
      </c>
      <c r="B52" s="67">
        <f t="shared" si="1"/>
        <v>4</v>
      </c>
      <c r="C52" s="72" t="s">
        <v>130</v>
      </c>
      <c r="E52" s="73">
        <v>46118</v>
      </c>
      <c r="F52" s="72" t="s">
        <v>175</v>
      </c>
      <c r="G52" s="72" t="s">
        <v>74</v>
      </c>
      <c r="H52" s="72" t="s">
        <v>114</v>
      </c>
      <c r="I52" s="74">
        <v>598235</v>
      </c>
      <c r="J52" s="74">
        <v>0</v>
      </c>
      <c r="K52" s="74">
        <v>47859</v>
      </c>
      <c r="L52" s="74">
        <v>646094</v>
      </c>
    </row>
    <row r="53" spans="1:12" x14ac:dyDescent="0.25">
      <c r="A53" s="67" t="s">
        <v>216</v>
      </c>
      <c r="B53" s="67">
        <f t="shared" si="1"/>
        <v>4</v>
      </c>
      <c r="C53" s="72" t="s">
        <v>131</v>
      </c>
      <c r="E53" s="73">
        <v>46122</v>
      </c>
      <c r="F53" s="72" t="s">
        <v>247</v>
      </c>
      <c r="G53" s="72" t="s">
        <v>111</v>
      </c>
      <c r="H53" s="72" t="s">
        <v>115</v>
      </c>
      <c r="I53" s="74">
        <v>402794</v>
      </c>
      <c r="J53" s="74">
        <v>0</v>
      </c>
      <c r="K53" s="74">
        <v>32224</v>
      </c>
      <c r="L53" s="74">
        <v>435018</v>
      </c>
    </row>
    <row r="54" spans="1:12" x14ac:dyDescent="0.25">
      <c r="A54" s="67" t="s">
        <v>216</v>
      </c>
      <c r="B54" s="67">
        <f t="shared" si="1"/>
        <v>4</v>
      </c>
      <c r="C54" s="72" t="s">
        <v>134</v>
      </c>
      <c r="E54" s="73">
        <v>46135</v>
      </c>
      <c r="F54" s="72" t="s">
        <v>246</v>
      </c>
      <c r="G54" s="72" t="s">
        <v>20</v>
      </c>
      <c r="H54" s="72" t="s">
        <v>118</v>
      </c>
      <c r="I54" s="74">
        <v>695240</v>
      </c>
      <c r="J54" s="74">
        <v>0</v>
      </c>
      <c r="K54" s="74">
        <v>55619</v>
      </c>
      <c r="L54" s="74">
        <v>750859</v>
      </c>
    </row>
    <row r="55" spans="1:12" x14ac:dyDescent="0.25">
      <c r="A55" s="67" t="s">
        <v>216</v>
      </c>
      <c r="B55" s="67">
        <f t="shared" si="1"/>
        <v>4</v>
      </c>
      <c r="C55" s="72" t="s">
        <v>135</v>
      </c>
      <c r="E55" s="73">
        <v>46135</v>
      </c>
      <c r="F55" s="72" t="s">
        <v>246</v>
      </c>
      <c r="G55" s="72" t="s">
        <v>20</v>
      </c>
      <c r="H55" s="72" t="s">
        <v>119</v>
      </c>
      <c r="I55" s="74">
        <v>730436</v>
      </c>
      <c r="J55" s="74">
        <v>0</v>
      </c>
      <c r="K55" s="74">
        <v>58435</v>
      </c>
      <c r="L55" s="74">
        <v>788871</v>
      </c>
    </row>
    <row r="56" spans="1:12" x14ac:dyDescent="0.25">
      <c r="A56" s="67" t="s">
        <v>216</v>
      </c>
      <c r="B56" s="67">
        <f t="shared" si="1"/>
        <v>4</v>
      </c>
      <c r="C56" s="72" t="s">
        <v>133</v>
      </c>
      <c r="E56" s="73">
        <v>46135</v>
      </c>
      <c r="F56" s="72" t="s">
        <v>246</v>
      </c>
      <c r="G56" s="72" t="s">
        <v>20</v>
      </c>
      <c r="H56" s="72" t="s">
        <v>117</v>
      </c>
      <c r="I56" s="74">
        <v>869491</v>
      </c>
      <c r="J56" s="74">
        <v>0</v>
      </c>
      <c r="K56" s="74">
        <v>69559</v>
      </c>
      <c r="L56" s="74">
        <v>939050</v>
      </c>
    </row>
    <row r="57" spans="1:12" x14ac:dyDescent="0.25">
      <c r="A57" s="67" t="s">
        <v>216</v>
      </c>
      <c r="B57" s="67">
        <f t="shared" si="1"/>
        <v>4</v>
      </c>
      <c r="C57" s="72" t="s">
        <v>132</v>
      </c>
      <c r="E57" s="73">
        <v>46135</v>
      </c>
      <c r="F57" s="72" t="s">
        <v>246</v>
      </c>
      <c r="G57" s="72" t="s">
        <v>20</v>
      </c>
      <c r="H57" s="72" t="s">
        <v>116</v>
      </c>
      <c r="I57" s="74">
        <v>570806</v>
      </c>
      <c r="J57" s="74">
        <v>0</v>
      </c>
      <c r="K57" s="74">
        <v>45664</v>
      </c>
      <c r="L57" s="74">
        <v>616470</v>
      </c>
    </row>
    <row r="58" spans="1:12" x14ac:dyDescent="0.25">
      <c r="A58" s="67" t="s">
        <v>216</v>
      </c>
      <c r="B58" s="67">
        <f t="shared" si="1"/>
        <v>4</v>
      </c>
      <c r="C58" s="72" t="s">
        <v>136</v>
      </c>
      <c r="E58" s="73">
        <v>46136</v>
      </c>
      <c r="F58" s="72" t="s">
        <v>178</v>
      </c>
      <c r="G58" s="72" t="s">
        <v>61</v>
      </c>
      <c r="H58" s="72" t="s">
        <v>120</v>
      </c>
      <c r="I58" s="74">
        <v>1422141</v>
      </c>
      <c r="J58" s="74">
        <v>0</v>
      </c>
      <c r="K58" s="74">
        <v>113771</v>
      </c>
      <c r="L58" s="74">
        <v>1535912</v>
      </c>
    </row>
    <row r="59" spans="1:12" x14ac:dyDescent="0.25">
      <c r="A59" s="67" t="s">
        <v>216</v>
      </c>
      <c r="B59" s="67">
        <f t="shared" si="1"/>
        <v>4</v>
      </c>
      <c r="C59" s="72" t="s">
        <v>139</v>
      </c>
      <c r="E59" s="73">
        <v>46140</v>
      </c>
      <c r="F59" s="72" t="s">
        <v>166</v>
      </c>
      <c r="G59" s="72" t="s">
        <v>63</v>
      </c>
      <c r="H59" s="72" t="s">
        <v>123</v>
      </c>
      <c r="I59" s="74">
        <v>896402</v>
      </c>
      <c r="J59" s="74">
        <v>0</v>
      </c>
      <c r="K59" s="74">
        <v>71712</v>
      </c>
      <c r="L59" s="74">
        <v>968114</v>
      </c>
    </row>
    <row r="60" spans="1:12" x14ac:dyDescent="0.25">
      <c r="A60" s="67" t="s">
        <v>216</v>
      </c>
      <c r="B60" s="67">
        <f t="shared" si="1"/>
        <v>4</v>
      </c>
      <c r="C60" s="72" t="s">
        <v>137</v>
      </c>
      <c r="E60" s="73">
        <v>46140</v>
      </c>
      <c r="F60" s="72" t="s">
        <v>247</v>
      </c>
      <c r="G60" s="72" t="s">
        <v>111</v>
      </c>
      <c r="H60" s="72" t="s">
        <v>121</v>
      </c>
      <c r="I60" s="74">
        <v>774813</v>
      </c>
      <c r="J60" s="74">
        <v>0</v>
      </c>
      <c r="K60" s="74">
        <v>61985</v>
      </c>
      <c r="L60" s="74">
        <v>836798</v>
      </c>
    </row>
    <row r="61" spans="1:12" x14ac:dyDescent="0.25">
      <c r="A61" s="67" t="s">
        <v>216</v>
      </c>
      <c r="B61" s="67">
        <f t="shared" si="1"/>
        <v>4</v>
      </c>
      <c r="C61" s="72" t="s">
        <v>138</v>
      </c>
      <c r="E61" s="73">
        <v>46140</v>
      </c>
      <c r="F61" s="72" t="s">
        <v>181</v>
      </c>
      <c r="G61" s="72" t="s">
        <v>62</v>
      </c>
      <c r="H61" s="72" t="s">
        <v>122</v>
      </c>
      <c r="I61" s="74">
        <v>1938651</v>
      </c>
      <c r="J61" s="74">
        <v>0</v>
      </c>
      <c r="K61" s="74">
        <v>155092</v>
      </c>
      <c r="L61" s="74">
        <v>2093743</v>
      </c>
    </row>
    <row r="62" spans="1:12" x14ac:dyDescent="0.25">
      <c r="A62" s="67" t="s">
        <v>216</v>
      </c>
      <c r="B62" s="67">
        <f t="shared" si="1"/>
        <v>5</v>
      </c>
      <c r="C62" s="72" t="s">
        <v>228</v>
      </c>
      <c r="E62" s="73">
        <v>46146</v>
      </c>
      <c r="F62" s="72" t="s">
        <v>169</v>
      </c>
      <c r="G62" s="72" t="s">
        <v>102</v>
      </c>
      <c r="H62" s="72" t="s">
        <v>140</v>
      </c>
      <c r="I62" s="74">
        <v>1174816</v>
      </c>
      <c r="J62" s="74">
        <v>0</v>
      </c>
      <c r="K62" s="74">
        <v>93985</v>
      </c>
      <c r="L62" s="74">
        <v>1268801</v>
      </c>
    </row>
    <row r="63" spans="1:12" x14ac:dyDescent="0.25">
      <c r="A63" s="67" t="s">
        <v>216</v>
      </c>
      <c r="B63" s="67">
        <f t="shared" si="1"/>
        <v>5</v>
      </c>
      <c r="C63" s="72" t="s">
        <v>229</v>
      </c>
      <c r="E63" s="73">
        <v>46147</v>
      </c>
      <c r="F63" s="72" t="s">
        <v>178</v>
      </c>
      <c r="G63" s="72" t="s">
        <v>61</v>
      </c>
      <c r="H63" s="72" t="s">
        <v>141</v>
      </c>
      <c r="I63" s="74">
        <v>848725</v>
      </c>
      <c r="J63" s="74">
        <v>0</v>
      </c>
      <c r="K63" s="74">
        <v>67898</v>
      </c>
      <c r="L63" s="74">
        <v>916623</v>
      </c>
    </row>
    <row r="64" spans="1:12" x14ac:dyDescent="0.25">
      <c r="A64" s="67" t="s">
        <v>216</v>
      </c>
      <c r="B64" s="67">
        <f t="shared" si="1"/>
        <v>5</v>
      </c>
      <c r="C64" s="72" t="s">
        <v>230</v>
      </c>
      <c r="E64" s="73">
        <v>46147</v>
      </c>
      <c r="F64" s="72" t="s">
        <v>181</v>
      </c>
      <c r="G64" s="72" t="s">
        <v>62</v>
      </c>
      <c r="H64" s="72" t="s">
        <v>142</v>
      </c>
      <c r="I64" s="74">
        <v>731350</v>
      </c>
      <c r="J64" s="74">
        <v>0</v>
      </c>
      <c r="K64" s="74">
        <v>58508</v>
      </c>
      <c r="L64" s="74">
        <v>789858</v>
      </c>
    </row>
    <row r="65" spans="1:12" x14ac:dyDescent="0.25">
      <c r="A65" s="67" t="s">
        <v>216</v>
      </c>
      <c r="B65" s="67">
        <f t="shared" si="1"/>
        <v>5</v>
      </c>
      <c r="C65" s="72" t="s">
        <v>231</v>
      </c>
      <c r="E65" s="73">
        <v>46147</v>
      </c>
      <c r="F65" s="72" t="s">
        <v>175</v>
      </c>
      <c r="G65" s="72" t="s">
        <v>74</v>
      </c>
      <c r="H65" s="72" t="s">
        <v>143</v>
      </c>
      <c r="I65" s="74">
        <v>658367</v>
      </c>
      <c r="J65" s="74">
        <v>0</v>
      </c>
      <c r="K65" s="74">
        <v>52669</v>
      </c>
      <c r="L65" s="74">
        <v>711036</v>
      </c>
    </row>
    <row r="66" spans="1:12" x14ac:dyDescent="0.25">
      <c r="A66" s="67" t="s">
        <v>216</v>
      </c>
      <c r="B66" s="67">
        <f t="shared" si="1"/>
        <v>5</v>
      </c>
      <c r="C66" s="72" t="s">
        <v>232</v>
      </c>
      <c r="E66" s="73">
        <v>46149</v>
      </c>
      <c r="F66" s="72" t="s">
        <v>247</v>
      </c>
      <c r="G66" s="72" t="s">
        <v>111</v>
      </c>
      <c r="H66" s="72" t="s">
        <v>144</v>
      </c>
      <c r="I66" s="74">
        <v>829551</v>
      </c>
      <c r="J66" s="74">
        <v>0</v>
      </c>
      <c r="K66" s="74">
        <v>66364</v>
      </c>
      <c r="L66" s="74">
        <v>895915</v>
      </c>
    </row>
    <row r="67" spans="1:12" x14ac:dyDescent="0.25">
      <c r="A67" s="67" t="s">
        <v>216</v>
      </c>
      <c r="B67" s="67">
        <f t="shared" si="1"/>
        <v>5</v>
      </c>
      <c r="C67" s="72" t="s">
        <v>233</v>
      </c>
      <c r="E67" s="73">
        <v>46150</v>
      </c>
      <c r="F67" s="72" t="s">
        <v>166</v>
      </c>
      <c r="G67" s="72" t="s">
        <v>63</v>
      </c>
      <c r="H67" s="72" t="s">
        <v>145</v>
      </c>
      <c r="I67" s="74">
        <v>893691</v>
      </c>
      <c r="J67" s="74">
        <v>0</v>
      </c>
      <c r="K67" s="74">
        <v>71495</v>
      </c>
      <c r="L67" s="74">
        <v>965186</v>
      </c>
    </row>
    <row r="68" spans="1:12" x14ac:dyDescent="0.25">
      <c r="A68" s="67" t="s">
        <v>216</v>
      </c>
      <c r="B68" s="67">
        <f t="shared" si="1"/>
        <v>5</v>
      </c>
      <c r="C68" s="72" t="s">
        <v>234</v>
      </c>
      <c r="E68" s="73">
        <v>46154</v>
      </c>
      <c r="F68" s="72" t="s">
        <v>166</v>
      </c>
      <c r="G68" s="72" t="s">
        <v>63</v>
      </c>
      <c r="H68" s="72" t="s">
        <v>146</v>
      </c>
      <c r="I68" s="74">
        <v>990501</v>
      </c>
      <c r="J68" s="74">
        <v>0</v>
      </c>
      <c r="K68" s="74">
        <v>79240</v>
      </c>
      <c r="L68" s="74">
        <v>1069741</v>
      </c>
    </row>
    <row r="69" spans="1:12" x14ac:dyDescent="0.25">
      <c r="A69" s="67" t="s">
        <v>216</v>
      </c>
      <c r="B69" s="67">
        <f t="shared" ref="B69:B97" si="2">MONTH(E69)</f>
        <v>5</v>
      </c>
      <c r="C69" s="72" t="s">
        <v>235</v>
      </c>
      <c r="E69" s="73">
        <v>46154</v>
      </c>
      <c r="F69" s="72" t="s">
        <v>181</v>
      </c>
      <c r="G69" s="72" t="s">
        <v>62</v>
      </c>
      <c r="H69" s="72" t="s">
        <v>147</v>
      </c>
      <c r="I69" s="74">
        <v>731350</v>
      </c>
      <c r="J69" s="74">
        <v>0</v>
      </c>
      <c r="K69" s="74">
        <v>58508</v>
      </c>
      <c r="L69" s="74">
        <v>789858</v>
      </c>
    </row>
    <row r="70" spans="1:12" x14ac:dyDescent="0.25">
      <c r="A70" s="67" t="s">
        <v>216</v>
      </c>
      <c r="B70" s="67">
        <f t="shared" si="2"/>
        <v>5</v>
      </c>
      <c r="C70" s="72" t="s">
        <v>236</v>
      </c>
      <c r="E70" s="73">
        <v>46157</v>
      </c>
      <c r="F70" s="72" t="s">
        <v>172</v>
      </c>
      <c r="G70" s="72" t="s">
        <v>64</v>
      </c>
      <c r="H70" s="72" t="s">
        <v>148</v>
      </c>
      <c r="I70" s="74">
        <v>689566</v>
      </c>
      <c r="J70" s="74">
        <v>0</v>
      </c>
      <c r="K70" s="74">
        <v>55165</v>
      </c>
      <c r="L70" s="74">
        <v>744731</v>
      </c>
    </row>
    <row r="71" spans="1:12" x14ac:dyDescent="0.25">
      <c r="A71" s="67" t="s">
        <v>216</v>
      </c>
      <c r="B71" s="67">
        <f t="shared" si="2"/>
        <v>5</v>
      </c>
      <c r="C71" s="72" t="s">
        <v>237</v>
      </c>
      <c r="E71" s="73">
        <v>46160</v>
      </c>
      <c r="F71" s="72" t="s">
        <v>169</v>
      </c>
      <c r="G71" s="72" t="s">
        <v>102</v>
      </c>
      <c r="H71" s="72" t="s">
        <v>149</v>
      </c>
      <c r="I71" s="74">
        <v>766542</v>
      </c>
      <c r="J71" s="74">
        <v>0</v>
      </c>
      <c r="K71" s="74">
        <v>61323</v>
      </c>
      <c r="L71" s="74">
        <v>827865</v>
      </c>
    </row>
    <row r="72" spans="1:12" x14ac:dyDescent="0.25">
      <c r="A72" s="67" t="s">
        <v>216</v>
      </c>
      <c r="B72" s="67">
        <f t="shared" si="2"/>
        <v>5</v>
      </c>
      <c r="C72" s="72" t="s">
        <v>238</v>
      </c>
      <c r="E72" s="73">
        <v>46161</v>
      </c>
      <c r="F72" s="72" t="s">
        <v>178</v>
      </c>
      <c r="G72" s="72" t="s">
        <v>61</v>
      </c>
      <c r="H72" s="72" t="s">
        <v>150</v>
      </c>
      <c r="I72" s="74">
        <v>1133097</v>
      </c>
      <c r="J72" s="74">
        <v>0</v>
      </c>
      <c r="K72" s="74">
        <v>90648</v>
      </c>
      <c r="L72" s="74">
        <v>1223745</v>
      </c>
    </row>
    <row r="73" spans="1:12" x14ac:dyDescent="0.25">
      <c r="A73" s="67" t="s">
        <v>216</v>
      </c>
      <c r="B73" s="67">
        <f t="shared" si="2"/>
        <v>5</v>
      </c>
      <c r="C73" s="72" t="s">
        <v>239</v>
      </c>
      <c r="E73" s="73">
        <v>46163</v>
      </c>
      <c r="F73" s="72" t="s">
        <v>172</v>
      </c>
      <c r="G73" s="72" t="s">
        <v>64</v>
      </c>
      <c r="H73" s="72" t="s">
        <v>151</v>
      </c>
      <c r="I73" s="74">
        <v>610350</v>
      </c>
      <c r="J73" s="74">
        <v>0</v>
      </c>
      <c r="K73" s="74">
        <v>48828</v>
      </c>
      <c r="L73" s="74">
        <v>659178</v>
      </c>
    </row>
    <row r="74" spans="1:12" x14ac:dyDescent="0.25">
      <c r="A74" s="67" t="s">
        <v>216</v>
      </c>
      <c r="B74" s="67">
        <f t="shared" si="2"/>
        <v>5</v>
      </c>
      <c r="C74" s="72" t="s">
        <v>240</v>
      </c>
      <c r="E74" s="73">
        <v>46164</v>
      </c>
      <c r="F74" s="72" t="s">
        <v>166</v>
      </c>
      <c r="G74" s="72" t="s">
        <v>63</v>
      </c>
      <c r="H74" s="72" t="s">
        <v>152</v>
      </c>
      <c r="I74" s="74">
        <v>640896</v>
      </c>
      <c r="J74" s="74">
        <v>0</v>
      </c>
      <c r="K74" s="74">
        <v>51272</v>
      </c>
      <c r="L74" s="74">
        <v>692168</v>
      </c>
    </row>
    <row r="75" spans="1:12" x14ac:dyDescent="0.25">
      <c r="A75" s="67" t="s">
        <v>216</v>
      </c>
      <c r="B75" s="67">
        <f t="shared" si="2"/>
        <v>5</v>
      </c>
      <c r="C75" s="72" t="s">
        <v>241</v>
      </c>
      <c r="E75" s="73">
        <v>46169</v>
      </c>
      <c r="F75" s="72" t="s">
        <v>178</v>
      </c>
      <c r="G75" s="72" t="s">
        <v>61</v>
      </c>
      <c r="H75" s="72" t="s">
        <v>154</v>
      </c>
      <c r="I75" s="74">
        <v>1470993</v>
      </c>
      <c r="J75" s="74">
        <v>0</v>
      </c>
      <c r="K75" s="74">
        <v>117679</v>
      </c>
      <c r="L75" s="74">
        <v>1588672</v>
      </c>
    </row>
    <row r="76" spans="1:12" x14ac:dyDescent="0.25">
      <c r="A76" s="67" t="s">
        <v>216</v>
      </c>
      <c r="B76" s="67">
        <f t="shared" si="2"/>
        <v>5</v>
      </c>
      <c r="C76" s="72" t="s">
        <v>242</v>
      </c>
      <c r="E76" s="73">
        <v>46169</v>
      </c>
      <c r="F76" s="72" t="s">
        <v>181</v>
      </c>
      <c r="G76" s="72" t="s">
        <v>62</v>
      </c>
      <c r="H76" s="72" t="s">
        <v>153</v>
      </c>
      <c r="I76" s="74">
        <v>814692</v>
      </c>
      <c r="J76" s="74">
        <v>0</v>
      </c>
      <c r="K76" s="74">
        <v>65175</v>
      </c>
      <c r="L76" s="74">
        <v>879867</v>
      </c>
    </row>
    <row r="77" spans="1:12" x14ac:dyDescent="0.25">
      <c r="A77" s="67" t="s">
        <v>216</v>
      </c>
      <c r="B77" s="67">
        <f t="shared" si="2"/>
        <v>6</v>
      </c>
      <c r="C77" s="72" t="s">
        <v>167</v>
      </c>
      <c r="E77" s="73">
        <v>46174</v>
      </c>
      <c r="F77" s="72" t="s">
        <v>166</v>
      </c>
      <c r="G77" s="72" t="s">
        <v>63</v>
      </c>
      <c r="H77" s="72" t="s">
        <v>168</v>
      </c>
      <c r="I77" s="74">
        <v>1400355</v>
      </c>
      <c r="J77" s="74">
        <v>0</v>
      </c>
      <c r="K77" s="74">
        <v>112028</v>
      </c>
      <c r="L77" s="74">
        <v>1512383</v>
      </c>
    </row>
    <row r="78" spans="1:12" x14ac:dyDescent="0.25">
      <c r="A78" s="67" t="s">
        <v>216</v>
      </c>
      <c r="B78" s="67">
        <f t="shared" si="2"/>
        <v>6</v>
      </c>
      <c r="C78" s="72" t="s">
        <v>170</v>
      </c>
      <c r="E78" s="73">
        <v>46174</v>
      </c>
      <c r="F78" s="72" t="s">
        <v>169</v>
      </c>
      <c r="G78" s="72" t="s">
        <v>102</v>
      </c>
      <c r="H78" s="72" t="s">
        <v>171</v>
      </c>
      <c r="I78" s="74">
        <v>908308</v>
      </c>
      <c r="J78" s="74">
        <v>0</v>
      </c>
      <c r="K78" s="74">
        <v>72665</v>
      </c>
      <c r="L78" s="74">
        <v>980973</v>
      </c>
    </row>
    <row r="79" spans="1:12" x14ac:dyDescent="0.25">
      <c r="A79" s="67" t="s">
        <v>216</v>
      </c>
      <c r="B79" s="67">
        <f t="shared" si="2"/>
        <v>6</v>
      </c>
      <c r="C79" s="72" t="s">
        <v>173</v>
      </c>
      <c r="E79" s="73">
        <v>46174</v>
      </c>
      <c r="F79" s="72" t="s">
        <v>172</v>
      </c>
      <c r="G79" s="72" t="s">
        <v>64</v>
      </c>
      <c r="H79" s="72" t="s">
        <v>174</v>
      </c>
      <c r="I79" s="74">
        <v>942623</v>
      </c>
      <c r="J79" s="74">
        <v>0</v>
      </c>
      <c r="K79" s="74">
        <v>75410</v>
      </c>
      <c r="L79" s="74">
        <v>1018033</v>
      </c>
    </row>
    <row r="80" spans="1:12" x14ac:dyDescent="0.25">
      <c r="A80" s="67" t="s">
        <v>216</v>
      </c>
      <c r="B80" s="67">
        <f t="shared" si="2"/>
        <v>6</v>
      </c>
      <c r="C80" s="72" t="s">
        <v>176</v>
      </c>
      <c r="E80" s="73">
        <v>46174</v>
      </c>
      <c r="F80" s="72" t="s">
        <v>175</v>
      </c>
      <c r="G80" s="72" t="s">
        <v>74</v>
      </c>
      <c r="H80" s="72" t="s">
        <v>177</v>
      </c>
      <c r="I80" s="74">
        <v>962475</v>
      </c>
      <c r="J80" s="74">
        <v>0</v>
      </c>
      <c r="K80" s="74">
        <v>76998</v>
      </c>
      <c r="L80" s="74">
        <v>1039473</v>
      </c>
    </row>
    <row r="81" spans="1:12" x14ac:dyDescent="0.25">
      <c r="A81" s="67" t="s">
        <v>216</v>
      </c>
      <c r="B81" s="67">
        <f t="shared" si="2"/>
        <v>6</v>
      </c>
      <c r="C81" s="72" t="s">
        <v>179</v>
      </c>
      <c r="E81" s="73">
        <v>46179</v>
      </c>
      <c r="F81" s="72" t="s">
        <v>178</v>
      </c>
      <c r="G81" s="72" t="s">
        <v>61</v>
      </c>
      <c r="H81" s="72" t="s">
        <v>180</v>
      </c>
      <c r="I81" s="74">
        <v>713496</v>
      </c>
      <c r="J81" s="74">
        <v>0</v>
      </c>
      <c r="K81" s="74">
        <v>57080</v>
      </c>
      <c r="L81" s="74">
        <v>770576</v>
      </c>
    </row>
    <row r="82" spans="1:12" x14ac:dyDescent="0.25">
      <c r="A82" s="67" t="s">
        <v>216</v>
      </c>
      <c r="B82" s="67">
        <f t="shared" si="2"/>
        <v>6</v>
      </c>
      <c r="C82" s="72" t="s">
        <v>182</v>
      </c>
      <c r="E82" s="73">
        <v>46181</v>
      </c>
      <c r="F82" s="72" t="s">
        <v>181</v>
      </c>
      <c r="G82" s="72" t="s">
        <v>62</v>
      </c>
      <c r="H82" s="72" t="s">
        <v>183</v>
      </c>
      <c r="I82" s="74">
        <v>935694</v>
      </c>
      <c r="J82" s="74">
        <v>0</v>
      </c>
      <c r="K82" s="74">
        <v>74856</v>
      </c>
      <c r="L82" s="74">
        <v>1010550</v>
      </c>
    </row>
    <row r="83" spans="1:12" x14ac:dyDescent="0.25">
      <c r="A83" s="67" t="s">
        <v>216</v>
      </c>
      <c r="B83" s="67">
        <f t="shared" si="2"/>
        <v>6</v>
      </c>
      <c r="C83" s="72" t="s">
        <v>184</v>
      </c>
      <c r="E83" s="73">
        <v>46182</v>
      </c>
      <c r="F83" s="72" t="s">
        <v>166</v>
      </c>
      <c r="G83" s="72" t="s">
        <v>63</v>
      </c>
      <c r="H83" s="72" t="s">
        <v>185</v>
      </c>
      <c r="I83" s="74">
        <v>424000</v>
      </c>
      <c r="J83" s="74">
        <v>0</v>
      </c>
      <c r="K83" s="74">
        <v>33920</v>
      </c>
      <c r="L83" s="74">
        <v>457920</v>
      </c>
    </row>
    <row r="84" spans="1:12" x14ac:dyDescent="0.25">
      <c r="A84" s="67" t="s">
        <v>216</v>
      </c>
      <c r="B84" s="67">
        <f t="shared" si="2"/>
        <v>6</v>
      </c>
      <c r="C84" s="72" t="s">
        <v>186</v>
      </c>
      <c r="E84" s="73">
        <v>46183</v>
      </c>
      <c r="F84" s="72" t="s">
        <v>172</v>
      </c>
      <c r="G84" s="72" t="s">
        <v>64</v>
      </c>
      <c r="H84" s="72" t="s">
        <v>187</v>
      </c>
      <c r="I84" s="74">
        <v>1153756</v>
      </c>
      <c r="J84" s="74">
        <v>0</v>
      </c>
      <c r="K84" s="74">
        <v>92300</v>
      </c>
      <c r="L84" s="74">
        <v>1246056</v>
      </c>
    </row>
    <row r="85" spans="1:12" x14ac:dyDescent="0.25">
      <c r="A85" s="67" t="s">
        <v>216</v>
      </c>
      <c r="B85" s="67">
        <f t="shared" si="2"/>
        <v>6</v>
      </c>
      <c r="C85" s="72" t="s">
        <v>188</v>
      </c>
      <c r="E85" s="73">
        <v>46185</v>
      </c>
      <c r="F85" s="72" t="s">
        <v>169</v>
      </c>
      <c r="G85" s="72" t="s">
        <v>102</v>
      </c>
      <c r="H85" s="72" t="s">
        <v>189</v>
      </c>
      <c r="I85" s="74">
        <v>962475</v>
      </c>
      <c r="J85" s="74">
        <v>0</v>
      </c>
      <c r="K85" s="74">
        <v>76998</v>
      </c>
      <c r="L85" s="74">
        <v>1039473</v>
      </c>
    </row>
    <row r="86" spans="1:12" x14ac:dyDescent="0.25">
      <c r="A86" s="67" t="s">
        <v>216</v>
      </c>
      <c r="B86" s="67">
        <f t="shared" si="2"/>
        <v>6</v>
      </c>
      <c r="C86" s="72" t="s">
        <v>190</v>
      </c>
      <c r="E86" s="73">
        <v>46185</v>
      </c>
      <c r="F86" s="72" t="s">
        <v>178</v>
      </c>
      <c r="G86" s="72" t="s">
        <v>61</v>
      </c>
      <c r="H86" s="72" t="s">
        <v>191</v>
      </c>
      <c r="I86" s="74">
        <v>992245</v>
      </c>
      <c r="J86" s="74">
        <v>0</v>
      </c>
      <c r="K86" s="74">
        <v>79380</v>
      </c>
      <c r="L86" s="74">
        <v>1071625</v>
      </c>
    </row>
    <row r="87" spans="1:12" x14ac:dyDescent="0.25">
      <c r="A87" s="67" t="s">
        <v>216</v>
      </c>
      <c r="B87" s="67">
        <f t="shared" si="2"/>
        <v>6</v>
      </c>
      <c r="C87" s="72" t="s">
        <v>192</v>
      </c>
      <c r="E87" s="73">
        <v>46188</v>
      </c>
      <c r="F87" s="72" t="s">
        <v>166</v>
      </c>
      <c r="G87" s="72" t="s">
        <v>63</v>
      </c>
      <c r="H87" s="72" t="s">
        <v>193</v>
      </c>
      <c r="I87" s="74">
        <v>1324772</v>
      </c>
      <c r="J87" s="74">
        <v>0</v>
      </c>
      <c r="K87" s="74">
        <v>105982</v>
      </c>
      <c r="L87" s="74">
        <v>1430754</v>
      </c>
    </row>
    <row r="88" spans="1:12" x14ac:dyDescent="0.25">
      <c r="A88" s="67" t="s">
        <v>216</v>
      </c>
      <c r="B88" s="67">
        <f t="shared" si="2"/>
        <v>6</v>
      </c>
      <c r="C88" s="72" t="s">
        <v>194</v>
      </c>
      <c r="E88" s="73">
        <v>46188</v>
      </c>
      <c r="F88" s="72" t="s">
        <v>172</v>
      </c>
      <c r="G88" s="72" t="s">
        <v>64</v>
      </c>
      <c r="H88" s="72" t="s">
        <v>195</v>
      </c>
      <c r="I88" s="74">
        <v>677004</v>
      </c>
      <c r="J88" s="74">
        <v>0</v>
      </c>
      <c r="K88" s="74">
        <v>54160</v>
      </c>
      <c r="L88" s="74">
        <v>731164</v>
      </c>
    </row>
    <row r="89" spans="1:12" x14ac:dyDescent="0.25">
      <c r="A89" s="67" t="s">
        <v>216</v>
      </c>
      <c r="B89" s="67">
        <f t="shared" si="2"/>
        <v>6</v>
      </c>
      <c r="C89" s="72" t="s">
        <v>196</v>
      </c>
      <c r="E89" s="73">
        <v>46188</v>
      </c>
      <c r="F89" s="72" t="s">
        <v>175</v>
      </c>
      <c r="G89" s="72" t="s">
        <v>74</v>
      </c>
      <c r="H89" s="72" t="s">
        <v>197</v>
      </c>
      <c r="I89" s="74">
        <v>488136</v>
      </c>
      <c r="J89" s="74">
        <v>0</v>
      </c>
      <c r="K89" s="74">
        <v>39051</v>
      </c>
      <c r="L89" s="74">
        <v>527187</v>
      </c>
    </row>
    <row r="90" spans="1:12" x14ac:dyDescent="0.25">
      <c r="A90" s="67" t="s">
        <v>216</v>
      </c>
      <c r="B90" s="67">
        <f t="shared" si="2"/>
        <v>6</v>
      </c>
      <c r="C90" s="94" t="s">
        <v>198</v>
      </c>
      <c r="E90" s="95">
        <v>46197</v>
      </c>
      <c r="F90" s="94" t="s">
        <v>166</v>
      </c>
      <c r="G90" s="94" t="s">
        <v>63</v>
      </c>
      <c r="H90" s="94" t="s">
        <v>199</v>
      </c>
      <c r="I90" s="96">
        <v>731350</v>
      </c>
      <c r="J90" s="96">
        <v>0</v>
      </c>
      <c r="K90" s="96">
        <v>58508</v>
      </c>
      <c r="L90" s="96">
        <v>789858</v>
      </c>
    </row>
    <row r="91" spans="1:12" x14ac:dyDescent="0.25">
      <c r="A91" s="67" t="s">
        <v>216</v>
      </c>
      <c r="B91" s="67">
        <f t="shared" si="2"/>
        <v>6</v>
      </c>
      <c r="C91" s="94" t="s">
        <v>200</v>
      </c>
      <c r="E91" s="95">
        <v>46197</v>
      </c>
      <c r="F91" s="94" t="s">
        <v>169</v>
      </c>
      <c r="G91" s="94" t="s">
        <v>102</v>
      </c>
      <c r="H91" s="94" t="s">
        <v>201</v>
      </c>
      <c r="I91" s="96">
        <v>448200</v>
      </c>
      <c r="J91" s="96">
        <v>0</v>
      </c>
      <c r="K91" s="96">
        <v>35856</v>
      </c>
      <c r="L91" s="96">
        <v>484056</v>
      </c>
    </row>
    <row r="92" spans="1:12" x14ac:dyDescent="0.25">
      <c r="A92" s="67" t="s">
        <v>216</v>
      </c>
      <c r="B92" s="67">
        <f t="shared" si="2"/>
        <v>6</v>
      </c>
      <c r="C92" s="94" t="s">
        <v>202</v>
      </c>
      <c r="E92" s="95">
        <v>46197</v>
      </c>
      <c r="F92" s="94" t="s">
        <v>172</v>
      </c>
      <c r="G92" s="94" t="s">
        <v>64</v>
      </c>
      <c r="H92" s="94" t="s">
        <v>203</v>
      </c>
      <c r="I92" s="96">
        <v>484308</v>
      </c>
      <c r="J92" s="96">
        <v>0</v>
      </c>
      <c r="K92" s="96">
        <v>38745</v>
      </c>
      <c r="L92" s="96">
        <v>523053</v>
      </c>
    </row>
    <row r="93" spans="1:12" x14ac:dyDescent="0.25">
      <c r="A93" s="67" t="s">
        <v>216</v>
      </c>
      <c r="B93" s="67">
        <f t="shared" si="2"/>
        <v>6</v>
      </c>
      <c r="C93" s="94" t="s">
        <v>204</v>
      </c>
      <c r="E93" s="95">
        <v>46197</v>
      </c>
      <c r="F93" s="94" t="s">
        <v>181</v>
      </c>
      <c r="G93" s="94" t="s">
        <v>62</v>
      </c>
      <c r="H93" s="94" t="s">
        <v>205</v>
      </c>
      <c r="I93" s="96">
        <v>700944</v>
      </c>
      <c r="J93" s="96">
        <v>0</v>
      </c>
      <c r="K93" s="96">
        <v>56076</v>
      </c>
      <c r="L93" s="96">
        <v>757020</v>
      </c>
    </row>
    <row r="94" spans="1:12" x14ac:dyDescent="0.25">
      <c r="A94" s="67" t="s">
        <v>216</v>
      </c>
      <c r="B94" s="67">
        <f t="shared" si="2"/>
        <v>7</v>
      </c>
      <c r="C94" s="94" t="s">
        <v>243</v>
      </c>
      <c r="E94" s="95">
        <v>46204</v>
      </c>
      <c r="F94" s="94" t="s">
        <v>172</v>
      </c>
      <c r="G94" s="94" t="s">
        <v>64</v>
      </c>
      <c r="H94" s="94" t="s">
        <v>248</v>
      </c>
      <c r="I94" s="96">
        <v>994126</v>
      </c>
      <c r="J94" s="96">
        <v>0</v>
      </c>
      <c r="K94" s="96">
        <v>79530</v>
      </c>
      <c r="L94" s="96">
        <v>1073656</v>
      </c>
    </row>
    <row r="95" spans="1:12" x14ac:dyDescent="0.25">
      <c r="A95" s="67" t="s">
        <v>216</v>
      </c>
      <c r="B95" s="67">
        <f t="shared" si="2"/>
        <v>7</v>
      </c>
      <c r="C95" s="94" t="s">
        <v>244</v>
      </c>
      <c r="E95" s="95">
        <v>46205</v>
      </c>
      <c r="F95" s="94" t="s">
        <v>166</v>
      </c>
      <c r="G95" s="94" t="s">
        <v>63</v>
      </c>
      <c r="H95" s="94" t="s">
        <v>249</v>
      </c>
      <c r="I95" s="96">
        <v>1023829</v>
      </c>
      <c r="J95" s="96">
        <v>0</v>
      </c>
      <c r="K95" s="96">
        <v>81906</v>
      </c>
      <c r="L95" s="96">
        <v>1105735</v>
      </c>
    </row>
    <row r="96" spans="1:12" x14ac:dyDescent="0.25">
      <c r="A96" s="67" t="s">
        <v>216</v>
      </c>
      <c r="B96" s="67">
        <f t="shared" si="2"/>
        <v>7</v>
      </c>
      <c r="C96" s="94" t="s">
        <v>245</v>
      </c>
      <c r="E96" s="95">
        <v>46205</v>
      </c>
      <c r="F96" s="94" t="s">
        <v>169</v>
      </c>
      <c r="G96" s="94" t="s">
        <v>102</v>
      </c>
      <c r="H96" s="94" t="s">
        <v>250</v>
      </c>
      <c r="I96" s="96">
        <v>1083475</v>
      </c>
      <c r="J96" s="96">
        <v>0</v>
      </c>
      <c r="K96" s="96">
        <v>86678</v>
      </c>
      <c r="L96" s="96">
        <v>1170153</v>
      </c>
    </row>
    <row r="97" spans="1:17" x14ac:dyDescent="0.25">
      <c r="A97" s="97" t="s">
        <v>218</v>
      </c>
      <c r="B97" s="67">
        <f t="shared" si="2"/>
        <v>3</v>
      </c>
      <c r="E97" s="73">
        <v>46094</v>
      </c>
      <c r="F97" s="72" t="s">
        <v>246</v>
      </c>
      <c r="G97" s="72" t="s">
        <v>20</v>
      </c>
      <c r="H97" s="72" t="s">
        <v>100</v>
      </c>
      <c r="I97" s="74">
        <v>-201397</v>
      </c>
      <c r="J97" s="74">
        <v>0</v>
      </c>
      <c r="K97" s="74">
        <v>-16112</v>
      </c>
      <c r="L97" s="74">
        <v>-217509</v>
      </c>
      <c r="M97" s="61"/>
      <c r="N97" s="61"/>
      <c r="O97" s="61"/>
      <c r="P97" s="61"/>
      <c r="Q97" s="61"/>
    </row>
    <row r="98" spans="1:17" x14ac:dyDescent="0.25">
      <c r="A98" s="97" t="s">
        <v>218</v>
      </c>
      <c r="B98" s="67">
        <f t="shared" ref="B98:B106" si="3">MONTH(E98)</f>
        <v>3</v>
      </c>
      <c r="E98" s="73">
        <v>46099</v>
      </c>
      <c r="F98" s="72" t="s">
        <v>246</v>
      </c>
      <c r="G98" s="72" t="s">
        <v>20</v>
      </c>
      <c r="H98" s="72" t="s">
        <v>104</v>
      </c>
      <c r="I98" s="74">
        <v>-155112</v>
      </c>
      <c r="J98" s="74">
        <v>0</v>
      </c>
      <c r="K98" s="74">
        <v>-12409</v>
      </c>
      <c r="L98" s="74">
        <v>-167521</v>
      </c>
      <c r="M98" s="61"/>
      <c r="N98" s="61"/>
      <c r="O98" s="61"/>
      <c r="P98" s="61"/>
      <c r="Q98" s="61"/>
    </row>
    <row r="99" spans="1:17" x14ac:dyDescent="0.25">
      <c r="A99" s="97" t="s">
        <v>218</v>
      </c>
      <c r="B99" s="67">
        <f t="shared" si="3"/>
        <v>3</v>
      </c>
      <c r="E99" s="73">
        <v>46100</v>
      </c>
      <c r="F99" s="72" t="s">
        <v>246</v>
      </c>
      <c r="G99" s="72" t="s">
        <v>20</v>
      </c>
      <c r="H99" s="72" t="s">
        <v>106</v>
      </c>
      <c r="I99" s="74">
        <v>-201011</v>
      </c>
      <c r="J99" s="74">
        <v>0</v>
      </c>
      <c r="K99" s="74">
        <v>-16081</v>
      </c>
      <c r="L99" s="74">
        <v>-217092</v>
      </c>
      <c r="M99" s="61"/>
      <c r="N99" s="61"/>
      <c r="O99" s="61"/>
      <c r="P99" s="61"/>
      <c r="Q99" s="61"/>
    </row>
    <row r="100" spans="1:17" x14ac:dyDescent="0.25">
      <c r="A100" s="97" t="s">
        <v>218</v>
      </c>
      <c r="B100" s="67">
        <f t="shared" si="3"/>
        <v>3</v>
      </c>
      <c r="E100" s="73">
        <v>46100</v>
      </c>
      <c r="F100" s="72" t="s">
        <v>246</v>
      </c>
      <c r="G100" s="72" t="s">
        <v>20</v>
      </c>
      <c r="H100" s="72" t="s">
        <v>105</v>
      </c>
      <c r="I100" s="74">
        <v>-246910</v>
      </c>
      <c r="J100" s="74">
        <v>0</v>
      </c>
      <c r="K100" s="74">
        <v>-19752</v>
      </c>
      <c r="L100" s="74">
        <v>-266662</v>
      </c>
      <c r="M100" s="61"/>
      <c r="N100" s="61"/>
      <c r="O100" s="61"/>
      <c r="P100" s="61"/>
      <c r="Q100" s="61"/>
    </row>
    <row r="101" spans="1:17" x14ac:dyDescent="0.25">
      <c r="A101" s="97" t="s">
        <v>218</v>
      </c>
      <c r="B101" s="67">
        <f t="shared" si="3"/>
        <v>3</v>
      </c>
      <c r="E101" s="73">
        <v>46106</v>
      </c>
      <c r="F101" s="72" t="s">
        <v>246</v>
      </c>
      <c r="G101" s="72" t="s">
        <v>20</v>
      </c>
      <c r="H101" s="72" t="s">
        <v>109</v>
      </c>
      <c r="I101" s="74">
        <v>-22830</v>
      </c>
      <c r="J101" s="74">
        <v>0</v>
      </c>
      <c r="K101" s="74">
        <v>-1826</v>
      </c>
      <c r="L101" s="74">
        <v>-24656</v>
      </c>
      <c r="M101" s="61"/>
      <c r="N101" s="61"/>
      <c r="O101" s="61"/>
      <c r="P101" s="61"/>
      <c r="Q101" s="61"/>
    </row>
    <row r="102" spans="1:17" x14ac:dyDescent="0.25">
      <c r="A102" s="97" t="s">
        <v>218</v>
      </c>
      <c r="B102" s="67">
        <f t="shared" si="3"/>
        <v>4</v>
      </c>
      <c r="E102" s="95">
        <v>46141</v>
      </c>
      <c r="F102" s="94" t="s">
        <v>247</v>
      </c>
      <c r="G102" s="94" t="s">
        <v>111</v>
      </c>
      <c r="H102" s="94" t="s">
        <v>110</v>
      </c>
      <c r="I102" s="96">
        <v>-311382</v>
      </c>
      <c r="J102" s="96">
        <v>0</v>
      </c>
      <c r="K102" s="96">
        <v>-24911</v>
      </c>
      <c r="L102" s="96">
        <v>-336293</v>
      </c>
      <c r="M102" s="61"/>
      <c r="N102" s="61"/>
      <c r="O102" s="61"/>
      <c r="P102" s="61"/>
      <c r="Q102" s="61"/>
    </row>
    <row r="103" spans="1:17" x14ac:dyDescent="0.25">
      <c r="A103" s="97" t="s">
        <v>218</v>
      </c>
      <c r="B103" s="67">
        <f t="shared" si="3"/>
        <v>5</v>
      </c>
      <c r="E103" s="95">
        <v>46153</v>
      </c>
      <c r="F103" s="94" t="s">
        <v>178</v>
      </c>
      <c r="G103" s="94" t="s">
        <v>61</v>
      </c>
      <c r="H103" s="94" t="s">
        <v>157</v>
      </c>
      <c r="I103" s="96">
        <v>-408210</v>
      </c>
      <c r="J103" s="96">
        <v>0</v>
      </c>
      <c r="K103" s="96">
        <v>-32658</v>
      </c>
      <c r="L103" s="96">
        <v>-440868</v>
      </c>
      <c r="M103" s="61"/>
      <c r="N103" s="61"/>
      <c r="O103" s="61"/>
      <c r="P103" s="61"/>
      <c r="Q103" s="61"/>
    </row>
    <row r="104" spans="1:17" x14ac:dyDescent="0.25">
      <c r="A104" s="97" t="s">
        <v>218</v>
      </c>
      <c r="B104" s="67">
        <f t="shared" si="3"/>
        <v>5</v>
      </c>
      <c r="E104" s="95">
        <v>46153</v>
      </c>
      <c r="F104" s="94" t="s">
        <v>172</v>
      </c>
      <c r="G104" s="94" t="s">
        <v>64</v>
      </c>
      <c r="H104" s="94" t="s">
        <v>158</v>
      </c>
      <c r="I104" s="96">
        <v>-583640</v>
      </c>
      <c r="J104" s="96">
        <v>0</v>
      </c>
      <c r="K104" s="96">
        <v>-46692</v>
      </c>
      <c r="L104" s="96">
        <v>-630332</v>
      </c>
      <c r="M104" s="61"/>
      <c r="N104" s="61"/>
      <c r="O104" s="61"/>
      <c r="P104" s="61"/>
      <c r="Q104" s="61"/>
    </row>
    <row r="105" spans="1:17" x14ac:dyDescent="0.25">
      <c r="A105" s="97" t="s">
        <v>218</v>
      </c>
      <c r="B105" s="67">
        <f t="shared" si="3"/>
        <v>5</v>
      </c>
      <c r="E105" s="95">
        <v>46156</v>
      </c>
      <c r="F105" s="94" t="s">
        <v>169</v>
      </c>
      <c r="G105" s="94" t="s">
        <v>102</v>
      </c>
      <c r="H105" s="94" t="s">
        <v>156</v>
      </c>
      <c r="I105" s="96">
        <v>-316036</v>
      </c>
      <c r="J105" s="96">
        <v>0</v>
      </c>
      <c r="K105" s="96">
        <v>-25283</v>
      </c>
      <c r="L105" s="96">
        <v>-341319</v>
      </c>
      <c r="M105" s="61"/>
      <c r="N105" s="61"/>
      <c r="O105" s="61"/>
      <c r="P105" s="61"/>
      <c r="Q105" s="61"/>
    </row>
    <row r="106" spans="1:17" x14ac:dyDescent="0.25">
      <c r="A106" s="97" t="s">
        <v>218</v>
      </c>
      <c r="B106" s="67">
        <f t="shared" si="3"/>
        <v>5</v>
      </c>
      <c r="E106" s="95">
        <v>46162</v>
      </c>
      <c r="F106" s="94" t="s">
        <v>172</v>
      </c>
      <c r="G106" s="94" t="s">
        <v>64</v>
      </c>
      <c r="H106" s="94" t="s">
        <v>155</v>
      </c>
      <c r="I106" s="96">
        <v>-384990</v>
      </c>
      <c r="J106" s="96">
        <v>0</v>
      </c>
      <c r="K106" s="96">
        <v>-30799</v>
      </c>
      <c r="L106" s="96">
        <v>-415789</v>
      </c>
      <c r="M106" s="61"/>
      <c r="N106" s="61"/>
      <c r="O106" s="61"/>
      <c r="P106" s="61"/>
      <c r="Q106" s="6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5DEFF-F966-4204-9452-B8B4892C4A83}">
  <dimension ref="A1:I21"/>
  <sheetViews>
    <sheetView workbookViewId="0">
      <selection activeCell="H21" sqref="H21"/>
    </sheetView>
  </sheetViews>
  <sheetFormatPr defaultColWidth="9.42578125" defaultRowHeight="15.75" x14ac:dyDescent="0.25"/>
  <cols>
    <col min="1" max="1" width="14.140625" style="101" customWidth="1"/>
    <col min="2" max="2" width="13.28515625" style="101" customWidth="1"/>
    <col min="3" max="3" width="15.85546875" style="101" customWidth="1"/>
    <col min="4" max="4" width="95.5703125" style="101" bestFit="1" customWidth="1"/>
    <col min="5" max="5" width="13.140625" style="101" bestFit="1" customWidth="1"/>
    <col min="6" max="6" width="6.42578125" style="101" bestFit="1" customWidth="1"/>
    <col min="7" max="7" width="9.140625" style="101" bestFit="1" customWidth="1"/>
    <col min="8" max="8" width="12" style="101" bestFit="1" customWidth="1"/>
    <col min="9" max="9" width="64.42578125" style="101" bestFit="1" customWidth="1"/>
    <col min="10" max="16384" width="9.42578125" style="101"/>
  </cols>
  <sheetData>
    <row r="1" spans="1:9" ht="47.25" x14ac:dyDescent="0.25">
      <c r="A1" s="98" t="s">
        <v>11</v>
      </c>
      <c r="B1" s="99" t="s">
        <v>12</v>
      </c>
      <c r="C1" s="99" t="s">
        <v>13</v>
      </c>
      <c r="D1" s="99" t="s">
        <v>14</v>
      </c>
      <c r="E1" s="100" t="s">
        <v>17</v>
      </c>
      <c r="F1" s="99" t="s">
        <v>18</v>
      </c>
      <c r="G1" s="100" t="s">
        <v>19</v>
      </c>
      <c r="H1" s="100" t="s">
        <v>25</v>
      </c>
      <c r="I1" s="99" t="s">
        <v>15</v>
      </c>
    </row>
    <row r="2" spans="1:9" x14ac:dyDescent="0.25">
      <c r="A2" s="102">
        <v>46174</v>
      </c>
      <c r="B2" s="103" t="s">
        <v>167</v>
      </c>
      <c r="C2" s="104" t="s">
        <v>60</v>
      </c>
      <c r="D2" s="103" t="s">
        <v>168</v>
      </c>
      <c r="E2" s="105">
        <v>1400355</v>
      </c>
      <c r="F2" s="106">
        <v>0.08</v>
      </c>
      <c r="G2" s="105">
        <v>112028</v>
      </c>
      <c r="H2" s="105">
        <v>1512383</v>
      </c>
      <c r="I2" s="103" t="s">
        <v>63</v>
      </c>
    </row>
    <row r="3" spans="1:9" x14ac:dyDescent="0.25">
      <c r="A3" s="102">
        <v>46174</v>
      </c>
      <c r="B3" s="103" t="s">
        <v>170</v>
      </c>
      <c r="C3" s="104" t="s">
        <v>60</v>
      </c>
      <c r="D3" s="103" t="s">
        <v>171</v>
      </c>
      <c r="E3" s="105">
        <v>908308</v>
      </c>
      <c r="F3" s="106">
        <v>0.08</v>
      </c>
      <c r="G3" s="105">
        <v>72665</v>
      </c>
      <c r="H3" s="105">
        <v>980973</v>
      </c>
      <c r="I3" s="103" t="s">
        <v>102</v>
      </c>
    </row>
    <row r="4" spans="1:9" x14ac:dyDescent="0.25">
      <c r="A4" s="102">
        <v>46174</v>
      </c>
      <c r="B4" s="103" t="s">
        <v>173</v>
      </c>
      <c r="C4" s="104" t="s">
        <v>60</v>
      </c>
      <c r="D4" s="103" t="s">
        <v>174</v>
      </c>
      <c r="E4" s="105">
        <v>942623</v>
      </c>
      <c r="F4" s="106">
        <v>0.08</v>
      </c>
      <c r="G4" s="105">
        <v>75410</v>
      </c>
      <c r="H4" s="105">
        <v>1018033</v>
      </c>
      <c r="I4" s="103" t="s">
        <v>64</v>
      </c>
    </row>
    <row r="5" spans="1:9" x14ac:dyDescent="0.25">
      <c r="A5" s="102">
        <v>46174</v>
      </c>
      <c r="B5" s="103" t="s">
        <v>176</v>
      </c>
      <c r="C5" s="104" t="s">
        <v>60</v>
      </c>
      <c r="D5" s="103" t="s">
        <v>177</v>
      </c>
      <c r="E5" s="105">
        <v>962475</v>
      </c>
      <c r="F5" s="106">
        <v>0.08</v>
      </c>
      <c r="G5" s="105">
        <v>76998</v>
      </c>
      <c r="H5" s="105">
        <v>1039473</v>
      </c>
      <c r="I5" s="103" t="s">
        <v>74</v>
      </c>
    </row>
    <row r="6" spans="1:9" x14ac:dyDescent="0.25">
      <c r="A6" s="102">
        <v>46179</v>
      </c>
      <c r="B6" s="103" t="s">
        <v>179</v>
      </c>
      <c r="C6" s="104" t="s">
        <v>60</v>
      </c>
      <c r="D6" s="103" t="s">
        <v>180</v>
      </c>
      <c r="E6" s="105">
        <v>713496</v>
      </c>
      <c r="F6" s="106">
        <v>0.08</v>
      </c>
      <c r="G6" s="105">
        <v>57080</v>
      </c>
      <c r="H6" s="105">
        <v>770576</v>
      </c>
      <c r="I6" s="103" t="s">
        <v>61</v>
      </c>
    </row>
    <row r="7" spans="1:9" x14ac:dyDescent="0.25">
      <c r="A7" s="102">
        <v>46181</v>
      </c>
      <c r="B7" s="103" t="s">
        <v>182</v>
      </c>
      <c r="C7" s="104" t="s">
        <v>60</v>
      </c>
      <c r="D7" s="103" t="s">
        <v>183</v>
      </c>
      <c r="E7" s="105">
        <v>935694</v>
      </c>
      <c r="F7" s="106">
        <v>0.08</v>
      </c>
      <c r="G7" s="105">
        <v>74856</v>
      </c>
      <c r="H7" s="105">
        <v>1010550</v>
      </c>
      <c r="I7" s="103" t="s">
        <v>62</v>
      </c>
    </row>
    <row r="8" spans="1:9" x14ac:dyDescent="0.25">
      <c r="A8" s="102">
        <v>46182</v>
      </c>
      <c r="B8" s="103" t="s">
        <v>184</v>
      </c>
      <c r="C8" s="104" t="s">
        <v>60</v>
      </c>
      <c r="D8" s="103" t="s">
        <v>185</v>
      </c>
      <c r="E8" s="105">
        <v>424000</v>
      </c>
      <c r="F8" s="106">
        <v>0.08</v>
      </c>
      <c r="G8" s="105">
        <v>33920</v>
      </c>
      <c r="H8" s="105">
        <v>457920</v>
      </c>
      <c r="I8" s="103" t="s">
        <v>63</v>
      </c>
    </row>
    <row r="9" spans="1:9" x14ac:dyDescent="0.25">
      <c r="A9" s="102">
        <v>46183</v>
      </c>
      <c r="B9" s="103" t="s">
        <v>186</v>
      </c>
      <c r="C9" s="104" t="s">
        <v>60</v>
      </c>
      <c r="D9" s="103" t="s">
        <v>187</v>
      </c>
      <c r="E9" s="105">
        <v>1153756</v>
      </c>
      <c r="F9" s="106">
        <v>0.08</v>
      </c>
      <c r="G9" s="105">
        <v>92300</v>
      </c>
      <c r="H9" s="105">
        <v>1246056</v>
      </c>
      <c r="I9" s="103" t="s">
        <v>64</v>
      </c>
    </row>
    <row r="10" spans="1:9" x14ac:dyDescent="0.25">
      <c r="A10" s="102">
        <v>46185</v>
      </c>
      <c r="B10" s="103" t="s">
        <v>188</v>
      </c>
      <c r="C10" s="104" t="s">
        <v>60</v>
      </c>
      <c r="D10" s="103" t="s">
        <v>189</v>
      </c>
      <c r="E10" s="105">
        <v>962475</v>
      </c>
      <c r="F10" s="106">
        <v>0.08</v>
      </c>
      <c r="G10" s="105">
        <v>76998</v>
      </c>
      <c r="H10" s="105">
        <v>1039473</v>
      </c>
      <c r="I10" s="103" t="s">
        <v>102</v>
      </c>
    </row>
    <row r="11" spans="1:9" x14ac:dyDescent="0.25">
      <c r="A11" s="102">
        <v>46185</v>
      </c>
      <c r="B11" s="103" t="s">
        <v>190</v>
      </c>
      <c r="C11" s="104" t="s">
        <v>60</v>
      </c>
      <c r="D11" s="103" t="s">
        <v>191</v>
      </c>
      <c r="E11" s="105">
        <v>992245</v>
      </c>
      <c r="F11" s="106">
        <v>0.08</v>
      </c>
      <c r="G11" s="105">
        <v>79380</v>
      </c>
      <c r="H11" s="105">
        <v>1071625</v>
      </c>
      <c r="I11" s="103" t="s">
        <v>61</v>
      </c>
    </row>
    <row r="12" spans="1:9" x14ac:dyDescent="0.25">
      <c r="A12" s="102">
        <v>46188</v>
      </c>
      <c r="B12" s="103" t="s">
        <v>192</v>
      </c>
      <c r="C12" s="104" t="s">
        <v>60</v>
      </c>
      <c r="D12" s="103" t="s">
        <v>193</v>
      </c>
      <c r="E12" s="105">
        <v>1324772</v>
      </c>
      <c r="F12" s="106">
        <v>0.08</v>
      </c>
      <c r="G12" s="105">
        <v>105982</v>
      </c>
      <c r="H12" s="105">
        <v>1430754</v>
      </c>
      <c r="I12" s="103" t="s">
        <v>63</v>
      </c>
    </row>
    <row r="13" spans="1:9" x14ac:dyDescent="0.25">
      <c r="A13" s="102">
        <v>46188</v>
      </c>
      <c r="B13" s="103" t="s">
        <v>194</v>
      </c>
      <c r="C13" s="104" t="s">
        <v>60</v>
      </c>
      <c r="D13" s="103" t="s">
        <v>195</v>
      </c>
      <c r="E13" s="105">
        <v>677004</v>
      </c>
      <c r="F13" s="106">
        <v>0.08</v>
      </c>
      <c r="G13" s="105">
        <v>54160</v>
      </c>
      <c r="H13" s="105">
        <v>731164</v>
      </c>
      <c r="I13" s="103" t="s">
        <v>64</v>
      </c>
    </row>
    <row r="14" spans="1:9" x14ac:dyDescent="0.25">
      <c r="A14" s="102">
        <v>46188</v>
      </c>
      <c r="B14" s="103" t="s">
        <v>196</v>
      </c>
      <c r="C14" s="104" t="s">
        <v>60</v>
      </c>
      <c r="D14" s="103" t="s">
        <v>197</v>
      </c>
      <c r="E14" s="105">
        <v>488136</v>
      </c>
      <c r="F14" s="106">
        <v>0.08</v>
      </c>
      <c r="G14" s="105">
        <v>39051</v>
      </c>
      <c r="H14" s="105">
        <v>527187</v>
      </c>
      <c r="I14" s="103" t="s">
        <v>74</v>
      </c>
    </row>
    <row r="15" spans="1:9" x14ac:dyDescent="0.25">
      <c r="A15" s="102">
        <v>46197</v>
      </c>
      <c r="B15" s="103" t="s">
        <v>198</v>
      </c>
      <c r="C15" s="104" t="s">
        <v>60</v>
      </c>
      <c r="D15" s="103" t="s">
        <v>199</v>
      </c>
      <c r="E15" s="105">
        <v>731350</v>
      </c>
      <c r="F15" s="106">
        <v>0.08</v>
      </c>
      <c r="G15" s="105">
        <v>58508</v>
      </c>
      <c r="H15" s="105">
        <v>789858</v>
      </c>
      <c r="I15" s="103" t="s">
        <v>63</v>
      </c>
    </row>
    <row r="16" spans="1:9" x14ac:dyDescent="0.25">
      <c r="A16" s="102">
        <v>46197</v>
      </c>
      <c r="B16" s="103" t="s">
        <v>200</v>
      </c>
      <c r="C16" s="104" t="s">
        <v>60</v>
      </c>
      <c r="D16" s="103" t="s">
        <v>201</v>
      </c>
      <c r="E16" s="105">
        <v>448200</v>
      </c>
      <c r="F16" s="106">
        <v>0.08</v>
      </c>
      <c r="G16" s="105">
        <v>35856</v>
      </c>
      <c r="H16" s="105">
        <v>484056</v>
      </c>
      <c r="I16" s="103" t="s">
        <v>102</v>
      </c>
    </row>
    <row r="17" spans="1:9" x14ac:dyDescent="0.25">
      <c r="A17" s="102">
        <v>46197</v>
      </c>
      <c r="B17" s="103" t="s">
        <v>202</v>
      </c>
      <c r="C17" s="104" t="s">
        <v>60</v>
      </c>
      <c r="D17" s="103" t="s">
        <v>203</v>
      </c>
      <c r="E17" s="105">
        <v>484308</v>
      </c>
      <c r="F17" s="106">
        <v>0.08</v>
      </c>
      <c r="G17" s="105">
        <v>38745</v>
      </c>
      <c r="H17" s="105">
        <v>523053</v>
      </c>
      <c r="I17" s="103" t="s">
        <v>64</v>
      </c>
    </row>
    <row r="18" spans="1:9" x14ac:dyDescent="0.25">
      <c r="A18" s="102">
        <v>46197</v>
      </c>
      <c r="B18" s="103" t="s">
        <v>204</v>
      </c>
      <c r="C18" s="104" t="s">
        <v>60</v>
      </c>
      <c r="D18" s="103" t="s">
        <v>205</v>
      </c>
      <c r="E18" s="105">
        <v>700944</v>
      </c>
      <c r="F18" s="106">
        <v>0.08</v>
      </c>
      <c r="G18" s="105">
        <v>56076</v>
      </c>
      <c r="H18" s="105">
        <v>757020</v>
      </c>
      <c r="I18" s="103" t="s">
        <v>62</v>
      </c>
    </row>
    <row r="21" spans="1:9" x14ac:dyDescent="0.25">
      <c r="H21" s="107">
        <f>SUM(H2:H18)</f>
        <v>15390154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24BE0-C4CE-4EE8-A6C8-9418C35C3BD9}">
  <dimension ref="A1:I22"/>
  <sheetViews>
    <sheetView workbookViewId="0">
      <pane ySplit="1" topLeftCell="A5" activePane="bottomLeft" state="frozen"/>
      <selection pane="bottomLeft" activeCell="F5" sqref="F5"/>
    </sheetView>
  </sheetViews>
  <sheetFormatPr defaultRowHeight="15" x14ac:dyDescent="0.25"/>
  <cols>
    <col min="1" max="1" width="12.85546875" style="43" customWidth="1"/>
    <col min="2" max="2" width="9" style="43"/>
    <col min="3" max="3" width="11.5703125" style="43" customWidth="1"/>
    <col min="4" max="4" width="88" style="43" customWidth="1"/>
    <col min="5" max="5" width="11.28515625" style="43" customWidth="1"/>
    <col min="6" max="6" width="9" style="43"/>
    <col min="7" max="7" width="9.140625" style="43" bestFit="1" customWidth="1"/>
    <col min="8" max="8" width="9.85546875" style="43" bestFit="1" customWidth="1"/>
    <col min="9" max="9" width="57.7109375" style="43" bestFit="1" customWidth="1"/>
  </cols>
  <sheetData>
    <row r="1" spans="1:9" ht="78.75" x14ac:dyDescent="0.25">
      <c r="A1" s="52" t="s">
        <v>11</v>
      </c>
      <c r="B1" s="53" t="s">
        <v>12</v>
      </c>
      <c r="C1" s="53" t="s">
        <v>13</v>
      </c>
      <c r="D1" s="53" t="s">
        <v>14</v>
      </c>
      <c r="E1" s="54" t="s">
        <v>17</v>
      </c>
      <c r="F1" s="53" t="s">
        <v>18</v>
      </c>
      <c r="G1" s="54" t="s">
        <v>19</v>
      </c>
      <c r="H1" s="54" t="s">
        <v>25</v>
      </c>
      <c r="I1" s="53" t="s">
        <v>15</v>
      </c>
    </row>
    <row r="2" spans="1:9" x14ac:dyDescent="0.25">
      <c r="A2" s="39">
        <v>46146</v>
      </c>
      <c r="B2" s="43">
        <v>31553</v>
      </c>
      <c r="C2" s="43" t="s">
        <v>60</v>
      </c>
      <c r="D2" s="49" t="s">
        <v>140</v>
      </c>
      <c r="E2" s="50">
        <v>1174816</v>
      </c>
      <c r="F2" s="51">
        <v>0.08</v>
      </c>
      <c r="G2" s="50">
        <v>93985</v>
      </c>
      <c r="H2" s="50">
        <v>1268801</v>
      </c>
      <c r="I2" s="43" t="s">
        <v>102</v>
      </c>
    </row>
    <row r="3" spans="1:9" x14ac:dyDescent="0.25">
      <c r="A3" s="39">
        <v>46147</v>
      </c>
      <c r="B3" s="43">
        <v>31636</v>
      </c>
      <c r="C3" s="43" t="s">
        <v>60</v>
      </c>
      <c r="D3" s="49" t="s">
        <v>141</v>
      </c>
      <c r="E3" s="50">
        <v>848725</v>
      </c>
      <c r="F3" s="51">
        <v>0.08</v>
      </c>
      <c r="G3" s="50">
        <v>67898</v>
      </c>
      <c r="H3" s="50">
        <v>916623</v>
      </c>
      <c r="I3" s="43" t="s">
        <v>61</v>
      </c>
    </row>
    <row r="4" spans="1:9" x14ac:dyDescent="0.25">
      <c r="A4" s="39">
        <v>46147</v>
      </c>
      <c r="B4" s="43">
        <v>31637</v>
      </c>
      <c r="C4" s="43" t="s">
        <v>60</v>
      </c>
      <c r="D4" s="49" t="s">
        <v>142</v>
      </c>
      <c r="E4" s="50">
        <v>731350</v>
      </c>
      <c r="F4" s="51">
        <v>0.08</v>
      </c>
      <c r="G4" s="50">
        <v>58508</v>
      </c>
      <c r="H4" s="50">
        <v>789858</v>
      </c>
      <c r="I4" s="43" t="s">
        <v>62</v>
      </c>
    </row>
    <row r="5" spans="1:9" x14ac:dyDescent="0.25">
      <c r="A5" s="39">
        <v>46147</v>
      </c>
      <c r="B5" s="43">
        <v>31638</v>
      </c>
      <c r="C5" s="43" t="s">
        <v>60</v>
      </c>
      <c r="D5" s="49" t="s">
        <v>143</v>
      </c>
      <c r="E5" s="50">
        <v>658367</v>
      </c>
      <c r="F5" s="51">
        <v>0.08</v>
      </c>
      <c r="G5" s="50">
        <v>52669</v>
      </c>
      <c r="H5" s="50">
        <v>711036</v>
      </c>
      <c r="I5" s="43" t="s">
        <v>74</v>
      </c>
    </row>
    <row r="6" spans="1:9" x14ac:dyDescent="0.25">
      <c r="A6" s="39">
        <v>46149</v>
      </c>
      <c r="B6" s="43">
        <v>32844</v>
      </c>
      <c r="C6" s="43" t="s">
        <v>60</v>
      </c>
      <c r="D6" s="49" t="s">
        <v>144</v>
      </c>
      <c r="E6" s="50">
        <v>829551</v>
      </c>
      <c r="F6" s="51">
        <v>0.08</v>
      </c>
      <c r="G6" s="50">
        <v>66364</v>
      </c>
      <c r="H6" s="50">
        <v>895915</v>
      </c>
      <c r="I6" s="43" t="s">
        <v>111</v>
      </c>
    </row>
    <row r="7" spans="1:9" x14ac:dyDescent="0.25">
      <c r="A7" s="39">
        <v>46150</v>
      </c>
      <c r="B7" s="43">
        <v>33001</v>
      </c>
      <c r="C7" s="43" t="s">
        <v>60</v>
      </c>
      <c r="D7" s="49" t="s">
        <v>145</v>
      </c>
      <c r="E7" s="50">
        <v>893691</v>
      </c>
      <c r="F7" s="51">
        <v>0.08</v>
      </c>
      <c r="G7" s="50">
        <v>71495</v>
      </c>
      <c r="H7" s="50">
        <v>965186</v>
      </c>
      <c r="I7" s="43" t="s">
        <v>63</v>
      </c>
    </row>
    <row r="8" spans="1:9" x14ac:dyDescent="0.25">
      <c r="A8" s="39">
        <v>46154</v>
      </c>
      <c r="B8" s="43">
        <v>33153</v>
      </c>
      <c r="C8" s="43" t="s">
        <v>60</v>
      </c>
      <c r="D8" s="49" t="s">
        <v>146</v>
      </c>
      <c r="E8" s="50">
        <v>990501</v>
      </c>
      <c r="F8" s="51">
        <v>0.08</v>
      </c>
      <c r="G8" s="50">
        <v>79240</v>
      </c>
      <c r="H8" s="50">
        <v>1069741</v>
      </c>
      <c r="I8" s="43" t="s">
        <v>63</v>
      </c>
    </row>
    <row r="9" spans="1:9" x14ac:dyDescent="0.25">
      <c r="A9" s="39">
        <v>46154</v>
      </c>
      <c r="B9" s="43">
        <v>33154</v>
      </c>
      <c r="C9" s="43" t="s">
        <v>60</v>
      </c>
      <c r="D9" s="49" t="s">
        <v>147</v>
      </c>
      <c r="E9" s="50">
        <v>731350</v>
      </c>
      <c r="F9" s="51">
        <v>0.08</v>
      </c>
      <c r="G9" s="50">
        <v>58508</v>
      </c>
      <c r="H9" s="50">
        <v>789858</v>
      </c>
      <c r="I9" s="43" t="s">
        <v>62</v>
      </c>
    </row>
    <row r="10" spans="1:9" x14ac:dyDescent="0.25">
      <c r="A10" s="39">
        <v>46157</v>
      </c>
      <c r="B10" s="43">
        <v>34707</v>
      </c>
      <c r="C10" s="43" t="s">
        <v>60</v>
      </c>
      <c r="D10" s="49" t="s">
        <v>148</v>
      </c>
      <c r="E10" s="50">
        <v>689566</v>
      </c>
      <c r="F10" s="51">
        <v>0.08</v>
      </c>
      <c r="G10" s="50">
        <v>55165</v>
      </c>
      <c r="H10" s="50">
        <v>744731</v>
      </c>
      <c r="I10" s="43" t="s">
        <v>64</v>
      </c>
    </row>
    <row r="11" spans="1:9" x14ac:dyDescent="0.25">
      <c r="A11" s="39">
        <v>46160</v>
      </c>
      <c r="B11" s="43">
        <v>34838</v>
      </c>
      <c r="C11" s="43" t="s">
        <v>60</v>
      </c>
      <c r="D11" s="49" t="s">
        <v>149</v>
      </c>
      <c r="E11" s="50">
        <v>766542</v>
      </c>
      <c r="F11" s="51">
        <v>0.08</v>
      </c>
      <c r="G11" s="50">
        <v>61323</v>
      </c>
      <c r="H11" s="50">
        <v>827865</v>
      </c>
      <c r="I11" s="43" t="s">
        <v>102</v>
      </c>
    </row>
    <row r="12" spans="1:9" x14ac:dyDescent="0.25">
      <c r="A12" s="39">
        <v>46161</v>
      </c>
      <c r="B12" s="43">
        <v>34892</v>
      </c>
      <c r="C12" s="43" t="s">
        <v>60</v>
      </c>
      <c r="D12" s="49" t="s">
        <v>150</v>
      </c>
      <c r="E12" s="50">
        <v>1133097</v>
      </c>
      <c r="F12" s="51">
        <v>0.08</v>
      </c>
      <c r="G12" s="50">
        <v>90648</v>
      </c>
      <c r="H12" s="50">
        <v>1223745</v>
      </c>
      <c r="I12" s="43" t="s">
        <v>61</v>
      </c>
    </row>
    <row r="13" spans="1:9" x14ac:dyDescent="0.25">
      <c r="A13" s="39">
        <v>46163</v>
      </c>
      <c r="B13" s="43">
        <v>36138</v>
      </c>
      <c r="C13" s="43" t="s">
        <v>60</v>
      </c>
      <c r="D13" s="49" t="s">
        <v>151</v>
      </c>
      <c r="E13" s="50">
        <v>610350</v>
      </c>
      <c r="F13" s="51">
        <v>0.08</v>
      </c>
      <c r="G13" s="50">
        <v>48828</v>
      </c>
      <c r="H13" s="50">
        <v>659178</v>
      </c>
      <c r="I13" s="43" t="s">
        <v>64</v>
      </c>
    </row>
    <row r="14" spans="1:9" x14ac:dyDescent="0.25">
      <c r="A14" s="39">
        <v>46164</v>
      </c>
      <c r="B14" s="43">
        <v>36360</v>
      </c>
      <c r="C14" s="43" t="s">
        <v>60</v>
      </c>
      <c r="D14" s="49" t="s">
        <v>152</v>
      </c>
      <c r="E14" s="50">
        <v>640896</v>
      </c>
      <c r="F14" s="51">
        <v>0.08</v>
      </c>
      <c r="G14" s="50">
        <v>51272</v>
      </c>
      <c r="H14" s="50">
        <v>692168</v>
      </c>
      <c r="I14" s="43" t="s">
        <v>63</v>
      </c>
    </row>
    <row r="15" spans="1:9" x14ac:dyDescent="0.25">
      <c r="A15" s="39">
        <v>46169</v>
      </c>
      <c r="B15" s="43">
        <v>37403</v>
      </c>
      <c r="C15" s="43" t="s">
        <v>60</v>
      </c>
      <c r="D15" s="49" t="s">
        <v>153</v>
      </c>
      <c r="E15" s="50">
        <v>814692</v>
      </c>
      <c r="F15" s="51">
        <v>0.08</v>
      </c>
      <c r="G15" s="50">
        <v>65175</v>
      </c>
      <c r="H15" s="50">
        <v>879867</v>
      </c>
      <c r="I15" s="43" t="s">
        <v>62</v>
      </c>
    </row>
    <row r="16" spans="1:9" x14ac:dyDescent="0.25">
      <c r="A16" s="39">
        <v>46169</v>
      </c>
      <c r="B16" s="43">
        <v>37404</v>
      </c>
      <c r="C16" s="43" t="s">
        <v>60</v>
      </c>
      <c r="D16" s="49" t="s">
        <v>154</v>
      </c>
      <c r="E16" s="50">
        <v>1470993</v>
      </c>
      <c r="F16" s="51">
        <v>0.08</v>
      </c>
      <c r="G16" s="50">
        <v>117679</v>
      </c>
      <c r="H16" s="50">
        <v>1588672</v>
      </c>
      <c r="I16" s="43" t="s">
        <v>61</v>
      </c>
    </row>
    <row r="17" spans="1:9" x14ac:dyDescent="0.25">
      <c r="A17" s="39">
        <v>46162</v>
      </c>
      <c r="D17" s="49" t="s">
        <v>155</v>
      </c>
      <c r="E17" s="55">
        <v>-384990</v>
      </c>
      <c r="F17" s="51">
        <v>0.08</v>
      </c>
      <c r="G17" s="55">
        <v>-30799</v>
      </c>
      <c r="H17" s="55">
        <v>-415789</v>
      </c>
      <c r="I17" s="43" t="s">
        <v>64</v>
      </c>
    </row>
    <row r="18" spans="1:9" x14ac:dyDescent="0.25">
      <c r="A18" s="39">
        <v>46156</v>
      </c>
      <c r="D18" s="49" t="s">
        <v>156</v>
      </c>
      <c r="E18" s="55">
        <v>-316036</v>
      </c>
      <c r="F18" s="51">
        <v>0.08</v>
      </c>
      <c r="G18" s="55">
        <v>-25283</v>
      </c>
      <c r="H18" s="55">
        <v>-341319</v>
      </c>
      <c r="I18" s="43" t="s">
        <v>102</v>
      </c>
    </row>
    <row r="19" spans="1:9" x14ac:dyDescent="0.25">
      <c r="A19" s="39">
        <v>46153</v>
      </c>
      <c r="D19" s="49" t="s">
        <v>157</v>
      </c>
      <c r="E19" s="55">
        <v>-408210</v>
      </c>
      <c r="F19" s="51">
        <v>0.08</v>
      </c>
      <c r="G19" s="55">
        <v>-32658</v>
      </c>
      <c r="H19" s="55">
        <v>-440868</v>
      </c>
      <c r="I19" s="43" t="s">
        <v>61</v>
      </c>
    </row>
    <row r="20" spans="1:9" x14ac:dyDescent="0.25">
      <c r="A20" s="39">
        <v>46153</v>
      </c>
      <c r="D20" s="49" t="s">
        <v>158</v>
      </c>
      <c r="E20" s="55">
        <v>-583640</v>
      </c>
      <c r="F20" s="51">
        <v>0.08</v>
      </c>
      <c r="G20" s="55">
        <v>-46692</v>
      </c>
      <c r="H20" s="55">
        <v>-630332</v>
      </c>
      <c r="I20" s="43" t="s">
        <v>64</v>
      </c>
    </row>
    <row r="22" spans="1:9" x14ac:dyDescent="0.25">
      <c r="H22" s="56">
        <f>SUM(H2:H20)</f>
        <v>12194936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opLeftCell="C1" workbookViewId="0">
      <selection activeCell="F24" sqref="F24"/>
    </sheetView>
  </sheetViews>
  <sheetFormatPr defaultRowHeight="15" x14ac:dyDescent="0.25"/>
  <cols>
    <col min="1" max="1" width="14.5703125" style="37" customWidth="1"/>
    <col min="2" max="2" width="11.5703125" customWidth="1"/>
    <col min="3" max="3" width="10.85546875" style="37" customWidth="1"/>
    <col min="4" max="4" width="101.5703125" bestFit="1" customWidth="1"/>
    <col min="5" max="5" width="13.28515625" bestFit="1" customWidth="1"/>
    <col min="7" max="7" width="10.5703125" bestFit="1" customWidth="1"/>
    <col min="8" max="8" width="14.5703125" bestFit="1" customWidth="1"/>
    <col min="9" max="9" width="52.28515625" bestFit="1" customWidth="1"/>
    <col min="10" max="10" width="14.140625" style="37" customWidth="1"/>
  </cols>
  <sheetData>
    <row r="1" spans="1:10" ht="31.5" x14ac:dyDescent="0.25">
      <c r="A1" s="44" t="s">
        <v>11</v>
      </c>
      <c r="B1" s="45" t="s">
        <v>12</v>
      </c>
      <c r="C1" s="45" t="s">
        <v>13</v>
      </c>
      <c r="D1" s="45" t="s">
        <v>14</v>
      </c>
      <c r="E1" s="46" t="s">
        <v>17</v>
      </c>
      <c r="F1" s="45" t="s">
        <v>18</v>
      </c>
      <c r="G1" s="46" t="s">
        <v>19</v>
      </c>
      <c r="H1" s="46" t="s">
        <v>25</v>
      </c>
      <c r="I1" s="45" t="s">
        <v>15</v>
      </c>
      <c r="J1" s="45" t="s">
        <v>16</v>
      </c>
    </row>
    <row r="2" spans="1:10" x14ac:dyDescent="0.25">
      <c r="A2" s="39">
        <v>46113</v>
      </c>
      <c r="B2" s="43" t="s">
        <v>124</v>
      </c>
      <c r="C2" s="43" t="s">
        <v>60</v>
      </c>
      <c r="D2" s="40" t="s">
        <v>61</v>
      </c>
      <c r="E2" s="41">
        <v>1009265</v>
      </c>
      <c r="F2" s="42">
        <v>0.08</v>
      </c>
      <c r="G2" s="41">
        <f>E2*F2</f>
        <v>80741.2</v>
      </c>
      <c r="H2" s="41">
        <f>E2+G2</f>
        <v>1090006.2</v>
      </c>
      <c r="I2" s="40" t="s">
        <v>20</v>
      </c>
      <c r="J2" s="43" t="s">
        <v>21</v>
      </c>
    </row>
    <row r="3" spans="1:10" x14ac:dyDescent="0.25">
      <c r="A3" s="39">
        <v>46113</v>
      </c>
      <c r="B3" s="43" t="s">
        <v>125</v>
      </c>
      <c r="C3" s="43" t="s">
        <v>60</v>
      </c>
      <c r="D3" s="40" t="s">
        <v>63</v>
      </c>
      <c r="E3" s="41">
        <v>472196</v>
      </c>
      <c r="F3" s="42">
        <v>0.08</v>
      </c>
      <c r="G3" s="41">
        <f t="shared" ref="G3:G18" si="0">E3*F3</f>
        <v>37775.68</v>
      </c>
      <c r="H3" s="41">
        <f t="shared" ref="H3:H18" si="1">E3+G3</f>
        <v>509971.68</v>
      </c>
      <c r="I3" s="40" t="s">
        <v>20</v>
      </c>
      <c r="J3" s="43" t="s">
        <v>21</v>
      </c>
    </row>
    <row r="4" spans="1:10" x14ac:dyDescent="0.25">
      <c r="A4" s="39">
        <v>46115</v>
      </c>
      <c r="B4" s="43" t="s">
        <v>126</v>
      </c>
      <c r="C4" s="43" t="s">
        <v>60</v>
      </c>
      <c r="D4" s="40" t="s">
        <v>74</v>
      </c>
      <c r="E4" s="41">
        <v>217558</v>
      </c>
      <c r="F4" s="42">
        <v>0.08</v>
      </c>
      <c r="G4" s="41">
        <f t="shared" si="0"/>
        <v>17404.64</v>
      </c>
      <c r="H4" s="41">
        <f t="shared" si="1"/>
        <v>234962.64</v>
      </c>
      <c r="I4" s="40" t="s">
        <v>20</v>
      </c>
      <c r="J4" s="43" t="s">
        <v>21</v>
      </c>
    </row>
    <row r="5" spans="1:10" x14ac:dyDescent="0.25">
      <c r="A5" s="39">
        <v>46116</v>
      </c>
      <c r="B5" s="43" t="s">
        <v>127</v>
      </c>
      <c r="C5" s="43" t="s">
        <v>60</v>
      </c>
      <c r="D5" s="40" t="s">
        <v>111</v>
      </c>
      <c r="E5" s="41">
        <v>447578</v>
      </c>
      <c r="F5" s="42">
        <v>0.08</v>
      </c>
      <c r="G5" s="41">
        <f t="shared" si="0"/>
        <v>35806.239999999998</v>
      </c>
      <c r="H5" s="41">
        <f t="shared" si="1"/>
        <v>483384.24</v>
      </c>
      <c r="I5" s="40" t="s">
        <v>20</v>
      </c>
      <c r="J5" s="43" t="s">
        <v>21</v>
      </c>
    </row>
    <row r="6" spans="1:10" x14ac:dyDescent="0.25">
      <c r="A6" s="39">
        <v>46118</v>
      </c>
      <c r="B6" s="43" t="s">
        <v>128</v>
      </c>
      <c r="C6" s="43" t="s">
        <v>60</v>
      </c>
      <c r="D6" s="40" t="s">
        <v>112</v>
      </c>
      <c r="E6" s="41">
        <v>712658</v>
      </c>
      <c r="F6" s="42">
        <v>0.08</v>
      </c>
      <c r="G6" s="41">
        <f t="shared" si="0"/>
        <v>57012.639999999999</v>
      </c>
      <c r="H6" s="41">
        <f t="shared" si="1"/>
        <v>769670.64</v>
      </c>
      <c r="I6" s="40" t="s">
        <v>63</v>
      </c>
      <c r="J6" s="43"/>
    </row>
    <row r="7" spans="1:10" x14ac:dyDescent="0.25">
      <c r="A7" s="39">
        <v>46118</v>
      </c>
      <c r="B7" s="43" t="s">
        <v>129</v>
      </c>
      <c r="C7" s="43" t="s">
        <v>60</v>
      </c>
      <c r="D7" s="40" t="s">
        <v>113</v>
      </c>
      <c r="E7" s="41">
        <v>672501</v>
      </c>
      <c r="F7" s="42">
        <v>0.08</v>
      </c>
      <c r="G7" s="41">
        <f t="shared" si="0"/>
        <v>53800.08</v>
      </c>
      <c r="H7" s="41">
        <f t="shared" si="1"/>
        <v>726301.08</v>
      </c>
      <c r="I7" s="40" t="s">
        <v>102</v>
      </c>
      <c r="J7" s="43"/>
    </row>
    <row r="8" spans="1:10" x14ac:dyDescent="0.25">
      <c r="A8" s="39">
        <v>46118</v>
      </c>
      <c r="B8" s="43" t="s">
        <v>130</v>
      </c>
      <c r="C8" s="43" t="s">
        <v>60</v>
      </c>
      <c r="D8" s="40" t="s">
        <v>114</v>
      </c>
      <c r="E8" s="41">
        <v>598235</v>
      </c>
      <c r="F8" s="42">
        <v>0.08</v>
      </c>
      <c r="G8" s="41">
        <f t="shared" si="0"/>
        <v>47858.8</v>
      </c>
      <c r="H8" s="41">
        <f t="shared" si="1"/>
        <v>646093.80000000005</v>
      </c>
      <c r="I8" s="40" t="s">
        <v>74</v>
      </c>
      <c r="J8" s="43"/>
    </row>
    <row r="9" spans="1:10" x14ac:dyDescent="0.25">
      <c r="A9" s="39">
        <v>46122</v>
      </c>
      <c r="B9" s="43" t="s">
        <v>131</v>
      </c>
      <c r="C9" s="43" t="s">
        <v>60</v>
      </c>
      <c r="D9" s="40" t="s">
        <v>115</v>
      </c>
      <c r="E9" s="41">
        <v>402794</v>
      </c>
      <c r="F9" s="42">
        <v>0.08</v>
      </c>
      <c r="G9" s="41">
        <f t="shared" si="0"/>
        <v>32223.52</v>
      </c>
      <c r="H9" s="41">
        <f t="shared" si="1"/>
        <v>435017.52</v>
      </c>
      <c r="I9" s="40" t="s">
        <v>111</v>
      </c>
      <c r="J9" s="43"/>
    </row>
    <row r="10" spans="1:10" x14ac:dyDescent="0.25">
      <c r="A10" s="39">
        <v>46135</v>
      </c>
      <c r="B10" s="43" t="s">
        <v>132</v>
      </c>
      <c r="C10" s="43" t="s">
        <v>60</v>
      </c>
      <c r="D10" s="40" t="s">
        <v>116</v>
      </c>
      <c r="E10" s="41">
        <v>570806</v>
      </c>
      <c r="F10" s="42">
        <v>0.08</v>
      </c>
      <c r="G10" s="41">
        <f t="shared" si="0"/>
        <v>45664.480000000003</v>
      </c>
      <c r="H10" s="41">
        <f t="shared" si="1"/>
        <v>616470.48</v>
      </c>
      <c r="I10" s="40" t="s">
        <v>20</v>
      </c>
      <c r="J10" s="43" t="s">
        <v>21</v>
      </c>
    </row>
    <row r="11" spans="1:10" x14ac:dyDescent="0.25">
      <c r="A11" s="39">
        <v>46135</v>
      </c>
      <c r="B11" s="43" t="s">
        <v>133</v>
      </c>
      <c r="C11" s="43" t="s">
        <v>60</v>
      </c>
      <c r="D11" s="40" t="s">
        <v>117</v>
      </c>
      <c r="E11" s="41">
        <v>869491</v>
      </c>
      <c r="F11" s="42">
        <v>0.08</v>
      </c>
      <c r="G11" s="41">
        <f t="shared" si="0"/>
        <v>69559.28</v>
      </c>
      <c r="H11" s="41">
        <f t="shared" si="1"/>
        <v>939050.28</v>
      </c>
      <c r="I11" s="40" t="s">
        <v>20</v>
      </c>
      <c r="J11" s="43" t="s">
        <v>21</v>
      </c>
    </row>
    <row r="12" spans="1:10" x14ac:dyDescent="0.25">
      <c r="A12" s="39">
        <v>46135</v>
      </c>
      <c r="B12" s="43" t="s">
        <v>134</v>
      </c>
      <c r="C12" s="43" t="s">
        <v>60</v>
      </c>
      <c r="D12" s="40" t="s">
        <v>118</v>
      </c>
      <c r="E12" s="41">
        <v>695240</v>
      </c>
      <c r="F12" s="42">
        <v>0.08</v>
      </c>
      <c r="G12" s="41">
        <f t="shared" si="0"/>
        <v>55619.200000000004</v>
      </c>
      <c r="H12" s="41">
        <f t="shared" si="1"/>
        <v>750859.2</v>
      </c>
      <c r="I12" s="40" t="s">
        <v>20</v>
      </c>
      <c r="J12" s="43" t="s">
        <v>21</v>
      </c>
    </row>
    <row r="13" spans="1:10" x14ac:dyDescent="0.25">
      <c r="A13" s="39">
        <v>46135</v>
      </c>
      <c r="B13" s="43" t="s">
        <v>135</v>
      </c>
      <c r="C13" s="43" t="s">
        <v>60</v>
      </c>
      <c r="D13" s="40" t="s">
        <v>119</v>
      </c>
      <c r="E13" s="41">
        <v>730436</v>
      </c>
      <c r="F13" s="42">
        <v>0.08</v>
      </c>
      <c r="G13" s="41">
        <f t="shared" si="0"/>
        <v>58434.880000000005</v>
      </c>
      <c r="H13" s="41">
        <f t="shared" si="1"/>
        <v>788870.88</v>
      </c>
      <c r="I13" s="40" t="s">
        <v>20</v>
      </c>
      <c r="J13" s="43" t="s">
        <v>21</v>
      </c>
    </row>
    <row r="14" spans="1:10" x14ac:dyDescent="0.25">
      <c r="A14" s="39">
        <v>46136</v>
      </c>
      <c r="B14" s="43" t="s">
        <v>136</v>
      </c>
      <c r="C14" s="43" t="s">
        <v>60</v>
      </c>
      <c r="D14" s="40" t="s">
        <v>120</v>
      </c>
      <c r="E14" s="41">
        <v>1422141</v>
      </c>
      <c r="F14" s="42">
        <v>0.08</v>
      </c>
      <c r="G14" s="41">
        <f t="shared" si="0"/>
        <v>113771.28</v>
      </c>
      <c r="H14" s="41">
        <f t="shared" si="1"/>
        <v>1535912.28</v>
      </c>
      <c r="I14" s="40" t="s">
        <v>61</v>
      </c>
      <c r="J14" s="43"/>
    </row>
    <row r="15" spans="1:10" x14ac:dyDescent="0.25">
      <c r="A15" s="39">
        <v>46140</v>
      </c>
      <c r="B15" s="43" t="s">
        <v>137</v>
      </c>
      <c r="C15" s="43" t="s">
        <v>60</v>
      </c>
      <c r="D15" s="40" t="s">
        <v>121</v>
      </c>
      <c r="E15" s="41">
        <v>774813</v>
      </c>
      <c r="F15" s="42">
        <v>0.08</v>
      </c>
      <c r="G15" s="41">
        <f t="shared" si="0"/>
        <v>61985.04</v>
      </c>
      <c r="H15" s="41">
        <f t="shared" si="1"/>
        <v>836798.04</v>
      </c>
      <c r="I15" s="40" t="s">
        <v>111</v>
      </c>
      <c r="J15" s="43"/>
    </row>
    <row r="16" spans="1:10" x14ac:dyDescent="0.25">
      <c r="A16" s="39">
        <v>46140</v>
      </c>
      <c r="B16" s="43" t="s">
        <v>138</v>
      </c>
      <c r="C16" s="43" t="s">
        <v>60</v>
      </c>
      <c r="D16" s="40" t="s">
        <v>122</v>
      </c>
      <c r="E16" s="41">
        <v>1938651</v>
      </c>
      <c r="F16" s="42">
        <v>0.08</v>
      </c>
      <c r="G16" s="41">
        <f t="shared" si="0"/>
        <v>155092.08000000002</v>
      </c>
      <c r="H16" s="41">
        <f t="shared" si="1"/>
        <v>2093743.08</v>
      </c>
      <c r="I16" s="40" t="s">
        <v>62</v>
      </c>
      <c r="J16" s="43"/>
    </row>
    <row r="17" spans="1:10" x14ac:dyDescent="0.25">
      <c r="A17" s="39">
        <v>46140</v>
      </c>
      <c r="B17" s="43" t="s">
        <v>139</v>
      </c>
      <c r="C17" s="43" t="s">
        <v>60</v>
      </c>
      <c r="D17" s="40" t="s">
        <v>123</v>
      </c>
      <c r="E17" s="41">
        <v>896402</v>
      </c>
      <c r="F17" s="42">
        <v>0.08</v>
      </c>
      <c r="G17" s="41">
        <f t="shared" si="0"/>
        <v>71712.160000000003</v>
      </c>
      <c r="H17" s="41">
        <f t="shared" si="1"/>
        <v>968114.16</v>
      </c>
      <c r="I17" s="40" t="s">
        <v>63</v>
      </c>
      <c r="J17" s="43"/>
    </row>
    <row r="18" spans="1:10" x14ac:dyDescent="0.25">
      <c r="A18" s="38">
        <v>46141</v>
      </c>
      <c r="D18" t="s">
        <v>110</v>
      </c>
      <c r="E18" s="48">
        <v>-311382</v>
      </c>
      <c r="F18" s="42">
        <v>0.08</v>
      </c>
      <c r="G18" s="48">
        <f t="shared" si="0"/>
        <v>-24910.560000000001</v>
      </c>
      <c r="H18" s="48">
        <f t="shared" si="1"/>
        <v>-336292.56</v>
      </c>
      <c r="I18" s="40" t="s">
        <v>20</v>
      </c>
      <c r="J18" s="43" t="s">
        <v>21</v>
      </c>
    </row>
    <row r="19" spans="1:10" x14ac:dyDescent="0.25">
      <c r="A19" s="38"/>
      <c r="E19" s="48"/>
      <c r="F19" s="42"/>
      <c r="G19" s="48"/>
      <c r="H19" s="48"/>
      <c r="I19" s="40"/>
      <c r="J19" s="43"/>
    </row>
    <row r="20" spans="1:10" ht="17.25" x14ac:dyDescent="0.3">
      <c r="H20" s="47">
        <f>SUM(H2:H18)</f>
        <v>13088933.640000001</v>
      </c>
    </row>
  </sheetData>
  <pageMargins left="0.7" right="0.7" top="0.75" bottom="0.75" header="0.3" footer="0.3"/>
  <pageSetup orientation="portrait" horizontalDpi="300" verticalDpi="300" r:id="rId1"/>
  <ignoredErrors>
    <ignoredError sqref="J18 J2:J17 B2:B17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J23"/>
  <sheetViews>
    <sheetView zoomScaleNormal="100" workbookViewId="0">
      <selection activeCell="G25" sqref="G25"/>
    </sheetView>
  </sheetViews>
  <sheetFormatPr defaultColWidth="9.140625" defaultRowHeight="15" x14ac:dyDescent="0.25"/>
  <cols>
    <col min="1" max="1" width="14.28515625" style="24" customWidth="1"/>
    <col min="2" max="3" width="11.42578125" style="20" customWidth="1"/>
    <col min="4" max="4" width="57.140625" style="20" customWidth="1"/>
    <col min="5" max="5" width="17.140625" style="22" customWidth="1"/>
    <col min="6" max="6" width="11.42578125" style="20" customWidth="1"/>
    <col min="7" max="8" width="15.7109375" style="22" customWidth="1"/>
    <col min="9" max="9" width="50" style="20" customWidth="1"/>
    <col min="10" max="10" width="10.28515625" style="20" customWidth="1"/>
    <col min="11" max="16384" width="9.140625" style="20"/>
  </cols>
  <sheetData>
    <row r="1" spans="1:10" ht="24.75" customHeight="1" x14ac:dyDescent="0.25">
      <c r="A1" s="28" t="s">
        <v>11</v>
      </c>
      <c r="B1" s="29" t="s">
        <v>12</v>
      </c>
      <c r="C1" s="29" t="s">
        <v>13</v>
      </c>
      <c r="D1" s="29" t="s">
        <v>14</v>
      </c>
      <c r="E1" s="30" t="s">
        <v>17</v>
      </c>
      <c r="F1" s="29" t="s">
        <v>18</v>
      </c>
      <c r="G1" s="30" t="s">
        <v>19</v>
      </c>
      <c r="H1" s="30" t="s">
        <v>25</v>
      </c>
      <c r="I1" s="29" t="s">
        <v>15</v>
      </c>
      <c r="J1" s="29" t="s">
        <v>16</v>
      </c>
    </row>
    <row r="2" spans="1:10" x14ac:dyDescent="0.25">
      <c r="A2" s="35">
        <v>46083</v>
      </c>
      <c r="B2" s="33" t="s">
        <v>79</v>
      </c>
      <c r="C2" s="33" t="s">
        <v>60</v>
      </c>
      <c r="D2" s="36" t="s">
        <v>64</v>
      </c>
      <c r="E2" s="31">
        <v>269262</v>
      </c>
      <c r="F2" s="34" t="s">
        <v>23</v>
      </c>
      <c r="G2" s="31">
        <v>21541</v>
      </c>
      <c r="H2" s="27">
        <f t="shared" ref="H2:H22" si="0">+E2+G2</f>
        <v>290803</v>
      </c>
      <c r="I2" s="33" t="s">
        <v>20</v>
      </c>
      <c r="J2" s="33" t="s">
        <v>21</v>
      </c>
    </row>
    <row r="3" spans="1:10" x14ac:dyDescent="0.25">
      <c r="A3" s="35">
        <v>46083</v>
      </c>
      <c r="B3" s="33" t="s">
        <v>80</v>
      </c>
      <c r="C3" s="33" t="s">
        <v>60</v>
      </c>
      <c r="D3" s="36" t="s">
        <v>95</v>
      </c>
      <c r="E3" s="31">
        <v>1080610</v>
      </c>
      <c r="F3" s="34" t="s">
        <v>23</v>
      </c>
      <c r="G3" s="31">
        <v>86449</v>
      </c>
      <c r="H3" s="27">
        <f t="shared" ref="H3:H13" si="1">+E3+G3</f>
        <v>1167059</v>
      </c>
      <c r="I3" s="33" t="s">
        <v>20</v>
      </c>
      <c r="J3" s="33" t="s">
        <v>21</v>
      </c>
    </row>
    <row r="4" spans="1:10" x14ac:dyDescent="0.25">
      <c r="A4" s="35">
        <v>46083</v>
      </c>
      <c r="B4" s="33" t="s">
        <v>81</v>
      </c>
      <c r="C4" s="33" t="s">
        <v>60</v>
      </c>
      <c r="D4" s="36" t="s">
        <v>96</v>
      </c>
      <c r="E4" s="31">
        <v>825225</v>
      </c>
      <c r="F4" s="34" t="s">
        <v>23</v>
      </c>
      <c r="G4" s="31">
        <v>66018</v>
      </c>
      <c r="H4" s="27">
        <f t="shared" si="1"/>
        <v>891243</v>
      </c>
      <c r="I4" s="33" t="s">
        <v>20</v>
      </c>
      <c r="J4" s="33" t="s">
        <v>21</v>
      </c>
    </row>
    <row r="5" spans="1:10" x14ac:dyDescent="0.25">
      <c r="A5" s="35">
        <v>46083</v>
      </c>
      <c r="B5" s="33" t="s">
        <v>82</v>
      </c>
      <c r="C5" s="33" t="s">
        <v>60</v>
      </c>
      <c r="D5" s="36" t="s">
        <v>97</v>
      </c>
      <c r="E5" s="31">
        <v>966460</v>
      </c>
      <c r="F5" s="34" t="s">
        <v>23</v>
      </c>
      <c r="G5" s="31">
        <v>77317</v>
      </c>
      <c r="H5" s="27">
        <f t="shared" si="1"/>
        <v>1043777</v>
      </c>
      <c r="I5" s="33" t="s">
        <v>20</v>
      </c>
      <c r="J5" s="33" t="s">
        <v>21</v>
      </c>
    </row>
    <row r="6" spans="1:10" x14ac:dyDescent="0.25">
      <c r="A6" s="35">
        <v>46090</v>
      </c>
      <c r="B6" s="33" t="s">
        <v>83</v>
      </c>
      <c r="C6" s="33" t="s">
        <v>60</v>
      </c>
      <c r="D6" s="36" t="s">
        <v>98</v>
      </c>
      <c r="E6" s="31">
        <v>969878</v>
      </c>
      <c r="F6" s="34" t="s">
        <v>23</v>
      </c>
      <c r="G6" s="31">
        <v>77590</v>
      </c>
      <c r="H6" s="27">
        <f t="shared" si="1"/>
        <v>1047468</v>
      </c>
      <c r="I6" s="33" t="s">
        <v>20</v>
      </c>
      <c r="J6" s="33" t="s">
        <v>21</v>
      </c>
    </row>
    <row r="7" spans="1:10" x14ac:dyDescent="0.25">
      <c r="A7" s="35">
        <v>46091</v>
      </c>
      <c r="B7" s="33" t="s">
        <v>84</v>
      </c>
      <c r="C7" s="33" t="s">
        <v>60</v>
      </c>
      <c r="D7" s="36" t="s">
        <v>99</v>
      </c>
      <c r="E7" s="31">
        <v>549147</v>
      </c>
      <c r="F7" s="34" t="s">
        <v>23</v>
      </c>
      <c r="G7" s="31">
        <v>43932</v>
      </c>
      <c r="H7" s="27">
        <f t="shared" si="1"/>
        <v>593079</v>
      </c>
      <c r="I7" s="33" t="s">
        <v>20</v>
      </c>
      <c r="J7" s="33" t="s">
        <v>21</v>
      </c>
    </row>
    <row r="8" spans="1:10" x14ac:dyDescent="0.25">
      <c r="A8" s="35">
        <v>46094</v>
      </c>
      <c r="B8" s="33" t="s">
        <v>85</v>
      </c>
      <c r="C8" s="33" t="s">
        <v>60</v>
      </c>
      <c r="D8" s="36" t="s">
        <v>61</v>
      </c>
      <c r="E8" s="31">
        <v>455605</v>
      </c>
      <c r="F8" s="34" t="s">
        <v>23</v>
      </c>
      <c r="G8" s="31">
        <v>36448</v>
      </c>
      <c r="H8" s="27">
        <f t="shared" si="1"/>
        <v>492053</v>
      </c>
      <c r="I8" s="33" t="s">
        <v>20</v>
      </c>
      <c r="J8" s="33" t="s">
        <v>21</v>
      </c>
    </row>
    <row r="9" spans="1:10" x14ac:dyDescent="0.25">
      <c r="A9" s="35">
        <v>46095</v>
      </c>
      <c r="B9" s="33"/>
      <c r="C9" s="33"/>
      <c r="D9" s="36" t="s">
        <v>100</v>
      </c>
      <c r="E9" s="31">
        <v>-201397</v>
      </c>
      <c r="F9" s="34" t="s">
        <v>23</v>
      </c>
      <c r="G9" s="31">
        <v>-16112</v>
      </c>
      <c r="H9" s="27">
        <f t="shared" si="1"/>
        <v>-217509</v>
      </c>
      <c r="I9" s="33" t="s">
        <v>20</v>
      </c>
      <c r="J9" s="33" t="s">
        <v>21</v>
      </c>
    </row>
    <row r="10" spans="1:10" x14ac:dyDescent="0.25">
      <c r="A10" s="35">
        <v>46097</v>
      </c>
      <c r="B10" s="33" t="s">
        <v>86</v>
      </c>
      <c r="C10" s="33" t="s">
        <v>60</v>
      </c>
      <c r="D10" s="36" t="s">
        <v>101</v>
      </c>
      <c r="E10" s="31">
        <v>1090321</v>
      </c>
      <c r="F10" s="34" t="s">
        <v>23</v>
      </c>
      <c r="G10" s="31">
        <v>87226</v>
      </c>
      <c r="H10" s="27">
        <f t="shared" si="1"/>
        <v>1177547</v>
      </c>
      <c r="I10" s="33" t="s">
        <v>20</v>
      </c>
      <c r="J10" s="33" t="s">
        <v>21</v>
      </c>
    </row>
    <row r="11" spans="1:10" x14ac:dyDescent="0.25">
      <c r="A11" s="35">
        <v>46097</v>
      </c>
      <c r="B11" s="33" t="s">
        <v>87</v>
      </c>
      <c r="C11" s="33" t="s">
        <v>60</v>
      </c>
      <c r="D11" s="36" t="s">
        <v>102</v>
      </c>
      <c r="E11" s="31">
        <v>610717</v>
      </c>
      <c r="F11" s="34" t="s">
        <v>23</v>
      </c>
      <c r="G11" s="31">
        <v>48857</v>
      </c>
      <c r="H11" s="27">
        <f t="shared" si="1"/>
        <v>659574</v>
      </c>
      <c r="I11" s="33" t="s">
        <v>20</v>
      </c>
      <c r="J11" s="33" t="s">
        <v>21</v>
      </c>
    </row>
    <row r="12" spans="1:10" x14ac:dyDescent="0.25">
      <c r="A12" s="35">
        <v>46098</v>
      </c>
      <c r="B12" s="33" t="s">
        <v>88</v>
      </c>
      <c r="C12" s="33" t="s">
        <v>60</v>
      </c>
      <c r="D12" s="36" t="s">
        <v>103</v>
      </c>
      <c r="E12" s="31">
        <v>999190</v>
      </c>
      <c r="F12" s="34" t="s">
        <v>23</v>
      </c>
      <c r="G12" s="31">
        <v>79935</v>
      </c>
      <c r="H12" s="27">
        <f t="shared" si="1"/>
        <v>1079125</v>
      </c>
      <c r="I12" s="33" t="s">
        <v>20</v>
      </c>
      <c r="J12" s="33" t="s">
        <v>21</v>
      </c>
    </row>
    <row r="13" spans="1:10" x14ac:dyDescent="0.25">
      <c r="A13" s="35">
        <v>46098</v>
      </c>
      <c r="B13" s="33" t="s">
        <v>89</v>
      </c>
      <c r="C13" s="33" t="s">
        <v>60</v>
      </c>
      <c r="D13" s="36" t="s">
        <v>99</v>
      </c>
      <c r="E13" s="31">
        <v>514229</v>
      </c>
      <c r="F13" s="34" t="s">
        <v>23</v>
      </c>
      <c r="G13" s="31">
        <v>41138</v>
      </c>
      <c r="H13" s="27">
        <f t="shared" si="1"/>
        <v>555367</v>
      </c>
      <c r="I13" s="33" t="s">
        <v>20</v>
      </c>
      <c r="J13" s="33" t="s">
        <v>21</v>
      </c>
    </row>
    <row r="14" spans="1:10" x14ac:dyDescent="0.25">
      <c r="A14" s="35">
        <v>46101</v>
      </c>
      <c r="B14" s="33"/>
      <c r="C14" s="33"/>
      <c r="D14" s="33" t="s">
        <v>104</v>
      </c>
      <c r="E14" s="31">
        <v>-155112</v>
      </c>
      <c r="F14" s="34" t="s">
        <v>23</v>
      </c>
      <c r="G14" s="31">
        <v>-12409</v>
      </c>
      <c r="H14" s="27">
        <f t="shared" si="0"/>
        <v>-167521</v>
      </c>
      <c r="I14" s="33" t="s">
        <v>20</v>
      </c>
      <c r="J14" s="33" t="s">
        <v>21</v>
      </c>
    </row>
    <row r="15" spans="1:10" x14ac:dyDescent="0.25">
      <c r="A15" s="35">
        <v>46101</v>
      </c>
      <c r="B15" s="33"/>
      <c r="C15" s="33"/>
      <c r="D15" s="33" t="s">
        <v>105</v>
      </c>
      <c r="E15" s="31">
        <v>-246910</v>
      </c>
      <c r="F15" s="34" t="s">
        <v>23</v>
      </c>
      <c r="G15" s="31">
        <v>-19752</v>
      </c>
      <c r="H15" s="27">
        <f t="shared" si="0"/>
        <v>-266662</v>
      </c>
      <c r="I15" s="33" t="s">
        <v>20</v>
      </c>
      <c r="J15" s="33" t="s">
        <v>21</v>
      </c>
    </row>
    <row r="16" spans="1:10" x14ac:dyDescent="0.25">
      <c r="A16" s="35">
        <v>46101</v>
      </c>
      <c r="B16" s="33"/>
      <c r="C16" s="33"/>
      <c r="D16" s="33" t="s">
        <v>106</v>
      </c>
      <c r="E16" s="31">
        <v>-201011</v>
      </c>
      <c r="F16" s="34" t="s">
        <v>23</v>
      </c>
      <c r="G16" s="31">
        <v>-16081</v>
      </c>
      <c r="H16" s="27">
        <f t="shared" si="0"/>
        <v>-217092</v>
      </c>
      <c r="I16" s="33" t="s">
        <v>20</v>
      </c>
      <c r="J16" s="33" t="s">
        <v>21</v>
      </c>
    </row>
    <row r="17" spans="1:10" x14ac:dyDescent="0.25">
      <c r="A17" s="32">
        <v>46105</v>
      </c>
      <c r="B17" s="33" t="s">
        <v>90</v>
      </c>
      <c r="C17" s="33" t="s">
        <v>60</v>
      </c>
      <c r="D17" s="33" t="s">
        <v>103</v>
      </c>
      <c r="E17" s="31">
        <v>914716</v>
      </c>
      <c r="F17" s="34" t="s">
        <v>23</v>
      </c>
      <c r="G17" s="31">
        <v>73177</v>
      </c>
      <c r="H17" s="27">
        <f t="shared" si="0"/>
        <v>987893</v>
      </c>
      <c r="I17" s="33" t="s">
        <v>20</v>
      </c>
      <c r="J17" s="33" t="s">
        <v>21</v>
      </c>
    </row>
    <row r="18" spans="1:10" x14ac:dyDescent="0.25">
      <c r="A18" s="32">
        <v>46105</v>
      </c>
      <c r="B18" s="33" t="s">
        <v>91</v>
      </c>
      <c r="C18" s="33" t="s">
        <v>60</v>
      </c>
      <c r="D18" s="33" t="s">
        <v>107</v>
      </c>
      <c r="E18" s="31">
        <v>909331</v>
      </c>
      <c r="F18" s="34" t="s">
        <v>23</v>
      </c>
      <c r="G18" s="31">
        <v>72746</v>
      </c>
      <c r="H18" s="27">
        <f t="shared" si="0"/>
        <v>982077</v>
      </c>
      <c r="I18" s="33" t="s">
        <v>20</v>
      </c>
      <c r="J18" s="33" t="s">
        <v>21</v>
      </c>
    </row>
    <row r="19" spans="1:10" x14ac:dyDescent="0.25">
      <c r="A19" s="32">
        <v>46105</v>
      </c>
      <c r="B19" s="33" t="s">
        <v>92</v>
      </c>
      <c r="C19" s="33" t="s">
        <v>60</v>
      </c>
      <c r="D19" s="33" t="s">
        <v>108</v>
      </c>
      <c r="E19" s="31">
        <v>344274</v>
      </c>
      <c r="F19" s="34" t="s">
        <v>23</v>
      </c>
      <c r="G19" s="31">
        <v>27542</v>
      </c>
      <c r="H19" s="27">
        <f t="shared" si="0"/>
        <v>371816</v>
      </c>
      <c r="I19" s="33" t="s">
        <v>20</v>
      </c>
      <c r="J19" s="33" t="s">
        <v>21</v>
      </c>
    </row>
    <row r="20" spans="1:10" x14ac:dyDescent="0.25">
      <c r="A20" s="32">
        <v>46106</v>
      </c>
      <c r="B20" s="33"/>
      <c r="C20" s="33"/>
      <c r="D20" s="33" t="s">
        <v>109</v>
      </c>
      <c r="E20" s="31">
        <v>-22830</v>
      </c>
      <c r="F20" s="34" t="s">
        <v>23</v>
      </c>
      <c r="G20" s="31">
        <v>-1826</v>
      </c>
      <c r="H20" s="27">
        <f t="shared" ref="H20" si="2">+E20+G20</f>
        <v>-24656</v>
      </c>
      <c r="I20" s="33" t="s">
        <v>20</v>
      </c>
      <c r="J20" s="33" t="s">
        <v>21</v>
      </c>
    </row>
    <row r="21" spans="1:10" x14ac:dyDescent="0.25">
      <c r="A21" s="32">
        <v>46107</v>
      </c>
      <c r="B21" s="33" t="s">
        <v>93</v>
      </c>
      <c r="C21" s="33" t="s">
        <v>60</v>
      </c>
      <c r="D21" s="33" t="s">
        <v>102</v>
      </c>
      <c r="E21" s="31">
        <v>936847</v>
      </c>
      <c r="F21" s="34" t="s">
        <v>23</v>
      </c>
      <c r="G21" s="31">
        <v>74948</v>
      </c>
      <c r="H21" s="27">
        <f t="shared" si="0"/>
        <v>1011795</v>
      </c>
      <c r="I21" s="33" t="s">
        <v>20</v>
      </c>
      <c r="J21" s="33" t="s">
        <v>21</v>
      </c>
    </row>
    <row r="22" spans="1:10" x14ac:dyDescent="0.25">
      <c r="A22" s="32">
        <v>46108</v>
      </c>
      <c r="B22" s="33" t="s">
        <v>94</v>
      </c>
      <c r="C22" s="33" t="s">
        <v>60</v>
      </c>
      <c r="D22" s="33" t="s">
        <v>61</v>
      </c>
      <c r="E22" s="31">
        <v>732474</v>
      </c>
      <c r="F22" s="34" t="s">
        <v>23</v>
      </c>
      <c r="G22" s="31">
        <v>58598</v>
      </c>
      <c r="H22" s="27">
        <f t="shared" si="0"/>
        <v>791072</v>
      </c>
      <c r="I22" s="33" t="s">
        <v>20</v>
      </c>
      <c r="J22" s="33" t="s">
        <v>21</v>
      </c>
    </row>
    <row r="23" spans="1:10" x14ac:dyDescent="0.25">
      <c r="H23" s="27">
        <f>SUM(H2:H22)</f>
        <v>12248308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J11"/>
  <sheetViews>
    <sheetView zoomScaleNormal="100" workbookViewId="0">
      <selection activeCell="H2" sqref="H2:H10"/>
    </sheetView>
  </sheetViews>
  <sheetFormatPr defaultColWidth="9.140625" defaultRowHeight="15" x14ac:dyDescent="0.25"/>
  <cols>
    <col min="1" max="1" width="14.28515625" style="24" customWidth="1"/>
    <col min="2" max="3" width="11.42578125" style="20" customWidth="1"/>
    <col min="4" max="4" width="57.140625" style="20" customWidth="1"/>
    <col min="5" max="5" width="17.140625" style="22" customWidth="1"/>
    <col min="6" max="6" width="11.42578125" style="20" customWidth="1"/>
    <col min="7" max="8" width="15.7109375" style="22" customWidth="1"/>
    <col min="9" max="9" width="50" style="20" customWidth="1"/>
    <col min="10" max="10" width="21.42578125" style="20" customWidth="1"/>
    <col min="11" max="16384" width="9.140625" style="20"/>
  </cols>
  <sheetData>
    <row r="1" spans="1:10" ht="24.75" customHeight="1" x14ac:dyDescent="0.25">
      <c r="A1" s="28" t="s">
        <v>11</v>
      </c>
      <c r="B1" s="29" t="s">
        <v>12</v>
      </c>
      <c r="C1" s="29" t="s">
        <v>13</v>
      </c>
      <c r="D1" s="29" t="s">
        <v>14</v>
      </c>
      <c r="E1" s="30" t="s">
        <v>17</v>
      </c>
      <c r="F1" s="29" t="s">
        <v>18</v>
      </c>
      <c r="G1" s="30" t="s">
        <v>19</v>
      </c>
      <c r="H1" s="30" t="s">
        <v>25</v>
      </c>
      <c r="I1" s="29" t="s">
        <v>15</v>
      </c>
      <c r="J1" s="29" t="s">
        <v>16</v>
      </c>
    </row>
    <row r="2" spans="1:10" x14ac:dyDescent="0.25">
      <c r="A2" s="35">
        <v>46055</v>
      </c>
      <c r="B2" s="33" t="s">
        <v>65</v>
      </c>
      <c r="C2" s="33" t="s">
        <v>60</v>
      </c>
      <c r="D2" s="36" t="s">
        <v>64</v>
      </c>
      <c r="E2" s="31">
        <v>2332470</v>
      </c>
      <c r="F2" s="34" t="s">
        <v>23</v>
      </c>
      <c r="G2" s="31">
        <v>186598</v>
      </c>
      <c r="H2" s="27">
        <f t="shared" ref="H2:H10" si="0">+E2+G2</f>
        <v>2519068</v>
      </c>
      <c r="I2" s="33" t="s">
        <v>20</v>
      </c>
      <c r="J2" s="33" t="s">
        <v>21</v>
      </c>
    </row>
    <row r="3" spans="1:10" x14ac:dyDescent="0.25">
      <c r="A3" s="35">
        <v>46055</v>
      </c>
      <c r="B3" s="33" t="s">
        <v>66</v>
      </c>
      <c r="C3" s="33" t="s">
        <v>60</v>
      </c>
      <c r="D3" s="33" t="s">
        <v>61</v>
      </c>
      <c r="E3" s="31">
        <v>1039192</v>
      </c>
      <c r="F3" s="34" t="s">
        <v>23</v>
      </c>
      <c r="G3" s="31">
        <v>83135</v>
      </c>
      <c r="H3" s="27">
        <f t="shared" si="0"/>
        <v>1122327</v>
      </c>
      <c r="I3" s="33" t="s">
        <v>20</v>
      </c>
      <c r="J3" s="33" t="s">
        <v>21</v>
      </c>
    </row>
    <row r="4" spans="1:10" x14ac:dyDescent="0.25">
      <c r="A4" s="35">
        <v>46055</v>
      </c>
      <c r="B4" s="33" t="s">
        <v>67</v>
      </c>
      <c r="C4" s="33" t="s">
        <v>60</v>
      </c>
      <c r="D4" s="33" t="s">
        <v>74</v>
      </c>
      <c r="E4" s="31">
        <v>666799</v>
      </c>
      <c r="F4" s="34" t="s">
        <v>23</v>
      </c>
      <c r="G4" s="31">
        <v>53344</v>
      </c>
      <c r="H4" s="27">
        <f t="shared" si="0"/>
        <v>720143</v>
      </c>
      <c r="I4" s="33" t="s">
        <v>20</v>
      </c>
      <c r="J4" s="33" t="s">
        <v>21</v>
      </c>
    </row>
    <row r="5" spans="1:10" x14ac:dyDescent="0.25">
      <c r="A5" s="35">
        <v>46057</v>
      </c>
      <c r="B5" s="33" t="s">
        <v>68</v>
      </c>
      <c r="C5" s="33" t="s">
        <v>60</v>
      </c>
      <c r="D5" s="33" t="s">
        <v>75</v>
      </c>
      <c r="E5" s="31">
        <v>491696</v>
      </c>
      <c r="F5" s="34" t="s">
        <v>23</v>
      </c>
      <c r="G5" s="31">
        <v>39336</v>
      </c>
      <c r="H5" s="27">
        <f t="shared" si="0"/>
        <v>531032</v>
      </c>
      <c r="I5" s="33" t="s">
        <v>20</v>
      </c>
      <c r="J5" s="33" t="s">
        <v>21</v>
      </c>
    </row>
    <row r="6" spans="1:10" x14ac:dyDescent="0.25">
      <c r="A6" s="32">
        <v>46057</v>
      </c>
      <c r="B6" s="33" t="s">
        <v>69</v>
      </c>
      <c r="C6" s="33" t="s">
        <v>60</v>
      </c>
      <c r="D6" s="33" t="s">
        <v>76</v>
      </c>
      <c r="E6" s="31">
        <v>1189732</v>
      </c>
      <c r="F6" s="34" t="s">
        <v>23</v>
      </c>
      <c r="G6" s="31">
        <v>95179</v>
      </c>
      <c r="H6" s="27">
        <f t="shared" si="0"/>
        <v>1284911</v>
      </c>
      <c r="I6" s="33" t="s">
        <v>20</v>
      </c>
      <c r="J6" s="33" t="s">
        <v>21</v>
      </c>
    </row>
    <row r="7" spans="1:10" x14ac:dyDescent="0.25">
      <c r="A7" s="32">
        <v>46058</v>
      </c>
      <c r="B7" s="33" t="s">
        <v>70</v>
      </c>
      <c r="C7" s="33" t="s">
        <v>60</v>
      </c>
      <c r="D7" s="33" t="s">
        <v>63</v>
      </c>
      <c r="E7" s="31">
        <v>1125986</v>
      </c>
      <c r="F7" s="34" t="s">
        <v>23</v>
      </c>
      <c r="G7" s="31">
        <v>90079</v>
      </c>
      <c r="H7" s="27">
        <f t="shared" si="0"/>
        <v>1216065</v>
      </c>
      <c r="I7" s="33" t="s">
        <v>20</v>
      </c>
      <c r="J7" s="33" t="s">
        <v>21</v>
      </c>
    </row>
    <row r="8" spans="1:10" x14ac:dyDescent="0.25">
      <c r="A8" s="32">
        <v>46062</v>
      </c>
      <c r="B8" s="33" t="s">
        <v>71</v>
      </c>
      <c r="C8" s="33" t="s">
        <v>60</v>
      </c>
      <c r="D8" s="33" t="s">
        <v>77</v>
      </c>
      <c r="E8" s="31">
        <v>1661730</v>
      </c>
      <c r="F8" s="34" t="s">
        <v>23</v>
      </c>
      <c r="G8" s="31">
        <v>132938</v>
      </c>
      <c r="H8" s="27">
        <f t="shared" si="0"/>
        <v>1794668</v>
      </c>
      <c r="I8" s="33" t="s">
        <v>20</v>
      </c>
      <c r="J8" s="33" t="s">
        <v>21</v>
      </c>
    </row>
    <row r="9" spans="1:10" x14ac:dyDescent="0.25">
      <c r="A9" s="32">
        <v>46063</v>
      </c>
      <c r="B9" s="33" t="s">
        <v>72</v>
      </c>
      <c r="C9" s="33" t="s">
        <v>60</v>
      </c>
      <c r="D9" s="33" t="s">
        <v>64</v>
      </c>
      <c r="E9" s="31">
        <v>650688</v>
      </c>
      <c r="F9" s="34" t="s">
        <v>23</v>
      </c>
      <c r="G9" s="31">
        <v>52055</v>
      </c>
      <c r="H9" s="27">
        <f t="shared" si="0"/>
        <v>702743</v>
      </c>
      <c r="I9" s="33" t="s">
        <v>20</v>
      </c>
      <c r="J9" s="33" t="s">
        <v>21</v>
      </c>
    </row>
    <row r="10" spans="1:10" x14ac:dyDescent="0.25">
      <c r="A10" s="32">
        <v>46065</v>
      </c>
      <c r="B10" s="33" t="s">
        <v>73</v>
      </c>
      <c r="C10" s="33" t="s">
        <v>60</v>
      </c>
      <c r="D10" s="33" t="s">
        <v>78</v>
      </c>
      <c r="E10" s="31">
        <v>638356</v>
      </c>
      <c r="F10" s="34" t="s">
        <v>23</v>
      </c>
      <c r="G10" s="31">
        <v>51068</v>
      </c>
      <c r="H10" s="27">
        <f t="shared" si="0"/>
        <v>689424</v>
      </c>
      <c r="I10" s="33" t="s">
        <v>20</v>
      </c>
      <c r="J10" s="33" t="s">
        <v>21</v>
      </c>
    </row>
    <row r="11" spans="1:10" x14ac:dyDescent="0.25">
      <c r="H11" s="27">
        <f>SUM(H2:H10)</f>
        <v>10580381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J19"/>
  <sheetViews>
    <sheetView zoomScaleNormal="100" workbookViewId="0">
      <selection activeCell="B2" sqref="B2:B18"/>
    </sheetView>
  </sheetViews>
  <sheetFormatPr defaultColWidth="9.140625" defaultRowHeight="15" x14ac:dyDescent="0.25"/>
  <cols>
    <col min="1" max="1" width="14.28515625" style="24" customWidth="1"/>
    <col min="2" max="3" width="11.42578125" style="20" customWidth="1"/>
    <col min="4" max="4" width="57.140625" style="20" customWidth="1"/>
    <col min="5" max="5" width="17.140625" style="22" customWidth="1"/>
    <col min="6" max="6" width="11.42578125" style="20" customWidth="1"/>
    <col min="7" max="8" width="15.7109375" style="22" customWidth="1"/>
    <col min="9" max="9" width="50" style="20" customWidth="1"/>
    <col min="10" max="10" width="21.42578125" style="20" customWidth="1"/>
    <col min="11" max="16384" width="9.140625" style="20"/>
  </cols>
  <sheetData>
    <row r="1" spans="1:10" ht="24.75" customHeight="1" x14ac:dyDescent="0.25">
      <c r="A1" s="28" t="s">
        <v>11</v>
      </c>
      <c r="B1" s="29" t="s">
        <v>12</v>
      </c>
      <c r="C1" s="29" t="s">
        <v>13</v>
      </c>
      <c r="D1" s="29" t="s">
        <v>14</v>
      </c>
      <c r="E1" s="30" t="s">
        <v>17</v>
      </c>
      <c r="F1" s="29" t="s">
        <v>18</v>
      </c>
      <c r="G1" s="30" t="s">
        <v>19</v>
      </c>
      <c r="H1" s="30" t="s">
        <v>25</v>
      </c>
      <c r="I1" s="29" t="s">
        <v>15</v>
      </c>
      <c r="J1" s="29" t="s">
        <v>16</v>
      </c>
    </row>
    <row r="2" spans="1:10" x14ac:dyDescent="0.25">
      <c r="A2" s="35">
        <v>46034</v>
      </c>
      <c r="B2" s="33" t="s">
        <v>43</v>
      </c>
      <c r="C2" s="33" t="s">
        <v>60</v>
      </c>
      <c r="D2" s="36" t="s">
        <v>27</v>
      </c>
      <c r="E2" s="31">
        <v>757383</v>
      </c>
      <c r="F2" s="34" t="s">
        <v>23</v>
      </c>
      <c r="G2" s="31">
        <v>60591</v>
      </c>
      <c r="H2" s="27">
        <f t="shared" ref="H2:H18" si="0">+E2+G2</f>
        <v>817974</v>
      </c>
      <c r="I2" s="33" t="s">
        <v>20</v>
      </c>
      <c r="J2" s="33" t="s">
        <v>21</v>
      </c>
    </row>
    <row r="3" spans="1:10" x14ac:dyDescent="0.25">
      <c r="A3" s="35">
        <v>46034</v>
      </c>
      <c r="B3" s="33" t="s">
        <v>44</v>
      </c>
      <c r="C3" s="33" t="s">
        <v>60</v>
      </c>
      <c r="D3" s="33" t="s">
        <v>28</v>
      </c>
      <c r="E3" s="31">
        <v>535919</v>
      </c>
      <c r="F3" s="34" t="s">
        <v>23</v>
      </c>
      <c r="G3" s="31">
        <v>42874</v>
      </c>
      <c r="H3" s="27">
        <f t="shared" si="0"/>
        <v>578793</v>
      </c>
      <c r="I3" s="33" t="s">
        <v>20</v>
      </c>
      <c r="J3" s="33" t="s">
        <v>21</v>
      </c>
    </row>
    <row r="4" spans="1:10" x14ac:dyDescent="0.25">
      <c r="A4" s="35">
        <v>46034</v>
      </c>
      <c r="B4" s="33" t="s">
        <v>45</v>
      </c>
      <c r="C4" s="33" t="s">
        <v>60</v>
      </c>
      <c r="D4" s="33" t="s">
        <v>30</v>
      </c>
      <c r="E4" s="31">
        <v>617038</v>
      </c>
      <c r="F4" s="34" t="s">
        <v>23</v>
      </c>
      <c r="G4" s="31">
        <v>49363</v>
      </c>
      <c r="H4" s="27">
        <f t="shared" si="0"/>
        <v>666401</v>
      </c>
      <c r="I4" s="33" t="s">
        <v>20</v>
      </c>
      <c r="J4" s="33" t="s">
        <v>21</v>
      </c>
    </row>
    <row r="5" spans="1:10" x14ac:dyDescent="0.25">
      <c r="A5" s="35">
        <v>46034</v>
      </c>
      <c r="B5" s="33" t="s">
        <v>46</v>
      </c>
      <c r="C5" s="33" t="s">
        <v>60</v>
      </c>
      <c r="D5" s="33" t="s">
        <v>26</v>
      </c>
      <c r="E5" s="31">
        <v>736492</v>
      </c>
      <c r="F5" s="34" t="s">
        <v>23</v>
      </c>
      <c r="G5" s="31">
        <v>58919</v>
      </c>
      <c r="H5" s="27">
        <f t="shared" si="0"/>
        <v>795411</v>
      </c>
      <c r="I5" s="33" t="s">
        <v>20</v>
      </c>
      <c r="J5" s="33" t="s">
        <v>21</v>
      </c>
    </row>
    <row r="6" spans="1:10" x14ac:dyDescent="0.25">
      <c r="A6" s="32">
        <v>46035</v>
      </c>
      <c r="B6" s="33" t="s">
        <v>47</v>
      </c>
      <c r="C6" s="33" t="s">
        <v>60</v>
      </c>
      <c r="D6" s="33" t="s">
        <v>27</v>
      </c>
      <c r="E6" s="31">
        <v>751681</v>
      </c>
      <c r="F6" s="34" t="s">
        <v>23</v>
      </c>
      <c r="G6" s="31">
        <v>60134</v>
      </c>
      <c r="H6" s="27">
        <f t="shared" si="0"/>
        <v>811815</v>
      </c>
      <c r="I6" s="33" t="s">
        <v>20</v>
      </c>
      <c r="J6" s="33" t="s">
        <v>21</v>
      </c>
    </row>
    <row r="7" spans="1:10" x14ac:dyDescent="0.25">
      <c r="A7" s="32">
        <v>46035</v>
      </c>
      <c r="B7" s="33" t="s">
        <v>49</v>
      </c>
      <c r="C7" s="33" t="s">
        <v>60</v>
      </c>
      <c r="D7" s="33" t="s">
        <v>61</v>
      </c>
      <c r="E7" s="31">
        <v>341455</v>
      </c>
      <c r="F7" s="34" t="s">
        <v>23</v>
      </c>
      <c r="G7" s="31">
        <v>27316</v>
      </c>
      <c r="H7" s="27">
        <f t="shared" si="0"/>
        <v>368771</v>
      </c>
      <c r="I7" s="33" t="s">
        <v>20</v>
      </c>
      <c r="J7" s="33" t="s">
        <v>21</v>
      </c>
    </row>
    <row r="8" spans="1:10" x14ac:dyDescent="0.25">
      <c r="A8" s="32">
        <v>46036</v>
      </c>
      <c r="B8" s="33" t="s">
        <v>50</v>
      </c>
      <c r="C8" s="33" t="s">
        <v>60</v>
      </c>
      <c r="D8" s="33" t="s">
        <v>62</v>
      </c>
      <c r="E8" s="31">
        <v>998995</v>
      </c>
      <c r="F8" s="34" t="s">
        <v>23</v>
      </c>
      <c r="G8" s="31">
        <v>79920</v>
      </c>
      <c r="H8" s="27">
        <f t="shared" si="0"/>
        <v>1078915</v>
      </c>
      <c r="I8" s="33" t="s">
        <v>20</v>
      </c>
      <c r="J8" s="33" t="s">
        <v>21</v>
      </c>
    </row>
    <row r="9" spans="1:10" x14ac:dyDescent="0.25">
      <c r="A9" s="32">
        <v>46037</v>
      </c>
      <c r="B9" s="33" t="s">
        <v>48</v>
      </c>
      <c r="C9" s="33" t="s">
        <v>60</v>
      </c>
      <c r="D9" s="33" t="s">
        <v>29</v>
      </c>
      <c r="E9" s="31">
        <v>584359</v>
      </c>
      <c r="F9" s="34" t="s">
        <v>23</v>
      </c>
      <c r="G9" s="31">
        <v>46749</v>
      </c>
      <c r="H9" s="27">
        <f t="shared" si="0"/>
        <v>631108</v>
      </c>
      <c r="I9" s="33" t="s">
        <v>20</v>
      </c>
      <c r="J9" s="33" t="s">
        <v>21</v>
      </c>
    </row>
    <row r="10" spans="1:10" x14ac:dyDescent="0.25">
      <c r="A10" s="32">
        <v>46043</v>
      </c>
      <c r="B10" s="33" t="s">
        <v>51</v>
      </c>
      <c r="C10" s="33" t="s">
        <v>60</v>
      </c>
      <c r="D10" s="33" t="s">
        <v>27</v>
      </c>
      <c r="E10" s="31">
        <v>689092</v>
      </c>
      <c r="F10" s="34" t="s">
        <v>23</v>
      </c>
      <c r="G10" s="31">
        <v>55127</v>
      </c>
      <c r="H10" s="27">
        <f t="shared" si="0"/>
        <v>744219</v>
      </c>
      <c r="I10" s="33" t="s">
        <v>20</v>
      </c>
      <c r="J10" s="33" t="s">
        <v>21</v>
      </c>
    </row>
    <row r="11" spans="1:10" x14ac:dyDescent="0.25">
      <c r="A11" s="32">
        <v>46043</v>
      </c>
      <c r="B11" s="33" t="s">
        <v>52</v>
      </c>
      <c r="C11" s="33" t="s">
        <v>60</v>
      </c>
      <c r="D11" s="33" t="s">
        <v>26</v>
      </c>
      <c r="E11" s="31">
        <v>444863</v>
      </c>
      <c r="F11" s="34" t="s">
        <v>23</v>
      </c>
      <c r="G11" s="31">
        <v>35589</v>
      </c>
      <c r="H11" s="27">
        <f t="shared" si="0"/>
        <v>480452</v>
      </c>
      <c r="I11" s="33" t="s">
        <v>20</v>
      </c>
      <c r="J11" s="33" t="s">
        <v>21</v>
      </c>
    </row>
    <row r="12" spans="1:10" x14ac:dyDescent="0.25">
      <c r="A12" s="32">
        <v>46048</v>
      </c>
      <c r="B12" s="33" t="s">
        <v>57</v>
      </c>
      <c r="C12" s="33" t="s">
        <v>60</v>
      </c>
      <c r="D12" s="33" t="s">
        <v>63</v>
      </c>
      <c r="E12" s="31">
        <v>654637</v>
      </c>
      <c r="F12" s="34" t="s">
        <v>23</v>
      </c>
      <c r="G12" s="31">
        <v>52371</v>
      </c>
      <c r="H12" s="27">
        <f t="shared" si="0"/>
        <v>707008</v>
      </c>
      <c r="I12" s="33" t="s">
        <v>20</v>
      </c>
      <c r="J12" s="33" t="s">
        <v>21</v>
      </c>
    </row>
    <row r="13" spans="1:10" x14ac:dyDescent="0.25">
      <c r="A13" s="32">
        <v>46049</v>
      </c>
      <c r="B13" s="33" t="s">
        <v>58</v>
      </c>
      <c r="C13" s="33" t="s">
        <v>60</v>
      </c>
      <c r="D13" s="33" t="s">
        <v>64</v>
      </c>
      <c r="E13" s="31">
        <v>610717</v>
      </c>
      <c r="F13" s="34" t="s">
        <v>23</v>
      </c>
      <c r="G13" s="31">
        <v>48857</v>
      </c>
      <c r="H13" s="27">
        <f t="shared" si="0"/>
        <v>659574</v>
      </c>
      <c r="I13" s="33" t="s">
        <v>20</v>
      </c>
      <c r="J13" s="33" t="s">
        <v>21</v>
      </c>
    </row>
    <row r="14" spans="1:10" x14ac:dyDescent="0.25">
      <c r="A14" s="32">
        <v>46049</v>
      </c>
      <c r="B14" s="33" t="s">
        <v>55</v>
      </c>
      <c r="C14" s="33" t="s">
        <v>60</v>
      </c>
      <c r="D14" s="36" t="s">
        <v>27</v>
      </c>
      <c r="E14" s="31">
        <v>757383</v>
      </c>
      <c r="F14" s="34" t="s">
        <v>23</v>
      </c>
      <c r="G14" s="31">
        <v>60591</v>
      </c>
      <c r="H14" s="27">
        <f t="shared" si="0"/>
        <v>817974</v>
      </c>
      <c r="I14" s="33" t="s">
        <v>20</v>
      </c>
      <c r="J14" s="33" t="s">
        <v>21</v>
      </c>
    </row>
    <row r="15" spans="1:10" x14ac:dyDescent="0.25">
      <c r="A15" s="32">
        <v>46049</v>
      </c>
      <c r="B15" s="33" t="s">
        <v>54</v>
      </c>
      <c r="C15" s="33" t="s">
        <v>60</v>
      </c>
      <c r="D15" s="36" t="s">
        <v>28</v>
      </c>
      <c r="E15" s="31">
        <v>780949</v>
      </c>
      <c r="F15" s="34" t="s">
        <v>23</v>
      </c>
      <c r="G15" s="31">
        <v>62476</v>
      </c>
      <c r="H15" s="27">
        <f t="shared" si="0"/>
        <v>843425</v>
      </c>
      <c r="I15" s="33" t="s">
        <v>20</v>
      </c>
      <c r="J15" s="33" t="s">
        <v>21</v>
      </c>
    </row>
    <row r="16" spans="1:10" x14ac:dyDescent="0.25">
      <c r="A16" s="32">
        <v>46049</v>
      </c>
      <c r="B16" s="33" t="s">
        <v>53</v>
      </c>
      <c r="C16" s="33" t="s">
        <v>60</v>
      </c>
      <c r="D16" s="33" t="s">
        <v>26</v>
      </c>
      <c r="E16" s="31">
        <v>936061</v>
      </c>
      <c r="F16" s="34" t="s">
        <v>23</v>
      </c>
      <c r="G16" s="31">
        <v>74885</v>
      </c>
      <c r="H16" s="27">
        <f t="shared" si="0"/>
        <v>1010946</v>
      </c>
      <c r="I16" s="33" t="s">
        <v>20</v>
      </c>
      <c r="J16" s="33" t="s">
        <v>21</v>
      </c>
    </row>
    <row r="17" spans="1:10" x14ac:dyDescent="0.25">
      <c r="A17" s="32">
        <v>46049</v>
      </c>
      <c r="B17" s="33" t="s">
        <v>56</v>
      </c>
      <c r="C17" s="33" t="s">
        <v>60</v>
      </c>
      <c r="D17" s="33" t="s">
        <v>30</v>
      </c>
      <c r="E17" s="31">
        <v>639591</v>
      </c>
      <c r="F17" s="34" t="s">
        <v>23</v>
      </c>
      <c r="G17" s="31">
        <v>51167</v>
      </c>
      <c r="H17" s="27">
        <f t="shared" si="0"/>
        <v>690758</v>
      </c>
      <c r="I17" s="33" t="s">
        <v>20</v>
      </c>
      <c r="J17" s="33" t="s">
        <v>21</v>
      </c>
    </row>
    <row r="18" spans="1:10" x14ac:dyDescent="0.25">
      <c r="A18" s="32">
        <v>46050</v>
      </c>
      <c r="B18" s="33" t="s">
        <v>59</v>
      </c>
      <c r="C18" s="33" t="s">
        <v>60</v>
      </c>
      <c r="D18" s="33" t="s">
        <v>62</v>
      </c>
      <c r="E18" s="31">
        <v>1671496</v>
      </c>
      <c r="F18" s="34" t="s">
        <v>23</v>
      </c>
      <c r="G18" s="31">
        <v>133720</v>
      </c>
      <c r="H18" s="27">
        <f t="shared" si="0"/>
        <v>1805216</v>
      </c>
      <c r="I18" s="33" t="s">
        <v>20</v>
      </c>
      <c r="J18" s="33" t="s">
        <v>21</v>
      </c>
    </row>
    <row r="19" spans="1:10" x14ac:dyDescent="0.25">
      <c r="H19" s="27">
        <f>SUM(H2:H18)</f>
        <v>13508760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CÔNG NỢ</vt:lpstr>
      <vt:lpstr>2026</vt:lpstr>
      <vt:lpstr>Tổng chi tiết</vt:lpstr>
      <vt:lpstr>T06</vt:lpstr>
      <vt:lpstr>T05</vt:lpstr>
      <vt:lpstr>T04</vt:lpstr>
      <vt:lpstr>T03</vt:lpstr>
      <vt:lpstr>T02</vt:lpstr>
      <vt:lpstr>T01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2023-07-21T04:00:33Z</dcterms:created>
  <dcterms:modified xsi:type="dcterms:W3CDTF">2026-07-09T08:22:32Z</dcterms:modified>
</cp:coreProperties>
</file>