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06 VU\CONG NO\VIỆT Ý NHA TRANG\"/>
    </mc:Choice>
  </mc:AlternateContent>
  <xr:revisionPtr revIDLastSave="0" documentId="13_ncr:1_{B02942B9-2133-49B2-A793-E0792AF58EB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ổng hợp công nợ " sheetId="2" r:id="rId1"/>
    <sheet name="Sheet1" sheetId="38" r:id="rId2"/>
    <sheet name="T08" sheetId="39" r:id="rId3"/>
    <sheet name="T07" sheetId="37" r:id="rId4"/>
    <sheet name="T06" sheetId="36" r:id="rId5"/>
    <sheet name="T05" sheetId="35" r:id="rId6"/>
    <sheet name="T04" sheetId="34" r:id="rId7"/>
    <sheet name="T03" sheetId="33" r:id="rId8"/>
    <sheet name="T02" sheetId="32" r:id="rId9"/>
    <sheet name="T01" sheetId="31" r:id="rId10"/>
  </sheets>
  <definedNames>
    <definedName name="_xlnm._FilterDatabase" localSheetId="9" hidden="1">'T01'!$A$1:$J$9</definedName>
    <definedName name="_xlnm._FilterDatabase" localSheetId="8" hidden="1">'T02'!$A$1:$J$5</definedName>
    <definedName name="_xlnm._FilterDatabase" localSheetId="7" hidden="1">'T03'!$A$1:$J$8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2" l="1"/>
  <c r="H9" i="39"/>
  <c r="E11" i="38" l="1"/>
  <c r="E7" i="38"/>
  <c r="H14" i="37"/>
  <c r="D10" i="2"/>
  <c r="H13" i="36"/>
  <c r="E23" i="2" l="1"/>
  <c r="D9" i="2"/>
  <c r="H9" i="35"/>
  <c r="G4" i="34" l="1"/>
  <c r="H4" i="34" s="1"/>
  <c r="G3" i="34"/>
  <c r="H3" i="34" s="1"/>
  <c r="G2" i="34"/>
  <c r="H2" i="34" s="1"/>
  <c r="H6" i="33" l="1"/>
  <c r="H7" i="33"/>
  <c r="H5" i="33"/>
  <c r="H4" i="33"/>
  <c r="H3" i="33"/>
  <c r="H2" i="33"/>
  <c r="H3" i="32"/>
  <c r="H7" i="31"/>
  <c r="H8" i="31"/>
  <c r="H4" i="31"/>
  <c r="H5" i="31"/>
  <c r="H6" i="31"/>
  <c r="H3" i="31"/>
  <c r="H2" i="31"/>
  <c r="H8" i="33" l="1"/>
  <c r="H4" i="32"/>
  <c r="H2" i="32"/>
  <c r="H5" i="32" s="1"/>
  <c r="H9" i="31"/>
  <c r="D17" i="2" l="1"/>
  <c r="E31" i="2" l="1"/>
  <c r="G45" i="2" l="1"/>
  <c r="G46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G34" authorId="0" shapeId="0" xr:uid="{FD8C5151-3BB5-4D01-BA11-CE2E5522B3D2}">
      <text>
        <r>
          <rPr>
            <sz val="9"/>
            <color indexed="81"/>
            <rFont val="Tahoma"/>
            <family val="2"/>
          </rPr>
          <t xml:space="preserve">Thanh toán công nợ 2025
</t>
        </r>
      </text>
    </comment>
    <comment ref="G35" authorId="0" shapeId="0" xr:uid="{21FFCC27-01A5-4E73-80FF-23F6D50E9598}">
      <text>
        <r>
          <rPr>
            <b/>
            <sz val="9"/>
            <color indexed="81"/>
            <rFont val="Tahoma"/>
            <family val="2"/>
          </rPr>
          <t>Thanh toán tháng 1+2</t>
        </r>
      </text>
    </comment>
    <comment ref="G37" authorId="0" shapeId="0" xr:uid="{14974C94-0E27-43F0-9809-DC8D09207C57}">
      <text>
        <r>
          <rPr>
            <b/>
            <sz val="9"/>
            <color indexed="81"/>
            <rFont val="Tahoma"/>
            <family val="2"/>
          </rPr>
          <t xml:space="preserve">Thanh toán tháng 3+4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9" authorId="0" shapeId="0" xr:uid="{C51862DE-DEA3-4515-9344-8F3FB8E1641F}">
      <text>
        <r>
          <rPr>
            <b/>
            <sz val="9"/>
            <color indexed="81"/>
            <rFont val="Tahoma"/>
            <family val="2"/>
          </rPr>
          <t xml:space="preserve"> thanh toan CN t5.6</t>
        </r>
      </text>
    </comment>
  </commentList>
</comments>
</file>

<file path=xl/sharedStrings.xml><?xml version="1.0" encoding="utf-8"?>
<sst xmlns="http://schemas.openxmlformats.org/spreadsheetml/2006/main" count="397" uniqueCount="128">
  <si>
    <t>Số hóa đơn</t>
  </si>
  <si>
    <t>Ngày hóa đơn</t>
  </si>
  <si>
    <t>Thuế GTGT</t>
  </si>
  <si>
    <t>CHI NHÁNH NHA TRANG - CÔNG TY TNHH VIỆT Ý HÀ NỘI CENTER</t>
  </si>
  <si>
    <t>0106621328-001</t>
  </si>
  <si>
    <t>Ngày tháng</t>
  </si>
  <si>
    <t>Số tiền bán hàng</t>
  </si>
  <si>
    <t>Số tiền hàng trả</t>
  </si>
  <si>
    <t>Giảm trừ</t>
  </si>
  <si>
    <t xml:space="preserve">Dư nợ phải thu </t>
  </si>
  <si>
    <t>Tổng thanh toán</t>
  </si>
  <si>
    <t>Ký hiệu HĐ</t>
  </si>
  <si>
    <t>Diễn giải</t>
  </si>
  <si>
    <t>Tên người mua</t>
  </si>
  <si>
    <t>Mã số thuế người mua</t>
  </si>
  <si>
    <t>Doanh số bán chưa có thuế GTGT</t>
  </si>
  <si>
    <t>Thuế suất</t>
  </si>
  <si>
    <t>8%</t>
  </si>
  <si>
    <t>Số dư đầu kỳ</t>
  </si>
  <si>
    <t>Số tiền khách đã thanh toán</t>
  </si>
  <si>
    <t>Tổng bán hàng</t>
  </si>
  <si>
    <t>Tổng hàng trả</t>
  </si>
  <si>
    <t>Thanh toán</t>
  </si>
  <si>
    <t>Thành tiền</t>
  </si>
  <si>
    <t>Hàng trả</t>
  </si>
  <si>
    <t>Hàng bán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</si>
  <si>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</si>
  <si>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</si>
  <si>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</si>
  <si>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</si>
  <si>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</si>
  <si>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</si>
  <si>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</si>
  <si>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</si>
  <si>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</si>
  <si>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</si>
  <si>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</si>
  <si>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</si>
  <si>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00003926</t>
  </si>
  <si>
    <t>00003927</t>
  </si>
  <si>
    <t>00006756</t>
  </si>
  <si>
    <t>00006755</t>
  </si>
  <si>
    <t>00006757</t>
  </si>
  <si>
    <t>1C26TTN</t>
  </si>
  <si>
    <t>PDN021997</t>
  </si>
  <si>
    <t>PDN021998</t>
  </si>
  <si>
    <t>PDN022914</t>
  </si>
  <si>
    <t>PDN022917</t>
  </si>
  <si>
    <t>PDN022915</t>
  </si>
  <si>
    <t>ĐÃ KIỂM TRA - HÀNG TRẢ - SIÊU THỊ LỄ HỘI OC1 MƯỜNG THANH - VIETY-KHA-00-001 - PHIẾU : THN001428</t>
  </si>
  <si>
    <t>ĐÃ KIỂM TRA - HÀNG TRẢ - SIÊU THỊ LỄ HỘI CC2 MƯỜNG THANH - VIETY-KHA-00-001- PHIẾU : THN001457</t>
  </si>
  <si>
    <t>ĐÃ KIỂM TRA - HÀNG TRẢ - PHIẾU: THN001476 - CHI NHÁNH NHA TRANG - CÔNG TY TNHH VIỆT Ý HÀ NỘI CENTER</t>
  </si>
  <si>
    <t>ĐÃ KIỂM TRA - HÀNG TRẢ - PHIẾU: THN001486 - CHI NHÁNH NHA TRANG - CÔNG TY TNHH VIỆT Ý HÀ NỘI CENTER</t>
  </si>
  <si>
    <t>ĐÃ KIỂM TRA - HÀNG TRẢ - PHIẾU: THN001514 - CHI NHÁNH NHA TRANG - CÔNG TY TNHH VIỆT Ý HÀ NỘI CENTER</t>
  </si>
  <si>
    <t>00019076</t>
  </si>
  <si>
    <t>00019077</t>
  </si>
  <si>
    <t>00019078</t>
  </si>
  <si>
    <t>00023282</t>
  </si>
  <si>
    <t>00023283</t>
  </si>
  <si>
    <t>00023284</t>
  </si>
  <si>
    <t>PDN025136</t>
  </si>
  <si>
    <t>PDN025138</t>
  </si>
  <si>
    <t>PDN025135</t>
  </si>
  <si>
    <t>PDN025751</t>
  </si>
  <si>
    <t>PDN025756</t>
  </si>
  <si>
    <t>PDN025753</t>
  </si>
  <si>
    <t>00026577</t>
  </si>
  <si>
    <t>00026578</t>
  </si>
  <si>
    <t>00026599</t>
  </si>
  <si>
    <t>PDN027155</t>
  </si>
  <si>
    <t>PDN027157</t>
  </si>
  <si>
    <t>PDN027158</t>
  </si>
  <si>
    <t>THEO DÕI CÔNG NỢ /CHI NHÁNH NHA TRANG - CÔNG TY TNHH VIỆT Ý HÀ NỘI CENTER 2026</t>
  </si>
  <si>
    <t>PDN028087</t>
  </si>
  <si>
    <t>PDN028086</t>
  </si>
  <si>
    <t>PDN028085</t>
  </si>
  <si>
    <t>PDN028927</t>
  </si>
  <si>
    <t>PDN028928</t>
  </si>
  <si>
    <t>THN001834</t>
  </si>
  <si>
    <t>00038010</t>
  </si>
  <si>
    <t>00038009</t>
  </si>
  <si>
    <t>00038008</t>
  </si>
  <si>
    <t>00042650</t>
  </si>
  <si>
    <t>00042649</t>
  </si>
  <si>
    <t>00042648</t>
  </si>
  <si>
    <t>00044595</t>
  </si>
  <si>
    <t>PDN029481</t>
  </si>
  <si>
    <t>PDN029480</t>
  </si>
  <si>
    <t>PDN029479</t>
  </si>
  <si>
    <t>PDN030359</t>
  </si>
  <si>
    <t>PDN030361</t>
  </si>
  <si>
    <t>PDN030360</t>
  </si>
  <si>
    <t>PDN031191</t>
  </si>
  <si>
    <t>THN002009</t>
  </si>
  <si>
    <t xml:space="preserve">HÀNG TRẢ - PHIẾU: THN002009 </t>
  </si>
  <si>
    <t>00000991</t>
  </si>
  <si>
    <t>1C26TNF</t>
  </si>
  <si>
    <t>THN002010</t>
  </si>
  <si>
    <t xml:space="preserve">HÀNG TRẢ - PHIẾU: THN002010 </t>
  </si>
  <si>
    <t>00046623</t>
  </si>
  <si>
    <t>00046622</t>
  </si>
  <si>
    <t>00046624</t>
  </si>
  <si>
    <t>PDN031575</t>
  </si>
  <si>
    <t>PDN031578</t>
  </si>
  <si>
    <t>PDN031577</t>
  </si>
  <si>
    <t>STT</t>
  </si>
  <si>
    <t>Số HĐ</t>
  </si>
  <si>
    <t>Thành Tiền</t>
  </si>
  <si>
    <t>Bán hàng</t>
  </si>
  <si>
    <t>Tổng cộng hàng bán phát sinh trong kỳ</t>
  </si>
  <si>
    <t>-</t>
  </si>
  <si>
    <t>Thanh toán trong kỳ</t>
  </si>
  <si>
    <t>Số dư cuối kỳ</t>
  </si>
  <si>
    <t>Tổng cộng phát sinh sau trả hàng T07.2026</t>
  </si>
  <si>
    <t>Thanh toán CN 2025</t>
  </si>
  <si>
    <t>Thanh toán CN T1+2</t>
  </si>
  <si>
    <t>Thanh toán CN T3+4</t>
  </si>
  <si>
    <t>Thanh toán CN T5+6</t>
  </si>
  <si>
    <t>00056765</t>
  </si>
  <si>
    <t>00056766</t>
  </si>
  <si>
    <t>00059571</t>
  </si>
  <si>
    <t>00059572</t>
  </si>
  <si>
    <t>00059573</t>
  </si>
  <si>
    <t>PN080955</t>
  </si>
  <si>
    <t>PN080956</t>
  </si>
  <si>
    <t>PN082727</t>
  </si>
  <si>
    <t>PN082728</t>
  </si>
  <si>
    <t>PN082726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</si>
</sst>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(* #,##0_);_(* \(#,##0\);_(* &quot;-&quot;??_);_(@_)"/>
    <numFmt numFmtId="166" formatCode="_-* #,##0_-;\-* #,##0_-;_-* &quot;-&quot;??_-;_-@_-"/>
  </numFmts>
  <fonts count="20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sz val="8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8"/>
      <name val="Microsoft Sans Serif"/>
      <family val="2"/>
    </font>
    <font>
      <sz val="8"/>
      <color rgb="FF000000"/>
      <name val="Microsoft Sans Serif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charset val="163"/>
      <scheme val="minor"/>
    </font>
    <font>
      <sz val="11"/>
      <name val="Times New Roman"/>
      <family val="1"/>
    </font>
    <font>
      <b/>
      <sz val="11"/>
      <color rgb="FFFF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2CFF8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/>
  </cellStyleXfs>
  <cellXfs count="108">
    <xf numFmtId="0" fontId="0" fillId="0" borderId="0" xfId="0"/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165" fontId="4" fillId="0" borderId="1" xfId="1" applyNumberFormat="1" applyFont="1" applyBorder="1" applyAlignment="1">
      <alignment horizontal="center"/>
    </xf>
    <xf numFmtId="165" fontId="4" fillId="0" borderId="1" xfId="1" applyNumberFormat="1" applyFont="1" applyBorder="1"/>
    <xf numFmtId="0" fontId="4" fillId="0" borderId="1" xfId="0" applyFont="1" applyBorder="1"/>
    <xf numFmtId="165" fontId="3" fillId="2" borderId="1" xfId="1" applyNumberFormat="1" applyFont="1" applyFill="1" applyBorder="1" applyAlignment="1">
      <alignment horizontal="center"/>
    </xf>
    <xf numFmtId="165" fontId="3" fillId="2" borderId="1" xfId="1" applyNumberFormat="1" applyFont="1" applyFill="1" applyBorder="1"/>
    <xf numFmtId="0" fontId="3" fillId="2" borderId="1" xfId="0" applyFont="1" applyFill="1" applyBorder="1"/>
    <xf numFmtId="0" fontId="4" fillId="0" borderId="1" xfId="0" applyFont="1" applyBorder="1" applyAlignment="1">
      <alignment horizontal="left"/>
    </xf>
    <xf numFmtId="165" fontId="5" fillId="2" borderId="1" xfId="1" applyNumberFormat="1" applyFont="1" applyFill="1" applyBorder="1" applyAlignment="1">
      <alignment horizontal="center" vertical="center"/>
    </xf>
    <xf numFmtId="165" fontId="5" fillId="2" borderId="1" xfId="1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/>
    <xf numFmtId="165" fontId="6" fillId="3" borderId="1" xfId="0" applyNumberFormat="1" applyFont="1" applyFill="1" applyBorder="1"/>
    <xf numFmtId="165" fontId="4" fillId="0" borderId="1" xfId="1" applyNumberFormat="1" applyFont="1" applyBorder="1" applyAlignment="1">
      <alignment wrapText="1"/>
    </xf>
    <xf numFmtId="14" fontId="3" fillId="2" borderId="3" xfId="0" applyNumberFormat="1" applyFont="1" applyFill="1" applyBorder="1" applyAlignment="1">
      <alignment horizontal="center"/>
    </xf>
    <xf numFmtId="14" fontId="3" fillId="2" borderId="2" xfId="0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1" xfId="1" applyNumberFormat="1" applyFont="1" applyFill="1" applyBorder="1"/>
    <xf numFmtId="0" fontId="3" fillId="4" borderId="1" xfId="0" applyFont="1" applyFill="1" applyBorder="1"/>
    <xf numFmtId="14" fontId="3" fillId="4" borderId="1" xfId="0" applyNumberFormat="1" applyFont="1" applyFill="1" applyBorder="1" applyAlignment="1">
      <alignment horizontal="center"/>
    </xf>
    <xf numFmtId="165" fontId="4" fillId="4" borderId="1" xfId="1" applyNumberFormat="1" applyFont="1" applyFill="1" applyBorder="1" applyAlignment="1">
      <alignment horizontal="center"/>
    </xf>
    <xf numFmtId="14" fontId="4" fillId="4" borderId="1" xfId="0" applyNumberFormat="1" applyFont="1" applyFill="1" applyBorder="1" applyAlignment="1">
      <alignment horizontal="center"/>
    </xf>
    <xf numFmtId="166" fontId="4" fillId="0" borderId="1" xfId="1" applyNumberFormat="1" applyFont="1" applyBorder="1"/>
    <xf numFmtId="165" fontId="0" fillId="0" borderId="0" xfId="0" applyNumberFormat="1"/>
    <xf numFmtId="14" fontId="8" fillId="0" borderId="0" xfId="2" applyNumberFormat="1"/>
    <xf numFmtId="0" fontId="3" fillId="0" borderId="2" xfId="0" applyFont="1" applyBorder="1" applyAlignment="1">
      <alignment horizontal="left"/>
    </xf>
    <xf numFmtId="165" fontId="3" fillId="0" borderId="1" xfId="1" applyNumberFormat="1" applyFont="1" applyBorder="1" applyAlignment="1">
      <alignment wrapText="1"/>
    </xf>
    <xf numFmtId="0" fontId="8" fillId="0" borderId="0" xfId="2"/>
    <xf numFmtId="38" fontId="8" fillId="0" borderId="0" xfId="2" applyNumberFormat="1"/>
    <xf numFmtId="38" fontId="9" fillId="0" borderId="5" xfId="2" applyNumberFormat="1" applyFont="1" applyBorder="1" applyAlignment="1">
      <alignment horizontal="right" vertical="center"/>
    </xf>
    <xf numFmtId="38" fontId="9" fillId="0" borderId="5" xfId="0" applyNumberFormat="1" applyFont="1" applyBorder="1" applyAlignment="1">
      <alignment horizontal="right" vertical="center"/>
    </xf>
    <xf numFmtId="14" fontId="9" fillId="0" borderId="5" xfId="2" applyNumberFormat="1" applyFont="1" applyBorder="1" applyAlignment="1">
      <alignment horizontal="center" vertical="center"/>
    </xf>
    <xf numFmtId="0" fontId="9" fillId="0" borderId="5" xfId="2" applyFont="1" applyBorder="1" applyAlignment="1">
      <alignment horizontal="left" vertical="center"/>
    </xf>
    <xf numFmtId="0" fontId="9" fillId="0" borderId="5" xfId="2" applyFont="1" applyBorder="1" applyAlignment="1">
      <alignment horizontal="right" vertical="center"/>
    </xf>
    <xf numFmtId="14" fontId="10" fillId="5" borderId="6" xfId="0" applyNumberFormat="1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38" fontId="10" fillId="5" borderId="7" xfId="0" applyNumberFormat="1" applyFont="1" applyFill="1" applyBorder="1" applyAlignment="1">
      <alignment horizontal="center" vertical="center" wrapText="1"/>
    </xf>
    <xf numFmtId="14" fontId="10" fillId="0" borderId="5" xfId="2" applyNumberFormat="1" applyFont="1" applyBorder="1" applyAlignment="1">
      <alignment horizontal="center" vertical="center"/>
    </xf>
    <xf numFmtId="0" fontId="10" fillId="0" borderId="5" xfId="2" applyFont="1" applyBorder="1" applyAlignment="1">
      <alignment horizontal="left" vertical="center"/>
    </xf>
    <xf numFmtId="38" fontId="10" fillId="0" borderId="5" xfId="2" applyNumberFormat="1" applyFont="1" applyBorder="1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9" fontId="0" fillId="0" borderId="0" xfId="0" applyNumberFormat="1"/>
    <xf numFmtId="0" fontId="10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166" fontId="0" fillId="0" borderId="0" xfId="1" applyNumberFormat="1" applyFont="1"/>
    <xf numFmtId="3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165" fontId="12" fillId="0" borderId="0" xfId="0" applyNumberFormat="1" applyFont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14" fontId="13" fillId="0" borderId="0" xfId="0" applyNumberFormat="1" applyFont="1"/>
    <xf numFmtId="14" fontId="13" fillId="5" borderId="6" xfId="0" applyNumberFormat="1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38" fontId="13" fillId="5" borderId="7" xfId="0" applyNumberFormat="1" applyFont="1" applyFill="1" applyBorder="1" applyAlignment="1">
      <alignment horizontal="center" vertical="center" wrapText="1"/>
    </xf>
    <xf numFmtId="14" fontId="13" fillId="0" borderId="5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38" fontId="13" fillId="0" borderId="5" xfId="0" applyNumberFormat="1" applyFont="1" applyBorder="1" applyAlignment="1">
      <alignment horizontal="right" vertical="center"/>
    </xf>
    <xf numFmtId="0" fontId="13" fillId="0" borderId="8" xfId="0" applyFont="1" applyBorder="1" applyAlignment="1">
      <alignment horizontal="left" vertical="center"/>
    </xf>
    <xf numFmtId="38" fontId="14" fillId="3" borderId="0" xfId="0" applyNumberFormat="1" applyFont="1" applyFill="1"/>
    <xf numFmtId="0" fontId="13" fillId="0" borderId="5" xfId="0" quotePrefix="1" applyFont="1" applyBorder="1" applyAlignment="1">
      <alignment horizontal="left" vertical="center"/>
    </xf>
    <xf numFmtId="38" fontId="10" fillId="0" borderId="8" xfId="0" applyNumberFormat="1" applyFont="1" applyBorder="1" applyAlignment="1">
      <alignment horizontal="right" vertical="center"/>
    </xf>
    <xf numFmtId="1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38" fontId="13" fillId="0" borderId="0" xfId="0" applyNumberFormat="1" applyFont="1" applyAlignment="1">
      <alignment horizontal="right" vertical="center"/>
    </xf>
    <xf numFmtId="0" fontId="18" fillId="0" borderId="5" xfId="0" applyFont="1" applyBorder="1" applyAlignment="1">
      <alignment horizontal="left" vertical="center"/>
    </xf>
    <xf numFmtId="38" fontId="18" fillId="0" borderId="5" xfId="0" applyNumberFormat="1" applyFont="1" applyBorder="1" applyAlignment="1">
      <alignment horizontal="right" vertical="center"/>
    </xf>
    <xf numFmtId="14" fontId="13" fillId="0" borderId="5" xfId="0" applyNumberFormat="1" applyFont="1" applyBorder="1" applyAlignment="1">
      <alignment vertical="center"/>
    </xf>
    <xf numFmtId="14" fontId="17" fillId="0" borderId="0" xfId="0" applyNumberFormat="1" applyFont="1"/>
    <xf numFmtId="9" fontId="13" fillId="0" borderId="5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4" fontId="19" fillId="0" borderId="16" xfId="0" applyNumberFormat="1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vertical="center" wrapText="1"/>
    </xf>
    <xf numFmtId="3" fontId="3" fillId="0" borderId="14" xfId="0" applyNumberFormat="1" applyFont="1" applyBorder="1" applyAlignment="1">
      <alignment horizontal="right" vertical="center" wrapText="1"/>
    </xf>
    <xf numFmtId="0" fontId="3" fillId="0" borderId="14" xfId="0" applyFont="1" applyBorder="1" applyAlignment="1">
      <alignment horizontal="center" vertical="center" wrapText="1"/>
    </xf>
    <xf numFmtId="14" fontId="0" fillId="0" borderId="0" xfId="0" applyNumberFormat="1"/>
    <xf numFmtId="166" fontId="11" fillId="0" borderId="0" xfId="0" applyNumberFormat="1" applyFont="1"/>
    <xf numFmtId="166" fontId="11" fillId="3" borderId="0" xfId="0" applyNumberFormat="1" applyFont="1" applyFill="1"/>
    <xf numFmtId="14" fontId="2" fillId="0" borderId="0" xfId="0" applyNumberFormat="1" applyFont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/>
    </xf>
    <xf numFmtId="14" fontId="3" fillId="2" borderId="2" xfId="0" applyNumberFormat="1" applyFont="1" applyFill="1" applyBorder="1" applyAlignment="1">
      <alignment horizontal="center"/>
    </xf>
    <xf numFmtId="14" fontId="6" fillId="3" borderId="3" xfId="0" quotePrefix="1" applyNumberFormat="1" applyFont="1" applyFill="1" applyBorder="1" applyAlignment="1">
      <alignment horizontal="center" vertical="center"/>
    </xf>
    <xf numFmtId="14" fontId="6" fillId="3" borderId="4" xfId="0" quotePrefix="1" applyNumberFormat="1" applyFont="1" applyFill="1" applyBorder="1" applyAlignment="1">
      <alignment horizontal="center" vertical="center"/>
    </xf>
    <xf numFmtId="14" fontId="6" fillId="3" borderId="2" xfId="0" quotePrefix="1" applyNumberFormat="1" applyFont="1" applyFill="1" applyBorder="1" applyAlignment="1">
      <alignment horizontal="center" vertical="center"/>
    </xf>
    <xf numFmtId="3" fontId="14" fillId="0" borderId="22" xfId="0" applyNumberFormat="1" applyFont="1" applyBorder="1" applyAlignment="1">
      <alignment horizontal="right" vertical="center" wrapText="1"/>
    </xf>
    <xf numFmtId="3" fontId="14" fillId="0" borderId="11" xfId="0" applyNumberFormat="1" applyFont="1" applyBorder="1" applyAlignment="1">
      <alignment horizontal="right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50"/>
  <sheetViews>
    <sheetView tabSelected="1" zoomScaleNormal="100" workbookViewId="0">
      <selection activeCell="I46" sqref="I46"/>
    </sheetView>
  </sheetViews>
  <sheetFormatPr defaultRowHeight="15" x14ac:dyDescent="0.25"/>
  <cols>
    <col min="2" max="2" width="15.140625" customWidth="1"/>
    <col min="3" max="3" width="31.42578125" bestFit="1" customWidth="1"/>
    <col min="4" max="4" width="21.5703125" customWidth="1"/>
    <col min="5" max="5" width="18.140625" customWidth="1"/>
    <col min="6" max="7" width="18.5703125" customWidth="1"/>
    <col min="8" max="10" width="11.5703125" bestFit="1" customWidth="1"/>
  </cols>
  <sheetData>
    <row r="1" spans="2:9" ht="42" customHeight="1" x14ac:dyDescent="0.25">
      <c r="B1" s="85" t="s">
        <v>72</v>
      </c>
      <c r="C1" s="85"/>
      <c r="D1" s="85"/>
      <c r="E1" s="85"/>
      <c r="F1" s="85"/>
      <c r="G1" s="85"/>
    </row>
    <row r="2" spans="2:9" ht="48" customHeight="1" x14ac:dyDescent="0.25">
      <c r="B2" s="1" t="s">
        <v>5</v>
      </c>
      <c r="C2" s="2" t="s">
        <v>0</v>
      </c>
      <c r="D2" s="2" t="s">
        <v>6</v>
      </c>
      <c r="E2" s="2" t="s">
        <v>7</v>
      </c>
      <c r="F2" s="2" t="s">
        <v>8</v>
      </c>
      <c r="G2" s="2" t="s">
        <v>19</v>
      </c>
    </row>
    <row r="3" spans="2:9" ht="16.5" customHeight="1" x14ac:dyDescent="0.25">
      <c r="B3" s="3"/>
      <c r="C3" s="28" t="s">
        <v>18</v>
      </c>
      <c r="D3" s="29">
        <v>31772683</v>
      </c>
      <c r="E3" s="5"/>
      <c r="F3" s="6"/>
      <c r="G3" s="7"/>
      <c r="H3" s="26"/>
      <c r="I3" s="26"/>
    </row>
    <row r="4" spans="2:9" ht="15.75" x14ac:dyDescent="0.25">
      <c r="B4" s="3" t="s">
        <v>26</v>
      </c>
      <c r="C4" s="4" t="s">
        <v>25</v>
      </c>
      <c r="D4" s="16">
        <v>10335616</v>
      </c>
      <c r="E4" s="5"/>
      <c r="F4" s="6"/>
      <c r="G4" s="7"/>
      <c r="I4" s="26"/>
    </row>
    <row r="5" spans="2:9" ht="15.75" x14ac:dyDescent="0.25">
      <c r="B5" s="3" t="s">
        <v>27</v>
      </c>
      <c r="C5" s="4" t="s">
        <v>25</v>
      </c>
      <c r="D5" s="16">
        <v>0</v>
      </c>
      <c r="E5" s="5"/>
      <c r="F5" s="6"/>
      <c r="G5" s="7"/>
      <c r="I5" s="26"/>
    </row>
    <row r="6" spans="2:9" ht="15.75" x14ac:dyDescent="0.25">
      <c r="B6" s="3" t="s">
        <v>28</v>
      </c>
      <c r="C6" s="4" t="s">
        <v>25</v>
      </c>
      <c r="D6" s="16">
        <v>15990620</v>
      </c>
      <c r="E6" s="5"/>
      <c r="F6" s="6"/>
      <c r="G6" s="7"/>
      <c r="I6" s="26"/>
    </row>
    <row r="7" spans="2:9" ht="15.75" x14ac:dyDescent="0.25">
      <c r="B7" s="3" t="s">
        <v>29</v>
      </c>
      <c r="C7" s="4" t="s">
        <v>25</v>
      </c>
      <c r="D7" s="16">
        <v>8451789</v>
      </c>
      <c r="E7" s="5"/>
      <c r="F7" s="6"/>
      <c r="G7" s="7"/>
      <c r="I7" s="26"/>
    </row>
    <row r="8" spans="2:9" ht="15.75" x14ac:dyDescent="0.25">
      <c r="B8" s="3" t="s">
        <v>30</v>
      </c>
      <c r="C8" s="4" t="s">
        <v>25</v>
      </c>
      <c r="D8" s="16">
        <v>9150801</v>
      </c>
      <c r="E8" s="5"/>
      <c r="F8" s="6"/>
      <c r="G8" s="7"/>
      <c r="I8" s="26"/>
    </row>
    <row r="9" spans="2:9" ht="15.75" x14ac:dyDescent="0.25">
      <c r="B9" s="3" t="s">
        <v>31</v>
      </c>
      <c r="C9" s="4" t="s">
        <v>25</v>
      </c>
      <c r="D9" s="16">
        <f>SUM('T06'!H2:H8)</f>
        <v>16051559</v>
      </c>
      <c r="E9" s="5"/>
      <c r="F9" s="6"/>
      <c r="G9" s="7"/>
      <c r="I9" s="26"/>
    </row>
    <row r="10" spans="2:9" ht="15.75" x14ac:dyDescent="0.25">
      <c r="B10" s="3" t="s">
        <v>32</v>
      </c>
      <c r="C10" s="4" t="s">
        <v>25</v>
      </c>
      <c r="D10" s="16">
        <f>SUM('T07'!H2:H7)</f>
        <v>8197788</v>
      </c>
      <c r="E10" s="5"/>
      <c r="F10" s="6"/>
      <c r="G10" s="7"/>
      <c r="I10" s="26"/>
    </row>
    <row r="11" spans="2:9" ht="15.75" x14ac:dyDescent="0.25">
      <c r="B11" s="3" t="s">
        <v>33</v>
      </c>
      <c r="C11" s="4" t="s">
        <v>25</v>
      </c>
      <c r="D11" s="16">
        <f>'T08'!H9</f>
        <v>15876334</v>
      </c>
      <c r="E11" s="5"/>
      <c r="F11" s="6"/>
      <c r="G11" s="7"/>
      <c r="I11" s="26"/>
    </row>
    <row r="12" spans="2:9" ht="15.75" x14ac:dyDescent="0.25">
      <c r="B12" s="3" t="s">
        <v>34</v>
      </c>
      <c r="C12" s="4" t="s">
        <v>25</v>
      </c>
      <c r="D12" s="16"/>
      <c r="E12" s="5"/>
      <c r="F12" s="6"/>
      <c r="G12" s="7"/>
      <c r="I12" s="26"/>
    </row>
    <row r="13" spans="2:9" ht="15.75" x14ac:dyDescent="0.25">
      <c r="B13" s="3" t="s">
        <v>35</v>
      </c>
      <c r="C13" s="4" t="s">
        <v>25</v>
      </c>
      <c r="D13" s="16"/>
      <c r="E13" s="5"/>
      <c r="F13" s="6"/>
      <c r="G13" s="7"/>
      <c r="I13" s="26"/>
    </row>
    <row r="14" spans="2:9" ht="15.75" x14ac:dyDescent="0.25">
      <c r="B14" s="3" t="s">
        <v>36</v>
      </c>
      <c r="C14" s="4" t="s">
        <v>25</v>
      </c>
      <c r="D14" s="16"/>
      <c r="E14" s="5"/>
      <c r="F14" s="6"/>
      <c r="G14" s="7"/>
      <c r="I14" s="26"/>
    </row>
    <row r="15" spans="2:9" ht="15.75" x14ac:dyDescent="0.25">
      <c r="B15" s="3" t="s">
        <v>37</v>
      </c>
      <c r="C15" s="4" t="s">
        <v>25</v>
      </c>
      <c r="D15" s="16"/>
      <c r="E15" s="5"/>
      <c r="F15" s="6"/>
      <c r="G15" s="7"/>
      <c r="I15" s="26"/>
    </row>
    <row r="16" spans="2:9" ht="15.75" x14ac:dyDescent="0.25">
      <c r="B16" s="3"/>
      <c r="C16" s="4"/>
      <c r="D16" s="16"/>
      <c r="E16" s="5"/>
      <c r="F16" s="6"/>
      <c r="G16" s="7"/>
    </row>
    <row r="17" spans="2:8" ht="15.75" x14ac:dyDescent="0.25">
      <c r="B17" s="86" t="s">
        <v>20</v>
      </c>
      <c r="C17" s="87"/>
      <c r="D17" s="8">
        <f>SUM(D4:D16)</f>
        <v>84054507</v>
      </c>
      <c r="E17" s="8"/>
      <c r="F17" s="9"/>
      <c r="G17" s="10"/>
    </row>
    <row r="18" spans="2:8" ht="15.75" x14ac:dyDescent="0.25">
      <c r="B18" s="3" t="s">
        <v>26</v>
      </c>
      <c r="C18" s="4" t="s">
        <v>24</v>
      </c>
      <c r="D18" s="19"/>
      <c r="E18" s="23">
        <v>447846</v>
      </c>
      <c r="F18" s="20"/>
      <c r="G18" s="21"/>
      <c r="H18" s="26"/>
    </row>
    <row r="19" spans="2:8" ht="15.75" x14ac:dyDescent="0.25">
      <c r="B19" s="3" t="s">
        <v>27</v>
      </c>
      <c r="C19" s="4" t="s">
        <v>24</v>
      </c>
      <c r="D19" s="19"/>
      <c r="E19" s="23">
        <v>769746</v>
      </c>
      <c r="F19" s="20"/>
      <c r="G19" s="21"/>
      <c r="H19" s="26"/>
    </row>
    <row r="20" spans="2:8" ht="15.75" x14ac:dyDescent="0.25">
      <c r="B20" s="3" t="s">
        <v>28</v>
      </c>
      <c r="C20" s="4" t="s">
        <v>24</v>
      </c>
      <c r="D20" s="19"/>
      <c r="E20" s="23">
        <v>0</v>
      </c>
      <c r="F20" s="20"/>
      <c r="G20" s="21"/>
    </row>
    <row r="21" spans="2:8" ht="15.75" x14ac:dyDescent="0.25">
      <c r="B21" s="3" t="s">
        <v>29</v>
      </c>
      <c r="C21" s="4" t="s">
        <v>24</v>
      </c>
      <c r="D21" s="19"/>
      <c r="E21" s="23">
        <v>0</v>
      </c>
      <c r="F21" s="20"/>
      <c r="G21" s="21"/>
    </row>
    <row r="22" spans="2:8" ht="15.75" x14ac:dyDescent="0.25">
      <c r="B22" s="3" t="s">
        <v>30</v>
      </c>
      <c r="C22" s="4" t="s">
        <v>24</v>
      </c>
      <c r="D22" s="19"/>
      <c r="E22" s="23">
        <v>56636</v>
      </c>
      <c r="F22" s="20"/>
      <c r="G22" s="21"/>
    </row>
    <row r="23" spans="2:8" ht="15.75" x14ac:dyDescent="0.25">
      <c r="B23" s="3" t="s">
        <v>31</v>
      </c>
      <c r="C23" s="4" t="s">
        <v>24</v>
      </c>
      <c r="D23" s="19"/>
      <c r="E23" s="23">
        <f>-SUM('T06'!H9:H10)</f>
        <v>232915</v>
      </c>
      <c r="F23" s="20"/>
      <c r="G23" s="21"/>
    </row>
    <row r="24" spans="2:8" ht="15.75" x14ac:dyDescent="0.25">
      <c r="B24" s="3" t="s">
        <v>32</v>
      </c>
      <c r="C24" s="4" t="s">
        <v>24</v>
      </c>
      <c r="D24" s="19"/>
      <c r="E24" s="23"/>
      <c r="F24" s="20"/>
      <c r="G24" s="21"/>
    </row>
    <row r="25" spans="2:8" ht="15.75" x14ac:dyDescent="0.25">
      <c r="B25" s="3" t="s">
        <v>33</v>
      </c>
      <c r="C25" s="4" t="s">
        <v>24</v>
      </c>
      <c r="D25" s="19"/>
      <c r="E25" s="23"/>
      <c r="F25" s="20"/>
      <c r="G25" s="21"/>
    </row>
    <row r="26" spans="2:8" ht="15.75" x14ac:dyDescent="0.25">
      <c r="B26" s="3" t="s">
        <v>34</v>
      </c>
      <c r="C26" s="4" t="s">
        <v>24</v>
      </c>
      <c r="D26" s="19"/>
      <c r="E26" s="23"/>
      <c r="F26" s="20"/>
      <c r="G26" s="21"/>
    </row>
    <row r="27" spans="2:8" ht="15.75" x14ac:dyDescent="0.25">
      <c r="B27" s="3" t="s">
        <v>35</v>
      </c>
      <c r="C27" s="4" t="s">
        <v>24</v>
      </c>
      <c r="D27" s="19"/>
      <c r="E27" s="23"/>
      <c r="F27" s="20"/>
      <c r="G27" s="21"/>
    </row>
    <row r="28" spans="2:8" ht="15.75" x14ac:dyDescent="0.25">
      <c r="B28" s="3" t="s">
        <v>36</v>
      </c>
      <c r="C28" s="4" t="s">
        <v>24</v>
      </c>
      <c r="D28" s="19"/>
      <c r="E28" s="23"/>
      <c r="F28" s="20"/>
      <c r="G28" s="21"/>
    </row>
    <row r="29" spans="2:8" ht="15.75" x14ac:dyDescent="0.25">
      <c r="B29" s="3" t="s">
        <v>37</v>
      </c>
      <c r="C29" s="4" t="s">
        <v>24</v>
      </c>
      <c r="D29" s="19"/>
      <c r="E29" s="23"/>
      <c r="F29" s="20"/>
      <c r="G29" s="21"/>
    </row>
    <row r="30" spans="2:8" ht="15.75" x14ac:dyDescent="0.25">
      <c r="B30" s="22"/>
      <c r="C30" s="24"/>
      <c r="D30" s="19"/>
      <c r="E30" s="23"/>
      <c r="F30" s="20"/>
      <c r="G30" s="21"/>
    </row>
    <row r="31" spans="2:8" ht="15.75" x14ac:dyDescent="0.25">
      <c r="B31" s="17"/>
      <c r="C31" s="18" t="s">
        <v>21</v>
      </c>
      <c r="D31" s="8"/>
      <c r="E31" s="8">
        <f>SUM(E18:E30)</f>
        <v>1507143</v>
      </c>
      <c r="F31" s="9"/>
      <c r="G31" s="10"/>
    </row>
    <row r="32" spans="2:8" ht="15.75" x14ac:dyDescent="0.25">
      <c r="B32" s="3" t="s">
        <v>26</v>
      </c>
      <c r="C32" s="11" t="s">
        <v>22</v>
      </c>
      <c r="D32" s="5"/>
      <c r="E32" s="5"/>
      <c r="F32" s="6"/>
      <c r="G32" s="6">
        <v>0</v>
      </c>
    </row>
    <row r="33" spans="2:10" ht="15.75" x14ac:dyDescent="0.25">
      <c r="B33" s="3" t="s">
        <v>27</v>
      </c>
      <c r="C33" s="11" t="s">
        <v>22</v>
      </c>
      <c r="D33" s="5"/>
      <c r="E33" s="5"/>
      <c r="F33" s="6"/>
      <c r="G33" s="6">
        <v>0</v>
      </c>
    </row>
    <row r="34" spans="2:10" ht="15.75" x14ac:dyDescent="0.25">
      <c r="B34" s="3" t="s">
        <v>28</v>
      </c>
      <c r="C34" s="11" t="s">
        <v>114</v>
      </c>
      <c r="D34" s="5"/>
      <c r="E34" s="5"/>
      <c r="F34" s="6"/>
      <c r="G34" s="6">
        <v>31772542</v>
      </c>
      <c r="J34" s="26"/>
    </row>
    <row r="35" spans="2:10" ht="15.75" x14ac:dyDescent="0.25">
      <c r="B35" s="3" t="s">
        <v>29</v>
      </c>
      <c r="C35" s="11" t="s">
        <v>115</v>
      </c>
      <c r="D35" s="5"/>
      <c r="E35" s="5"/>
      <c r="F35" s="6"/>
      <c r="G35" s="6">
        <v>9108138</v>
      </c>
      <c r="H35" s="26">
        <v>-9886</v>
      </c>
      <c r="I35" s="26"/>
    </row>
    <row r="36" spans="2:10" ht="15.75" x14ac:dyDescent="0.25">
      <c r="B36" s="3" t="s">
        <v>30</v>
      </c>
      <c r="C36" s="11" t="s">
        <v>22</v>
      </c>
      <c r="D36" s="5"/>
      <c r="E36" s="5"/>
      <c r="F36" s="6"/>
      <c r="G36" s="6"/>
    </row>
    <row r="37" spans="2:10" ht="15.75" x14ac:dyDescent="0.25">
      <c r="B37" s="3" t="s">
        <v>31</v>
      </c>
      <c r="C37" s="11" t="s">
        <v>116</v>
      </c>
      <c r="D37" s="5"/>
      <c r="E37" s="5"/>
      <c r="F37" s="6"/>
      <c r="G37" s="6">
        <v>24442409</v>
      </c>
      <c r="H37" s="26"/>
    </row>
    <row r="38" spans="2:10" ht="15.75" x14ac:dyDescent="0.25">
      <c r="B38" s="3" t="s">
        <v>32</v>
      </c>
      <c r="C38" s="11" t="s">
        <v>22</v>
      </c>
      <c r="D38" s="5"/>
      <c r="E38" s="5"/>
      <c r="F38" s="6"/>
      <c r="G38" s="6"/>
    </row>
    <row r="39" spans="2:10" ht="15.75" x14ac:dyDescent="0.25">
      <c r="B39" s="3" t="s">
        <v>33</v>
      </c>
      <c r="C39" s="11" t="s">
        <v>117</v>
      </c>
      <c r="D39" s="5"/>
      <c r="E39" s="5"/>
      <c r="F39" s="6"/>
      <c r="G39" s="6">
        <v>24912809</v>
      </c>
      <c r="H39" s="26"/>
    </row>
    <row r="40" spans="2:10" ht="15.75" x14ac:dyDescent="0.25">
      <c r="B40" s="3" t="s">
        <v>34</v>
      </c>
      <c r="C40" s="11" t="s">
        <v>22</v>
      </c>
      <c r="D40" s="5"/>
      <c r="E40" s="5"/>
      <c r="F40" s="6"/>
      <c r="G40" s="6"/>
    </row>
    <row r="41" spans="2:10" ht="15.75" x14ac:dyDescent="0.25">
      <c r="B41" s="3" t="s">
        <v>35</v>
      </c>
      <c r="C41" s="11" t="s">
        <v>22</v>
      </c>
      <c r="D41" s="5"/>
      <c r="E41" s="5"/>
      <c r="F41" s="6"/>
      <c r="G41" s="6"/>
    </row>
    <row r="42" spans="2:10" ht="15.75" x14ac:dyDescent="0.25">
      <c r="B42" s="3" t="s">
        <v>36</v>
      </c>
      <c r="C42" s="11" t="s">
        <v>22</v>
      </c>
      <c r="D42" s="5"/>
      <c r="E42" s="5"/>
      <c r="F42" s="6"/>
      <c r="G42" s="6"/>
    </row>
    <row r="43" spans="2:10" ht="15.75" x14ac:dyDescent="0.25">
      <c r="B43" s="3" t="s">
        <v>37</v>
      </c>
      <c r="C43" s="11" t="s">
        <v>22</v>
      </c>
      <c r="D43" s="5"/>
      <c r="E43" s="5"/>
      <c r="F43" s="6"/>
      <c r="G43" s="6"/>
    </row>
    <row r="44" spans="2:10" ht="15.75" x14ac:dyDescent="0.25">
      <c r="B44" s="3"/>
      <c r="C44" s="4"/>
      <c r="D44" s="5"/>
      <c r="E44" s="5"/>
      <c r="F44" s="6"/>
      <c r="G44" s="25"/>
    </row>
    <row r="45" spans="2:10" ht="15.75" x14ac:dyDescent="0.25">
      <c r="B45" s="86" t="s">
        <v>10</v>
      </c>
      <c r="C45" s="87"/>
      <c r="D45" s="12"/>
      <c r="E45" s="13"/>
      <c r="F45" s="10"/>
      <c r="G45" s="14">
        <f>+SUM(G32:G44)</f>
        <v>90235898</v>
      </c>
    </row>
    <row r="46" spans="2:10" ht="15.75" x14ac:dyDescent="0.25">
      <c r="B46" s="88" t="s">
        <v>9</v>
      </c>
      <c r="C46" s="89"/>
      <c r="D46" s="89"/>
      <c r="E46" s="89"/>
      <c r="F46" s="90"/>
      <c r="G46" s="15">
        <f>+D3+D17-E31-G45</f>
        <v>24084149</v>
      </c>
      <c r="H46" s="26">
        <v>24074123</v>
      </c>
    </row>
    <row r="49" spans="7:7" x14ac:dyDescent="0.25">
      <c r="G49" s="26"/>
    </row>
    <row r="50" spans="7:7" x14ac:dyDescent="0.25">
      <c r="G50" s="26"/>
    </row>
  </sheetData>
  <mergeCells count="4">
    <mergeCell ref="B1:G1"/>
    <mergeCell ref="B17:C17"/>
    <mergeCell ref="B45:C45"/>
    <mergeCell ref="B46:F46"/>
  </mergeCells>
  <phoneticPr fontId="7" type="noConversion"/>
  <conditionalFormatting sqref="B46">
    <cfRule type="duplicateValues" dxfId="0" priority="1"/>
  </conditionalFormatting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60E0E-B81C-4527-A804-EFDE943C69B8}">
  <dimension ref="A1:E12"/>
  <sheetViews>
    <sheetView workbookViewId="0">
      <selection activeCell="C4" sqref="C4"/>
    </sheetView>
  </sheetViews>
  <sheetFormatPr defaultRowHeight="15" x14ac:dyDescent="0.25"/>
  <cols>
    <col min="2" max="2" width="17.28515625" customWidth="1"/>
    <col min="3" max="3" width="15.140625" customWidth="1"/>
    <col min="4" max="4" width="14.42578125" customWidth="1"/>
    <col min="5" max="5" width="15.140625" customWidth="1"/>
  </cols>
  <sheetData>
    <row r="1" spans="1:5" ht="16.5" thickBot="1" x14ac:dyDescent="0.3">
      <c r="A1" s="74" t="s">
        <v>105</v>
      </c>
      <c r="B1" s="75" t="s">
        <v>5</v>
      </c>
      <c r="C1" s="75" t="s">
        <v>106</v>
      </c>
      <c r="D1" s="75" t="s">
        <v>12</v>
      </c>
      <c r="E1" s="75" t="s">
        <v>107</v>
      </c>
    </row>
    <row r="2" spans="1:5" ht="16.5" thickBot="1" x14ac:dyDescent="0.3">
      <c r="A2" s="93" t="s">
        <v>18</v>
      </c>
      <c r="B2" s="94"/>
      <c r="C2" s="94"/>
      <c r="D2" s="95"/>
      <c r="E2" s="79">
        <v>24912813</v>
      </c>
    </row>
    <row r="3" spans="1:5" ht="16.5" thickBot="1" x14ac:dyDescent="0.3">
      <c r="A3" s="76">
        <v>1</v>
      </c>
      <c r="B3" s="77">
        <v>46203</v>
      </c>
      <c r="C3" s="78" t="s">
        <v>85</v>
      </c>
      <c r="D3" s="79" t="s">
        <v>108</v>
      </c>
      <c r="E3" s="79">
        <v>2092651</v>
      </c>
    </row>
    <row r="4" spans="1:5" ht="16.5" thickBot="1" x14ac:dyDescent="0.3">
      <c r="A4" s="76">
        <v>2</v>
      </c>
      <c r="B4" s="77">
        <v>46210</v>
      </c>
      <c r="C4" s="78" t="s">
        <v>99</v>
      </c>
      <c r="D4" s="79" t="s">
        <v>108</v>
      </c>
      <c r="E4" s="79">
        <v>313724</v>
      </c>
    </row>
    <row r="5" spans="1:5" ht="16.5" thickBot="1" x14ac:dyDescent="0.3">
      <c r="A5" s="76">
        <v>3</v>
      </c>
      <c r="B5" s="77">
        <v>46210</v>
      </c>
      <c r="C5" s="78" t="s">
        <v>100</v>
      </c>
      <c r="D5" s="79" t="s">
        <v>108</v>
      </c>
      <c r="E5" s="79">
        <v>2879042</v>
      </c>
    </row>
    <row r="6" spans="1:5" ht="16.5" thickBot="1" x14ac:dyDescent="0.3">
      <c r="A6" s="76">
        <v>4</v>
      </c>
      <c r="B6" s="77">
        <v>46210</v>
      </c>
      <c r="C6" s="78" t="s">
        <v>101</v>
      </c>
      <c r="D6" s="79" t="s">
        <v>108</v>
      </c>
      <c r="E6" s="79">
        <v>2912371</v>
      </c>
    </row>
    <row r="7" spans="1:5" ht="16.5" thickBot="1" x14ac:dyDescent="0.3">
      <c r="A7" s="96" t="s">
        <v>109</v>
      </c>
      <c r="B7" s="97"/>
      <c r="C7" s="97"/>
      <c r="D7" s="98"/>
      <c r="E7" s="79">
        <f>SUM(E3:E6)</f>
        <v>8197788</v>
      </c>
    </row>
    <row r="8" spans="1:5" ht="16.5" thickBot="1" x14ac:dyDescent="0.3">
      <c r="A8" s="99" t="s">
        <v>21</v>
      </c>
      <c r="B8" s="100"/>
      <c r="C8" s="100"/>
      <c r="D8" s="101"/>
      <c r="E8" s="81" t="s">
        <v>110</v>
      </c>
    </row>
    <row r="9" spans="1:5" ht="16.5" thickBot="1" x14ac:dyDescent="0.3">
      <c r="A9" s="99" t="s">
        <v>111</v>
      </c>
      <c r="B9" s="100"/>
      <c r="C9" s="100"/>
      <c r="D9" s="101"/>
      <c r="E9" s="81" t="s">
        <v>110</v>
      </c>
    </row>
    <row r="10" spans="1:5" ht="31.5" customHeight="1" thickBot="1" x14ac:dyDescent="0.3">
      <c r="A10" s="99" t="s">
        <v>113</v>
      </c>
      <c r="B10" s="100"/>
      <c r="C10" s="100"/>
      <c r="D10" s="101"/>
      <c r="E10" s="80">
        <v>8197788</v>
      </c>
    </row>
    <row r="11" spans="1:5" x14ac:dyDescent="0.25">
      <c r="A11" s="102" t="s">
        <v>112</v>
      </c>
      <c r="B11" s="103"/>
      <c r="C11" s="103"/>
      <c r="D11" s="104"/>
      <c r="E11" s="91">
        <f>E10+E2</f>
        <v>33110601</v>
      </c>
    </row>
    <row r="12" spans="1:5" ht="15.75" thickBot="1" x14ac:dyDescent="0.3">
      <c r="A12" s="105"/>
      <c r="B12" s="106"/>
      <c r="C12" s="106"/>
      <c r="D12" s="107"/>
      <c r="E12" s="92"/>
    </row>
  </sheetData>
  <mergeCells count="7">
    <mergeCell ref="E11:E12"/>
    <mergeCell ref="A2:D2"/>
    <mergeCell ref="A7:D7"/>
    <mergeCell ref="A8:D8"/>
    <mergeCell ref="A9:D9"/>
    <mergeCell ref="A10:D10"/>
    <mergeCell ref="A11:D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FC89C-3E1F-44F0-AB89-56150D97016A}">
  <dimension ref="A1:J9"/>
  <sheetViews>
    <sheetView workbookViewId="0">
      <selection activeCell="D14" sqref="D14"/>
    </sheetView>
  </sheetViews>
  <sheetFormatPr defaultRowHeight="15" x14ac:dyDescent="0.25"/>
  <cols>
    <col min="1" max="1" width="14.5703125" style="82" customWidth="1"/>
    <col min="2" max="2" width="12.5703125" customWidth="1"/>
    <col min="3" max="3" width="14.5703125" customWidth="1"/>
    <col min="4" max="4" width="15.85546875" customWidth="1"/>
    <col min="5" max="5" width="14.5703125" customWidth="1"/>
    <col min="6" max="6" width="9.28515625" bestFit="1" customWidth="1"/>
    <col min="7" max="7" width="11.5703125" bestFit="1" customWidth="1"/>
    <col min="8" max="8" width="13.28515625" bestFit="1" customWidth="1"/>
    <col min="9" max="9" width="70.7109375" bestFit="1" customWidth="1"/>
    <col min="10" max="10" width="14.85546875" bestFit="1" customWidth="1"/>
  </cols>
  <sheetData>
    <row r="1" spans="1:10" s="53" customFormat="1" ht="45" x14ac:dyDescent="0.25">
      <c r="A1" s="56" t="s">
        <v>1</v>
      </c>
      <c r="B1" s="57" t="s">
        <v>0</v>
      </c>
      <c r="C1" s="57" t="s">
        <v>11</v>
      </c>
      <c r="D1" s="57" t="s">
        <v>12</v>
      </c>
      <c r="E1" s="58" t="s">
        <v>15</v>
      </c>
      <c r="F1" s="57" t="s">
        <v>16</v>
      </c>
      <c r="G1" s="58" t="s">
        <v>2</v>
      </c>
      <c r="H1" s="58" t="s">
        <v>23</v>
      </c>
      <c r="I1" s="57" t="s">
        <v>13</v>
      </c>
      <c r="J1" s="57" t="s">
        <v>14</v>
      </c>
    </row>
    <row r="2" spans="1:10" x14ac:dyDescent="0.25">
      <c r="A2" s="82">
        <v>46249</v>
      </c>
      <c r="B2" t="s">
        <v>118</v>
      </c>
      <c r="C2" s="54" t="s">
        <v>43</v>
      </c>
      <c r="D2" t="s">
        <v>123</v>
      </c>
      <c r="E2" s="48">
        <v>4272290</v>
      </c>
      <c r="F2" s="48">
        <v>0</v>
      </c>
      <c r="G2" s="48">
        <v>341783</v>
      </c>
      <c r="H2" s="48">
        <v>4614073</v>
      </c>
      <c r="I2" s="53" t="s">
        <v>3</v>
      </c>
      <c r="J2" s="54" t="s">
        <v>4</v>
      </c>
    </row>
    <row r="3" spans="1:10" x14ac:dyDescent="0.25">
      <c r="A3" s="82">
        <v>46249</v>
      </c>
      <c r="B3" t="s">
        <v>119</v>
      </c>
      <c r="C3" s="54" t="s">
        <v>43</v>
      </c>
      <c r="D3" t="s">
        <v>124</v>
      </c>
      <c r="E3" s="48">
        <v>6174510</v>
      </c>
      <c r="F3" s="48">
        <v>0</v>
      </c>
      <c r="G3" s="48">
        <v>493961</v>
      </c>
      <c r="H3" s="48">
        <v>6668471</v>
      </c>
      <c r="I3" s="53" t="s">
        <v>3</v>
      </c>
      <c r="J3" s="54" t="s">
        <v>4</v>
      </c>
    </row>
    <row r="4" spans="1:10" x14ac:dyDescent="0.25">
      <c r="A4" s="82">
        <v>46260</v>
      </c>
      <c r="B4" t="s">
        <v>120</v>
      </c>
      <c r="C4" s="54" t="s">
        <v>43</v>
      </c>
      <c r="D4" t="s">
        <v>125</v>
      </c>
      <c r="E4" s="48">
        <v>2216970</v>
      </c>
      <c r="F4" s="48">
        <v>0</v>
      </c>
      <c r="G4" s="48">
        <v>177358</v>
      </c>
      <c r="H4" s="48">
        <v>2394328</v>
      </c>
      <c r="I4" s="53" t="s">
        <v>3</v>
      </c>
      <c r="J4" s="54" t="s">
        <v>4</v>
      </c>
    </row>
    <row r="5" spans="1:10" x14ac:dyDescent="0.25">
      <c r="A5" s="82">
        <v>46260</v>
      </c>
      <c r="B5" t="s">
        <v>121</v>
      </c>
      <c r="C5" s="54" t="s">
        <v>43</v>
      </c>
      <c r="D5" t="s">
        <v>126</v>
      </c>
      <c r="E5" s="48">
        <v>331614</v>
      </c>
      <c r="F5" s="48">
        <v>0</v>
      </c>
      <c r="G5" s="48">
        <v>26529</v>
      </c>
      <c r="H5" s="48">
        <v>358143</v>
      </c>
      <c r="I5" s="53" t="s">
        <v>3</v>
      </c>
      <c r="J5" s="54" t="s">
        <v>4</v>
      </c>
    </row>
    <row r="6" spans="1:10" x14ac:dyDescent="0.25">
      <c r="A6" s="82">
        <v>46260</v>
      </c>
      <c r="B6" t="s">
        <v>122</v>
      </c>
      <c r="C6" s="54" t="s">
        <v>43</v>
      </c>
      <c r="D6" t="s">
        <v>127</v>
      </c>
      <c r="E6" s="48">
        <v>1704925</v>
      </c>
      <c r="F6" s="48">
        <v>0</v>
      </c>
      <c r="G6" s="48">
        <v>136394</v>
      </c>
      <c r="H6" s="48">
        <v>1841319</v>
      </c>
      <c r="I6" s="53" t="s">
        <v>3</v>
      </c>
      <c r="J6" s="54" t="s">
        <v>4</v>
      </c>
    </row>
    <row r="9" spans="1:10" x14ac:dyDescent="0.25">
      <c r="H9" s="84">
        <f>SUM(H2:H6)</f>
        <v>15876334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8F6AA-60F2-4633-87D3-BDA9ED5CF15B}">
  <dimension ref="A1:J16"/>
  <sheetViews>
    <sheetView workbookViewId="0">
      <selection sqref="A1:XFD5"/>
    </sheetView>
  </sheetViews>
  <sheetFormatPr defaultRowHeight="15" x14ac:dyDescent="0.25"/>
  <cols>
    <col min="1" max="1" width="13.5703125" style="53" customWidth="1"/>
    <col min="2" max="2" width="13.140625" style="53" customWidth="1"/>
    <col min="3" max="3" width="15.5703125" style="53" customWidth="1"/>
    <col min="4" max="4" width="19.5703125" style="53" customWidth="1"/>
    <col min="5" max="5" width="15" style="53" customWidth="1"/>
    <col min="6" max="6" width="8.42578125" style="53" customWidth="1"/>
    <col min="7" max="7" width="8.140625" style="53" bestFit="1" customWidth="1"/>
    <col min="8" max="8" width="12" style="53" bestFit="1" customWidth="1"/>
    <col min="9" max="9" width="70.7109375" style="53" bestFit="1" customWidth="1"/>
    <col min="10" max="10" width="14.85546875" style="53" bestFit="1" customWidth="1"/>
    <col min="11" max="16384" width="9.140625" style="53"/>
  </cols>
  <sheetData>
    <row r="1" spans="1:10" ht="45" x14ac:dyDescent="0.25">
      <c r="A1" s="56" t="s">
        <v>1</v>
      </c>
      <c r="B1" s="57" t="s">
        <v>0</v>
      </c>
      <c r="C1" s="57" t="s">
        <v>11</v>
      </c>
      <c r="D1" s="57" t="s">
        <v>12</v>
      </c>
      <c r="E1" s="58" t="s">
        <v>15</v>
      </c>
      <c r="F1" s="57" t="s">
        <v>16</v>
      </c>
      <c r="G1" s="58" t="s">
        <v>2</v>
      </c>
      <c r="H1" s="58" t="s">
        <v>23</v>
      </c>
      <c r="I1" s="57" t="s">
        <v>13</v>
      </c>
      <c r="J1" s="57" t="s">
        <v>14</v>
      </c>
    </row>
    <row r="2" spans="1:10" x14ac:dyDescent="0.25">
      <c r="A2" s="71">
        <v>46203</v>
      </c>
      <c r="B2" s="60" t="s">
        <v>85</v>
      </c>
      <c r="C2" s="54" t="s">
        <v>43</v>
      </c>
      <c r="D2" s="60" t="s">
        <v>92</v>
      </c>
      <c r="E2" s="61">
        <v>1937640</v>
      </c>
      <c r="F2" s="73">
        <v>0.08</v>
      </c>
      <c r="G2" s="61">
        <v>155011</v>
      </c>
      <c r="H2" s="61">
        <v>2092651</v>
      </c>
      <c r="I2" s="53" t="s">
        <v>3</v>
      </c>
      <c r="J2" s="54" t="s">
        <v>4</v>
      </c>
    </row>
    <row r="3" spans="1:10" x14ac:dyDescent="0.25">
      <c r="A3" s="72">
        <v>46210</v>
      </c>
      <c r="B3" s="69" t="s">
        <v>99</v>
      </c>
      <c r="C3" s="54" t="s">
        <v>43</v>
      </c>
      <c r="D3" s="69" t="s">
        <v>102</v>
      </c>
      <c r="E3" s="70">
        <v>290485</v>
      </c>
      <c r="F3" s="73">
        <v>0.08</v>
      </c>
      <c r="G3" s="70">
        <v>23239</v>
      </c>
      <c r="H3" s="70">
        <v>313724</v>
      </c>
      <c r="I3" s="53" t="s">
        <v>3</v>
      </c>
      <c r="J3" s="54" t="s">
        <v>4</v>
      </c>
    </row>
    <row r="4" spans="1:10" x14ac:dyDescent="0.25">
      <c r="A4" s="72">
        <v>46210</v>
      </c>
      <c r="B4" s="69" t="s">
        <v>100</v>
      </c>
      <c r="C4" s="54" t="s">
        <v>43</v>
      </c>
      <c r="D4" s="69" t="s">
        <v>103</v>
      </c>
      <c r="E4" s="70">
        <v>2665780</v>
      </c>
      <c r="F4" s="73">
        <v>0.08</v>
      </c>
      <c r="G4" s="70">
        <v>213262</v>
      </c>
      <c r="H4" s="70">
        <v>2879042</v>
      </c>
      <c r="I4" s="53" t="s">
        <v>3</v>
      </c>
      <c r="J4" s="54" t="s">
        <v>4</v>
      </c>
    </row>
    <row r="5" spans="1:10" x14ac:dyDescent="0.25">
      <c r="A5" s="72">
        <v>46210</v>
      </c>
      <c r="B5" s="69" t="s">
        <v>101</v>
      </c>
      <c r="C5" s="54" t="s">
        <v>43</v>
      </c>
      <c r="D5" s="69" t="s">
        <v>104</v>
      </c>
      <c r="E5" s="70">
        <v>2696640</v>
      </c>
      <c r="F5" s="73">
        <v>0.08</v>
      </c>
      <c r="G5" s="70">
        <v>215731</v>
      </c>
      <c r="H5" s="70">
        <v>2912371</v>
      </c>
      <c r="I5" s="53" t="s">
        <v>3</v>
      </c>
      <c r="J5" s="54" t="s">
        <v>4</v>
      </c>
    </row>
    <row r="6" spans="1:10" x14ac:dyDescent="0.25">
      <c r="A6" s="66"/>
      <c r="B6" s="67"/>
      <c r="C6" s="54"/>
      <c r="D6" s="67"/>
      <c r="E6" s="68"/>
      <c r="F6" s="68"/>
      <c r="G6" s="68"/>
      <c r="H6" s="68"/>
      <c r="J6" s="54"/>
    </row>
    <row r="7" spans="1:10" x14ac:dyDescent="0.25">
      <c r="A7" s="66"/>
      <c r="B7" s="67"/>
      <c r="C7" s="54"/>
      <c r="D7" s="67"/>
      <c r="E7" s="68"/>
      <c r="F7" s="68"/>
      <c r="G7" s="68"/>
      <c r="H7" s="68"/>
      <c r="J7" s="54"/>
    </row>
    <row r="8" spans="1:10" x14ac:dyDescent="0.25">
      <c r="A8" s="66"/>
      <c r="B8" s="67"/>
      <c r="C8" s="54"/>
      <c r="D8" s="67"/>
      <c r="E8" s="68"/>
      <c r="F8" s="68"/>
      <c r="G8" s="68"/>
      <c r="H8" s="68"/>
      <c r="J8" s="54"/>
    </row>
    <row r="9" spans="1:10" x14ac:dyDescent="0.25">
      <c r="A9" s="66"/>
      <c r="B9" s="67"/>
      <c r="C9" s="54"/>
      <c r="D9" s="67"/>
      <c r="E9" s="68"/>
      <c r="F9" s="68"/>
      <c r="G9" s="68"/>
      <c r="H9" s="68"/>
      <c r="J9" s="54"/>
    </row>
    <row r="10" spans="1:10" x14ac:dyDescent="0.25">
      <c r="A10" s="66"/>
      <c r="B10" s="67"/>
      <c r="C10" s="54"/>
      <c r="D10" s="67"/>
      <c r="E10" s="68"/>
      <c r="F10" s="68"/>
      <c r="G10" s="68"/>
      <c r="H10" s="68"/>
      <c r="J10" s="54"/>
    </row>
    <row r="11" spans="1:10" x14ac:dyDescent="0.25">
      <c r="A11" s="66"/>
      <c r="B11" s="67"/>
      <c r="C11" s="54"/>
      <c r="D11" s="67"/>
      <c r="E11" s="68"/>
      <c r="F11" s="68"/>
      <c r="G11" s="68"/>
      <c r="H11" s="68"/>
      <c r="J11" s="54"/>
    </row>
    <row r="14" spans="1:10" x14ac:dyDescent="0.25">
      <c r="H14" s="63">
        <f>SUM(H2:H10)</f>
        <v>8197788</v>
      </c>
    </row>
    <row r="16" spans="1:10" x14ac:dyDescent="0.25">
      <c r="H16" s="8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E3AF4-D8C3-4F00-94BB-7DABBD2B0261}">
  <dimension ref="A1:J13"/>
  <sheetViews>
    <sheetView workbookViewId="0">
      <selection activeCell="H13" sqref="H13"/>
    </sheetView>
  </sheetViews>
  <sheetFormatPr defaultRowHeight="15" x14ac:dyDescent="0.25"/>
  <cols>
    <col min="1" max="1" width="13.5703125" style="53" customWidth="1"/>
    <col min="2" max="2" width="13.140625" style="53" customWidth="1"/>
    <col min="3" max="3" width="9.5703125" style="53" bestFit="1" customWidth="1"/>
    <col min="4" max="4" width="33" style="53" bestFit="1" customWidth="1"/>
    <col min="5" max="5" width="9.5703125" style="53" bestFit="1" customWidth="1"/>
    <col min="6" max="6" width="5.85546875" style="53" bestFit="1" customWidth="1"/>
    <col min="7" max="7" width="8.140625" style="53" bestFit="1" customWidth="1"/>
    <col min="8" max="8" width="12" style="53" bestFit="1" customWidth="1"/>
    <col min="9" max="9" width="70.7109375" style="53" bestFit="1" customWidth="1"/>
    <col min="10" max="10" width="14.85546875" style="53" bestFit="1" customWidth="1"/>
    <col min="11" max="16384" width="9.140625" style="53"/>
  </cols>
  <sheetData>
    <row r="1" spans="1:10" ht="60" x14ac:dyDescent="0.25">
      <c r="A1" s="56" t="s">
        <v>1</v>
      </c>
      <c r="B1" s="57" t="s">
        <v>0</v>
      </c>
      <c r="C1" s="57" t="s">
        <v>11</v>
      </c>
      <c r="D1" s="57" t="s">
        <v>12</v>
      </c>
      <c r="E1" s="58" t="s">
        <v>15</v>
      </c>
      <c r="F1" s="57" t="s">
        <v>16</v>
      </c>
      <c r="G1" s="58" t="s">
        <v>2</v>
      </c>
      <c r="H1" s="58" t="s">
        <v>23</v>
      </c>
      <c r="I1" s="57" t="s">
        <v>13</v>
      </c>
      <c r="J1" s="57" t="s">
        <v>14</v>
      </c>
    </row>
    <row r="2" spans="1:10" x14ac:dyDescent="0.25">
      <c r="A2" s="59">
        <v>46174</v>
      </c>
      <c r="B2" s="60" t="s">
        <v>79</v>
      </c>
      <c r="C2" s="54" t="s">
        <v>43</v>
      </c>
      <c r="D2" s="60" t="s">
        <v>86</v>
      </c>
      <c r="E2" s="61">
        <v>2842305</v>
      </c>
      <c r="F2" s="61">
        <v>0</v>
      </c>
      <c r="G2" s="61">
        <v>227384</v>
      </c>
      <c r="H2" s="61">
        <v>3069689</v>
      </c>
      <c r="I2" s="53" t="s">
        <v>3</v>
      </c>
      <c r="J2" s="54" t="s">
        <v>4</v>
      </c>
    </row>
    <row r="3" spans="1:10" x14ac:dyDescent="0.25">
      <c r="A3" s="59">
        <v>46174</v>
      </c>
      <c r="B3" s="60" t="s">
        <v>80</v>
      </c>
      <c r="C3" s="54" t="s">
        <v>43</v>
      </c>
      <c r="D3" s="60" t="s">
        <v>87</v>
      </c>
      <c r="E3" s="61">
        <v>2379850</v>
      </c>
      <c r="F3" s="61">
        <v>0</v>
      </c>
      <c r="G3" s="61">
        <v>190388</v>
      </c>
      <c r="H3" s="61">
        <v>2570238</v>
      </c>
      <c r="I3" s="53" t="s">
        <v>3</v>
      </c>
      <c r="J3" s="54" t="s">
        <v>4</v>
      </c>
    </row>
    <row r="4" spans="1:10" x14ac:dyDescent="0.25">
      <c r="A4" s="59">
        <v>46174</v>
      </c>
      <c r="B4" s="60" t="s">
        <v>81</v>
      </c>
      <c r="C4" s="54" t="s">
        <v>43</v>
      </c>
      <c r="D4" s="60" t="s">
        <v>88</v>
      </c>
      <c r="E4" s="61">
        <v>419528</v>
      </c>
      <c r="F4" s="61">
        <v>0</v>
      </c>
      <c r="G4" s="61">
        <v>33562</v>
      </c>
      <c r="H4" s="61">
        <v>453090</v>
      </c>
      <c r="I4" s="53" t="s">
        <v>3</v>
      </c>
      <c r="J4" s="54" t="s">
        <v>4</v>
      </c>
    </row>
    <row r="5" spans="1:10" x14ac:dyDescent="0.25">
      <c r="A5" s="59">
        <v>46176</v>
      </c>
      <c r="B5" s="64" t="s">
        <v>95</v>
      </c>
      <c r="C5" s="54" t="s">
        <v>96</v>
      </c>
      <c r="D5" s="60" t="s">
        <v>88</v>
      </c>
      <c r="E5" s="61">
        <v>-419528</v>
      </c>
      <c r="F5" s="61">
        <v>0</v>
      </c>
      <c r="G5" s="61">
        <v>-33562</v>
      </c>
      <c r="H5" s="61">
        <v>-453090</v>
      </c>
      <c r="I5" s="53" t="s">
        <v>3</v>
      </c>
      <c r="J5" s="54" t="s">
        <v>4</v>
      </c>
    </row>
    <row r="6" spans="1:10" x14ac:dyDescent="0.25">
      <c r="A6" s="59">
        <v>46196</v>
      </c>
      <c r="B6" s="60" t="s">
        <v>82</v>
      </c>
      <c r="C6" s="54" t="s">
        <v>43</v>
      </c>
      <c r="D6" s="60" t="s">
        <v>89</v>
      </c>
      <c r="E6" s="61">
        <v>4234450</v>
      </c>
      <c r="F6" s="61">
        <v>0</v>
      </c>
      <c r="G6" s="61">
        <v>338756</v>
      </c>
      <c r="H6" s="61">
        <v>4573206</v>
      </c>
      <c r="I6" s="53" t="s">
        <v>3</v>
      </c>
      <c r="J6" s="54" t="s">
        <v>4</v>
      </c>
    </row>
    <row r="7" spans="1:10" x14ac:dyDescent="0.25">
      <c r="A7" s="59">
        <v>46196</v>
      </c>
      <c r="B7" s="60" t="s">
        <v>83</v>
      </c>
      <c r="C7" s="54" t="s">
        <v>43</v>
      </c>
      <c r="D7" s="60" t="s">
        <v>90</v>
      </c>
      <c r="E7" s="61">
        <v>1077100</v>
      </c>
      <c r="F7" s="61">
        <v>0</v>
      </c>
      <c r="G7" s="61">
        <v>86168</v>
      </c>
      <c r="H7" s="61">
        <v>1163268</v>
      </c>
      <c r="I7" s="53" t="s">
        <v>3</v>
      </c>
      <c r="J7" s="54" t="s">
        <v>4</v>
      </c>
    </row>
    <row r="8" spans="1:10" x14ac:dyDescent="0.25">
      <c r="A8" s="59">
        <v>46196</v>
      </c>
      <c r="B8" s="60" t="s">
        <v>84</v>
      </c>
      <c r="C8" s="54" t="s">
        <v>43</v>
      </c>
      <c r="D8" s="60" t="s">
        <v>91</v>
      </c>
      <c r="E8" s="61">
        <v>4328850</v>
      </c>
      <c r="F8" s="61">
        <v>0</v>
      </c>
      <c r="G8" s="61">
        <v>346308</v>
      </c>
      <c r="H8" s="61">
        <v>4675158</v>
      </c>
      <c r="I8" s="53" t="s">
        <v>3</v>
      </c>
      <c r="J8" s="54" t="s">
        <v>4</v>
      </c>
    </row>
    <row r="9" spans="1:10" x14ac:dyDescent="0.25">
      <c r="A9" s="55">
        <v>46200</v>
      </c>
      <c r="B9" s="62" t="s">
        <v>93</v>
      </c>
      <c r="C9" s="54"/>
      <c r="D9" s="62" t="s">
        <v>94</v>
      </c>
      <c r="E9" s="61">
        <v>-104882</v>
      </c>
      <c r="F9" s="61">
        <v>0</v>
      </c>
      <c r="G9" s="61">
        <v>-8391</v>
      </c>
      <c r="H9" s="61">
        <v>-113273</v>
      </c>
      <c r="I9" s="53" t="s">
        <v>3</v>
      </c>
      <c r="J9" s="54" t="s">
        <v>4</v>
      </c>
    </row>
    <row r="10" spans="1:10" x14ac:dyDescent="0.25">
      <c r="A10" s="55">
        <v>46200</v>
      </c>
      <c r="B10" s="62" t="s">
        <v>97</v>
      </c>
      <c r="D10" s="62" t="s">
        <v>98</v>
      </c>
      <c r="E10" s="65">
        <v>-110780</v>
      </c>
      <c r="F10" s="65">
        <v>0</v>
      </c>
      <c r="G10" s="65">
        <v>-8862</v>
      </c>
      <c r="H10" s="65">
        <v>-119642</v>
      </c>
      <c r="I10" s="53" t="s">
        <v>3</v>
      </c>
      <c r="J10" s="54" t="s">
        <v>4</v>
      </c>
    </row>
    <row r="13" spans="1:10" x14ac:dyDescent="0.25">
      <c r="H13" s="63">
        <f>SUM(H2:H10)</f>
        <v>15818644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B33D7-E07E-4B15-AE34-56971A27A0C5}">
  <dimension ref="A1:J9"/>
  <sheetViews>
    <sheetView workbookViewId="0">
      <selection activeCell="H9" sqref="H9"/>
    </sheetView>
  </sheetViews>
  <sheetFormatPr defaultRowHeight="15" x14ac:dyDescent="0.25"/>
  <cols>
    <col min="1" max="1" width="11.85546875" style="44" customWidth="1"/>
    <col min="2" max="2" width="9" style="44"/>
    <col min="3" max="3" width="10" style="44" customWidth="1"/>
    <col min="4" max="4" width="13.7109375" customWidth="1"/>
    <col min="5" max="5" width="10" style="44" customWidth="1"/>
    <col min="6" max="6" width="9" style="44"/>
    <col min="7" max="7" width="9.42578125" style="44" customWidth="1"/>
    <col min="8" max="8" width="11" style="44" customWidth="1"/>
    <col min="9" max="9" width="58.7109375" bestFit="1" customWidth="1"/>
    <col min="10" max="10" width="15.85546875" style="44" customWidth="1"/>
  </cols>
  <sheetData>
    <row r="1" spans="1:10" ht="31.5" x14ac:dyDescent="0.25">
      <c r="A1" s="37" t="s">
        <v>1</v>
      </c>
      <c r="B1" s="38" t="s">
        <v>0</v>
      </c>
      <c r="C1" s="38" t="s">
        <v>11</v>
      </c>
      <c r="D1" s="38" t="s">
        <v>12</v>
      </c>
      <c r="E1" s="39" t="s">
        <v>15</v>
      </c>
      <c r="F1" s="38" t="s">
        <v>16</v>
      </c>
      <c r="G1" s="39" t="s">
        <v>2</v>
      </c>
      <c r="H1" s="39" t="s">
        <v>23</v>
      </c>
      <c r="I1" s="38" t="s">
        <v>13</v>
      </c>
      <c r="J1" s="38" t="s">
        <v>14</v>
      </c>
    </row>
    <row r="2" spans="1:10" x14ac:dyDescent="0.25">
      <c r="A2" s="43">
        <v>46149</v>
      </c>
      <c r="B2" s="44">
        <v>32802</v>
      </c>
      <c r="C2" s="44" t="s">
        <v>43</v>
      </c>
      <c r="D2" t="s">
        <v>73</v>
      </c>
      <c r="E2" s="49">
        <v>948057</v>
      </c>
      <c r="F2" s="50">
        <v>0.08</v>
      </c>
      <c r="G2" s="49">
        <v>75845</v>
      </c>
      <c r="H2" s="49">
        <v>1023902</v>
      </c>
      <c r="I2" t="s">
        <v>3</v>
      </c>
      <c r="J2" s="44" t="s">
        <v>4</v>
      </c>
    </row>
    <row r="3" spans="1:10" x14ac:dyDescent="0.25">
      <c r="A3" s="43">
        <v>46149</v>
      </c>
      <c r="B3" s="44">
        <v>32801</v>
      </c>
      <c r="C3" s="44" t="s">
        <v>43</v>
      </c>
      <c r="D3" t="s">
        <v>74</v>
      </c>
      <c r="E3" s="49">
        <v>2256405</v>
      </c>
      <c r="F3" s="50">
        <v>0.08</v>
      </c>
      <c r="G3" s="49">
        <v>180512</v>
      </c>
      <c r="H3" s="49">
        <v>2436917</v>
      </c>
      <c r="I3" t="s">
        <v>3</v>
      </c>
      <c r="J3" s="44" t="s">
        <v>4</v>
      </c>
    </row>
    <row r="4" spans="1:10" x14ac:dyDescent="0.25">
      <c r="A4" s="43">
        <v>46149</v>
      </c>
      <c r="B4" s="44">
        <v>32800</v>
      </c>
      <c r="C4" s="44" t="s">
        <v>43</v>
      </c>
      <c r="D4" t="s">
        <v>75</v>
      </c>
      <c r="E4" s="49">
        <v>2107865</v>
      </c>
      <c r="F4" s="50">
        <v>0.08</v>
      </c>
      <c r="G4" s="49">
        <v>168629</v>
      </c>
      <c r="H4" s="49">
        <v>2276494</v>
      </c>
      <c r="I4" t="s">
        <v>3</v>
      </c>
      <c r="J4" s="44" t="s">
        <v>4</v>
      </c>
    </row>
    <row r="5" spans="1:10" x14ac:dyDescent="0.25">
      <c r="A5" s="43">
        <v>46163</v>
      </c>
      <c r="B5" s="44">
        <v>36024</v>
      </c>
      <c r="C5" s="44" t="s">
        <v>43</v>
      </c>
      <c r="D5" t="s">
        <v>76</v>
      </c>
      <c r="E5" s="49">
        <v>1194717</v>
      </c>
      <c r="F5" s="50">
        <v>0.08</v>
      </c>
      <c r="G5" s="49">
        <v>95577</v>
      </c>
      <c r="H5" s="49">
        <v>1290294</v>
      </c>
      <c r="I5" t="s">
        <v>3</v>
      </c>
      <c r="J5" s="44" t="s">
        <v>4</v>
      </c>
    </row>
    <row r="6" spans="1:10" x14ac:dyDescent="0.25">
      <c r="A6" s="43">
        <v>46163</v>
      </c>
      <c r="B6" s="44">
        <v>36025</v>
      </c>
      <c r="C6" s="44" t="s">
        <v>43</v>
      </c>
      <c r="D6" t="s">
        <v>77</v>
      </c>
      <c r="E6" s="49">
        <v>1965920</v>
      </c>
      <c r="F6" s="50">
        <v>0.08</v>
      </c>
      <c r="G6" s="49">
        <v>157274</v>
      </c>
      <c r="H6" s="49">
        <v>2123194</v>
      </c>
      <c r="I6" t="s">
        <v>3</v>
      </c>
      <c r="J6" s="44" t="s">
        <v>4</v>
      </c>
    </row>
    <row r="7" spans="1:10" x14ac:dyDescent="0.25">
      <c r="A7" s="43">
        <v>46147</v>
      </c>
      <c r="D7" t="s">
        <v>78</v>
      </c>
      <c r="E7" s="52">
        <v>-52441</v>
      </c>
      <c r="F7" s="50">
        <v>0.08</v>
      </c>
      <c r="G7" s="52">
        <v>-4195</v>
      </c>
      <c r="H7" s="52">
        <v>-56636</v>
      </c>
      <c r="I7" t="s">
        <v>3</v>
      </c>
      <c r="J7" s="44" t="s">
        <v>4</v>
      </c>
    </row>
    <row r="9" spans="1:10" x14ac:dyDescent="0.25">
      <c r="H9" s="51">
        <f>SUM(H2:H7)</f>
        <v>9094165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"/>
  <sheetViews>
    <sheetView workbookViewId="0">
      <selection activeCell="E15" sqref="E15"/>
    </sheetView>
  </sheetViews>
  <sheetFormatPr defaultRowHeight="15" x14ac:dyDescent="0.25"/>
  <cols>
    <col min="1" max="1" width="12.85546875" customWidth="1"/>
    <col min="2" max="2" width="16.85546875" customWidth="1"/>
    <col min="3" max="3" width="15.42578125" customWidth="1"/>
    <col min="4" max="4" width="23.42578125" customWidth="1"/>
    <col min="5" max="5" width="13.28515625" bestFit="1" customWidth="1"/>
    <col min="6" max="6" width="11.5703125" customWidth="1"/>
    <col min="7" max="7" width="12.140625" customWidth="1"/>
    <col min="8" max="8" width="17.5703125" customWidth="1"/>
    <col min="9" max="9" width="59.5703125" customWidth="1"/>
    <col min="10" max="10" width="14.42578125" customWidth="1"/>
  </cols>
  <sheetData>
    <row r="1" spans="1:10" ht="31.5" x14ac:dyDescent="0.25">
      <c r="A1" s="37" t="s">
        <v>1</v>
      </c>
      <c r="B1" s="38" t="s">
        <v>0</v>
      </c>
      <c r="C1" s="38" t="s">
        <v>11</v>
      </c>
      <c r="D1" s="38" t="s">
        <v>12</v>
      </c>
      <c r="E1" s="39" t="s">
        <v>15</v>
      </c>
      <c r="F1" s="38" t="s">
        <v>16</v>
      </c>
      <c r="G1" s="39" t="s">
        <v>2</v>
      </c>
      <c r="H1" s="39" t="s">
        <v>23</v>
      </c>
      <c r="I1" s="38" t="s">
        <v>13</v>
      </c>
      <c r="J1" s="38" t="s">
        <v>14</v>
      </c>
    </row>
    <row r="2" spans="1:10" x14ac:dyDescent="0.25">
      <c r="A2" s="43">
        <v>46127</v>
      </c>
      <c r="B2" s="44" t="s">
        <v>66</v>
      </c>
      <c r="C2" s="44" t="s">
        <v>43</v>
      </c>
      <c r="D2" t="s">
        <v>69</v>
      </c>
      <c r="E2" s="48">
        <v>3697915</v>
      </c>
      <c r="F2" s="45">
        <v>0.08</v>
      </c>
      <c r="G2" s="48">
        <f>E2*F2</f>
        <v>295833.2</v>
      </c>
      <c r="H2" s="48">
        <f>E2+G2</f>
        <v>3993748.2</v>
      </c>
      <c r="I2" s="46" t="s">
        <v>3</v>
      </c>
      <c r="J2" s="47" t="s">
        <v>4</v>
      </c>
    </row>
    <row r="3" spans="1:10" x14ac:dyDescent="0.25">
      <c r="A3" s="43">
        <v>46127</v>
      </c>
      <c r="B3" s="44" t="s">
        <v>67</v>
      </c>
      <c r="C3" s="44" t="s">
        <v>43</v>
      </c>
      <c r="D3" t="s">
        <v>70</v>
      </c>
      <c r="E3" s="48">
        <v>3691320</v>
      </c>
      <c r="F3" s="45">
        <v>0.08</v>
      </c>
      <c r="G3" s="48">
        <f>E3*F3</f>
        <v>295305.60000000003</v>
      </c>
      <c r="H3" s="48">
        <f>E3+G3</f>
        <v>3986625.6</v>
      </c>
      <c r="I3" s="46" t="s">
        <v>3</v>
      </c>
      <c r="J3" s="47" t="s">
        <v>4</v>
      </c>
    </row>
    <row r="4" spans="1:10" x14ac:dyDescent="0.25">
      <c r="A4" s="43">
        <v>46127</v>
      </c>
      <c r="B4" s="44" t="s">
        <v>68</v>
      </c>
      <c r="C4" s="44" t="s">
        <v>43</v>
      </c>
      <c r="D4" t="s">
        <v>71</v>
      </c>
      <c r="E4" s="48">
        <v>436496</v>
      </c>
      <c r="F4" s="45">
        <v>0.08</v>
      </c>
      <c r="G4" s="48">
        <f>E4*F4</f>
        <v>34919.68</v>
      </c>
      <c r="H4" s="48">
        <f>E4+G4</f>
        <v>471415.68</v>
      </c>
      <c r="I4" s="46" t="s">
        <v>3</v>
      </c>
      <c r="J4" s="47" t="s">
        <v>4</v>
      </c>
    </row>
  </sheetData>
  <pageMargins left="0.7" right="0.7" top="0.75" bottom="0.75" header="0.3" footer="0.3"/>
  <ignoredErrors>
    <ignoredError sqref="B2:B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J8"/>
  <sheetViews>
    <sheetView zoomScaleNormal="100" workbookViewId="0">
      <selection activeCell="I12" sqref="I12"/>
    </sheetView>
  </sheetViews>
  <sheetFormatPr defaultColWidth="9.140625" defaultRowHeight="15" outlineLevelRow="1" x14ac:dyDescent="0.25"/>
  <cols>
    <col min="1" max="1" width="14.28515625" style="27" customWidth="1"/>
    <col min="2" max="3" width="11.42578125" style="30" customWidth="1"/>
    <col min="4" max="4" width="57.140625" style="30" customWidth="1"/>
    <col min="5" max="5" width="17.140625" style="31" customWidth="1"/>
    <col min="6" max="6" width="11.42578125" style="30" customWidth="1"/>
    <col min="7" max="8" width="15.7109375" style="31" customWidth="1"/>
    <col min="9" max="9" width="71.140625" style="30" customWidth="1"/>
    <col min="10" max="10" width="21.42578125" style="30" customWidth="1"/>
    <col min="11" max="16384" width="9.140625" style="30"/>
  </cols>
  <sheetData>
    <row r="1" spans="1:10" ht="24.75" customHeight="1" x14ac:dyDescent="0.25">
      <c r="A1" s="37" t="s">
        <v>1</v>
      </c>
      <c r="B1" s="38" t="s">
        <v>0</v>
      </c>
      <c r="C1" s="38" t="s">
        <v>11</v>
      </c>
      <c r="D1" s="38" t="s">
        <v>12</v>
      </c>
      <c r="E1" s="39" t="s">
        <v>15</v>
      </c>
      <c r="F1" s="38" t="s">
        <v>16</v>
      </c>
      <c r="G1" s="39" t="s">
        <v>2</v>
      </c>
      <c r="H1" s="39" t="s">
        <v>23</v>
      </c>
      <c r="I1" s="38" t="s">
        <v>13</v>
      </c>
      <c r="J1" s="38" t="s">
        <v>14</v>
      </c>
    </row>
    <row r="2" spans="1:10" outlineLevel="1" x14ac:dyDescent="0.25">
      <c r="A2" s="34">
        <v>46095</v>
      </c>
      <c r="B2" s="35" t="s">
        <v>54</v>
      </c>
      <c r="C2" s="35" t="s">
        <v>43</v>
      </c>
      <c r="D2" s="35" t="s">
        <v>60</v>
      </c>
      <c r="E2" s="32">
        <v>3261250</v>
      </c>
      <c r="F2" s="36" t="s">
        <v>17</v>
      </c>
      <c r="G2" s="32">
        <v>260900</v>
      </c>
      <c r="H2" s="33">
        <f>+E2+G2</f>
        <v>3522150</v>
      </c>
      <c r="I2" s="35" t="s">
        <v>3</v>
      </c>
      <c r="J2" s="35" t="s">
        <v>4</v>
      </c>
    </row>
    <row r="3" spans="1:10" outlineLevel="1" x14ac:dyDescent="0.25">
      <c r="A3" s="34">
        <v>46095</v>
      </c>
      <c r="B3" s="35" t="s">
        <v>55</v>
      </c>
      <c r="C3" s="35" t="s">
        <v>43</v>
      </c>
      <c r="D3" s="35" t="s">
        <v>61</v>
      </c>
      <c r="E3" s="32">
        <v>502440</v>
      </c>
      <c r="F3" s="36" t="s">
        <v>17</v>
      </c>
      <c r="G3" s="32">
        <v>40195</v>
      </c>
      <c r="H3" s="33">
        <f t="shared" ref="H3:H7" si="0">+E3+G3</f>
        <v>542635</v>
      </c>
      <c r="I3" s="35" t="s">
        <v>3</v>
      </c>
      <c r="J3" s="35" t="s">
        <v>4</v>
      </c>
    </row>
    <row r="4" spans="1:10" outlineLevel="1" x14ac:dyDescent="0.25">
      <c r="A4" s="40">
        <v>46095</v>
      </c>
      <c r="B4" s="35" t="s">
        <v>56</v>
      </c>
      <c r="C4" s="35" t="s">
        <v>43</v>
      </c>
      <c r="D4" s="41" t="s">
        <v>62</v>
      </c>
      <c r="E4" s="32">
        <v>3985250</v>
      </c>
      <c r="F4" s="36" t="s">
        <v>17</v>
      </c>
      <c r="G4" s="32">
        <v>318820</v>
      </c>
      <c r="H4" s="33">
        <f t="shared" si="0"/>
        <v>4304070</v>
      </c>
      <c r="I4" s="35" t="s">
        <v>3</v>
      </c>
      <c r="J4" s="35" t="s">
        <v>4</v>
      </c>
    </row>
    <row r="5" spans="1:10" outlineLevel="1" x14ac:dyDescent="0.25">
      <c r="A5" s="40">
        <v>46112</v>
      </c>
      <c r="B5" s="35" t="s">
        <v>57</v>
      </c>
      <c r="C5" s="35" t="s">
        <v>43</v>
      </c>
      <c r="D5" s="41" t="s">
        <v>63</v>
      </c>
      <c r="E5" s="32">
        <v>2970765</v>
      </c>
      <c r="F5" s="36" t="s">
        <v>17</v>
      </c>
      <c r="G5" s="32">
        <v>237661</v>
      </c>
      <c r="H5" s="33">
        <f t="shared" si="0"/>
        <v>3208426</v>
      </c>
      <c r="I5" s="35" t="s">
        <v>3</v>
      </c>
      <c r="J5" s="35" t="s">
        <v>4</v>
      </c>
    </row>
    <row r="6" spans="1:10" outlineLevel="1" x14ac:dyDescent="0.25">
      <c r="A6" s="40">
        <v>46112</v>
      </c>
      <c r="B6" s="35" t="s">
        <v>58</v>
      </c>
      <c r="C6" s="35" t="s">
        <v>43</v>
      </c>
      <c r="D6" s="41" t="s">
        <v>64</v>
      </c>
      <c r="E6" s="32">
        <v>740805</v>
      </c>
      <c r="F6" s="36" t="s">
        <v>17</v>
      </c>
      <c r="G6" s="32">
        <v>59264</v>
      </c>
      <c r="H6" s="33">
        <f t="shared" ref="H6" si="1">+E6+G6</f>
        <v>800069</v>
      </c>
      <c r="I6" s="35" t="s">
        <v>3</v>
      </c>
      <c r="J6" s="35" t="s">
        <v>4</v>
      </c>
    </row>
    <row r="7" spans="1:10" outlineLevel="1" x14ac:dyDescent="0.25">
      <c r="A7" s="40">
        <v>46112</v>
      </c>
      <c r="B7" s="35" t="s">
        <v>59</v>
      </c>
      <c r="C7" s="35" t="s">
        <v>43</v>
      </c>
      <c r="D7" s="41" t="s">
        <v>65</v>
      </c>
      <c r="E7" s="32">
        <v>3345620</v>
      </c>
      <c r="F7" s="36" t="s">
        <v>17</v>
      </c>
      <c r="G7" s="32">
        <v>267650</v>
      </c>
      <c r="H7" s="33">
        <f t="shared" si="0"/>
        <v>3613270</v>
      </c>
      <c r="I7" s="35" t="s">
        <v>3</v>
      </c>
      <c r="J7" s="35" t="s">
        <v>4</v>
      </c>
    </row>
    <row r="8" spans="1:10" x14ac:dyDescent="0.25">
      <c r="H8" s="33">
        <f>SUM(H2:H7)</f>
        <v>15990620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J5"/>
  <sheetViews>
    <sheetView zoomScaleNormal="100" workbookViewId="0"/>
  </sheetViews>
  <sheetFormatPr defaultColWidth="9.140625" defaultRowHeight="15" outlineLevelRow="1" x14ac:dyDescent="0.25"/>
  <cols>
    <col min="1" max="1" width="14.28515625" style="27" customWidth="1"/>
    <col min="2" max="3" width="11.42578125" style="30" customWidth="1"/>
    <col min="4" max="4" width="57.140625" style="30" customWidth="1"/>
    <col min="5" max="5" width="17.140625" style="31" customWidth="1"/>
    <col min="6" max="6" width="11.42578125" style="30" customWidth="1"/>
    <col min="7" max="8" width="15.7109375" style="31" customWidth="1"/>
    <col min="9" max="9" width="50" style="30" customWidth="1"/>
    <col min="10" max="10" width="21.42578125" style="30" customWidth="1"/>
    <col min="11" max="16384" width="9.140625" style="30"/>
  </cols>
  <sheetData>
    <row r="1" spans="1:10" ht="24.75" customHeight="1" x14ac:dyDescent="0.25">
      <c r="A1" s="37" t="s">
        <v>1</v>
      </c>
      <c r="B1" s="38" t="s">
        <v>0</v>
      </c>
      <c r="C1" s="38" t="s">
        <v>11</v>
      </c>
      <c r="D1" s="38" t="s">
        <v>12</v>
      </c>
      <c r="E1" s="39" t="s">
        <v>15</v>
      </c>
      <c r="F1" s="38" t="s">
        <v>16</v>
      </c>
      <c r="G1" s="39" t="s">
        <v>2</v>
      </c>
      <c r="H1" s="39" t="s">
        <v>23</v>
      </c>
      <c r="I1" s="38" t="s">
        <v>13</v>
      </c>
      <c r="J1" s="38" t="s">
        <v>14</v>
      </c>
    </row>
    <row r="2" spans="1:10" outlineLevel="1" x14ac:dyDescent="0.25">
      <c r="A2" s="40">
        <v>46058</v>
      </c>
      <c r="B2" s="35"/>
      <c r="C2" s="35"/>
      <c r="D2" s="41" t="s">
        <v>51</v>
      </c>
      <c r="E2" s="32">
        <v>-443120</v>
      </c>
      <c r="F2" s="36" t="s">
        <v>17</v>
      </c>
      <c r="G2" s="32">
        <v>-35450</v>
      </c>
      <c r="H2" s="33">
        <f t="shared" ref="H2:H4" si="0">+E2+G2</f>
        <v>-478570</v>
      </c>
      <c r="I2" s="35" t="s">
        <v>3</v>
      </c>
      <c r="J2" s="35" t="s">
        <v>4</v>
      </c>
    </row>
    <row r="3" spans="1:10" outlineLevel="1" x14ac:dyDescent="0.25">
      <c r="A3" s="40">
        <v>46060</v>
      </c>
      <c r="B3" s="35"/>
      <c r="C3" s="35"/>
      <c r="D3" s="41" t="s">
        <v>52</v>
      </c>
      <c r="E3" s="32">
        <v>-202206</v>
      </c>
      <c r="F3" s="36" t="s">
        <v>17</v>
      </c>
      <c r="G3" s="32">
        <v>-16176</v>
      </c>
      <c r="H3" s="33">
        <f t="shared" si="0"/>
        <v>-218382</v>
      </c>
      <c r="I3" s="35" t="s">
        <v>3</v>
      </c>
      <c r="J3" s="35" t="s">
        <v>4</v>
      </c>
    </row>
    <row r="4" spans="1:10" x14ac:dyDescent="0.25">
      <c r="A4" s="40">
        <v>46066</v>
      </c>
      <c r="B4" s="35"/>
      <c r="C4" s="35"/>
      <c r="D4" s="41" t="s">
        <v>53</v>
      </c>
      <c r="E4" s="32">
        <v>-67402</v>
      </c>
      <c r="F4" s="36" t="s">
        <v>17</v>
      </c>
      <c r="G4" s="32">
        <v>-5392</v>
      </c>
      <c r="H4" s="33">
        <f t="shared" si="0"/>
        <v>-72794</v>
      </c>
      <c r="I4" s="35" t="s">
        <v>3</v>
      </c>
      <c r="J4" s="35" t="s">
        <v>4</v>
      </c>
    </row>
    <row r="5" spans="1:10" x14ac:dyDescent="0.25">
      <c r="H5" s="33">
        <f>SUM(H2:H4)</f>
        <v>-769746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J9"/>
  <sheetViews>
    <sheetView zoomScaleNormal="100" workbookViewId="0">
      <selection activeCell="H1" sqref="H1"/>
    </sheetView>
  </sheetViews>
  <sheetFormatPr defaultColWidth="9.140625" defaultRowHeight="15" outlineLevelRow="1" x14ac:dyDescent="0.25"/>
  <cols>
    <col min="1" max="1" width="14.28515625" style="27" customWidth="1"/>
    <col min="2" max="3" width="11.42578125" style="30" customWidth="1"/>
    <col min="4" max="4" width="57.140625" style="30" customWidth="1"/>
    <col min="5" max="5" width="17.140625" style="31" customWidth="1"/>
    <col min="6" max="6" width="11.42578125" style="30" customWidth="1"/>
    <col min="7" max="8" width="15.7109375" style="31" customWidth="1"/>
    <col min="9" max="9" width="50" style="30" customWidth="1"/>
    <col min="10" max="10" width="21.42578125" style="30" customWidth="1"/>
    <col min="11" max="16384" width="9.140625" style="30"/>
  </cols>
  <sheetData>
    <row r="1" spans="1:10" ht="24.75" customHeight="1" x14ac:dyDescent="0.25">
      <c r="A1" s="37" t="s">
        <v>1</v>
      </c>
      <c r="B1" s="38" t="s">
        <v>0</v>
      </c>
      <c r="C1" s="38" t="s">
        <v>11</v>
      </c>
      <c r="D1" s="38" t="s">
        <v>12</v>
      </c>
      <c r="E1" s="39" t="s">
        <v>15</v>
      </c>
      <c r="F1" s="38" t="s">
        <v>16</v>
      </c>
      <c r="G1" s="39" t="s">
        <v>2</v>
      </c>
      <c r="H1" s="39" t="s">
        <v>23</v>
      </c>
      <c r="I1" s="38" t="s">
        <v>13</v>
      </c>
      <c r="J1" s="38" t="s">
        <v>14</v>
      </c>
    </row>
    <row r="2" spans="1:10" outlineLevel="1" x14ac:dyDescent="0.25">
      <c r="A2" s="34">
        <v>46041</v>
      </c>
      <c r="B2" s="35" t="s">
        <v>38</v>
      </c>
      <c r="C2" s="35" t="s">
        <v>43</v>
      </c>
      <c r="D2" s="35" t="s">
        <v>44</v>
      </c>
      <c r="E2" s="32">
        <v>4045500</v>
      </c>
      <c r="F2" s="36" t="s">
        <v>17</v>
      </c>
      <c r="G2" s="32">
        <v>323640</v>
      </c>
      <c r="H2" s="33">
        <f>+E2+G2</f>
        <v>4369140</v>
      </c>
      <c r="I2" s="35" t="s">
        <v>3</v>
      </c>
      <c r="J2" s="35" t="s">
        <v>4</v>
      </c>
    </row>
    <row r="3" spans="1:10" outlineLevel="1" x14ac:dyDescent="0.25">
      <c r="A3" s="34">
        <v>46041</v>
      </c>
      <c r="B3" s="35" t="s">
        <v>39</v>
      </c>
      <c r="C3" s="35" t="s">
        <v>43</v>
      </c>
      <c r="D3" s="35" t="s">
        <v>45</v>
      </c>
      <c r="E3" s="32">
        <v>1089600</v>
      </c>
      <c r="F3" s="36" t="s">
        <v>17</v>
      </c>
      <c r="G3" s="32">
        <v>87168</v>
      </c>
      <c r="H3" s="33">
        <f t="shared" ref="H3:H8" si="0">+E3+G3</f>
        <v>1176768</v>
      </c>
      <c r="I3" s="35" t="s">
        <v>3</v>
      </c>
      <c r="J3" s="35" t="s">
        <v>4</v>
      </c>
    </row>
    <row r="4" spans="1:10" outlineLevel="1" x14ac:dyDescent="0.25">
      <c r="A4" s="40">
        <v>46050</v>
      </c>
      <c r="B4" s="35" t="s">
        <v>40</v>
      </c>
      <c r="C4" s="35" t="s">
        <v>43</v>
      </c>
      <c r="D4" s="41" t="s">
        <v>46</v>
      </c>
      <c r="E4" s="32">
        <v>238365</v>
      </c>
      <c r="F4" s="36" t="s">
        <v>17</v>
      </c>
      <c r="G4" s="32">
        <v>19069</v>
      </c>
      <c r="H4" s="33">
        <f t="shared" si="0"/>
        <v>257434</v>
      </c>
      <c r="I4" s="35" t="s">
        <v>3</v>
      </c>
      <c r="J4" s="35" t="s">
        <v>4</v>
      </c>
    </row>
    <row r="5" spans="1:10" outlineLevel="1" x14ac:dyDescent="0.25">
      <c r="A5" s="40">
        <v>46050</v>
      </c>
      <c r="B5" s="35" t="s">
        <v>41</v>
      </c>
      <c r="C5" s="35" t="s">
        <v>43</v>
      </c>
      <c r="D5" s="41" t="s">
        <v>47</v>
      </c>
      <c r="E5" s="32">
        <v>3481455</v>
      </c>
      <c r="F5" s="36" t="s">
        <v>17</v>
      </c>
      <c r="G5" s="32">
        <v>278516</v>
      </c>
      <c r="H5" s="33">
        <f t="shared" si="0"/>
        <v>3759971</v>
      </c>
      <c r="I5" s="35" t="s">
        <v>3</v>
      </c>
      <c r="J5" s="35" t="s">
        <v>4</v>
      </c>
    </row>
    <row r="6" spans="1:10" outlineLevel="1" x14ac:dyDescent="0.25">
      <c r="A6" s="40">
        <v>46050</v>
      </c>
      <c r="B6" s="35" t="s">
        <v>42</v>
      </c>
      <c r="C6" s="35" t="s">
        <v>43</v>
      </c>
      <c r="D6" s="41" t="s">
        <v>48</v>
      </c>
      <c r="E6" s="32">
        <v>715095</v>
      </c>
      <c r="F6" s="36" t="s">
        <v>17</v>
      </c>
      <c r="G6" s="32">
        <v>57208</v>
      </c>
      <c r="H6" s="33">
        <f t="shared" si="0"/>
        <v>772303</v>
      </c>
      <c r="I6" s="35" t="s">
        <v>3</v>
      </c>
      <c r="J6" s="35" t="s">
        <v>4</v>
      </c>
    </row>
    <row r="7" spans="1:10" outlineLevel="1" x14ac:dyDescent="0.25">
      <c r="A7" s="40">
        <v>46044</v>
      </c>
      <c r="B7" s="35"/>
      <c r="C7" s="35"/>
      <c r="D7" s="41" t="s">
        <v>49</v>
      </c>
      <c r="E7" s="42">
        <v>-69759</v>
      </c>
      <c r="F7" s="36" t="s">
        <v>17</v>
      </c>
      <c r="G7" s="42">
        <v>-5581</v>
      </c>
      <c r="H7" s="33">
        <f t="shared" si="0"/>
        <v>-75340</v>
      </c>
      <c r="I7" s="35" t="s">
        <v>3</v>
      </c>
      <c r="J7" s="35" t="s">
        <v>4</v>
      </c>
    </row>
    <row r="8" spans="1:10" x14ac:dyDescent="0.25">
      <c r="A8" s="40">
        <v>46052</v>
      </c>
      <c r="B8" s="35"/>
      <c r="C8" s="35"/>
      <c r="D8" s="41" t="s">
        <v>50</v>
      </c>
      <c r="E8" s="42">
        <v>-344913</v>
      </c>
      <c r="F8" s="36" t="s">
        <v>17</v>
      </c>
      <c r="G8" s="42">
        <v>-27593</v>
      </c>
      <c r="H8" s="33">
        <f t="shared" si="0"/>
        <v>-372506</v>
      </c>
      <c r="I8" s="35" t="s">
        <v>3</v>
      </c>
      <c r="J8" s="35" t="s">
        <v>4</v>
      </c>
    </row>
    <row r="9" spans="1:10" x14ac:dyDescent="0.25">
      <c r="H9" s="33">
        <f>SUM(H2:H8)</f>
        <v>9887770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Tổng hợp công nợ </vt:lpstr>
      <vt:lpstr>Sheet1</vt:lpstr>
      <vt:lpstr>T08</vt:lpstr>
      <vt:lpstr>T07</vt:lpstr>
      <vt:lpstr>T06</vt:lpstr>
      <vt:lpstr>T05</vt:lpstr>
      <vt:lpstr>T04</vt:lpstr>
      <vt:lpstr>T03</vt:lpstr>
      <vt:lpstr>T02</vt:lpstr>
      <vt:lpstr>T01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2023-07-07T03:18:46Z</dcterms:created>
  <dcterms:modified xsi:type="dcterms:W3CDTF">2026-09-09T07:44:46Z</dcterms:modified>
</cp:coreProperties>
</file>