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13_ncr:1_{B3BA8BD0-3D44-4F34-8CD2-44B4B6B99D9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Tmart" sheetId="1" r:id="rId1"/>
    <sheet name="Phần NCC chưa chốt" sheetId="2" r:id="rId2"/>
    <sheet name="Phần XT đã chốt" sheetId="3" r:id="rId3"/>
  </sheets>
  <definedNames>
    <definedName name="_xlnm._FilterDatabase" localSheetId="1" hidden="1">'Phần NCC chưa chốt'!$A$2:$G$49</definedName>
    <definedName name="_xlnm._FilterDatabase" localSheetId="2" hidden="1">'Phần XT đã chốt'!$A$4:$I$428</definedName>
    <definedName name="_xlnm._FilterDatabase" localSheetId="0" hidden="1">Tmart!$A$2:$G$2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7" i="2"/>
  <c r="H8" i="2"/>
  <c r="H9" i="2"/>
  <c r="H10" i="2"/>
  <c r="H12" i="2"/>
  <c r="H14" i="2"/>
  <c r="H15" i="2"/>
  <c r="H16" i="2"/>
  <c r="H17" i="2"/>
  <c r="H18" i="2"/>
  <c r="H20" i="2"/>
  <c r="H22" i="2"/>
  <c r="H24" i="2"/>
  <c r="H25" i="2"/>
  <c r="H26" i="2"/>
  <c r="H28" i="2"/>
  <c r="H29" i="2"/>
  <c r="H31" i="2"/>
  <c r="H33" i="2"/>
  <c r="H35" i="2"/>
  <c r="H37" i="2"/>
  <c r="H39" i="2"/>
  <c r="H41" i="2"/>
  <c r="H43" i="2"/>
  <c r="H44" i="2"/>
  <c r="H45" i="2"/>
  <c r="H46" i="2"/>
  <c r="H47" i="2"/>
  <c r="H4" i="2"/>
  <c r="H290" i="3"/>
  <c r="H2" i="3" l="1"/>
  <c r="H7" i="3"/>
  <c r="I7" i="3" s="1"/>
  <c r="H8" i="3"/>
  <c r="H9" i="3"/>
  <c r="I9" i="3" s="1"/>
  <c r="H10" i="3"/>
  <c r="I10" i="3" s="1"/>
  <c r="H11" i="3"/>
  <c r="I11" i="3" s="1"/>
  <c r="H12" i="3"/>
  <c r="I12" i="3" s="1"/>
  <c r="H13" i="3"/>
  <c r="H14" i="3"/>
  <c r="I14" i="3" s="1"/>
  <c r="H15" i="3"/>
  <c r="I15" i="3" s="1"/>
  <c r="H16" i="3"/>
  <c r="H17" i="3"/>
  <c r="I17" i="3" s="1"/>
  <c r="H18" i="3"/>
  <c r="I18" i="3" s="1"/>
  <c r="H20" i="3"/>
  <c r="I20" i="3" s="1"/>
  <c r="H21" i="3"/>
  <c r="I21" i="3" s="1"/>
  <c r="H22" i="3"/>
  <c r="I22" i="3" s="1"/>
  <c r="H23" i="3"/>
  <c r="I23" i="3" s="1"/>
  <c r="H25" i="3"/>
  <c r="I25" i="3" s="1"/>
  <c r="H27" i="3"/>
  <c r="I27" i="3" s="1"/>
  <c r="H28" i="3"/>
  <c r="I28" i="3" s="1"/>
  <c r="H29" i="3"/>
  <c r="I29" i="3" s="1"/>
  <c r="H31" i="3"/>
  <c r="I31" i="3" s="1"/>
  <c r="H32" i="3"/>
  <c r="I32" i="3" s="1"/>
  <c r="H34" i="3"/>
  <c r="I34" i="3" s="1"/>
  <c r="H35" i="3"/>
  <c r="I35" i="3" s="1"/>
  <c r="H36" i="3"/>
  <c r="I36" i="3" s="1"/>
  <c r="H38" i="3"/>
  <c r="I38" i="3" s="1"/>
  <c r="H39" i="3"/>
  <c r="I39" i="3" s="1"/>
  <c r="H41" i="3"/>
  <c r="I41" i="3" s="1"/>
  <c r="H42" i="3"/>
  <c r="I42" i="3" s="1"/>
  <c r="H43" i="3"/>
  <c r="I43" i="3" s="1"/>
  <c r="H45" i="3"/>
  <c r="I45" i="3" s="1"/>
  <c r="H46" i="3"/>
  <c r="I46" i="3" s="1"/>
  <c r="H48" i="3"/>
  <c r="I48" i="3" s="1"/>
  <c r="H49" i="3"/>
  <c r="I49" i="3" s="1"/>
  <c r="H50" i="3"/>
  <c r="I50" i="3" s="1"/>
  <c r="H51" i="3"/>
  <c r="I51" i="3" s="1"/>
  <c r="H52" i="3"/>
  <c r="I52" i="3" s="1"/>
  <c r="H54" i="3"/>
  <c r="I54" i="3" s="1"/>
  <c r="H56" i="3"/>
  <c r="I56" i="3" s="1"/>
  <c r="H58" i="3"/>
  <c r="I58" i="3" s="1"/>
  <c r="H59" i="3"/>
  <c r="I59" i="3" s="1"/>
  <c r="H60" i="3"/>
  <c r="I60" i="3" s="1"/>
  <c r="H62" i="3"/>
  <c r="I62" i="3" s="1"/>
  <c r="H64" i="3"/>
  <c r="I64" i="3" s="1"/>
  <c r="H66" i="3"/>
  <c r="I66" i="3" s="1"/>
  <c r="H67" i="3"/>
  <c r="I67" i="3" s="1"/>
  <c r="H68" i="3"/>
  <c r="I68" i="3" s="1"/>
  <c r="H69" i="3"/>
  <c r="I69" i="3" s="1"/>
  <c r="H71" i="3"/>
  <c r="I71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80" i="3"/>
  <c r="I80" i="3" s="1"/>
  <c r="H81" i="3"/>
  <c r="I81" i="3" s="1"/>
  <c r="H83" i="3"/>
  <c r="I83" i="3" s="1"/>
  <c r="H84" i="3"/>
  <c r="I84" i="3" s="1"/>
  <c r="H86" i="3"/>
  <c r="I86" i="3" s="1"/>
  <c r="H87" i="3"/>
  <c r="I87" i="3" s="1"/>
  <c r="H88" i="3"/>
  <c r="I88" i="3" s="1"/>
  <c r="H89" i="3"/>
  <c r="I89" i="3" s="1"/>
  <c r="H90" i="3"/>
  <c r="I90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9" i="3"/>
  <c r="I99" i="3" s="1"/>
  <c r="H100" i="3"/>
  <c r="I100" i="3" s="1"/>
  <c r="H102" i="3"/>
  <c r="I102" i="3" s="1"/>
  <c r="H103" i="3"/>
  <c r="I103" i="3" s="1"/>
  <c r="H105" i="3"/>
  <c r="I105" i="3" s="1"/>
  <c r="H107" i="3"/>
  <c r="I107" i="3" s="1"/>
  <c r="H108" i="3"/>
  <c r="I108" i="3" s="1"/>
  <c r="H109" i="3"/>
  <c r="I109" i="3" s="1"/>
  <c r="H110" i="3"/>
  <c r="I110" i="3" s="1"/>
  <c r="H112" i="3"/>
  <c r="I112" i="3" s="1"/>
  <c r="H113" i="3"/>
  <c r="I113" i="3" s="1"/>
  <c r="H114" i="3"/>
  <c r="I114" i="3" s="1"/>
  <c r="H115" i="3"/>
  <c r="I115" i="3" s="1"/>
  <c r="H117" i="3"/>
  <c r="I117" i="3" s="1"/>
  <c r="H118" i="3"/>
  <c r="I118" i="3" s="1"/>
  <c r="H119" i="3"/>
  <c r="I119" i="3" s="1"/>
  <c r="H120" i="3"/>
  <c r="I120" i="3" s="1"/>
  <c r="H121" i="3"/>
  <c r="I121" i="3" s="1"/>
  <c r="H123" i="3"/>
  <c r="I123" i="3" s="1"/>
  <c r="H124" i="3"/>
  <c r="I124" i="3" s="1"/>
  <c r="H125" i="3"/>
  <c r="I125" i="3" s="1"/>
  <c r="H127" i="3"/>
  <c r="I127" i="3" s="1"/>
  <c r="H129" i="3"/>
  <c r="I129" i="3" s="1"/>
  <c r="H130" i="3"/>
  <c r="I130" i="3" s="1"/>
  <c r="H131" i="3"/>
  <c r="I131" i="3" s="1"/>
  <c r="H132" i="3"/>
  <c r="I132" i="3" s="1"/>
  <c r="H133" i="3"/>
  <c r="I133" i="3" s="1"/>
  <c r="H135" i="3"/>
  <c r="I135" i="3" s="1"/>
  <c r="H136" i="3"/>
  <c r="I136" i="3" s="1"/>
  <c r="H137" i="3"/>
  <c r="I137" i="3" s="1"/>
  <c r="H138" i="3"/>
  <c r="I138" i="3" s="1"/>
  <c r="H139" i="3"/>
  <c r="I139" i="3" s="1"/>
  <c r="H140" i="3"/>
  <c r="I140" i="3" s="1"/>
  <c r="H142" i="3"/>
  <c r="I142" i="3" s="1"/>
  <c r="H143" i="3"/>
  <c r="I143" i="3" s="1"/>
  <c r="H145" i="3"/>
  <c r="I145" i="3" s="1"/>
  <c r="H146" i="3"/>
  <c r="I146" i="3" s="1"/>
  <c r="H148" i="3"/>
  <c r="I148" i="3" s="1"/>
  <c r="H149" i="3"/>
  <c r="I149" i="3" s="1"/>
  <c r="H150" i="3"/>
  <c r="I150" i="3" s="1"/>
  <c r="H151" i="3"/>
  <c r="I151" i="3" s="1"/>
  <c r="H153" i="3"/>
  <c r="I153" i="3" s="1"/>
  <c r="H154" i="3"/>
  <c r="I154" i="3" s="1"/>
  <c r="H155" i="3"/>
  <c r="I155" i="3" s="1"/>
  <c r="H156" i="3"/>
  <c r="I156" i="3" s="1"/>
  <c r="H157" i="3"/>
  <c r="I157" i="3" s="1"/>
  <c r="H159" i="3"/>
  <c r="I159" i="3" s="1"/>
  <c r="H160" i="3"/>
  <c r="I160" i="3" s="1"/>
  <c r="H162" i="3"/>
  <c r="I162" i="3" s="1"/>
  <c r="H164" i="3"/>
  <c r="I164" i="3" s="1"/>
  <c r="H165" i="3"/>
  <c r="I165" i="3" s="1"/>
  <c r="H167" i="3"/>
  <c r="I167" i="3" s="1"/>
  <c r="H168" i="3"/>
  <c r="I168" i="3" s="1"/>
  <c r="H170" i="3"/>
  <c r="I170" i="3" s="1"/>
  <c r="H171" i="3"/>
  <c r="I171" i="3" s="1"/>
  <c r="H172" i="3"/>
  <c r="I172" i="3" s="1"/>
  <c r="H173" i="3"/>
  <c r="I173" i="3" s="1"/>
  <c r="H175" i="3"/>
  <c r="I175" i="3" s="1"/>
  <c r="H176" i="3"/>
  <c r="I176" i="3" s="1"/>
  <c r="H177" i="3"/>
  <c r="I177" i="3" s="1"/>
  <c r="H178" i="3"/>
  <c r="I178" i="3" s="1"/>
  <c r="H180" i="3"/>
  <c r="I180" i="3" s="1"/>
  <c r="H181" i="3"/>
  <c r="I181" i="3" s="1"/>
  <c r="H182" i="3"/>
  <c r="I182" i="3" s="1"/>
  <c r="H183" i="3"/>
  <c r="I183" i="3" s="1"/>
  <c r="H185" i="3"/>
  <c r="I185" i="3" s="1"/>
  <c r="H186" i="3"/>
  <c r="I186" i="3" s="1"/>
  <c r="H187" i="3"/>
  <c r="I187" i="3" s="1"/>
  <c r="H189" i="3"/>
  <c r="I189" i="3" s="1"/>
  <c r="H191" i="3"/>
  <c r="I191" i="3" s="1"/>
  <c r="H192" i="3"/>
  <c r="I192" i="3" s="1"/>
  <c r="H194" i="3"/>
  <c r="I194" i="3" s="1"/>
  <c r="H196" i="3"/>
  <c r="I196" i="3" s="1"/>
  <c r="H197" i="3"/>
  <c r="I197" i="3" s="1"/>
  <c r="H198" i="3"/>
  <c r="I198" i="3" s="1"/>
  <c r="H199" i="3"/>
  <c r="I199" i="3" s="1"/>
  <c r="H200" i="3"/>
  <c r="I200" i="3" s="1"/>
  <c r="H202" i="3"/>
  <c r="I202" i="3" s="1"/>
  <c r="H204" i="3"/>
  <c r="I204" i="3" s="1"/>
  <c r="H206" i="3"/>
  <c r="I206" i="3" s="1"/>
  <c r="H208" i="3"/>
  <c r="I208" i="3" s="1"/>
  <c r="H210" i="3"/>
  <c r="I210" i="3" s="1"/>
  <c r="H212" i="3"/>
  <c r="I212" i="3" s="1"/>
  <c r="H213" i="3"/>
  <c r="I213" i="3" s="1"/>
  <c r="H215" i="3"/>
  <c r="I215" i="3" s="1"/>
  <c r="H216" i="3"/>
  <c r="I216" i="3" s="1"/>
  <c r="H218" i="3"/>
  <c r="I218" i="3" s="1"/>
  <c r="H219" i="3"/>
  <c r="I219" i="3" s="1"/>
  <c r="H220" i="3"/>
  <c r="I220" i="3" s="1"/>
  <c r="H221" i="3"/>
  <c r="I221" i="3" s="1"/>
  <c r="H222" i="3"/>
  <c r="I222" i="3" s="1"/>
  <c r="H224" i="3"/>
  <c r="I224" i="3" s="1"/>
  <c r="H225" i="3"/>
  <c r="I225" i="3" s="1"/>
  <c r="H226" i="3"/>
  <c r="I226" i="3" s="1"/>
  <c r="H227" i="3"/>
  <c r="I227" i="3" s="1"/>
  <c r="H228" i="3"/>
  <c r="I228" i="3" s="1"/>
  <c r="H229" i="3"/>
  <c r="I229" i="3" s="1"/>
  <c r="H230" i="3"/>
  <c r="I230" i="3" s="1"/>
  <c r="H231" i="3"/>
  <c r="I231" i="3" s="1"/>
  <c r="H233" i="3"/>
  <c r="I233" i="3" s="1"/>
  <c r="H234" i="3"/>
  <c r="I234" i="3" s="1"/>
  <c r="H235" i="3"/>
  <c r="I235" i="3" s="1"/>
  <c r="H237" i="3"/>
  <c r="I237" i="3" s="1"/>
  <c r="H238" i="3"/>
  <c r="I238" i="3" s="1"/>
  <c r="H239" i="3"/>
  <c r="I239" i="3" s="1"/>
  <c r="H240" i="3"/>
  <c r="I240" i="3" s="1"/>
  <c r="H241" i="3"/>
  <c r="I241" i="3" s="1"/>
  <c r="H243" i="3"/>
  <c r="I243" i="3" s="1"/>
  <c r="H245" i="3"/>
  <c r="I245" i="3" s="1"/>
  <c r="H246" i="3"/>
  <c r="I246" i="3" s="1"/>
  <c r="H248" i="3"/>
  <c r="I248" i="3" s="1"/>
  <c r="H250" i="3"/>
  <c r="I250" i="3" s="1"/>
  <c r="H251" i="3"/>
  <c r="I251" i="3" s="1"/>
  <c r="H253" i="3"/>
  <c r="I253" i="3" s="1"/>
  <c r="H254" i="3"/>
  <c r="I254" i="3" s="1"/>
  <c r="H256" i="3"/>
  <c r="I256" i="3" s="1"/>
  <c r="H257" i="3"/>
  <c r="I257" i="3" s="1"/>
  <c r="H258" i="3"/>
  <c r="I258" i="3" s="1"/>
  <c r="H259" i="3"/>
  <c r="I259" i="3" s="1"/>
  <c r="H261" i="3"/>
  <c r="I261" i="3" s="1"/>
  <c r="H262" i="3"/>
  <c r="I262" i="3" s="1"/>
  <c r="H264" i="3"/>
  <c r="I264" i="3" s="1"/>
  <c r="H266" i="3"/>
  <c r="I266" i="3" s="1"/>
  <c r="H267" i="3"/>
  <c r="I267" i="3" s="1"/>
  <c r="H268" i="3"/>
  <c r="I268" i="3" s="1"/>
  <c r="H270" i="3"/>
  <c r="I270" i="3" s="1"/>
  <c r="H271" i="3"/>
  <c r="I271" i="3" s="1"/>
  <c r="H272" i="3"/>
  <c r="I272" i="3" s="1"/>
  <c r="H274" i="3"/>
  <c r="I274" i="3" s="1"/>
  <c r="H275" i="3"/>
  <c r="I275" i="3" s="1"/>
  <c r="H277" i="3"/>
  <c r="I277" i="3" s="1"/>
  <c r="H278" i="3"/>
  <c r="I278" i="3" s="1"/>
  <c r="H279" i="3"/>
  <c r="I279" i="3" s="1"/>
  <c r="H280" i="3"/>
  <c r="I280" i="3" s="1"/>
  <c r="H282" i="3"/>
  <c r="I282" i="3" s="1"/>
  <c r="H284" i="3"/>
  <c r="I284" i="3" s="1"/>
  <c r="H286" i="3"/>
  <c r="I286" i="3" s="1"/>
  <c r="H288" i="3"/>
  <c r="I288" i="3" s="1"/>
  <c r="H289" i="3"/>
  <c r="I289" i="3" s="1"/>
  <c r="I290" i="3"/>
  <c r="H291" i="3"/>
  <c r="I291" i="3" s="1"/>
  <c r="H293" i="3"/>
  <c r="I293" i="3" s="1"/>
  <c r="H295" i="3"/>
  <c r="I295" i="3" s="1"/>
  <c r="H296" i="3"/>
  <c r="I296" i="3" s="1"/>
  <c r="H298" i="3"/>
  <c r="I298" i="3" s="1"/>
  <c r="H300" i="3"/>
  <c r="I300" i="3" s="1"/>
  <c r="H301" i="3"/>
  <c r="I301" i="3" s="1"/>
  <c r="H302" i="3"/>
  <c r="I302" i="3" s="1"/>
  <c r="H303" i="3"/>
  <c r="I303" i="3" s="1"/>
  <c r="H305" i="3"/>
  <c r="I305" i="3" s="1"/>
  <c r="H306" i="3"/>
  <c r="I306" i="3" s="1"/>
  <c r="H307" i="3"/>
  <c r="I307" i="3" s="1"/>
  <c r="H309" i="3"/>
  <c r="I309" i="3" s="1"/>
  <c r="H310" i="3"/>
  <c r="I310" i="3" s="1"/>
  <c r="H311" i="3"/>
  <c r="I311" i="3" s="1"/>
  <c r="H312" i="3"/>
  <c r="I312" i="3" s="1"/>
  <c r="H313" i="3"/>
  <c r="I313" i="3" s="1"/>
  <c r="H315" i="3"/>
  <c r="I315" i="3" s="1"/>
  <c r="H316" i="3"/>
  <c r="I316" i="3" s="1"/>
  <c r="H317" i="3"/>
  <c r="I317" i="3" s="1"/>
  <c r="H319" i="3"/>
  <c r="I319" i="3" s="1"/>
  <c r="H321" i="3"/>
  <c r="I321" i="3" s="1"/>
  <c r="H322" i="3"/>
  <c r="I322" i="3" s="1"/>
  <c r="H323" i="3"/>
  <c r="I323" i="3" s="1"/>
  <c r="H324" i="3"/>
  <c r="I324" i="3" s="1"/>
  <c r="H326" i="3"/>
  <c r="I326" i="3" s="1"/>
  <c r="H327" i="3"/>
  <c r="I327" i="3" s="1"/>
  <c r="H328" i="3"/>
  <c r="I328" i="3" s="1"/>
  <c r="H329" i="3"/>
  <c r="I329" i="3" s="1"/>
  <c r="H330" i="3"/>
  <c r="I330" i="3" s="1"/>
  <c r="H332" i="3"/>
  <c r="I332" i="3" s="1"/>
  <c r="H333" i="3"/>
  <c r="I333" i="3" s="1"/>
  <c r="H335" i="3"/>
  <c r="I335" i="3" s="1"/>
  <c r="H337" i="3"/>
  <c r="I337" i="3" s="1"/>
  <c r="H339" i="3"/>
  <c r="I339" i="3" s="1"/>
  <c r="H341" i="3"/>
  <c r="I341" i="3" s="1"/>
  <c r="H342" i="3"/>
  <c r="I342" i="3" s="1"/>
  <c r="H343" i="3"/>
  <c r="I343" i="3" s="1"/>
  <c r="H344" i="3"/>
  <c r="I344" i="3" s="1"/>
  <c r="H345" i="3"/>
  <c r="I345" i="3" s="1"/>
  <c r="H346" i="3"/>
  <c r="I346" i="3" s="1"/>
  <c r="H348" i="3"/>
  <c r="I348" i="3" s="1"/>
  <c r="H349" i="3"/>
  <c r="I349" i="3" s="1"/>
  <c r="H351" i="3"/>
  <c r="I351" i="3" s="1"/>
  <c r="H352" i="3"/>
  <c r="I352" i="3" s="1"/>
  <c r="H353" i="3"/>
  <c r="I353" i="3" s="1"/>
  <c r="H354" i="3"/>
  <c r="I354" i="3" s="1"/>
  <c r="H355" i="3"/>
  <c r="I355" i="3" s="1"/>
  <c r="H357" i="3"/>
  <c r="I357" i="3" s="1"/>
  <c r="H359" i="3"/>
  <c r="I359" i="3" s="1"/>
  <c r="H361" i="3"/>
  <c r="I361" i="3" s="1"/>
  <c r="H362" i="3"/>
  <c r="I362" i="3" s="1"/>
  <c r="H363" i="3"/>
  <c r="I363" i="3" s="1"/>
  <c r="H365" i="3"/>
  <c r="I365" i="3" s="1"/>
  <c r="H366" i="3"/>
  <c r="I366" i="3" s="1"/>
  <c r="H367" i="3"/>
  <c r="I367" i="3" s="1"/>
  <c r="H369" i="3"/>
  <c r="I369" i="3" s="1"/>
  <c r="H371" i="3"/>
  <c r="I371" i="3" s="1"/>
  <c r="H372" i="3"/>
  <c r="I372" i="3" s="1"/>
  <c r="H373" i="3"/>
  <c r="I373" i="3" s="1"/>
  <c r="H374" i="3"/>
  <c r="I374" i="3" s="1"/>
  <c r="H376" i="3"/>
  <c r="I376" i="3" s="1"/>
  <c r="H378" i="3"/>
  <c r="I378" i="3" s="1"/>
  <c r="H380" i="3"/>
  <c r="I380" i="3" s="1"/>
  <c r="H382" i="3"/>
  <c r="I382" i="3" s="1"/>
  <c r="H383" i="3"/>
  <c r="I383" i="3" s="1"/>
  <c r="H385" i="3"/>
  <c r="I385" i="3" s="1"/>
  <c r="H386" i="3"/>
  <c r="I386" i="3" s="1"/>
  <c r="H387" i="3"/>
  <c r="I387" i="3" s="1"/>
  <c r="H388" i="3"/>
  <c r="I388" i="3" s="1"/>
  <c r="H390" i="3"/>
  <c r="I390" i="3" s="1"/>
  <c r="H391" i="3"/>
  <c r="I391" i="3" s="1"/>
  <c r="H393" i="3"/>
  <c r="I393" i="3" s="1"/>
  <c r="H395" i="3"/>
  <c r="I395" i="3" s="1"/>
  <c r="H396" i="3"/>
  <c r="I396" i="3" s="1"/>
  <c r="H397" i="3"/>
  <c r="I397" i="3" s="1"/>
  <c r="H399" i="3"/>
  <c r="I399" i="3" s="1"/>
  <c r="H400" i="3"/>
  <c r="I400" i="3" s="1"/>
  <c r="H402" i="3"/>
  <c r="I402" i="3" s="1"/>
  <c r="H404" i="3"/>
  <c r="I404" i="3" s="1"/>
  <c r="H406" i="3"/>
  <c r="I406" i="3" s="1"/>
  <c r="H407" i="3"/>
  <c r="I407" i="3" s="1"/>
  <c r="H408" i="3"/>
  <c r="I408" i="3" s="1"/>
  <c r="H409" i="3"/>
  <c r="I409" i="3" s="1"/>
  <c r="H410" i="3"/>
  <c r="I410" i="3" s="1"/>
  <c r="H411" i="3"/>
  <c r="I411" i="3" s="1"/>
  <c r="H413" i="3"/>
  <c r="I413" i="3" s="1"/>
  <c r="H415" i="3"/>
  <c r="I415" i="3" s="1"/>
  <c r="H416" i="3"/>
  <c r="I416" i="3" s="1"/>
  <c r="H417" i="3"/>
  <c r="I417" i="3" s="1"/>
  <c r="H419" i="3"/>
  <c r="I419" i="3" s="1"/>
  <c r="H420" i="3"/>
  <c r="I420" i="3" s="1"/>
  <c r="H422" i="3"/>
  <c r="I422" i="3" s="1"/>
  <c r="H424" i="3"/>
  <c r="I424" i="3" s="1"/>
  <c r="H425" i="3"/>
  <c r="I425" i="3" s="1"/>
  <c r="H426" i="3"/>
  <c r="I426" i="3" s="1"/>
  <c r="H428" i="3"/>
  <c r="I428" i="3" s="1"/>
  <c r="H6" i="3"/>
  <c r="I6" i="3" s="1"/>
  <c r="C54" i="2"/>
  <c r="J449" i="3" l="1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C449" i="3"/>
  <c r="E449" i="3" s="1"/>
  <c r="C448" i="3"/>
  <c r="E448" i="3" s="1"/>
  <c r="C447" i="3"/>
  <c r="E447" i="3" s="1"/>
  <c r="C446" i="3"/>
  <c r="E446" i="3" s="1"/>
  <c r="C445" i="3"/>
  <c r="E445" i="3" s="1"/>
  <c r="C444" i="3"/>
  <c r="E444" i="3" s="1"/>
  <c r="C443" i="3"/>
  <c r="E443" i="3" s="1"/>
  <c r="C442" i="3"/>
  <c r="E442" i="3" s="1"/>
  <c r="C441" i="3"/>
  <c r="E441" i="3" s="1"/>
  <c r="C440" i="3"/>
  <c r="E440" i="3" s="1"/>
  <c r="C439" i="3"/>
  <c r="E439" i="3" s="1"/>
  <c r="C438" i="3"/>
  <c r="E438" i="3" s="1"/>
  <c r="C437" i="3"/>
  <c r="E437" i="3" s="1"/>
  <c r="C436" i="3"/>
  <c r="E436" i="3" s="1"/>
  <c r="C435" i="3"/>
  <c r="E435" i="3" s="1"/>
  <c r="C434" i="3"/>
  <c r="E434" i="3" s="1"/>
  <c r="C433" i="3"/>
  <c r="E433" i="3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E54" i="2"/>
  <c r="F436" i="3" l="1"/>
  <c r="G436" i="3" s="1"/>
  <c r="F441" i="3"/>
  <c r="G441" i="3" s="1"/>
  <c r="F442" i="3"/>
  <c r="G442" i="3" s="1"/>
  <c r="F443" i="3"/>
  <c r="G443" i="3" s="1"/>
  <c r="F444" i="3"/>
  <c r="G444" i="3" s="1"/>
  <c r="F433" i="3"/>
  <c r="G433" i="3" s="1"/>
  <c r="E450" i="3"/>
  <c r="F445" i="3"/>
  <c r="G445" i="3" s="1"/>
  <c r="F434" i="3"/>
  <c r="G434" i="3" s="1"/>
  <c r="F446" i="3"/>
  <c r="G446" i="3" s="1"/>
  <c r="F435" i="3"/>
  <c r="G435" i="3" s="1"/>
  <c r="F447" i="3"/>
  <c r="G447" i="3" s="1"/>
  <c r="F448" i="3"/>
  <c r="G448" i="3" s="1"/>
  <c r="F437" i="3"/>
  <c r="G437" i="3" s="1"/>
  <c r="F449" i="3"/>
  <c r="G449" i="3" s="1"/>
  <c r="F438" i="3"/>
  <c r="G438" i="3" s="1"/>
  <c r="F439" i="3"/>
  <c r="G439" i="3" s="1"/>
  <c r="F440" i="3"/>
  <c r="G440" i="3" s="1"/>
  <c r="C450" i="3"/>
  <c r="F65" i="2"/>
  <c r="G65" i="2" s="1"/>
  <c r="F61" i="2"/>
  <c r="G61" i="2" s="1"/>
  <c r="F54" i="2"/>
  <c r="G54" i="2" s="1"/>
  <c r="E66" i="2"/>
  <c r="F62" i="2"/>
  <c r="G62" i="2" s="1"/>
  <c r="F56" i="2"/>
  <c r="G56" i="2" s="1"/>
  <c r="F58" i="2"/>
  <c r="G58" i="2" s="1"/>
  <c r="F59" i="2"/>
  <c r="G59" i="2" s="1"/>
  <c r="F63" i="2"/>
  <c r="G63" i="2" s="1"/>
  <c r="F55" i="2"/>
  <c r="G55" i="2" s="1"/>
  <c r="F57" i="2"/>
  <c r="G57" i="2" s="1"/>
  <c r="F60" i="2"/>
  <c r="G60" i="2" s="1"/>
  <c r="F64" i="2"/>
  <c r="G64" i="2" s="1"/>
  <c r="C66" i="2"/>
  <c r="G450" i="3" l="1"/>
  <c r="F450" i="3"/>
  <c r="F66" i="2"/>
  <c r="G66" i="2"/>
</calcChain>
</file>

<file path=xl/sharedStrings.xml><?xml version="1.0" encoding="utf-8"?>
<sst xmlns="http://schemas.openxmlformats.org/spreadsheetml/2006/main" count="3065" uniqueCount="462">
  <si>
    <t>DANH SÁCH GIAO DỊCH KHO HÀNG</t>
  </si>
  <si>
    <t>Ngày in:</t>
  </si>
  <si>
    <t>(Từ đầu ngày 01/01/2026 đến cuối ngày 31/01/2026)</t>
  </si>
  <si>
    <t>Mã</t>
  </si>
  <si>
    <t>Tên hàng</t>
  </si>
  <si>
    <t>ĐV</t>
  </si>
  <si>
    <t>SL</t>
  </si>
  <si>
    <t>Giá XNK</t>
  </si>
  <si>
    <t>Tiền XNK</t>
  </si>
  <si>
    <t>CK tiền</t>
  </si>
  <si>
    <t>15:18</t>
  </si>
  <si>
    <t>QL_VINHHUNG</t>
  </si>
  <si>
    <t>Nơi xuất:</t>
  </si>
  <si>
    <t>01072</t>
  </si>
  <si>
    <t>91. Quầy 96 Vĩnh Hưng</t>
  </si>
  <si>
    <t>PK0179</t>
  </si>
  <si>
    <t>115819</t>
  </si>
  <si>
    <t>Chân gà sả tắc 150g</t>
  </si>
  <si>
    <t>115820</t>
  </si>
  <si>
    <t>Tai heo sốt thái 150g</t>
  </si>
  <si>
    <t>12:18</t>
  </si>
  <si>
    <t>QL_XALA</t>
  </si>
  <si>
    <t>00983</t>
  </si>
  <si>
    <t>16. Quầy Xa La, tòa nhà Hemisco, Xa La</t>
  </si>
  <si>
    <t>PK0104</t>
  </si>
  <si>
    <t>097954</t>
  </si>
  <si>
    <t>Chân giò heo muối túi 500g</t>
  </si>
  <si>
    <t>097955</t>
  </si>
  <si>
    <t>Tai heo muối túi 200g</t>
  </si>
  <si>
    <t>097963</t>
  </si>
  <si>
    <t>Giò tai lưỡi xào túi 250g</t>
  </si>
  <si>
    <t>107110</t>
  </si>
  <si>
    <t>CHẢ CỐM 300g</t>
  </si>
  <si>
    <t>11:18</t>
  </si>
  <si>
    <t>QL_DASY</t>
  </si>
  <si>
    <t>03014</t>
  </si>
  <si>
    <t>133. Quầy Đa Sỹ</t>
  </si>
  <si>
    <t>PK0079</t>
  </si>
  <si>
    <t>097957</t>
  </si>
  <si>
    <t>Gà muối túi 500g</t>
  </si>
  <si>
    <t>107109</t>
  </si>
  <si>
    <t>CHẢ NƯỚNG 300g</t>
  </si>
  <si>
    <t>12:08</t>
  </si>
  <si>
    <t>QL_XALA2</t>
  </si>
  <si>
    <t>00995</t>
  </si>
  <si>
    <t>25. Quầy CT2 - KĐT XALA</t>
  </si>
  <si>
    <t>PK0100</t>
  </si>
  <si>
    <t>15:35</t>
  </si>
  <si>
    <t>QL_SUNSHINE</t>
  </si>
  <si>
    <t>03007</t>
  </si>
  <si>
    <t>126. Quầy G1 Sunshine</t>
  </si>
  <si>
    <t>PK0193</t>
  </si>
  <si>
    <t>114533</t>
  </si>
  <si>
    <t>Chân Giò Heo Muối Ngọc Thơm 100g</t>
  </si>
  <si>
    <t>16:45</t>
  </si>
  <si>
    <t>QL_TAMTRINH2</t>
  </si>
  <si>
    <t>03012</t>
  </si>
  <si>
    <t>131. Quầy Tam Trinh 2</t>
  </si>
  <si>
    <t>PK0231</t>
  </si>
  <si>
    <t>097964</t>
  </si>
  <si>
    <t>Mộc nấm hương túi 250g</t>
  </si>
  <si>
    <t>16:26</t>
  </si>
  <si>
    <t>QL_KHUONGDINH</t>
  </si>
  <si>
    <t>00628</t>
  </si>
  <si>
    <t>03. Quầy 274 Khương Đình</t>
  </si>
  <si>
    <t>PK0222</t>
  </si>
  <si>
    <t>097953</t>
  </si>
  <si>
    <t>Chân giò heo muối túi 300g</t>
  </si>
  <si>
    <t>16:12</t>
  </si>
  <si>
    <t>QL_HUNGYEN</t>
  </si>
  <si>
    <t>01051</t>
  </si>
  <si>
    <t>71. Quầy Hưng Yên</t>
  </si>
  <si>
    <t>PK0210</t>
  </si>
  <si>
    <t>12:22</t>
  </si>
  <si>
    <t>QL_ECOHOME5</t>
  </si>
  <si>
    <t>03017</t>
  </si>
  <si>
    <t>136. Quầy Ecohome 5</t>
  </si>
  <si>
    <t>PK0096</t>
  </si>
  <si>
    <t>09:33</t>
  </si>
  <si>
    <t>QL_TRAUQUY</t>
  </si>
  <si>
    <t>01081</t>
  </si>
  <si>
    <t>100. Quầy Trâu Quỳ, Gia Lâm</t>
  </si>
  <si>
    <t>PK0050</t>
  </si>
  <si>
    <t>114535</t>
  </si>
  <si>
    <t>Gà Hấp Xì Dầu Ngọc Thơm 500g</t>
  </si>
  <si>
    <t>11:36</t>
  </si>
  <si>
    <t>QL_TANXUAN</t>
  </si>
  <si>
    <t>01046</t>
  </si>
  <si>
    <t>66. Quầy 47 Tân Xuân, Bắc Từ Liêm, HN</t>
  </si>
  <si>
    <t>PK0080</t>
  </si>
  <si>
    <t>12:30</t>
  </si>
  <si>
    <t>QL_ECOHOME</t>
  </si>
  <si>
    <t>01003</t>
  </si>
  <si>
    <t>30. Quầy Ecohome2</t>
  </si>
  <si>
    <t>PK0099</t>
  </si>
  <si>
    <t>13:54</t>
  </si>
  <si>
    <t>QL_PHUCTHO</t>
  </si>
  <si>
    <t>03013</t>
  </si>
  <si>
    <t>132. Quầy Phúc Thọ</t>
  </si>
  <si>
    <t>PK0140</t>
  </si>
  <si>
    <t>18:59</t>
  </si>
  <si>
    <t>QL_TECCO2</t>
  </si>
  <si>
    <t>03003</t>
  </si>
  <si>
    <t>122. Quầy TECCO Diamond</t>
  </si>
  <si>
    <t>PK0268</t>
  </si>
  <si>
    <t>17:03</t>
  </si>
  <si>
    <t>QL_SOCSON</t>
  </si>
  <si>
    <t>00722</t>
  </si>
  <si>
    <t>09. Quầy Sóc Sơn</t>
  </si>
  <si>
    <t>PK0170</t>
  </si>
  <si>
    <t>QL_KIMVAN</t>
  </si>
  <si>
    <t>00928</t>
  </si>
  <si>
    <t>12. Quầy CT12B Kim Văn - Kim Lũ</t>
  </si>
  <si>
    <t>PK0399</t>
  </si>
  <si>
    <t>15:05</t>
  </si>
  <si>
    <t>QL_CHUCSON</t>
  </si>
  <si>
    <t>00644</t>
  </si>
  <si>
    <t>05. Số 14 Yên Sơn-Chúc Sơn</t>
  </si>
  <si>
    <t>PK0159</t>
  </si>
  <si>
    <t>10:22</t>
  </si>
  <si>
    <t>QL_ECOHOME1</t>
  </si>
  <si>
    <t>01078</t>
  </si>
  <si>
    <t>96. Quầy ECOHOME1</t>
  </si>
  <si>
    <t>PK0062</t>
  </si>
  <si>
    <t>20:44</t>
  </si>
  <si>
    <t>QL_TOHIEU</t>
  </si>
  <si>
    <t>01012</t>
  </si>
  <si>
    <t>36. Quầy CT2 Xuân Mai, Tô Hiệu, Hà Đông</t>
  </si>
  <si>
    <t>PK0415</t>
  </si>
  <si>
    <t>16:27</t>
  </si>
  <si>
    <t>QL_VOV</t>
  </si>
  <si>
    <t>03008</t>
  </si>
  <si>
    <t>127. Quầy VOV</t>
  </si>
  <si>
    <t>PK0290</t>
  </si>
  <si>
    <t>QL_ROMAN</t>
  </si>
  <si>
    <t>01080</t>
  </si>
  <si>
    <t>99. Quầy ROMAN TỐ HỮU</t>
  </si>
  <si>
    <t>PK0317</t>
  </si>
  <si>
    <t>14:15</t>
  </si>
  <si>
    <t>QL_GOLDENMOI</t>
  </si>
  <si>
    <t>01048</t>
  </si>
  <si>
    <t>68. Quầy 32T ĐN-A KĐT GOLDEN AN KHÁNH</t>
  </si>
  <si>
    <t>PK0122</t>
  </si>
  <si>
    <t>10:58</t>
  </si>
  <si>
    <t>QL_DAITHANH2</t>
  </si>
  <si>
    <t>01071</t>
  </si>
  <si>
    <t>90. Quầy Đại Thanh2</t>
  </si>
  <si>
    <t>PK0068</t>
  </si>
  <si>
    <t>10:35</t>
  </si>
  <si>
    <t>QL_DAITHANH3</t>
  </si>
  <si>
    <t>01083</t>
  </si>
  <si>
    <t>102. Quầy Đại Thanh 3, CT8A</t>
  </si>
  <si>
    <t>PK0063</t>
  </si>
  <si>
    <t>13:37</t>
  </si>
  <si>
    <t>QL_HH4B</t>
  </si>
  <si>
    <t>03002</t>
  </si>
  <si>
    <t>121. Quầy HH4B Linh Đàm</t>
  </si>
  <si>
    <t>14:13</t>
  </si>
  <si>
    <t>QL_TRANTHUDO</t>
  </si>
  <si>
    <t>01047</t>
  </si>
  <si>
    <t>67. Quầy  Trần Thủ Độ</t>
  </si>
  <si>
    <t>PK0120</t>
  </si>
  <si>
    <t>19:25</t>
  </si>
  <si>
    <t>PK0282</t>
  </si>
  <si>
    <t>13:45</t>
  </si>
  <si>
    <t>QL_CAUDIEN</t>
  </si>
  <si>
    <t>01023</t>
  </si>
  <si>
    <t>00. Quầy 39 Cầu Diễn</t>
  </si>
  <si>
    <t>PK0109</t>
  </si>
  <si>
    <t>14:32</t>
  </si>
  <si>
    <t>QL_RESCO</t>
  </si>
  <si>
    <t>00988</t>
  </si>
  <si>
    <t>19. Quầy Resco(OTC1-KĐT Resco Cổ Nhuế)</t>
  </si>
  <si>
    <t>PK0136</t>
  </si>
  <si>
    <t>11:54</t>
  </si>
  <si>
    <t>QL_DAITU</t>
  </si>
  <si>
    <t>00984</t>
  </si>
  <si>
    <t>17. Quầy 184 Đại Từ</t>
  </si>
  <si>
    <t>15:13</t>
  </si>
  <si>
    <t>PK0165</t>
  </si>
  <si>
    <t>12:10</t>
  </si>
  <si>
    <t>QL_DUONGNOI2</t>
  </si>
  <si>
    <t>01001</t>
  </si>
  <si>
    <t>29. Quầy tòa K-KĐT Dương Nội</t>
  </si>
  <si>
    <t>PK0131</t>
  </si>
  <si>
    <t>12:46</t>
  </si>
  <si>
    <t>PK0499</t>
  </si>
  <si>
    <t>11:46</t>
  </si>
  <si>
    <t>QL_DAIKIM</t>
  </si>
  <si>
    <t>00980</t>
  </si>
  <si>
    <t>15. Quầy 9B Nguyễn Cảnh Dị-KĐT Đại Kim</t>
  </si>
  <si>
    <t>PK0124</t>
  </si>
  <si>
    <t>11:24</t>
  </si>
  <si>
    <t>QL_LINHDAM2</t>
  </si>
  <si>
    <t>01067</t>
  </si>
  <si>
    <t>86. Quầy Nơ 4A Linh Đàm</t>
  </si>
  <si>
    <t>PK0110</t>
  </si>
  <si>
    <t>12:52</t>
  </si>
  <si>
    <t>QL_DINHCONG</t>
  </si>
  <si>
    <t>01041</t>
  </si>
  <si>
    <t>61. Quầy Định Công, Số 1 Trần Nguyên Đán</t>
  </si>
  <si>
    <t>PK0143</t>
  </si>
  <si>
    <t>15:19</t>
  </si>
  <si>
    <t>PK0248</t>
  </si>
  <si>
    <t>13:56</t>
  </si>
  <si>
    <t>PK0184</t>
  </si>
  <si>
    <t>15:48</t>
  </si>
  <si>
    <t>QL_DUCDIEN</t>
  </si>
  <si>
    <t>01025</t>
  </si>
  <si>
    <t>45. Quầy 20 Đức Diễn</t>
  </si>
  <si>
    <t>PK0266</t>
  </si>
  <si>
    <t>14:22</t>
  </si>
  <si>
    <t>PK0204</t>
  </si>
  <si>
    <t>14:57</t>
  </si>
  <si>
    <t>PK0223</t>
  </si>
  <si>
    <t>PK0129</t>
  </si>
  <si>
    <t>18:21</t>
  </si>
  <si>
    <t>QL_VINHQUYNH</t>
  </si>
  <si>
    <t>01032</t>
  </si>
  <si>
    <t>52. Quầy Vĩnh Quỳnh</t>
  </si>
  <si>
    <t>PK0334</t>
  </si>
  <si>
    <t>13:19</t>
  </si>
  <si>
    <t>PK0173</t>
  </si>
  <si>
    <t>14:55</t>
  </si>
  <si>
    <t>QL_RUBY</t>
  </si>
  <si>
    <t>01088</t>
  </si>
  <si>
    <t>107. Quầy Ruby City Phúc Lợi</t>
  </si>
  <si>
    <t>QL_CANON</t>
  </si>
  <si>
    <t>01096</t>
  </si>
  <si>
    <t>115. Canon Thăng Long</t>
  </si>
  <si>
    <t>14:29</t>
  </si>
  <si>
    <t>PK0209</t>
  </si>
  <si>
    <t>11:42</t>
  </si>
  <si>
    <t>QL_AUCO</t>
  </si>
  <si>
    <t>01017</t>
  </si>
  <si>
    <t>39. Quầy 112 Âu Cơ</t>
  </si>
  <si>
    <t>PK0113</t>
  </si>
  <si>
    <t>15:25</t>
  </si>
  <si>
    <t>QL_VUTONGPHAN</t>
  </si>
  <si>
    <t>01000</t>
  </si>
  <si>
    <t>28. Quầy 485 Vũ Tông Phan</t>
  </si>
  <si>
    <t>PK0243</t>
  </si>
  <si>
    <t>114534</t>
  </si>
  <si>
    <t>Gà Muối Hun Khói Ngọc Thơm 300g</t>
  </si>
  <si>
    <t>13:21</t>
  </si>
  <si>
    <t>QL_THANHLIET</t>
  </si>
  <si>
    <t>00999</t>
  </si>
  <si>
    <t>27. Quầy 62 Thanh Liệt(658 Kim Giang mới)</t>
  </si>
  <si>
    <t>PK0126</t>
  </si>
  <si>
    <t>07:35</t>
  </si>
  <si>
    <t>QL_THAIHA</t>
  </si>
  <si>
    <t>03010</t>
  </si>
  <si>
    <t>129. Quầy HH Thái Hà2</t>
  </si>
  <si>
    <t>PK0017</t>
  </si>
  <si>
    <t>10:08</t>
  </si>
  <si>
    <t>PK0053</t>
  </si>
  <si>
    <t>13:30</t>
  </si>
  <si>
    <t>NGUYENTHITHUY</t>
  </si>
  <si>
    <t>01011</t>
  </si>
  <si>
    <t>35. Quầy Tầng 5, tòa GEMEK, KĐT mới Lê Trọng Tấn</t>
  </si>
  <si>
    <t>PK0127</t>
  </si>
  <si>
    <t>14:23</t>
  </si>
  <si>
    <t>QL_VICTORY2</t>
  </si>
  <si>
    <t>01061</t>
  </si>
  <si>
    <t>81. Quầy VICTORY2</t>
  </si>
  <si>
    <t>PK0149</t>
  </si>
  <si>
    <t>09:38</t>
  </si>
  <si>
    <t>PK0037</t>
  </si>
  <si>
    <t>20:03</t>
  </si>
  <si>
    <t>QL_TRANBINH</t>
  </si>
  <si>
    <t>00619</t>
  </si>
  <si>
    <t>04. Quầy N3B2 Trần Bình</t>
  </si>
  <si>
    <t>PK0348</t>
  </si>
  <si>
    <t>14:36</t>
  </si>
  <si>
    <t>PK0164</t>
  </si>
  <si>
    <t>19:04</t>
  </si>
  <si>
    <t>QL_CONHUE</t>
  </si>
  <si>
    <t>03005</t>
  </si>
  <si>
    <t>124. Quầy 180 Cổ Nhuế</t>
  </si>
  <si>
    <t>PK0321</t>
  </si>
  <si>
    <t>15:45</t>
  </si>
  <si>
    <t>PK0214</t>
  </si>
  <si>
    <t>PK0318</t>
  </si>
  <si>
    <t>12:20</t>
  </si>
  <si>
    <t>QL_ECOLIFE</t>
  </si>
  <si>
    <t>01021</t>
  </si>
  <si>
    <t>42. Quầy EcoLife, 58 Tố Hữu, Nam Từ Liêm</t>
  </si>
  <si>
    <t>PK0119</t>
  </si>
  <si>
    <t>16:53</t>
  </si>
  <si>
    <t>PK0245</t>
  </si>
  <si>
    <t>16:35</t>
  </si>
  <si>
    <t>QL_XUANDINH</t>
  </si>
  <si>
    <t>01075</t>
  </si>
  <si>
    <t>94. 280-282 Xuân Đỉnh</t>
  </si>
  <si>
    <t>PK0237</t>
  </si>
  <si>
    <t>16:00</t>
  </si>
  <si>
    <t>12:05</t>
  </si>
  <si>
    <t>QL_TECCO</t>
  </si>
  <si>
    <t>01065</t>
  </si>
  <si>
    <t>84. Quầy TECCO Tứ Hiệp</t>
  </si>
  <si>
    <t>PK0115</t>
  </si>
  <si>
    <t>15:07</t>
  </si>
  <si>
    <t>PK0205</t>
  </si>
  <si>
    <t>08:35</t>
  </si>
  <si>
    <t>PK0024</t>
  </si>
  <si>
    <t>14:48</t>
  </si>
  <si>
    <t>QL_LINHNAM</t>
  </si>
  <si>
    <t>00357</t>
  </si>
  <si>
    <t>01. Quầy 72 Lĩnh Nam</t>
  </si>
  <si>
    <t>PK0148</t>
  </si>
  <si>
    <t>PK0084</t>
  </si>
  <si>
    <t>18:00</t>
  </si>
  <si>
    <t>PK0246</t>
  </si>
  <si>
    <t>PK0047</t>
  </si>
  <si>
    <t>12:26</t>
  </si>
  <si>
    <t>PK0098</t>
  </si>
  <si>
    <t>09:09</t>
  </si>
  <si>
    <t>07:31</t>
  </si>
  <si>
    <t>PK0019</t>
  </si>
  <si>
    <t>PK0121</t>
  </si>
  <si>
    <t>11:53</t>
  </si>
  <si>
    <t>QL_DUONGNOIMOI</t>
  </si>
  <si>
    <t>01010</t>
  </si>
  <si>
    <t>34. Quầy tòa HH2A, KĐT The Spark Dương Nội</t>
  </si>
  <si>
    <t>PK0128</t>
  </si>
  <si>
    <t>117715</t>
  </si>
  <si>
    <t>Chân Giò Heo Vị Tayaki 450g</t>
  </si>
  <si>
    <t>15:59</t>
  </si>
  <si>
    <t>QL_VICTORY</t>
  </si>
  <si>
    <t>00994</t>
  </si>
  <si>
    <t>24. Quầy Victory Thăng Long</t>
  </si>
  <si>
    <t>PK0213</t>
  </si>
  <si>
    <t>11:41</t>
  </si>
  <si>
    <t>PK0088</t>
  </si>
  <si>
    <t>18:55</t>
  </si>
  <si>
    <t>11:30</t>
  </si>
  <si>
    <t>PK0055</t>
  </si>
  <si>
    <t>12:14</t>
  </si>
  <si>
    <t>QL_VUXUANTHIEU</t>
  </si>
  <si>
    <t>03016</t>
  </si>
  <si>
    <t>135. Quầy 60 Vũ Xuân Thiều</t>
  </si>
  <si>
    <t>PK0112</t>
  </si>
  <si>
    <t>20:02</t>
  </si>
  <si>
    <t>QL_ECOHOME3</t>
  </si>
  <si>
    <t>01063</t>
  </si>
  <si>
    <t>83. Tmart Tòa N02, KĐT ECOHOME3</t>
  </si>
  <si>
    <t>PK0358</t>
  </si>
  <si>
    <t>12:21</t>
  </si>
  <si>
    <t>PK0107</t>
  </si>
  <si>
    <t>10:40</t>
  </si>
  <si>
    <t>PK0074</t>
  </si>
  <si>
    <t>13:36</t>
  </si>
  <si>
    <t>QL_59XUANLA</t>
  </si>
  <si>
    <t>01049</t>
  </si>
  <si>
    <t>69. Quầy 59 Xuân La, Tây Hồ, HN</t>
  </si>
  <si>
    <t>PK0137</t>
  </si>
  <si>
    <t>11:39</t>
  </si>
  <si>
    <t>10:17</t>
  </si>
  <si>
    <t>PK0057</t>
  </si>
  <si>
    <t>10:57</t>
  </si>
  <si>
    <t>QL_KIENHUNG2</t>
  </si>
  <si>
    <t>03006</t>
  </si>
  <si>
    <t>125. Quầy MIPEC Kiến Hưng</t>
  </si>
  <si>
    <t>PK0083</t>
  </si>
  <si>
    <t>17:00</t>
  </si>
  <si>
    <t>PK0240</t>
  </si>
  <si>
    <t>PK0114</t>
  </si>
  <si>
    <t>20:04</t>
  </si>
  <si>
    <t>PK0311</t>
  </si>
  <si>
    <t>13:38</t>
  </si>
  <si>
    <t>PK0138</t>
  </si>
  <si>
    <t>16:38</t>
  </si>
  <si>
    <t>PK0106</t>
  </si>
  <si>
    <t>11:16</t>
  </si>
  <si>
    <t>QL_KIENHUNG</t>
  </si>
  <si>
    <t>01019</t>
  </si>
  <si>
    <t>40. Quầy 19T6 Kiến Hưng</t>
  </si>
  <si>
    <t>PK0004</t>
  </si>
  <si>
    <t>12:50</t>
  </si>
  <si>
    <t>115127</t>
  </si>
  <si>
    <t>Chân Gà Sả Tắc 250g</t>
  </si>
  <si>
    <t>115128</t>
  </si>
  <si>
    <t>Tai Heo Sốt Thái 250g</t>
  </si>
  <si>
    <t>117716</t>
  </si>
  <si>
    <t>Gà Muối Hun Cỏ Xạ Hương 500g</t>
  </si>
  <si>
    <t>12:01</t>
  </si>
  <si>
    <t>11:50</t>
  </si>
  <si>
    <t>10:12</t>
  </si>
  <si>
    <t>QL_YENXA</t>
  </si>
  <si>
    <t>03001</t>
  </si>
  <si>
    <t>119. Quầy Yên Xá</t>
  </si>
  <si>
    <t>15:44</t>
  </si>
  <si>
    <t>10:53</t>
  </si>
  <si>
    <t>17:11</t>
  </si>
  <si>
    <t>11:26</t>
  </si>
  <si>
    <t>PK0081</t>
  </si>
  <si>
    <t>16:02</t>
  </si>
  <si>
    <t>PK0185</t>
  </si>
  <si>
    <t>20:22</t>
  </si>
  <si>
    <t>PK0306</t>
  </si>
  <si>
    <t>18:20</t>
  </si>
  <si>
    <t>PK0252</t>
  </si>
  <si>
    <t>11:03</t>
  </si>
  <si>
    <t>QL_NGUYENTRAI</t>
  </si>
  <si>
    <t>03018</t>
  </si>
  <si>
    <t>137. Quầy 358 Nguyễn Trãi</t>
  </si>
  <si>
    <t>19:28</t>
  </si>
  <si>
    <t>PK0244</t>
  </si>
  <si>
    <t>18:33</t>
  </si>
  <si>
    <t>QL_XOM</t>
  </si>
  <si>
    <t>01027</t>
  </si>
  <si>
    <t>120. Quầy số 2 ngõ 10 Phố Xốm,Hà Đông, HN</t>
  </si>
  <si>
    <t>PK0203</t>
  </si>
  <si>
    <t>19:56</t>
  </si>
  <si>
    <t>PK0254</t>
  </si>
  <si>
    <t>17:23</t>
  </si>
  <si>
    <t>PK0132</t>
  </si>
  <si>
    <t>14:27</t>
  </si>
  <si>
    <t>PK0085</t>
  </si>
  <si>
    <t>06:56</t>
  </si>
  <si>
    <t>PK0007</t>
  </si>
  <si>
    <t>10:34</t>
  </si>
  <si>
    <t>PK0067</t>
  </si>
  <si>
    <t>16:52</t>
  </si>
  <si>
    <t>PK0211</t>
  </si>
  <si>
    <t>12:49</t>
  </si>
  <si>
    <t>PK0093</t>
  </si>
  <si>
    <t>08:13</t>
  </si>
  <si>
    <t>PK0021</t>
  </si>
  <si>
    <t>PK0147</t>
  </si>
  <si>
    <t>14:50</t>
  </si>
  <si>
    <t>QL_LEVANTHIEM</t>
  </si>
  <si>
    <t>01073</t>
  </si>
  <si>
    <t>92. Quầy Lê Văn Thiêm</t>
  </si>
  <si>
    <t>12:45</t>
  </si>
  <si>
    <t>PK0102</t>
  </si>
  <si>
    <t>11:21</t>
  </si>
  <si>
    <t>PK0056</t>
  </si>
  <si>
    <t>12:04</t>
  </si>
  <si>
    <t>PK0071</t>
  </si>
  <si>
    <t>14:16</t>
  </si>
  <si>
    <t>12:17</t>
  </si>
  <si>
    <t>PK0076</t>
  </si>
  <si>
    <t>PK0103</t>
  </si>
  <si>
    <t>12:27</t>
  </si>
  <si>
    <t>PK0060</t>
  </si>
  <si>
    <t>Tổng cộng:</t>
  </si>
  <si>
    <t>Trang:</t>
  </si>
  <si>
    <t>Mã Hàng</t>
  </si>
  <si>
    <t>Tên Hàng</t>
  </si>
  <si>
    <t>SL Trả</t>
  </si>
  <si>
    <t>Đơn giá</t>
  </si>
  <si>
    <t>Thành tiền</t>
  </si>
  <si>
    <t>VAT 8%</t>
  </si>
  <si>
    <t>Tổng Tiền</t>
  </si>
  <si>
    <t xml:space="preserve"> Tổng XT T01/2026 phần NCC chưa chốt</t>
  </si>
  <si>
    <t xml:space="preserve"> Tổng XT T01/2026 lần 1</t>
  </si>
  <si>
    <t>anh Tuấn đã thu phiếu</t>
  </si>
  <si>
    <t>1C26TCN</t>
  </si>
  <si>
    <t>00000294</t>
  </si>
  <si>
    <t>TMART-HNI-HMI-73610</t>
  </si>
  <si>
    <t>00000584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</si>
</sst>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dd/mm/yyyy&quot;  &quot;hh:mm:ss\ "/>
    <numFmt numFmtId="166" formatCode="_(* #,##0_);_(* \(#,##0\);_(* &quot;-&quot;??_);_(@_)"/>
    <numFmt numFmtId="167" formatCode="_ * #,##0_ ;_ * \-#,##0_ ;_ * &quot;-&quot;??_ ;_ @_ "/>
  </numFmts>
  <fonts count="7">
    <font>
      <sz val="10"/>
      <color indexed="8"/>
      <name val="ARIAL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charset val="134"/>
      <scheme val="minor"/>
    </font>
    <font>
      <sz val="10"/>
      <color indexed="8"/>
      <name val="ARIAL"/>
      <charset val="134"/>
    </font>
    <font>
      <b/>
      <sz val="9"/>
      <color rgb="FF0000D5"/>
      <name val="TimesNewRomanPS-BoldMT"/>
    </font>
    <font>
      <b/>
      <sz val="9"/>
      <color rgb="FFFF0000"/>
      <name val="TimesNewRomanPS-BoldMT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top"/>
    </xf>
    <xf numFmtId="164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</cellStyleXfs>
  <cellXfs count="34">
    <xf numFmtId="0" fontId="0" fillId="0" borderId="0" xfId="0">
      <alignment vertical="top"/>
    </xf>
    <xf numFmtId="0" fontId="1" fillId="0" borderId="0" xfId="0" applyFont="1">
      <alignment vertical="top"/>
    </xf>
    <xf numFmtId="14" fontId="1" fillId="0" borderId="0" xfId="0" applyNumberFormat="1" applyFont="1">
      <alignment vertical="top"/>
    </xf>
    <xf numFmtId="166" fontId="2" fillId="3" borderId="1" xfId="1" applyNumberFormat="1" applyFont="1" applyFill="1" applyBorder="1" applyAlignment="1">
      <alignment horizontal="center" vertical="top"/>
    </xf>
    <xf numFmtId="166" fontId="2" fillId="3" borderId="2" xfId="1" applyNumberFormat="1" applyFont="1" applyFill="1" applyBorder="1" applyAlignment="1">
      <alignment horizontal="center" vertical="top"/>
    </xf>
    <xf numFmtId="0" fontId="1" fillId="0" borderId="3" xfId="0" applyFont="1" applyBorder="1">
      <alignment vertical="top"/>
    </xf>
    <xf numFmtId="4" fontId="1" fillId="0" borderId="3" xfId="0" applyNumberFormat="1" applyFont="1" applyBorder="1">
      <alignment vertical="top"/>
    </xf>
    <xf numFmtId="4" fontId="1" fillId="0" borderId="4" xfId="0" applyNumberFormat="1" applyFont="1" applyBorder="1">
      <alignment vertical="top"/>
    </xf>
    <xf numFmtId="166" fontId="2" fillId="3" borderId="3" xfId="1" applyNumberFormat="1" applyFont="1" applyFill="1" applyBorder="1" applyAlignment="1">
      <alignment horizontal="center" vertical="top"/>
    </xf>
    <xf numFmtId="166" fontId="2" fillId="3" borderId="4" xfId="1" applyNumberFormat="1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2" borderId="0" xfId="0" applyFill="1">
      <alignment vertical="top"/>
    </xf>
    <xf numFmtId="14" fontId="0" fillId="0" borderId="0" xfId="0" applyNumberFormat="1">
      <alignment vertical="top"/>
    </xf>
    <xf numFmtId="165" fontId="0" fillId="2" borderId="0" xfId="0" applyNumberFormat="1" applyFill="1">
      <alignment vertical="top"/>
    </xf>
    <xf numFmtId="2" fontId="0" fillId="2" borderId="0" xfId="0" applyNumberFormat="1" applyFill="1">
      <alignment vertical="top"/>
    </xf>
    <xf numFmtId="3" fontId="0" fillId="2" borderId="0" xfId="0" applyNumberFormat="1" applyFill="1">
      <alignment vertical="top"/>
    </xf>
    <xf numFmtId="165" fontId="0" fillId="0" borderId="0" xfId="0" applyNumberFormat="1">
      <alignment vertical="top"/>
    </xf>
    <xf numFmtId="2" fontId="0" fillId="0" borderId="0" xfId="0" applyNumberFormat="1">
      <alignment vertical="top"/>
    </xf>
    <xf numFmtId="3" fontId="0" fillId="0" borderId="0" xfId="0" applyNumberFormat="1">
      <alignment vertical="top"/>
    </xf>
    <xf numFmtId="4" fontId="0" fillId="0" borderId="0" xfId="0" applyNumberFormat="1">
      <alignment vertical="top"/>
    </xf>
    <xf numFmtId="167" fontId="1" fillId="0" borderId="0" xfId="1" applyNumberFormat="1" applyFont="1" applyAlignment="1">
      <alignment vertical="top"/>
    </xf>
    <xf numFmtId="0" fontId="1" fillId="0" borderId="0" xfId="0" quotePrefix="1" applyFont="1">
      <alignment vertical="top"/>
    </xf>
    <xf numFmtId="1" fontId="1" fillId="0" borderId="0" xfId="0" applyNumberFormat="1" applyFont="1">
      <alignment vertical="top"/>
    </xf>
    <xf numFmtId="1" fontId="2" fillId="3" borderId="0" xfId="1" applyNumberFormat="1" applyFont="1" applyFill="1" applyBorder="1" applyAlignment="1">
      <alignment horizontal="center" vertical="top"/>
    </xf>
    <xf numFmtId="165" fontId="1" fillId="3" borderId="0" xfId="0" applyNumberFormat="1" applyFont="1" applyFill="1">
      <alignment vertical="top"/>
    </xf>
    <xf numFmtId="0" fontId="1" fillId="3" borderId="0" xfId="0" applyFont="1" applyFill="1">
      <alignment vertical="top"/>
    </xf>
    <xf numFmtId="1" fontId="1" fillId="3" borderId="0" xfId="0" applyNumberFormat="1" applyFont="1" applyFill="1">
      <alignment vertical="top"/>
    </xf>
    <xf numFmtId="2" fontId="1" fillId="3" borderId="0" xfId="0" applyNumberFormat="1" applyFont="1" applyFill="1">
      <alignment vertical="top"/>
    </xf>
    <xf numFmtId="3" fontId="1" fillId="3" borderId="0" xfId="0" applyNumberFormat="1" applyFont="1" applyFill="1">
      <alignment vertical="top"/>
    </xf>
    <xf numFmtId="167" fontId="1" fillId="3" borderId="0" xfId="1" applyNumberFormat="1" applyFont="1" applyFill="1" applyAlignment="1">
      <alignment vertical="top"/>
    </xf>
    <xf numFmtId="0" fontId="5" fillId="0" borderId="3" xfId="0" applyFont="1" applyBorder="1" applyAlignment="1">
      <alignment vertical="center" wrapText="1"/>
    </xf>
    <xf numFmtId="0" fontId="6" fillId="0" borderId="3" xfId="0" quotePrefix="1" applyFont="1" applyBorder="1" applyAlignment="1">
      <alignment vertical="center" wrapText="1"/>
    </xf>
    <xf numFmtId="4" fontId="1" fillId="3" borderId="0" xfId="0" applyNumberFormat="1" applyFont="1" applyFill="1">
      <alignment vertical="top"/>
    </xf>
    <xf numFmtId="166" fontId="2" fillId="3" borderId="3" xfId="1" applyNumberFormat="1" applyFont="1" applyFill="1" applyBorder="1" applyAlignment="1">
      <alignment horizontal="center" vertical="top"/>
    </xf>
  </cellXfs>
  <cellStyles count="4">
    <cellStyle name="ColLevel_1" xfId="2" xr:uid="{00000000-0005-0000-0000-000031000000}"/>
    <cellStyle name="Comma" xfId="1" builtinId="3"/>
    <cellStyle name="Normal" xfId="0" builtinId="0"/>
    <cellStyle name="RowLevel_1" xfId="3" xr:uid="{00000000-0005-0000-0000-000032000000}"/>
  </cellStyles>
  <dxfs count="19"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473"/>
  <sheetViews>
    <sheetView tabSelected="1" workbookViewId="0">
      <selection activeCell="A2" sqref="A2"/>
    </sheetView>
  </sheetViews>
  <sheetFormatPr defaultColWidth="8" defaultRowHeight="12.75" customHeight="1"/>
  <cols>
    <col min="1" max="1" width="35.7109375" customWidth="1"/>
    <col min="2" max="2" width="35.42578125" customWidth="1"/>
    <col min="3" max="3" width="19.28515625" customWidth="1"/>
    <col min="4" max="4" width="49" customWidth="1"/>
    <col min="5" max="5" width="8.5703125" customWidth="1"/>
    <col min="6" max="6" width="50.85546875" customWidth="1"/>
    <col min="7" max="7" width="8.140625" customWidth="1"/>
    <col min="8" max="250" width="6.85546875" customWidth="1"/>
  </cols>
  <sheetData>
    <row r="1" spans="1:7" ht="12.75" customHeight="1">
      <c r="A1" t="s">
        <v>0</v>
      </c>
      <c r="B1" t="s">
        <v>1</v>
      </c>
      <c r="C1" s="12">
        <v>46055</v>
      </c>
      <c r="D1" t="s">
        <v>2</v>
      </c>
    </row>
    <row r="2" spans="1:7" ht="12.75" customHeight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</row>
    <row r="3" spans="1:7" s="11" customFormat="1" ht="12.75" customHeight="1">
      <c r="A3" s="13">
        <v>46024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</row>
    <row r="4" spans="1:7" s="11" customFormat="1" ht="12.75" customHeight="1">
      <c r="A4" s="11" t="s">
        <v>16</v>
      </c>
      <c r="B4" s="11" t="s">
        <v>17</v>
      </c>
      <c r="D4" s="14">
        <v>2</v>
      </c>
      <c r="E4" s="15">
        <v>21582.288</v>
      </c>
      <c r="F4" s="15">
        <v>43164.576000000001</v>
      </c>
      <c r="G4" s="15">
        <v>0</v>
      </c>
    </row>
    <row r="5" spans="1:7" s="11" customFormat="1" ht="12.75" customHeight="1">
      <c r="A5" s="11" t="s">
        <v>18</v>
      </c>
      <c r="B5" s="11" t="s">
        <v>19</v>
      </c>
      <c r="D5" s="14">
        <v>2</v>
      </c>
      <c r="E5" s="15">
        <v>20761.650000000001</v>
      </c>
      <c r="F5" s="15">
        <v>41523.300000000003</v>
      </c>
      <c r="G5" s="15">
        <v>0</v>
      </c>
    </row>
    <row r="6" spans="1:7" s="11" customFormat="1" ht="12.75" customHeight="1">
      <c r="A6" s="13">
        <v>46024</v>
      </c>
      <c r="B6" s="11" t="s">
        <v>20</v>
      </c>
      <c r="C6" s="11" t="s">
        <v>21</v>
      </c>
      <c r="D6" s="11" t="s">
        <v>12</v>
      </c>
      <c r="E6" s="11" t="s">
        <v>22</v>
      </c>
      <c r="F6" s="11" t="s">
        <v>23</v>
      </c>
      <c r="G6" s="11" t="s">
        <v>24</v>
      </c>
    </row>
    <row r="7" spans="1:7" s="11" customFormat="1" ht="12.75" customHeight="1">
      <c r="A7" s="11" t="s">
        <v>25</v>
      </c>
      <c r="B7" s="11" t="s">
        <v>26</v>
      </c>
      <c r="D7" s="14">
        <v>1</v>
      </c>
      <c r="E7" s="15">
        <v>117018.002222222</v>
      </c>
      <c r="F7" s="15">
        <v>117018.002222222</v>
      </c>
      <c r="G7" s="15">
        <v>0</v>
      </c>
    </row>
    <row r="8" spans="1:7" s="11" customFormat="1" ht="12.75" customHeight="1">
      <c r="A8" s="11" t="s">
        <v>27</v>
      </c>
      <c r="B8" s="11" t="s">
        <v>28</v>
      </c>
      <c r="D8" s="14">
        <v>1</v>
      </c>
      <c r="E8" s="15">
        <v>54638.775804398101</v>
      </c>
      <c r="F8" s="15">
        <v>54638.775804398101</v>
      </c>
      <c r="G8" s="15">
        <v>0</v>
      </c>
    </row>
    <row r="9" spans="1:7" s="11" customFormat="1" ht="12.75" customHeight="1">
      <c r="A9" s="11" t="s">
        <v>29</v>
      </c>
      <c r="B9" s="11" t="s">
        <v>30</v>
      </c>
      <c r="D9" s="14">
        <v>1</v>
      </c>
      <c r="E9" s="15">
        <v>49318.75</v>
      </c>
      <c r="F9" s="15">
        <v>49318.75</v>
      </c>
      <c r="G9" s="15">
        <v>0</v>
      </c>
    </row>
    <row r="10" spans="1:7" s="11" customFormat="1" ht="12.75" customHeight="1">
      <c r="A10" s="11" t="s">
        <v>31</v>
      </c>
      <c r="B10" s="11" t="s">
        <v>32</v>
      </c>
      <c r="D10" s="14">
        <v>1</v>
      </c>
      <c r="E10" s="15">
        <v>72972.666700000002</v>
      </c>
      <c r="F10" s="15">
        <v>72972.666700000002</v>
      </c>
      <c r="G10" s="15">
        <v>0</v>
      </c>
    </row>
    <row r="11" spans="1:7" s="11" customFormat="1" ht="12.75" customHeight="1">
      <c r="A11" s="13">
        <v>46024</v>
      </c>
      <c r="B11" s="11" t="s">
        <v>33</v>
      </c>
      <c r="C11" s="11" t="s">
        <v>34</v>
      </c>
      <c r="D11" s="11" t="s">
        <v>12</v>
      </c>
      <c r="E11" s="11" t="s">
        <v>35</v>
      </c>
      <c r="F11" s="11" t="s">
        <v>36</v>
      </c>
      <c r="G11" s="11" t="s">
        <v>37</v>
      </c>
    </row>
    <row r="12" spans="1:7" s="11" customFormat="1" ht="12.75" customHeight="1">
      <c r="A12" s="11" t="s">
        <v>38</v>
      </c>
      <c r="B12" s="11" t="s">
        <v>39</v>
      </c>
      <c r="D12" s="14">
        <v>2</v>
      </c>
      <c r="E12" s="15">
        <v>105054.796658333</v>
      </c>
      <c r="F12" s="15">
        <v>210109.59331666699</v>
      </c>
      <c r="G12" s="15">
        <v>0</v>
      </c>
    </row>
    <row r="13" spans="1:7" s="11" customFormat="1" ht="12.75" customHeight="1">
      <c r="A13" s="11" t="s">
        <v>40</v>
      </c>
      <c r="B13" s="11" t="s">
        <v>41</v>
      </c>
      <c r="D13" s="14">
        <v>2</v>
      </c>
      <c r="E13" s="15">
        <v>69729.66</v>
      </c>
      <c r="F13" s="15">
        <v>139459.32</v>
      </c>
      <c r="G13" s="15">
        <v>0</v>
      </c>
    </row>
    <row r="14" spans="1:7" s="11" customFormat="1" ht="12.75" customHeight="1">
      <c r="A14" s="13">
        <v>46024</v>
      </c>
      <c r="B14" s="11" t="s">
        <v>42</v>
      </c>
      <c r="C14" s="11" t="s">
        <v>43</v>
      </c>
      <c r="D14" s="11" t="s">
        <v>12</v>
      </c>
      <c r="E14" s="11" t="s">
        <v>44</v>
      </c>
      <c r="F14" s="11" t="s">
        <v>45</v>
      </c>
      <c r="G14" s="11" t="s">
        <v>46</v>
      </c>
    </row>
    <row r="15" spans="1:7" s="11" customFormat="1" ht="12.75" customHeight="1">
      <c r="A15" s="11" t="s">
        <v>27</v>
      </c>
      <c r="B15" s="11" t="s">
        <v>28</v>
      </c>
      <c r="D15" s="14">
        <v>2</v>
      </c>
      <c r="E15" s="15">
        <v>54638.775804398101</v>
      </c>
      <c r="F15" s="15">
        <v>109277.551608796</v>
      </c>
      <c r="G15" s="15">
        <v>0</v>
      </c>
    </row>
    <row r="16" spans="1:7" s="11" customFormat="1" ht="12.75" customHeight="1">
      <c r="A16" s="11" t="s">
        <v>40</v>
      </c>
      <c r="B16" s="11" t="s">
        <v>41</v>
      </c>
      <c r="D16" s="14">
        <v>1</v>
      </c>
      <c r="E16" s="15">
        <v>69729.66</v>
      </c>
      <c r="F16" s="15">
        <v>69729.66</v>
      </c>
      <c r="G16" s="15">
        <v>0</v>
      </c>
    </row>
    <row r="17" spans="1:7" s="11" customFormat="1" ht="12.75" customHeight="1">
      <c r="A17" s="13">
        <v>46024</v>
      </c>
      <c r="B17" s="11" t="s">
        <v>47</v>
      </c>
      <c r="C17" s="11" t="s">
        <v>48</v>
      </c>
      <c r="D17" s="11" t="s">
        <v>12</v>
      </c>
      <c r="E17" s="11" t="s">
        <v>49</v>
      </c>
      <c r="F17" s="11" t="s">
        <v>50</v>
      </c>
      <c r="G17" s="11" t="s">
        <v>51</v>
      </c>
    </row>
    <row r="18" spans="1:7" s="11" customFormat="1" ht="12.75" customHeight="1">
      <c r="A18" s="11" t="s">
        <v>29</v>
      </c>
      <c r="B18" s="11" t="s">
        <v>30</v>
      </c>
      <c r="D18" s="14">
        <v>1</v>
      </c>
      <c r="E18" s="15">
        <v>49318.75</v>
      </c>
      <c r="F18" s="15">
        <v>49318.75</v>
      </c>
      <c r="G18" s="15">
        <v>0</v>
      </c>
    </row>
    <row r="19" spans="1:7" s="11" customFormat="1" ht="12.75" customHeight="1">
      <c r="A19" s="11" t="s">
        <v>52</v>
      </c>
      <c r="B19" s="11" t="s">
        <v>53</v>
      </c>
      <c r="D19" s="14">
        <v>1</v>
      </c>
      <c r="E19" s="15">
        <v>23716.7204250295</v>
      </c>
      <c r="F19" s="15">
        <v>23716.7204250295</v>
      </c>
      <c r="G19" s="15">
        <v>0</v>
      </c>
    </row>
    <row r="20" spans="1:7" s="11" customFormat="1" ht="12.75" customHeight="1">
      <c r="A20" s="11" t="s">
        <v>16</v>
      </c>
      <c r="B20" s="11" t="s">
        <v>17</v>
      </c>
      <c r="D20" s="14">
        <v>3</v>
      </c>
      <c r="E20" s="15">
        <v>21582.288</v>
      </c>
      <c r="F20" s="15">
        <v>64746.864000000001</v>
      </c>
      <c r="G20" s="15">
        <v>0</v>
      </c>
    </row>
    <row r="21" spans="1:7" s="11" customFormat="1" ht="12.75" customHeight="1">
      <c r="A21" s="11" t="s">
        <v>18</v>
      </c>
      <c r="B21" s="11" t="s">
        <v>19</v>
      </c>
      <c r="D21" s="14">
        <v>1</v>
      </c>
      <c r="E21" s="15">
        <v>20761.650000000001</v>
      </c>
      <c r="F21" s="15">
        <v>20761.650000000001</v>
      </c>
      <c r="G21" s="15">
        <v>0</v>
      </c>
    </row>
    <row r="22" spans="1:7" s="11" customFormat="1" ht="12.75" customHeight="1">
      <c r="A22" s="13">
        <v>46024</v>
      </c>
      <c r="B22" s="11" t="s">
        <v>54</v>
      </c>
      <c r="C22" s="11" t="s">
        <v>55</v>
      </c>
      <c r="D22" s="11" t="s">
        <v>12</v>
      </c>
      <c r="E22" s="11" t="s">
        <v>56</v>
      </c>
      <c r="F22" s="11" t="s">
        <v>57</v>
      </c>
      <c r="G22" s="11" t="s">
        <v>58</v>
      </c>
    </row>
    <row r="23" spans="1:7" s="11" customFormat="1" ht="12.75" customHeight="1">
      <c r="A23" s="11" t="s">
        <v>59</v>
      </c>
      <c r="B23" s="11" t="s">
        <v>60</v>
      </c>
      <c r="D23" s="14">
        <v>1</v>
      </c>
      <c r="E23" s="15">
        <v>45208.666700000002</v>
      </c>
      <c r="F23" s="15">
        <v>45208.666700000002</v>
      </c>
      <c r="G23" s="15">
        <v>0</v>
      </c>
    </row>
    <row r="24" spans="1:7" s="11" customFormat="1" ht="12.75" customHeight="1">
      <c r="A24" s="13">
        <v>46024</v>
      </c>
      <c r="B24" s="11" t="s">
        <v>61</v>
      </c>
      <c r="C24" s="11" t="s">
        <v>62</v>
      </c>
      <c r="D24" s="11" t="s">
        <v>12</v>
      </c>
      <c r="E24" s="11" t="s">
        <v>63</v>
      </c>
      <c r="F24" s="11" t="s">
        <v>64</v>
      </c>
      <c r="G24" s="11" t="s">
        <v>65</v>
      </c>
    </row>
    <row r="25" spans="1:7" s="11" customFormat="1" ht="12.75" customHeight="1">
      <c r="A25" s="11" t="s">
        <v>66</v>
      </c>
      <c r="B25" s="11" t="s">
        <v>67</v>
      </c>
      <c r="D25" s="14">
        <v>1</v>
      </c>
      <c r="E25" s="15">
        <v>69096.444405139802</v>
      </c>
      <c r="F25" s="15">
        <v>69096.444405139802</v>
      </c>
      <c r="G25" s="15">
        <v>0</v>
      </c>
    </row>
    <row r="26" spans="1:7" s="11" customFormat="1" ht="12.75" customHeight="1">
      <c r="A26" s="11" t="s">
        <v>27</v>
      </c>
      <c r="B26" s="11" t="s">
        <v>28</v>
      </c>
      <c r="D26" s="14">
        <v>1</v>
      </c>
      <c r="E26" s="15">
        <v>54638.775804398101</v>
      </c>
      <c r="F26" s="15">
        <v>54638.775804398101</v>
      </c>
      <c r="G26" s="15">
        <v>0</v>
      </c>
    </row>
    <row r="27" spans="1:7" s="11" customFormat="1" ht="12.75" customHeight="1">
      <c r="A27" s="11" t="s">
        <v>31</v>
      </c>
      <c r="B27" s="11" t="s">
        <v>32</v>
      </c>
      <c r="D27" s="14">
        <v>1</v>
      </c>
      <c r="E27" s="15">
        <v>72972.666700000002</v>
      </c>
      <c r="F27" s="15">
        <v>72972.666700000002</v>
      </c>
      <c r="G27" s="15">
        <v>0</v>
      </c>
    </row>
    <row r="28" spans="1:7" s="11" customFormat="1" ht="12.75" customHeight="1">
      <c r="A28" s="13">
        <v>46024</v>
      </c>
      <c r="B28" s="11" t="s">
        <v>68</v>
      </c>
      <c r="C28" s="11" t="s">
        <v>69</v>
      </c>
      <c r="D28" s="11" t="s">
        <v>12</v>
      </c>
      <c r="E28" s="11" t="s">
        <v>70</v>
      </c>
      <c r="F28" s="11" t="s">
        <v>71</v>
      </c>
      <c r="G28" s="11" t="s">
        <v>72</v>
      </c>
    </row>
    <row r="29" spans="1:7" s="11" customFormat="1" ht="12.75" customHeight="1">
      <c r="A29" s="11" t="s">
        <v>38</v>
      </c>
      <c r="B29" s="11" t="s">
        <v>39</v>
      </c>
      <c r="D29" s="14">
        <v>4</v>
      </c>
      <c r="E29" s="15">
        <v>105054.796658333</v>
      </c>
      <c r="F29" s="15">
        <v>420219.18663333298</v>
      </c>
      <c r="G29" s="15">
        <v>0</v>
      </c>
    </row>
    <row r="30" spans="1:7" s="11" customFormat="1" ht="12.75" customHeight="1">
      <c r="A30" s="11" t="s">
        <v>52</v>
      </c>
      <c r="B30" s="11" t="s">
        <v>53</v>
      </c>
      <c r="D30" s="14">
        <v>1</v>
      </c>
      <c r="E30" s="15">
        <v>23716.7204250295</v>
      </c>
      <c r="F30" s="15">
        <v>23716.7204250295</v>
      </c>
      <c r="G30" s="15">
        <v>0</v>
      </c>
    </row>
    <row r="31" spans="1:7" s="11" customFormat="1" ht="12.75" customHeight="1">
      <c r="A31" s="13">
        <v>46025</v>
      </c>
      <c r="B31" s="11" t="s">
        <v>73</v>
      </c>
      <c r="C31" s="11" t="s">
        <v>74</v>
      </c>
      <c r="D31" s="11" t="s">
        <v>12</v>
      </c>
      <c r="E31" s="11" t="s">
        <v>75</v>
      </c>
      <c r="F31" s="11" t="s">
        <v>76</v>
      </c>
      <c r="G31" s="11" t="s">
        <v>77</v>
      </c>
    </row>
    <row r="32" spans="1:7" s="11" customFormat="1" ht="12.75" customHeight="1">
      <c r="A32" s="11" t="s">
        <v>31</v>
      </c>
      <c r="B32" s="11" t="s">
        <v>32</v>
      </c>
      <c r="D32" s="14">
        <v>1</v>
      </c>
      <c r="E32" s="15">
        <v>72972.666700000002</v>
      </c>
      <c r="F32" s="15">
        <v>72972.666700000002</v>
      </c>
      <c r="G32" s="15">
        <v>0</v>
      </c>
    </row>
    <row r="33" spans="1:7" s="11" customFormat="1" ht="12.75" customHeight="1">
      <c r="A33" s="11" t="s">
        <v>16</v>
      </c>
      <c r="B33" s="11" t="s">
        <v>17</v>
      </c>
      <c r="D33" s="14">
        <v>2</v>
      </c>
      <c r="E33" s="15">
        <v>21582.288</v>
      </c>
      <c r="F33" s="15">
        <v>43164.576000000001</v>
      </c>
      <c r="G33" s="15">
        <v>0</v>
      </c>
    </row>
    <row r="34" spans="1:7" s="11" customFormat="1" ht="12.75" customHeight="1">
      <c r="A34" s="11" t="s">
        <v>18</v>
      </c>
      <c r="B34" s="11" t="s">
        <v>19</v>
      </c>
      <c r="D34" s="14">
        <v>1</v>
      </c>
      <c r="E34" s="15">
        <v>20761.650000000001</v>
      </c>
      <c r="F34" s="15">
        <v>20761.650000000001</v>
      </c>
      <c r="G34" s="15">
        <v>0</v>
      </c>
    </row>
    <row r="35" spans="1:7" ht="12.75" customHeight="1">
      <c r="A35" s="16">
        <v>46025</v>
      </c>
      <c r="B35" t="s">
        <v>78</v>
      </c>
      <c r="C35" t="s">
        <v>79</v>
      </c>
      <c r="D35" t="s">
        <v>12</v>
      </c>
      <c r="E35" t="s">
        <v>80</v>
      </c>
      <c r="F35" t="s">
        <v>81</v>
      </c>
      <c r="G35" t="s">
        <v>82</v>
      </c>
    </row>
    <row r="36" spans="1:7" ht="12.75" customHeight="1">
      <c r="A36" t="s">
        <v>83</v>
      </c>
      <c r="B36" t="s">
        <v>84</v>
      </c>
      <c r="D36" s="17">
        <v>1</v>
      </c>
      <c r="E36" s="18">
        <v>109686.21</v>
      </c>
      <c r="F36" s="18">
        <v>109686.21</v>
      </c>
      <c r="G36" s="18">
        <v>0</v>
      </c>
    </row>
    <row r="37" spans="1:7" s="11" customFormat="1" ht="12.75" customHeight="1">
      <c r="A37" s="13">
        <v>46025</v>
      </c>
      <c r="B37" s="11" t="s">
        <v>85</v>
      </c>
      <c r="C37" s="11" t="s">
        <v>86</v>
      </c>
      <c r="D37" s="11" t="s">
        <v>12</v>
      </c>
      <c r="E37" s="11" t="s">
        <v>87</v>
      </c>
      <c r="F37" s="11" t="s">
        <v>88</v>
      </c>
      <c r="G37" s="11" t="s">
        <v>89</v>
      </c>
    </row>
    <row r="38" spans="1:7" s="11" customFormat="1" ht="12.75" customHeight="1">
      <c r="A38" s="11" t="s">
        <v>38</v>
      </c>
      <c r="B38" s="11" t="s">
        <v>39</v>
      </c>
      <c r="D38" s="14">
        <v>1</v>
      </c>
      <c r="E38" s="15">
        <v>105054.796658333</v>
      </c>
      <c r="F38" s="15">
        <v>105054.796658333</v>
      </c>
      <c r="G38" s="15">
        <v>0</v>
      </c>
    </row>
    <row r="39" spans="1:7" s="11" customFormat="1" ht="12.75" customHeight="1">
      <c r="A39" s="11" t="s">
        <v>40</v>
      </c>
      <c r="B39" s="11" t="s">
        <v>41</v>
      </c>
      <c r="D39" s="14">
        <v>2</v>
      </c>
      <c r="E39" s="15">
        <v>69729.66</v>
      </c>
      <c r="F39" s="15">
        <v>139459.32</v>
      </c>
      <c r="G39" s="15">
        <v>0</v>
      </c>
    </row>
    <row r="40" spans="1:7" s="11" customFormat="1" ht="12.75" customHeight="1">
      <c r="A40" s="13">
        <v>46025</v>
      </c>
      <c r="B40" s="11" t="s">
        <v>90</v>
      </c>
      <c r="C40" s="11" t="s">
        <v>91</v>
      </c>
      <c r="D40" s="11" t="s">
        <v>12</v>
      </c>
      <c r="E40" s="11" t="s">
        <v>92</v>
      </c>
      <c r="F40" s="11" t="s">
        <v>93</v>
      </c>
      <c r="G40" s="11" t="s">
        <v>94</v>
      </c>
    </row>
    <row r="41" spans="1:7" s="11" customFormat="1" ht="12.75" customHeight="1">
      <c r="A41" s="11" t="s">
        <v>40</v>
      </c>
      <c r="B41" s="11" t="s">
        <v>41</v>
      </c>
      <c r="D41" s="14">
        <v>1</v>
      </c>
      <c r="E41" s="15">
        <v>69729.66</v>
      </c>
      <c r="F41" s="15">
        <v>69729.66</v>
      </c>
      <c r="G41" s="15">
        <v>0</v>
      </c>
    </row>
    <row r="42" spans="1:7" s="11" customFormat="1" ht="12.75" customHeight="1">
      <c r="A42" s="11" t="s">
        <v>31</v>
      </c>
      <c r="B42" s="11" t="s">
        <v>32</v>
      </c>
      <c r="D42" s="14">
        <v>1</v>
      </c>
      <c r="E42" s="15">
        <v>72972.666700000002</v>
      </c>
      <c r="F42" s="15">
        <v>72972.666700000002</v>
      </c>
      <c r="G42" s="15">
        <v>0</v>
      </c>
    </row>
    <row r="43" spans="1:7" s="11" customFormat="1" ht="12.75" customHeight="1">
      <c r="A43" s="11" t="s">
        <v>16</v>
      </c>
      <c r="B43" s="11" t="s">
        <v>17</v>
      </c>
      <c r="D43" s="14">
        <v>1</v>
      </c>
      <c r="E43" s="15">
        <v>21582.288</v>
      </c>
      <c r="F43" s="15">
        <v>21582.288</v>
      </c>
      <c r="G43" s="15">
        <v>0</v>
      </c>
    </row>
    <row r="44" spans="1:7" s="11" customFormat="1" ht="12.75" customHeight="1">
      <c r="A44" s="13">
        <v>46025</v>
      </c>
      <c r="B44" s="11" t="s">
        <v>95</v>
      </c>
      <c r="C44" s="11" t="s">
        <v>96</v>
      </c>
      <c r="D44" s="11" t="s">
        <v>12</v>
      </c>
      <c r="E44" s="11" t="s">
        <v>97</v>
      </c>
      <c r="F44" s="11" t="s">
        <v>98</v>
      </c>
      <c r="G44" s="11" t="s">
        <v>99</v>
      </c>
    </row>
    <row r="45" spans="1:7" s="11" customFormat="1" ht="12.75" customHeight="1">
      <c r="A45" s="11" t="s">
        <v>38</v>
      </c>
      <c r="B45" s="11" t="s">
        <v>39</v>
      </c>
      <c r="D45" s="14">
        <v>2</v>
      </c>
      <c r="E45" s="15">
        <v>105054.796658333</v>
      </c>
      <c r="F45" s="15">
        <v>210109.59331666699</v>
      </c>
      <c r="G45" s="15">
        <v>0</v>
      </c>
    </row>
    <row r="46" spans="1:7" s="11" customFormat="1" ht="12.75" customHeight="1">
      <c r="A46" s="11" t="s">
        <v>59</v>
      </c>
      <c r="B46" s="11" t="s">
        <v>60</v>
      </c>
      <c r="D46" s="14">
        <v>1</v>
      </c>
      <c r="E46" s="15">
        <v>45208.666700000002</v>
      </c>
      <c r="F46" s="15">
        <v>45208.666700000002</v>
      </c>
      <c r="G46" s="15">
        <v>0</v>
      </c>
    </row>
    <row r="47" spans="1:7" s="11" customFormat="1" ht="12.75" customHeight="1">
      <c r="A47" s="13">
        <v>46025</v>
      </c>
      <c r="B47" s="11" t="s">
        <v>100</v>
      </c>
      <c r="C47" s="11" t="s">
        <v>101</v>
      </c>
      <c r="D47" s="11" t="s">
        <v>12</v>
      </c>
      <c r="E47" s="11" t="s">
        <v>102</v>
      </c>
      <c r="F47" s="11" t="s">
        <v>103</v>
      </c>
      <c r="G47" s="11" t="s">
        <v>104</v>
      </c>
    </row>
    <row r="48" spans="1:7" s="11" customFormat="1" ht="12.75" customHeight="1">
      <c r="A48" s="11" t="s">
        <v>31</v>
      </c>
      <c r="B48" s="11" t="s">
        <v>32</v>
      </c>
      <c r="D48" s="14">
        <v>2</v>
      </c>
      <c r="E48" s="15">
        <v>72972.666700000002</v>
      </c>
      <c r="F48" s="15">
        <v>145945.3334</v>
      </c>
      <c r="G48" s="15">
        <v>0</v>
      </c>
    </row>
    <row r="49" spans="1:7" s="11" customFormat="1" ht="12.75" customHeight="1">
      <c r="A49" s="11" t="s">
        <v>52</v>
      </c>
      <c r="B49" s="11" t="s">
        <v>53</v>
      </c>
      <c r="D49" s="14">
        <v>1</v>
      </c>
      <c r="E49" s="15">
        <v>23716.7204250295</v>
      </c>
      <c r="F49" s="15">
        <v>23716.7204250295</v>
      </c>
      <c r="G49" s="15">
        <v>0</v>
      </c>
    </row>
    <row r="50" spans="1:7" s="11" customFormat="1" ht="12.75" customHeight="1">
      <c r="A50" s="11" t="s">
        <v>83</v>
      </c>
      <c r="B50" s="11" t="s">
        <v>84</v>
      </c>
      <c r="D50" s="14">
        <v>1</v>
      </c>
      <c r="E50" s="15">
        <v>109686.21</v>
      </c>
      <c r="F50" s="15">
        <v>109686.21</v>
      </c>
      <c r="G50" s="15">
        <v>0</v>
      </c>
    </row>
    <row r="51" spans="1:7" s="11" customFormat="1" ht="12.75" customHeight="1">
      <c r="A51" s="11" t="s">
        <v>38</v>
      </c>
      <c r="B51" s="11" t="s">
        <v>39</v>
      </c>
      <c r="D51" s="14">
        <v>2</v>
      </c>
      <c r="E51" s="15">
        <v>105054.796658333</v>
      </c>
      <c r="F51" s="15">
        <v>210109.59331666699</v>
      </c>
      <c r="G51" s="15">
        <v>0</v>
      </c>
    </row>
    <row r="52" spans="1:7" s="11" customFormat="1" ht="12.75" customHeight="1">
      <c r="A52" s="11" t="s">
        <v>29</v>
      </c>
      <c r="B52" s="11" t="s">
        <v>30</v>
      </c>
      <c r="D52" s="14">
        <v>1</v>
      </c>
      <c r="E52" s="15">
        <v>49318.75</v>
      </c>
      <c r="F52" s="15">
        <v>49318.75</v>
      </c>
      <c r="G52" s="15">
        <v>0</v>
      </c>
    </row>
    <row r="53" spans="1:7" s="11" customFormat="1" ht="12.75" customHeight="1">
      <c r="A53" s="13">
        <v>46026</v>
      </c>
      <c r="B53" s="11" t="s">
        <v>105</v>
      </c>
      <c r="C53" s="11" t="s">
        <v>106</v>
      </c>
      <c r="D53" s="11" t="s">
        <v>12</v>
      </c>
      <c r="E53" s="11" t="s">
        <v>107</v>
      </c>
      <c r="F53" s="11" t="s">
        <v>108</v>
      </c>
      <c r="G53" s="11" t="s">
        <v>109</v>
      </c>
    </row>
    <row r="54" spans="1:7" s="11" customFormat="1" ht="12.75" customHeight="1">
      <c r="A54" s="11" t="s">
        <v>31</v>
      </c>
      <c r="B54" s="11" t="s">
        <v>32</v>
      </c>
      <c r="D54" s="14">
        <v>1</v>
      </c>
      <c r="E54" s="15">
        <v>72972.666700000002</v>
      </c>
      <c r="F54" s="15">
        <v>72972.666700000002</v>
      </c>
      <c r="G54" s="15">
        <v>0</v>
      </c>
    </row>
    <row r="55" spans="1:7" s="11" customFormat="1" ht="12.75" customHeight="1">
      <c r="A55" s="13">
        <v>46027</v>
      </c>
      <c r="B55" s="11" t="s">
        <v>42</v>
      </c>
      <c r="C55" s="11" t="s">
        <v>110</v>
      </c>
      <c r="D55" s="11" t="s">
        <v>12</v>
      </c>
      <c r="E55" s="11" t="s">
        <v>111</v>
      </c>
      <c r="F55" s="11" t="s">
        <v>112</v>
      </c>
      <c r="G55" s="11" t="s">
        <v>113</v>
      </c>
    </row>
    <row r="56" spans="1:7" s="11" customFormat="1" ht="12.75" customHeight="1">
      <c r="A56" s="11" t="s">
        <v>66</v>
      </c>
      <c r="B56" s="11" t="s">
        <v>67</v>
      </c>
      <c r="D56" s="14">
        <v>1</v>
      </c>
      <c r="E56" s="15">
        <v>69096.444405139802</v>
      </c>
      <c r="F56" s="15">
        <v>69096.444405139802</v>
      </c>
      <c r="G56" s="15">
        <v>0</v>
      </c>
    </row>
    <row r="57" spans="1:7" s="11" customFormat="1" ht="12.75" customHeight="1">
      <c r="A57" s="11" t="s">
        <v>25</v>
      </c>
      <c r="B57" s="11" t="s">
        <v>26</v>
      </c>
      <c r="D57" s="14">
        <v>1</v>
      </c>
      <c r="E57" s="15">
        <v>117018.002222222</v>
      </c>
      <c r="F57" s="15">
        <v>117018.002222222</v>
      </c>
      <c r="G57" s="15">
        <v>0</v>
      </c>
    </row>
    <row r="58" spans="1:7" s="11" customFormat="1" ht="12.75" customHeight="1">
      <c r="A58" s="11" t="s">
        <v>38</v>
      </c>
      <c r="B58" s="11" t="s">
        <v>39</v>
      </c>
      <c r="D58" s="14">
        <v>2</v>
      </c>
      <c r="E58" s="15">
        <v>105054.796658333</v>
      </c>
      <c r="F58" s="15">
        <v>210109.59331666699</v>
      </c>
      <c r="G58" s="15">
        <v>0</v>
      </c>
    </row>
    <row r="59" spans="1:7" s="11" customFormat="1" ht="12.75" customHeight="1">
      <c r="A59" s="11" t="s">
        <v>31</v>
      </c>
      <c r="B59" s="11" t="s">
        <v>32</v>
      </c>
      <c r="D59" s="14">
        <v>1</v>
      </c>
      <c r="E59" s="15">
        <v>72972.666700000002</v>
      </c>
      <c r="F59" s="15">
        <v>72972.666700000002</v>
      </c>
      <c r="G59" s="15">
        <v>0</v>
      </c>
    </row>
    <row r="60" spans="1:7" s="11" customFormat="1" ht="12.75" customHeight="1">
      <c r="A60" s="11" t="s">
        <v>52</v>
      </c>
      <c r="B60" s="11" t="s">
        <v>53</v>
      </c>
      <c r="D60" s="14">
        <v>2</v>
      </c>
      <c r="E60" s="15">
        <v>23716.7204250295</v>
      </c>
      <c r="F60" s="15">
        <v>47433.440850059</v>
      </c>
      <c r="G60" s="15">
        <v>0</v>
      </c>
    </row>
    <row r="61" spans="1:7" s="11" customFormat="1" ht="12.75" customHeight="1">
      <c r="A61" s="11" t="s">
        <v>16</v>
      </c>
      <c r="B61" s="11" t="s">
        <v>17</v>
      </c>
      <c r="D61" s="14">
        <v>1</v>
      </c>
      <c r="E61" s="15">
        <v>21582.288</v>
      </c>
      <c r="F61" s="15">
        <v>21582.288</v>
      </c>
      <c r="G61" s="15">
        <v>0</v>
      </c>
    </row>
    <row r="62" spans="1:7" ht="12.75" customHeight="1">
      <c r="A62" s="16">
        <v>46027</v>
      </c>
      <c r="B62" t="s">
        <v>114</v>
      </c>
      <c r="C62" t="s">
        <v>115</v>
      </c>
      <c r="D62" t="s">
        <v>12</v>
      </c>
      <c r="E62" t="s">
        <v>116</v>
      </c>
      <c r="F62" t="s">
        <v>117</v>
      </c>
      <c r="G62" t="s">
        <v>118</v>
      </c>
    </row>
    <row r="63" spans="1:7" ht="12.75" customHeight="1">
      <c r="A63" t="s">
        <v>29</v>
      </c>
      <c r="B63" t="s">
        <v>30</v>
      </c>
      <c r="D63" s="17">
        <v>2</v>
      </c>
      <c r="E63" s="18">
        <v>49318.75</v>
      </c>
      <c r="F63" s="18">
        <v>98637.5</v>
      </c>
      <c r="G63" s="18">
        <v>0</v>
      </c>
    </row>
    <row r="64" spans="1:7" ht="12.75" customHeight="1">
      <c r="A64" s="16">
        <v>46027</v>
      </c>
      <c r="B64" t="s">
        <v>119</v>
      </c>
      <c r="C64" t="s">
        <v>120</v>
      </c>
      <c r="D64" t="s">
        <v>12</v>
      </c>
      <c r="E64" t="s">
        <v>121</v>
      </c>
      <c r="F64" t="s">
        <v>122</v>
      </c>
      <c r="G64" t="s">
        <v>123</v>
      </c>
    </row>
    <row r="65" spans="1:7" ht="12.75" customHeight="1">
      <c r="A65" t="s">
        <v>40</v>
      </c>
      <c r="B65" t="s">
        <v>41</v>
      </c>
      <c r="D65" s="17">
        <v>1</v>
      </c>
      <c r="E65" s="18">
        <v>69729.66</v>
      </c>
      <c r="F65" s="18">
        <v>69729.66</v>
      </c>
      <c r="G65" s="18">
        <v>0</v>
      </c>
    </row>
    <row r="66" spans="1:7" ht="12.75" customHeight="1">
      <c r="A66" t="s">
        <v>18</v>
      </c>
      <c r="B66" t="s">
        <v>19</v>
      </c>
      <c r="D66" s="17">
        <v>1</v>
      </c>
      <c r="E66" s="18">
        <v>20761.650000000001</v>
      </c>
      <c r="F66" s="18">
        <v>20761.650000000001</v>
      </c>
      <c r="G66" s="18">
        <v>0</v>
      </c>
    </row>
    <row r="67" spans="1:7" ht="12.75" customHeight="1">
      <c r="A67" s="16">
        <v>46028</v>
      </c>
      <c r="B67" t="s">
        <v>124</v>
      </c>
      <c r="C67" t="s">
        <v>125</v>
      </c>
      <c r="D67" t="s">
        <v>12</v>
      </c>
      <c r="E67" t="s">
        <v>126</v>
      </c>
      <c r="F67" t="s">
        <v>127</v>
      </c>
      <c r="G67" t="s">
        <v>128</v>
      </c>
    </row>
    <row r="68" spans="1:7" ht="12.75" customHeight="1">
      <c r="A68" t="s">
        <v>59</v>
      </c>
      <c r="B68" t="s">
        <v>60</v>
      </c>
      <c r="D68" s="17">
        <v>1</v>
      </c>
      <c r="E68" s="18">
        <v>45208.666700000002</v>
      </c>
      <c r="F68" s="18">
        <v>45208.666700000002</v>
      </c>
      <c r="G68" s="18">
        <v>0</v>
      </c>
    </row>
    <row r="69" spans="1:7" ht="12.75" customHeight="1">
      <c r="A69" t="s">
        <v>31</v>
      </c>
      <c r="B69" t="s">
        <v>32</v>
      </c>
      <c r="D69" s="17">
        <v>1</v>
      </c>
      <c r="E69" s="18">
        <v>72972.666700000002</v>
      </c>
      <c r="F69" s="18">
        <v>72972.666700000002</v>
      </c>
      <c r="G69" s="18">
        <v>0</v>
      </c>
    </row>
    <row r="70" spans="1:7" ht="12.75" customHeight="1">
      <c r="A70" t="s">
        <v>52</v>
      </c>
      <c r="B70" t="s">
        <v>53</v>
      </c>
      <c r="D70" s="17">
        <v>1</v>
      </c>
      <c r="E70" s="18">
        <v>23716.7204250295</v>
      </c>
      <c r="F70" s="18">
        <v>23716.7204250295</v>
      </c>
      <c r="G70" s="18">
        <v>0</v>
      </c>
    </row>
    <row r="71" spans="1:7" ht="12.75" customHeight="1">
      <c r="A71" t="s">
        <v>83</v>
      </c>
      <c r="B71" t="s">
        <v>84</v>
      </c>
      <c r="D71" s="17">
        <v>2</v>
      </c>
      <c r="E71" s="18">
        <v>109686.21</v>
      </c>
      <c r="F71" s="18">
        <v>219372.42</v>
      </c>
      <c r="G71" s="18">
        <v>0</v>
      </c>
    </row>
    <row r="72" spans="1:7" ht="12.75" customHeight="1">
      <c r="A72" s="16">
        <v>46028</v>
      </c>
      <c r="B72" t="s">
        <v>129</v>
      </c>
      <c r="C72" t="s">
        <v>130</v>
      </c>
      <c r="D72" t="s">
        <v>12</v>
      </c>
      <c r="E72" t="s">
        <v>131</v>
      </c>
      <c r="F72" t="s">
        <v>132</v>
      </c>
      <c r="G72" t="s">
        <v>133</v>
      </c>
    </row>
    <row r="73" spans="1:7" ht="12.75" customHeight="1">
      <c r="A73" t="s">
        <v>18</v>
      </c>
      <c r="B73" t="s">
        <v>19</v>
      </c>
      <c r="D73" s="17">
        <v>3</v>
      </c>
      <c r="E73" s="18">
        <v>20761.650000000001</v>
      </c>
      <c r="F73" s="18">
        <v>62284.95</v>
      </c>
      <c r="G73" s="18">
        <v>0</v>
      </c>
    </row>
    <row r="74" spans="1:7" s="11" customFormat="1" ht="12.75" customHeight="1">
      <c r="A74" s="13">
        <v>46028</v>
      </c>
      <c r="B74" s="11" t="s">
        <v>105</v>
      </c>
      <c r="C74" s="11" t="s">
        <v>134</v>
      </c>
      <c r="D74" s="11" t="s">
        <v>12</v>
      </c>
      <c r="E74" s="11" t="s">
        <v>135</v>
      </c>
      <c r="F74" s="11" t="s">
        <v>136</v>
      </c>
      <c r="G74" s="11" t="s">
        <v>137</v>
      </c>
    </row>
    <row r="75" spans="1:7" s="11" customFormat="1" ht="12.75" customHeight="1">
      <c r="A75" s="11" t="s">
        <v>38</v>
      </c>
      <c r="B75" s="11" t="s">
        <v>39</v>
      </c>
      <c r="D75" s="14">
        <v>2</v>
      </c>
      <c r="E75" s="15">
        <v>105054.796658333</v>
      </c>
      <c r="F75" s="15">
        <v>210109.59331666699</v>
      </c>
      <c r="G75" s="15">
        <v>0</v>
      </c>
    </row>
    <row r="76" spans="1:7" s="11" customFormat="1" ht="12.75" customHeight="1">
      <c r="A76" s="11" t="s">
        <v>31</v>
      </c>
      <c r="B76" s="11" t="s">
        <v>32</v>
      </c>
      <c r="D76" s="14">
        <v>1</v>
      </c>
      <c r="E76" s="15">
        <v>72972.666700000002</v>
      </c>
      <c r="F76" s="15">
        <v>72972.666700000002</v>
      </c>
      <c r="G76" s="15">
        <v>0</v>
      </c>
    </row>
    <row r="77" spans="1:7" s="11" customFormat="1" ht="12.75" customHeight="1">
      <c r="A77" s="13">
        <v>46029</v>
      </c>
      <c r="B77" s="11" t="s">
        <v>138</v>
      </c>
      <c r="C77" s="11" t="s">
        <v>139</v>
      </c>
      <c r="D77" s="11" t="s">
        <v>12</v>
      </c>
      <c r="E77" s="11" t="s">
        <v>140</v>
      </c>
      <c r="F77" s="11" t="s">
        <v>141</v>
      </c>
      <c r="G77" s="11" t="s">
        <v>142</v>
      </c>
    </row>
    <row r="78" spans="1:7" s="11" customFormat="1" ht="12.75" customHeight="1">
      <c r="A78" s="11" t="s">
        <v>27</v>
      </c>
      <c r="B78" s="11" t="s">
        <v>28</v>
      </c>
      <c r="D78" s="14">
        <v>1</v>
      </c>
      <c r="E78" s="15">
        <v>54638.775804398101</v>
      </c>
      <c r="F78" s="15">
        <v>54638.775804398101</v>
      </c>
      <c r="G78" s="15">
        <v>0</v>
      </c>
    </row>
    <row r="79" spans="1:7" s="11" customFormat="1" ht="12.75" customHeight="1">
      <c r="A79" s="11" t="s">
        <v>31</v>
      </c>
      <c r="B79" s="11" t="s">
        <v>32</v>
      </c>
      <c r="D79" s="14">
        <v>1</v>
      </c>
      <c r="E79" s="15">
        <v>72972.666700000002</v>
      </c>
      <c r="F79" s="15">
        <v>72972.666700000002</v>
      </c>
      <c r="G79" s="15">
        <v>0</v>
      </c>
    </row>
    <row r="80" spans="1:7" s="11" customFormat="1" ht="12.75" customHeight="1">
      <c r="A80" s="13">
        <v>46029</v>
      </c>
      <c r="B80" s="11" t="s">
        <v>143</v>
      </c>
      <c r="C80" s="11" t="s">
        <v>144</v>
      </c>
      <c r="D80" s="11" t="s">
        <v>12</v>
      </c>
      <c r="E80" s="11" t="s">
        <v>145</v>
      </c>
      <c r="F80" s="11" t="s">
        <v>146</v>
      </c>
      <c r="G80" s="11" t="s">
        <v>147</v>
      </c>
    </row>
    <row r="81" spans="1:7" s="11" customFormat="1" ht="12.75" customHeight="1">
      <c r="A81" s="11" t="s">
        <v>38</v>
      </c>
      <c r="B81" s="11" t="s">
        <v>39</v>
      </c>
      <c r="D81" s="14">
        <v>1</v>
      </c>
      <c r="E81" s="15">
        <v>105054.796658333</v>
      </c>
      <c r="F81" s="15">
        <v>105054.796658333</v>
      </c>
      <c r="G81" s="15">
        <v>0</v>
      </c>
    </row>
    <row r="82" spans="1:7" s="11" customFormat="1" ht="12.75" customHeight="1">
      <c r="A82" s="11" t="s">
        <v>59</v>
      </c>
      <c r="B82" s="11" t="s">
        <v>60</v>
      </c>
      <c r="D82" s="14">
        <v>1</v>
      </c>
      <c r="E82" s="15">
        <v>45208.666700000002</v>
      </c>
      <c r="F82" s="15">
        <v>45208.666700000002</v>
      </c>
      <c r="G82" s="15">
        <v>0</v>
      </c>
    </row>
    <row r="83" spans="1:7" s="11" customFormat="1" ht="12.75" customHeight="1">
      <c r="A83" s="11" t="s">
        <v>31</v>
      </c>
      <c r="B83" s="11" t="s">
        <v>32</v>
      </c>
      <c r="D83" s="14">
        <v>1</v>
      </c>
      <c r="E83" s="15">
        <v>72972.666700000002</v>
      </c>
      <c r="F83" s="15">
        <v>72972.666700000002</v>
      </c>
      <c r="G83" s="15">
        <v>0</v>
      </c>
    </row>
    <row r="84" spans="1:7" s="11" customFormat="1" ht="12.75" customHeight="1">
      <c r="A84" s="11" t="s">
        <v>52</v>
      </c>
      <c r="B84" s="11" t="s">
        <v>53</v>
      </c>
      <c r="D84" s="14">
        <v>1</v>
      </c>
      <c r="E84" s="15">
        <v>23716.7204250295</v>
      </c>
      <c r="F84" s="15">
        <v>23716.7204250295</v>
      </c>
      <c r="G84" s="15">
        <v>0</v>
      </c>
    </row>
    <row r="85" spans="1:7" s="11" customFormat="1" ht="12.75" customHeight="1">
      <c r="A85" s="11" t="s">
        <v>16</v>
      </c>
      <c r="B85" s="11" t="s">
        <v>17</v>
      </c>
      <c r="D85" s="14">
        <v>5</v>
      </c>
      <c r="E85" s="15">
        <v>21582.288</v>
      </c>
      <c r="F85" s="15">
        <v>107911.44</v>
      </c>
      <c r="G85" s="15">
        <v>0</v>
      </c>
    </row>
    <row r="86" spans="1:7" s="11" customFormat="1" ht="12.75" customHeight="1">
      <c r="A86" s="13">
        <v>46029</v>
      </c>
      <c r="B86" s="11" t="s">
        <v>148</v>
      </c>
      <c r="C86" s="11" t="s">
        <v>149</v>
      </c>
      <c r="D86" s="11" t="s">
        <v>12</v>
      </c>
      <c r="E86" s="11" t="s">
        <v>150</v>
      </c>
      <c r="F86" s="11" t="s">
        <v>151</v>
      </c>
      <c r="G86" s="11" t="s">
        <v>152</v>
      </c>
    </row>
    <row r="87" spans="1:7" s="11" customFormat="1" ht="12.75" customHeight="1">
      <c r="A87" s="11" t="s">
        <v>66</v>
      </c>
      <c r="B87" s="11" t="s">
        <v>67</v>
      </c>
      <c r="D87" s="14">
        <v>1</v>
      </c>
      <c r="E87" s="15">
        <v>69096.444405139802</v>
      </c>
      <c r="F87" s="15">
        <v>69096.444405139802</v>
      </c>
      <c r="G87" s="15">
        <v>0</v>
      </c>
    </row>
    <row r="88" spans="1:7" s="11" customFormat="1" ht="12.75" customHeight="1">
      <c r="A88" s="11" t="s">
        <v>29</v>
      </c>
      <c r="B88" s="11" t="s">
        <v>30</v>
      </c>
      <c r="D88" s="14">
        <v>2</v>
      </c>
      <c r="E88" s="15">
        <v>49318.75</v>
      </c>
      <c r="F88" s="15">
        <v>98637.5</v>
      </c>
      <c r="G88" s="15">
        <v>0</v>
      </c>
    </row>
    <row r="89" spans="1:7" s="11" customFormat="1" ht="12.75" customHeight="1">
      <c r="A89" s="11" t="s">
        <v>31</v>
      </c>
      <c r="B89" s="11" t="s">
        <v>32</v>
      </c>
      <c r="D89" s="14">
        <v>4</v>
      </c>
      <c r="E89" s="15">
        <v>72972.666700000002</v>
      </c>
      <c r="F89" s="15">
        <v>291890.66680000001</v>
      </c>
      <c r="G89" s="15">
        <v>0</v>
      </c>
    </row>
    <row r="90" spans="1:7" s="11" customFormat="1" ht="12.75" customHeight="1">
      <c r="A90" s="11" t="s">
        <v>52</v>
      </c>
      <c r="B90" s="11" t="s">
        <v>53</v>
      </c>
      <c r="D90" s="14">
        <v>1</v>
      </c>
      <c r="E90" s="15">
        <v>23716.7204250295</v>
      </c>
      <c r="F90" s="15">
        <v>23716.7204250295</v>
      </c>
      <c r="G90" s="15">
        <v>0</v>
      </c>
    </row>
    <row r="91" spans="1:7" s="11" customFormat="1" ht="12.75" customHeight="1">
      <c r="A91" s="11" t="s">
        <v>16</v>
      </c>
      <c r="B91" s="11" t="s">
        <v>17</v>
      </c>
      <c r="D91" s="14">
        <v>2</v>
      </c>
      <c r="E91" s="15">
        <v>21582.288</v>
      </c>
      <c r="F91" s="15">
        <v>43164.576000000001</v>
      </c>
      <c r="G91" s="15">
        <v>0</v>
      </c>
    </row>
    <row r="92" spans="1:7" s="11" customFormat="1" ht="12.75" customHeight="1">
      <c r="A92" s="11" t="s">
        <v>18</v>
      </c>
      <c r="B92" s="11" t="s">
        <v>19</v>
      </c>
      <c r="D92" s="14">
        <v>4</v>
      </c>
      <c r="E92" s="15">
        <v>20761.650000000001</v>
      </c>
      <c r="F92" s="15">
        <v>83046.600000000006</v>
      </c>
      <c r="G92" s="15">
        <v>0</v>
      </c>
    </row>
    <row r="93" spans="1:7" s="11" customFormat="1" ht="12.75" customHeight="1">
      <c r="A93" s="13">
        <v>46029</v>
      </c>
      <c r="B93" s="11" t="s">
        <v>153</v>
      </c>
      <c r="C93" s="11" t="s">
        <v>154</v>
      </c>
      <c r="D93" s="11" t="s">
        <v>12</v>
      </c>
      <c r="E93" s="11" t="s">
        <v>155</v>
      </c>
      <c r="F93" s="11" t="s">
        <v>156</v>
      </c>
      <c r="G93" s="11" t="s">
        <v>24</v>
      </c>
    </row>
    <row r="94" spans="1:7" s="11" customFormat="1" ht="12.75" customHeight="1">
      <c r="A94" s="11" t="s">
        <v>29</v>
      </c>
      <c r="B94" s="11" t="s">
        <v>30</v>
      </c>
      <c r="D94" s="14">
        <v>1</v>
      </c>
      <c r="E94" s="15">
        <v>49318.75</v>
      </c>
      <c r="F94" s="15">
        <v>49318.75</v>
      </c>
      <c r="G94" s="15">
        <v>0</v>
      </c>
    </row>
    <row r="95" spans="1:7" s="11" customFormat="1" ht="12.75" customHeight="1">
      <c r="A95" s="11" t="s">
        <v>83</v>
      </c>
      <c r="B95" s="11" t="s">
        <v>84</v>
      </c>
      <c r="D95" s="14">
        <v>1</v>
      </c>
      <c r="E95" s="15">
        <v>109686.21</v>
      </c>
      <c r="F95" s="15">
        <v>109686.21</v>
      </c>
      <c r="G95" s="15">
        <v>0</v>
      </c>
    </row>
    <row r="96" spans="1:7" s="11" customFormat="1" ht="12.75" customHeight="1">
      <c r="A96" s="13">
        <v>46029</v>
      </c>
      <c r="B96" s="11" t="s">
        <v>157</v>
      </c>
      <c r="C96" s="11" t="s">
        <v>158</v>
      </c>
      <c r="D96" s="11" t="s">
        <v>12</v>
      </c>
      <c r="E96" s="11" t="s">
        <v>159</v>
      </c>
      <c r="F96" s="11" t="s">
        <v>160</v>
      </c>
      <c r="G96" s="11" t="s">
        <v>161</v>
      </c>
    </row>
    <row r="97" spans="1:7" s="11" customFormat="1" ht="12.75" customHeight="1">
      <c r="A97" s="11" t="s">
        <v>38</v>
      </c>
      <c r="B97" s="11" t="s">
        <v>39</v>
      </c>
      <c r="D97" s="14">
        <v>4</v>
      </c>
      <c r="E97" s="15">
        <v>105054.796658333</v>
      </c>
      <c r="F97" s="15">
        <v>420219.18663333298</v>
      </c>
      <c r="G97" s="15">
        <v>0</v>
      </c>
    </row>
    <row r="98" spans="1:7" s="11" customFormat="1" ht="12.75" customHeight="1">
      <c r="A98" s="11" t="s">
        <v>29</v>
      </c>
      <c r="B98" s="11" t="s">
        <v>30</v>
      </c>
      <c r="D98" s="14">
        <v>2</v>
      </c>
      <c r="E98" s="15">
        <v>49318.75</v>
      </c>
      <c r="F98" s="15">
        <v>98637.5</v>
      </c>
      <c r="G98" s="15">
        <v>0</v>
      </c>
    </row>
    <row r="99" spans="1:7" s="11" customFormat="1" ht="12.75" customHeight="1">
      <c r="A99" s="13">
        <v>46029</v>
      </c>
      <c r="B99" s="11" t="s">
        <v>162</v>
      </c>
      <c r="C99" s="11" t="s">
        <v>96</v>
      </c>
      <c r="D99" s="11" t="s">
        <v>12</v>
      </c>
      <c r="E99" s="11" t="s">
        <v>97</v>
      </c>
      <c r="F99" s="11" t="s">
        <v>98</v>
      </c>
      <c r="G99" s="11" t="s">
        <v>163</v>
      </c>
    </row>
    <row r="100" spans="1:7" s="11" customFormat="1" ht="12.75" customHeight="1">
      <c r="A100" s="11" t="s">
        <v>27</v>
      </c>
      <c r="B100" s="11" t="s">
        <v>28</v>
      </c>
      <c r="D100" s="14">
        <v>2</v>
      </c>
      <c r="E100" s="15">
        <v>54638.775804398101</v>
      </c>
      <c r="F100" s="15">
        <v>109277.551608796</v>
      </c>
      <c r="G100" s="15">
        <v>0</v>
      </c>
    </row>
    <row r="101" spans="1:7" s="11" customFormat="1" ht="12.75" customHeight="1">
      <c r="A101" s="13">
        <v>46029</v>
      </c>
      <c r="B101" s="11" t="s">
        <v>164</v>
      </c>
      <c r="C101" s="11" t="s">
        <v>165</v>
      </c>
      <c r="D101" s="11" t="s">
        <v>12</v>
      </c>
      <c r="E101" s="11" t="s">
        <v>166</v>
      </c>
      <c r="F101" s="11" t="s">
        <v>167</v>
      </c>
      <c r="G101" s="11" t="s">
        <v>168</v>
      </c>
    </row>
    <row r="102" spans="1:7" s="11" customFormat="1" ht="12.75" customHeight="1">
      <c r="A102" s="11" t="s">
        <v>66</v>
      </c>
      <c r="B102" s="11" t="s">
        <v>67</v>
      </c>
      <c r="D102" s="14">
        <v>1</v>
      </c>
      <c r="E102" s="15">
        <v>69096.444405139802</v>
      </c>
      <c r="F102" s="15">
        <v>69096.444405139802</v>
      </c>
      <c r="G102" s="15">
        <v>0</v>
      </c>
    </row>
    <row r="103" spans="1:7" s="11" customFormat="1" ht="12.75" customHeight="1">
      <c r="A103" s="11" t="s">
        <v>25</v>
      </c>
      <c r="B103" s="11" t="s">
        <v>26</v>
      </c>
      <c r="D103" s="14">
        <v>1</v>
      </c>
      <c r="E103" s="15">
        <v>117018.002222222</v>
      </c>
      <c r="F103" s="15">
        <v>117018.002222222</v>
      </c>
      <c r="G103" s="15">
        <v>0</v>
      </c>
    </row>
    <row r="104" spans="1:7" s="11" customFormat="1" ht="12.75" customHeight="1">
      <c r="A104" s="11" t="s">
        <v>38</v>
      </c>
      <c r="B104" s="11" t="s">
        <v>39</v>
      </c>
      <c r="D104" s="14">
        <v>2</v>
      </c>
      <c r="E104" s="15">
        <v>105054.796658333</v>
      </c>
      <c r="F104" s="15">
        <v>210109.59331666699</v>
      </c>
      <c r="G104" s="15">
        <v>0</v>
      </c>
    </row>
    <row r="105" spans="1:7" s="11" customFormat="1" ht="12.75" customHeight="1">
      <c r="A105" s="11" t="s">
        <v>52</v>
      </c>
      <c r="B105" s="11" t="s">
        <v>53</v>
      </c>
      <c r="D105" s="14">
        <v>2</v>
      </c>
      <c r="E105" s="15">
        <v>23716.7204250295</v>
      </c>
      <c r="F105" s="15">
        <v>47433.440850059</v>
      </c>
      <c r="G105" s="15">
        <v>0</v>
      </c>
    </row>
    <row r="106" spans="1:7" s="11" customFormat="1" ht="12.75" customHeight="1">
      <c r="A106" s="13">
        <v>46029</v>
      </c>
      <c r="B106" s="11" t="s">
        <v>169</v>
      </c>
      <c r="C106" s="11" t="s">
        <v>170</v>
      </c>
      <c r="D106" s="11" t="s">
        <v>12</v>
      </c>
      <c r="E106" s="11" t="s">
        <v>171</v>
      </c>
      <c r="F106" s="11" t="s">
        <v>172</v>
      </c>
      <c r="G106" s="11" t="s">
        <v>173</v>
      </c>
    </row>
    <row r="107" spans="1:7" s="11" customFormat="1" ht="12.75" customHeight="1">
      <c r="A107" s="11" t="s">
        <v>25</v>
      </c>
      <c r="B107" s="11" t="s">
        <v>26</v>
      </c>
      <c r="D107" s="14">
        <v>1</v>
      </c>
      <c r="E107" s="15">
        <v>117018.002222222</v>
      </c>
      <c r="F107" s="15">
        <v>117018.002222222</v>
      </c>
      <c r="G107" s="15">
        <v>0</v>
      </c>
    </row>
    <row r="108" spans="1:7" s="11" customFormat="1" ht="12.75" customHeight="1">
      <c r="A108" s="11" t="s">
        <v>59</v>
      </c>
      <c r="B108" s="11" t="s">
        <v>60</v>
      </c>
      <c r="D108" s="14">
        <v>1</v>
      </c>
      <c r="E108" s="15">
        <v>45208.666700000002</v>
      </c>
      <c r="F108" s="15">
        <v>45208.666700000002</v>
      </c>
      <c r="G108" s="15">
        <v>0</v>
      </c>
    </row>
    <row r="109" spans="1:7" s="11" customFormat="1" ht="12.75" customHeight="1">
      <c r="A109" s="11" t="s">
        <v>31</v>
      </c>
      <c r="B109" s="11" t="s">
        <v>32</v>
      </c>
      <c r="D109" s="14">
        <v>1</v>
      </c>
      <c r="E109" s="15">
        <v>72972.666700000002</v>
      </c>
      <c r="F109" s="15">
        <v>72972.666700000002</v>
      </c>
      <c r="G109" s="15">
        <v>0</v>
      </c>
    </row>
    <row r="110" spans="1:7" s="11" customFormat="1" ht="12.75" customHeight="1">
      <c r="A110" s="11" t="s">
        <v>16</v>
      </c>
      <c r="B110" s="11" t="s">
        <v>17</v>
      </c>
      <c r="D110" s="14">
        <v>1</v>
      </c>
      <c r="E110" s="15">
        <v>21582.288</v>
      </c>
      <c r="F110" s="15">
        <v>21582.288</v>
      </c>
      <c r="G110" s="15">
        <v>0</v>
      </c>
    </row>
    <row r="111" spans="1:7" s="11" customFormat="1" ht="12.75" customHeight="1">
      <c r="A111" s="13">
        <v>46029</v>
      </c>
      <c r="B111" s="11" t="s">
        <v>174</v>
      </c>
      <c r="C111" s="11" t="s">
        <v>175</v>
      </c>
      <c r="D111" s="11" t="s">
        <v>12</v>
      </c>
      <c r="E111" s="11" t="s">
        <v>176</v>
      </c>
      <c r="F111" s="11" t="s">
        <v>177</v>
      </c>
      <c r="G111" s="11" t="s">
        <v>37</v>
      </c>
    </row>
    <row r="112" spans="1:7" s="11" customFormat="1" ht="12.75" customHeight="1">
      <c r="A112" s="11" t="s">
        <v>25</v>
      </c>
      <c r="B112" s="11" t="s">
        <v>26</v>
      </c>
      <c r="D112" s="14">
        <v>1</v>
      </c>
      <c r="E112" s="15">
        <v>117018.002222222</v>
      </c>
      <c r="F112" s="15">
        <v>117018.002222222</v>
      </c>
      <c r="G112" s="15">
        <v>0</v>
      </c>
    </row>
    <row r="113" spans="1:7" s="11" customFormat="1" ht="12.75" customHeight="1">
      <c r="A113" s="11" t="s">
        <v>38</v>
      </c>
      <c r="B113" s="11" t="s">
        <v>39</v>
      </c>
      <c r="D113" s="14">
        <v>1</v>
      </c>
      <c r="E113" s="15">
        <v>105054.796658333</v>
      </c>
      <c r="F113" s="15">
        <v>105054.796658333</v>
      </c>
      <c r="G113" s="15">
        <v>0</v>
      </c>
    </row>
    <row r="114" spans="1:7" s="11" customFormat="1" ht="12.75" customHeight="1">
      <c r="A114" s="11" t="s">
        <v>31</v>
      </c>
      <c r="B114" s="11" t="s">
        <v>32</v>
      </c>
      <c r="D114" s="14">
        <v>2</v>
      </c>
      <c r="E114" s="15">
        <v>72972.666700000002</v>
      </c>
      <c r="F114" s="15">
        <v>145945.3334</v>
      </c>
      <c r="G114" s="15">
        <v>0</v>
      </c>
    </row>
    <row r="115" spans="1:7" s="11" customFormat="1" ht="12.75" customHeight="1">
      <c r="A115" s="11" t="s">
        <v>52</v>
      </c>
      <c r="B115" s="11" t="s">
        <v>53</v>
      </c>
      <c r="D115" s="14">
        <v>4</v>
      </c>
      <c r="E115" s="15">
        <v>23716.7204250295</v>
      </c>
      <c r="F115" s="15">
        <v>94866.881700118101</v>
      </c>
      <c r="G115" s="15">
        <v>0</v>
      </c>
    </row>
    <row r="116" spans="1:7" s="11" customFormat="1" ht="12.75" customHeight="1">
      <c r="A116" s="11" t="s">
        <v>16</v>
      </c>
      <c r="B116" s="11" t="s">
        <v>17</v>
      </c>
      <c r="D116" s="14">
        <v>3</v>
      </c>
      <c r="E116" s="15">
        <v>21582.288</v>
      </c>
      <c r="F116" s="15">
        <v>64746.864000000001</v>
      </c>
      <c r="G116" s="15">
        <v>0</v>
      </c>
    </row>
    <row r="117" spans="1:7" ht="12.75" customHeight="1">
      <c r="A117" s="16">
        <v>46029</v>
      </c>
      <c r="B117" t="s">
        <v>178</v>
      </c>
      <c r="C117" t="s">
        <v>170</v>
      </c>
      <c r="D117" t="s">
        <v>12</v>
      </c>
      <c r="E117" t="s">
        <v>171</v>
      </c>
      <c r="F117" t="s">
        <v>172</v>
      </c>
      <c r="G117" t="s">
        <v>179</v>
      </c>
    </row>
    <row r="118" spans="1:7" ht="12.75" customHeight="1">
      <c r="A118" t="s">
        <v>38</v>
      </c>
      <c r="B118" t="s">
        <v>39</v>
      </c>
      <c r="D118" s="17">
        <v>1</v>
      </c>
      <c r="E118" s="18">
        <v>105054.796658333</v>
      </c>
      <c r="F118" s="18">
        <v>105054.796658333</v>
      </c>
      <c r="G118" s="18">
        <v>0</v>
      </c>
    </row>
    <row r="119" spans="1:7" ht="12.75" customHeight="1">
      <c r="A119" t="s">
        <v>29</v>
      </c>
      <c r="B119" t="s">
        <v>30</v>
      </c>
      <c r="D119" s="17">
        <v>2</v>
      </c>
      <c r="E119" s="18">
        <v>49318.75</v>
      </c>
      <c r="F119" s="18">
        <v>98637.5</v>
      </c>
      <c r="G119" s="18">
        <v>0</v>
      </c>
    </row>
    <row r="120" spans="1:7" ht="12.75" customHeight="1">
      <c r="A120" t="s">
        <v>40</v>
      </c>
      <c r="B120" t="s">
        <v>41</v>
      </c>
      <c r="D120" s="17">
        <v>2</v>
      </c>
      <c r="E120" s="18">
        <v>69729.66</v>
      </c>
      <c r="F120" s="18">
        <v>139459.32</v>
      </c>
      <c r="G120" s="18">
        <v>0</v>
      </c>
    </row>
    <row r="121" spans="1:7" ht="12.75" customHeight="1">
      <c r="A121" t="s">
        <v>16</v>
      </c>
      <c r="B121" t="s">
        <v>17</v>
      </c>
      <c r="D121" s="17">
        <v>5</v>
      </c>
      <c r="E121" s="18">
        <v>21582.288</v>
      </c>
      <c r="F121" s="18">
        <v>107911.44</v>
      </c>
      <c r="G121" s="18">
        <v>0</v>
      </c>
    </row>
    <row r="122" spans="1:7" ht="12.75" customHeight="1">
      <c r="A122" t="s">
        <v>18</v>
      </c>
      <c r="B122" t="s">
        <v>19</v>
      </c>
      <c r="D122" s="17">
        <v>2</v>
      </c>
      <c r="E122" s="18">
        <v>20761.650000000001</v>
      </c>
      <c r="F122" s="18">
        <v>41523.300000000003</v>
      </c>
      <c r="G122" s="18">
        <v>0</v>
      </c>
    </row>
    <row r="123" spans="1:7" s="11" customFormat="1" ht="12.75" customHeight="1">
      <c r="A123" s="13">
        <v>46030</v>
      </c>
      <c r="B123" s="11" t="s">
        <v>180</v>
      </c>
      <c r="C123" s="11" t="s">
        <v>181</v>
      </c>
      <c r="D123" s="11" t="s">
        <v>12</v>
      </c>
      <c r="E123" s="11" t="s">
        <v>182</v>
      </c>
      <c r="F123" s="11" t="s">
        <v>183</v>
      </c>
      <c r="G123" s="11" t="s">
        <v>184</v>
      </c>
    </row>
    <row r="124" spans="1:7" s="11" customFormat="1" ht="12.75" customHeight="1">
      <c r="A124" s="11" t="s">
        <v>66</v>
      </c>
      <c r="B124" s="11" t="s">
        <v>67</v>
      </c>
      <c r="D124" s="14">
        <v>1</v>
      </c>
      <c r="E124" s="15">
        <v>69096.444405139802</v>
      </c>
      <c r="F124" s="15">
        <v>69096.444405139802</v>
      </c>
      <c r="G124" s="15">
        <v>0</v>
      </c>
    </row>
    <row r="125" spans="1:7" s="11" customFormat="1" ht="12.75" customHeight="1">
      <c r="A125" s="11" t="s">
        <v>38</v>
      </c>
      <c r="B125" s="11" t="s">
        <v>39</v>
      </c>
      <c r="D125" s="14">
        <v>1</v>
      </c>
      <c r="E125" s="15">
        <v>105054.796658333</v>
      </c>
      <c r="F125" s="15">
        <v>105054.796658333</v>
      </c>
      <c r="G125" s="15">
        <v>0</v>
      </c>
    </row>
    <row r="126" spans="1:7" s="11" customFormat="1" ht="12.75" customHeight="1">
      <c r="A126" s="11" t="s">
        <v>83</v>
      </c>
      <c r="B126" s="11" t="s">
        <v>84</v>
      </c>
      <c r="D126" s="14">
        <v>1</v>
      </c>
      <c r="E126" s="15">
        <v>109686.21</v>
      </c>
      <c r="F126" s="15">
        <v>109686.21</v>
      </c>
      <c r="G126" s="15">
        <v>0</v>
      </c>
    </row>
    <row r="127" spans="1:7" s="11" customFormat="1" ht="12.75" customHeight="1">
      <c r="A127" s="13">
        <v>46030</v>
      </c>
      <c r="B127" s="11" t="s">
        <v>185</v>
      </c>
      <c r="C127" s="11" t="s">
        <v>110</v>
      </c>
      <c r="D127" s="11" t="s">
        <v>12</v>
      </c>
      <c r="E127" s="11" t="s">
        <v>111</v>
      </c>
      <c r="F127" s="11" t="s">
        <v>112</v>
      </c>
      <c r="G127" s="11" t="s">
        <v>186</v>
      </c>
    </row>
    <row r="128" spans="1:7" s="11" customFormat="1" ht="12.75" customHeight="1">
      <c r="A128" s="11" t="s">
        <v>52</v>
      </c>
      <c r="B128" s="11" t="s">
        <v>53</v>
      </c>
      <c r="D128" s="14">
        <v>5</v>
      </c>
      <c r="E128" s="15">
        <v>23716.7204250295</v>
      </c>
      <c r="F128" s="15">
        <v>118583.602125148</v>
      </c>
      <c r="G128" s="15">
        <v>0</v>
      </c>
    </row>
    <row r="129" spans="1:7" s="11" customFormat="1" ht="12.75" customHeight="1">
      <c r="A129" s="13">
        <v>46030</v>
      </c>
      <c r="B129" s="11" t="s">
        <v>187</v>
      </c>
      <c r="C129" s="11" t="s">
        <v>188</v>
      </c>
      <c r="D129" s="11" t="s">
        <v>12</v>
      </c>
      <c r="E129" s="11" t="s">
        <v>189</v>
      </c>
      <c r="F129" s="11" t="s">
        <v>190</v>
      </c>
      <c r="G129" s="11" t="s">
        <v>191</v>
      </c>
    </row>
    <row r="130" spans="1:7" s="11" customFormat="1" ht="12.75" customHeight="1">
      <c r="A130" s="11" t="s">
        <v>27</v>
      </c>
      <c r="B130" s="11" t="s">
        <v>28</v>
      </c>
      <c r="D130" s="14">
        <v>2</v>
      </c>
      <c r="E130" s="15">
        <v>54638.775804398101</v>
      </c>
      <c r="F130" s="15">
        <v>109277.551608796</v>
      </c>
      <c r="G130" s="15">
        <v>0</v>
      </c>
    </row>
    <row r="131" spans="1:7" s="11" customFormat="1" ht="12.75" customHeight="1">
      <c r="A131" s="11" t="s">
        <v>29</v>
      </c>
      <c r="B131" s="11" t="s">
        <v>30</v>
      </c>
      <c r="D131" s="14">
        <v>1</v>
      </c>
      <c r="E131" s="15">
        <v>49318.75</v>
      </c>
      <c r="F131" s="15">
        <v>49318.75</v>
      </c>
      <c r="G131" s="15">
        <v>0</v>
      </c>
    </row>
    <row r="132" spans="1:7" s="11" customFormat="1" ht="12.75" customHeight="1">
      <c r="A132" s="11" t="s">
        <v>59</v>
      </c>
      <c r="B132" s="11" t="s">
        <v>60</v>
      </c>
      <c r="D132" s="14">
        <v>1</v>
      </c>
      <c r="E132" s="15">
        <v>45208.666700000002</v>
      </c>
      <c r="F132" s="15">
        <v>45208.666700000002</v>
      </c>
      <c r="G132" s="15">
        <v>0</v>
      </c>
    </row>
    <row r="133" spans="1:7" s="11" customFormat="1" ht="12.75" customHeight="1">
      <c r="A133" s="11" t="s">
        <v>40</v>
      </c>
      <c r="B133" s="11" t="s">
        <v>41</v>
      </c>
      <c r="D133" s="14">
        <v>1</v>
      </c>
      <c r="E133" s="15">
        <v>69729.66</v>
      </c>
      <c r="F133" s="15">
        <v>69729.66</v>
      </c>
      <c r="G133" s="15">
        <v>0</v>
      </c>
    </row>
    <row r="134" spans="1:7" s="11" customFormat="1" ht="12.75" customHeight="1">
      <c r="A134" s="11" t="s">
        <v>31</v>
      </c>
      <c r="B134" s="11" t="s">
        <v>32</v>
      </c>
      <c r="D134" s="14">
        <v>2</v>
      </c>
      <c r="E134" s="15">
        <v>72972.666700000002</v>
      </c>
      <c r="F134" s="15">
        <v>145945.3334</v>
      </c>
      <c r="G134" s="15">
        <v>0</v>
      </c>
    </row>
    <row r="135" spans="1:7" s="11" customFormat="1" ht="12.75" customHeight="1">
      <c r="A135" s="13">
        <v>46030</v>
      </c>
      <c r="B135" s="11" t="s">
        <v>192</v>
      </c>
      <c r="C135" s="11" t="s">
        <v>193</v>
      </c>
      <c r="D135" s="11" t="s">
        <v>12</v>
      </c>
      <c r="E135" s="11" t="s">
        <v>194</v>
      </c>
      <c r="F135" s="11" t="s">
        <v>195</v>
      </c>
      <c r="G135" s="11" t="s">
        <v>196</v>
      </c>
    </row>
    <row r="136" spans="1:7" s="11" customFormat="1" ht="12.75" customHeight="1">
      <c r="A136" s="11" t="s">
        <v>27</v>
      </c>
      <c r="B136" s="11" t="s">
        <v>28</v>
      </c>
      <c r="D136" s="14">
        <v>1</v>
      </c>
      <c r="E136" s="15">
        <v>54638.775804398101</v>
      </c>
      <c r="F136" s="15">
        <v>54638.775804398101</v>
      </c>
      <c r="G136" s="15">
        <v>0</v>
      </c>
    </row>
    <row r="137" spans="1:7" s="11" customFormat="1" ht="12.75" customHeight="1">
      <c r="A137" s="11" t="s">
        <v>38</v>
      </c>
      <c r="B137" s="11" t="s">
        <v>39</v>
      </c>
      <c r="D137" s="14">
        <v>1</v>
      </c>
      <c r="E137" s="15">
        <v>105054.796658333</v>
      </c>
      <c r="F137" s="15">
        <v>105054.796658333</v>
      </c>
      <c r="G137" s="15">
        <v>0</v>
      </c>
    </row>
    <row r="138" spans="1:7" s="11" customFormat="1" ht="12.75" customHeight="1">
      <c r="A138" s="11" t="s">
        <v>29</v>
      </c>
      <c r="B138" s="11" t="s">
        <v>30</v>
      </c>
      <c r="D138" s="14">
        <v>6</v>
      </c>
      <c r="E138" s="15">
        <v>49318.75</v>
      </c>
      <c r="F138" s="15">
        <v>295912.5</v>
      </c>
      <c r="G138" s="15">
        <v>0</v>
      </c>
    </row>
    <row r="139" spans="1:7" s="11" customFormat="1" ht="12.75" customHeight="1">
      <c r="A139" s="11" t="s">
        <v>31</v>
      </c>
      <c r="B139" s="11" t="s">
        <v>32</v>
      </c>
      <c r="D139" s="14">
        <v>3</v>
      </c>
      <c r="E139" s="15">
        <v>72972.666700000002</v>
      </c>
      <c r="F139" s="15">
        <v>218918.0001</v>
      </c>
      <c r="G139" s="15">
        <v>0</v>
      </c>
    </row>
    <row r="140" spans="1:7" s="11" customFormat="1" ht="12.75" customHeight="1">
      <c r="A140" s="11" t="s">
        <v>52</v>
      </c>
      <c r="B140" s="11" t="s">
        <v>53</v>
      </c>
      <c r="D140" s="14">
        <v>2</v>
      </c>
      <c r="E140" s="15">
        <v>23716.7204250295</v>
      </c>
      <c r="F140" s="15">
        <v>47433.440850059</v>
      </c>
      <c r="G140" s="15">
        <v>0</v>
      </c>
    </row>
    <row r="141" spans="1:7" s="11" customFormat="1" ht="12.75" customHeight="1">
      <c r="A141" s="11" t="s">
        <v>18</v>
      </c>
      <c r="B141" s="11" t="s">
        <v>19</v>
      </c>
      <c r="D141" s="14">
        <v>1</v>
      </c>
      <c r="E141" s="15">
        <v>20761.650000000001</v>
      </c>
      <c r="F141" s="15">
        <v>20761.650000000001</v>
      </c>
      <c r="G141" s="15">
        <v>0</v>
      </c>
    </row>
    <row r="142" spans="1:7" s="11" customFormat="1" ht="12.75" customHeight="1">
      <c r="A142" s="13">
        <v>46030</v>
      </c>
      <c r="B142" s="11" t="s">
        <v>197</v>
      </c>
      <c r="C142" s="11" t="s">
        <v>198</v>
      </c>
      <c r="D142" s="11" t="s">
        <v>12</v>
      </c>
      <c r="E142" s="11" t="s">
        <v>199</v>
      </c>
      <c r="F142" s="11" t="s">
        <v>200</v>
      </c>
      <c r="G142" s="11" t="s">
        <v>201</v>
      </c>
    </row>
    <row r="143" spans="1:7" s="11" customFormat="1" ht="12.75" customHeight="1">
      <c r="A143" s="11" t="s">
        <v>16</v>
      </c>
      <c r="B143" s="11" t="s">
        <v>17</v>
      </c>
      <c r="D143" s="14">
        <v>1</v>
      </c>
      <c r="E143" s="15">
        <v>21582.288</v>
      </c>
      <c r="F143" s="15">
        <v>21582.288</v>
      </c>
      <c r="G143" s="15">
        <v>0</v>
      </c>
    </row>
    <row r="144" spans="1:7" s="11" customFormat="1" ht="12.75" customHeight="1">
      <c r="A144" s="11" t="s">
        <v>18</v>
      </c>
      <c r="B144" s="11" t="s">
        <v>19</v>
      </c>
      <c r="D144" s="14">
        <v>1</v>
      </c>
      <c r="E144" s="15">
        <v>20761.650000000001</v>
      </c>
      <c r="F144" s="15">
        <v>20761.650000000001</v>
      </c>
      <c r="G144" s="15">
        <v>0</v>
      </c>
    </row>
    <row r="145" spans="1:7" s="11" customFormat="1" ht="12.75" customHeight="1">
      <c r="A145" s="13">
        <v>46030</v>
      </c>
      <c r="B145" s="11" t="s">
        <v>202</v>
      </c>
      <c r="C145" s="11" t="s">
        <v>55</v>
      </c>
      <c r="D145" s="11" t="s">
        <v>12</v>
      </c>
      <c r="E145" s="11" t="s">
        <v>56</v>
      </c>
      <c r="F145" s="11" t="s">
        <v>57</v>
      </c>
      <c r="G145" s="11" t="s">
        <v>203</v>
      </c>
    </row>
    <row r="146" spans="1:7" s="11" customFormat="1" ht="12.75" customHeight="1">
      <c r="A146" s="11" t="s">
        <v>27</v>
      </c>
      <c r="B146" s="11" t="s">
        <v>28</v>
      </c>
      <c r="D146" s="14">
        <v>2</v>
      </c>
      <c r="E146" s="15">
        <v>54638.775804398101</v>
      </c>
      <c r="F146" s="15">
        <v>109277.551608796</v>
      </c>
      <c r="G146" s="15">
        <v>0</v>
      </c>
    </row>
    <row r="147" spans="1:7" s="11" customFormat="1" ht="12.75" customHeight="1">
      <c r="A147" s="11" t="s">
        <v>40</v>
      </c>
      <c r="B147" s="11" t="s">
        <v>41</v>
      </c>
      <c r="D147" s="14">
        <v>1</v>
      </c>
      <c r="E147" s="15">
        <v>69729.66</v>
      </c>
      <c r="F147" s="15">
        <v>69729.66</v>
      </c>
      <c r="G147" s="15">
        <v>0</v>
      </c>
    </row>
    <row r="148" spans="1:7" s="11" customFormat="1" ht="12.75" customHeight="1">
      <c r="A148" s="13">
        <v>46030</v>
      </c>
      <c r="B148" s="11" t="s">
        <v>204</v>
      </c>
      <c r="C148" s="11" t="s">
        <v>125</v>
      </c>
      <c r="D148" s="11" t="s">
        <v>12</v>
      </c>
      <c r="E148" s="11" t="s">
        <v>126</v>
      </c>
      <c r="F148" s="11" t="s">
        <v>127</v>
      </c>
      <c r="G148" s="11" t="s">
        <v>205</v>
      </c>
    </row>
    <row r="149" spans="1:7" s="11" customFormat="1" ht="12.75" customHeight="1">
      <c r="A149" s="11" t="s">
        <v>27</v>
      </c>
      <c r="B149" s="11" t="s">
        <v>28</v>
      </c>
      <c r="D149" s="14">
        <v>1</v>
      </c>
      <c r="E149" s="15">
        <v>54638.775804398101</v>
      </c>
      <c r="F149" s="15">
        <v>54638.775804398101</v>
      </c>
      <c r="G149" s="15">
        <v>0</v>
      </c>
    </row>
    <row r="150" spans="1:7" s="11" customFormat="1" ht="12.75" customHeight="1">
      <c r="A150" s="11" t="s">
        <v>59</v>
      </c>
      <c r="B150" s="11" t="s">
        <v>60</v>
      </c>
      <c r="D150" s="14">
        <v>1</v>
      </c>
      <c r="E150" s="15">
        <v>45208.666700000002</v>
      </c>
      <c r="F150" s="15">
        <v>45208.666700000002</v>
      </c>
      <c r="G150" s="15">
        <v>0</v>
      </c>
    </row>
    <row r="151" spans="1:7" s="11" customFormat="1" ht="12.75" customHeight="1">
      <c r="A151" s="11" t="s">
        <v>16</v>
      </c>
      <c r="B151" s="11" t="s">
        <v>17</v>
      </c>
      <c r="D151" s="14">
        <v>2</v>
      </c>
      <c r="E151" s="15">
        <v>21582.288</v>
      </c>
      <c r="F151" s="15">
        <v>43164.576000000001</v>
      </c>
      <c r="G151" s="15">
        <v>0</v>
      </c>
    </row>
    <row r="152" spans="1:7" s="11" customFormat="1" ht="12.75" customHeight="1">
      <c r="A152" s="11" t="s">
        <v>18</v>
      </c>
      <c r="B152" s="11" t="s">
        <v>19</v>
      </c>
      <c r="D152" s="14">
        <v>2</v>
      </c>
      <c r="E152" s="15">
        <v>20761.650000000001</v>
      </c>
      <c r="F152" s="15">
        <v>41523.300000000003</v>
      </c>
      <c r="G152" s="15">
        <v>0</v>
      </c>
    </row>
    <row r="153" spans="1:7" s="11" customFormat="1" ht="12.75" customHeight="1">
      <c r="A153" s="13">
        <v>46031</v>
      </c>
      <c r="B153" s="11" t="s">
        <v>206</v>
      </c>
      <c r="C153" s="11" t="s">
        <v>207</v>
      </c>
      <c r="D153" s="11" t="s">
        <v>12</v>
      </c>
      <c r="E153" s="11" t="s">
        <v>208</v>
      </c>
      <c r="F153" s="11" t="s">
        <v>209</v>
      </c>
      <c r="G153" s="11" t="s">
        <v>210</v>
      </c>
    </row>
    <row r="154" spans="1:7" s="11" customFormat="1" ht="12.75" customHeight="1">
      <c r="A154" s="11" t="s">
        <v>29</v>
      </c>
      <c r="B154" s="11" t="s">
        <v>30</v>
      </c>
      <c r="D154" s="14">
        <v>2</v>
      </c>
      <c r="E154" s="15">
        <v>49318.75</v>
      </c>
      <c r="F154" s="15">
        <v>98637.5</v>
      </c>
      <c r="G154" s="15">
        <v>0</v>
      </c>
    </row>
    <row r="155" spans="1:7" s="11" customFormat="1" ht="12.75" customHeight="1">
      <c r="A155" s="11" t="s">
        <v>59</v>
      </c>
      <c r="B155" s="11" t="s">
        <v>60</v>
      </c>
      <c r="D155" s="14">
        <v>1</v>
      </c>
      <c r="E155" s="15">
        <v>45208.666700000002</v>
      </c>
      <c r="F155" s="15">
        <v>45208.666700000002</v>
      </c>
      <c r="G155" s="15">
        <v>0</v>
      </c>
    </row>
    <row r="156" spans="1:7" s="11" customFormat="1" ht="12.75" customHeight="1">
      <c r="A156" s="11" t="s">
        <v>40</v>
      </c>
      <c r="B156" s="11" t="s">
        <v>41</v>
      </c>
      <c r="D156" s="14">
        <v>2</v>
      </c>
      <c r="E156" s="15">
        <v>69729.66</v>
      </c>
      <c r="F156" s="15">
        <v>139459.32</v>
      </c>
      <c r="G156" s="15">
        <v>0</v>
      </c>
    </row>
    <row r="157" spans="1:7" s="11" customFormat="1" ht="12.75" customHeight="1">
      <c r="A157" s="11" t="s">
        <v>16</v>
      </c>
      <c r="B157" s="11" t="s">
        <v>17</v>
      </c>
      <c r="D157" s="14">
        <v>3</v>
      </c>
      <c r="E157" s="15">
        <v>21582.288</v>
      </c>
      <c r="F157" s="15">
        <v>64746.864000000001</v>
      </c>
      <c r="G157" s="15">
        <v>0</v>
      </c>
    </row>
    <row r="158" spans="1:7" s="11" customFormat="1" ht="12.75" customHeight="1">
      <c r="A158" s="11" t="s">
        <v>18</v>
      </c>
      <c r="B158" s="11" t="s">
        <v>19</v>
      </c>
      <c r="D158" s="14">
        <v>2</v>
      </c>
      <c r="E158" s="15">
        <v>20761.650000000001</v>
      </c>
      <c r="F158" s="15">
        <v>41523.300000000003</v>
      </c>
      <c r="G158" s="15">
        <v>0</v>
      </c>
    </row>
    <row r="159" spans="1:7" s="11" customFormat="1" ht="12.75" customHeight="1">
      <c r="A159" s="13">
        <v>46031</v>
      </c>
      <c r="B159" s="11" t="s">
        <v>211</v>
      </c>
      <c r="C159" s="11" t="s">
        <v>165</v>
      </c>
      <c r="D159" s="11" t="s">
        <v>12</v>
      </c>
      <c r="E159" s="11" t="s">
        <v>166</v>
      </c>
      <c r="F159" s="11" t="s">
        <v>167</v>
      </c>
      <c r="G159" s="11" t="s">
        <v>212</v>
      </c>
    </row>
    <row r="160" spans="1:7" s="11" customFormat="1" ht="12.75" customHeight="1">
      <c r="A160" s="11" t="s">
        <v>29</v>
      </c>
      <c r="B160" s="11" t="s">
        <v>30</v>
      </c>
      <c r="D160" s="14">
        <v>2</v>
      </c>
      <c r="E160" s="15">
        <v>49318.75</v>
      </c>
      <c r="F160" s="15">
        <v>98637.5</v>
      </c>
      <c r="G160" s="15">
        <v>0</v>
      </c>
    </row>
    <row r="161" spans="1:7" s="11" customFormat="1" ht="12.75" customHeight="1">
      <c r="A161" s="11" t="s">
        <v>83</v>
      </c>
      <c r="B161" s="11" t="s">
        <v>84</v>
      </c>
      <c r="D161" s="14">
        <v>1</v>
      </c>
      <c r="E161" s="15">
        <v>109686.21</v>
      </c>
      <c r="F161" s="15">
        <v>109686.21</v>
      </c>
      <c r="G161" s="15">
        <v>0</v>
      </c>
    </row>
    <row r="162" spans="1:7" s="11" customFormat="1" ht="12.75" customHeight="1">
      <c r="A162" s="13">
        <v>46031</v>
      </c>
      <c r="B162" s="11" t="s">
        <v>213</v>
      </c>
      <c r="C162" s="11" t="s">
        <v>198</v>
      </c>
      <c r="D162" s="11" t="s">
        <v>12</v>
      </c>
      <c r="E162" s="11" t="s">
        <v>199</v>
      </c>
      <c r="F162" s="11" t="s">
        <v>200</v>
      </c>
      <c r="G162" s="11" t="s">
        <v>214</v>
      </c>
    </row>
    <row r="163" spans="1:7" s="11" customFormat="1" ht="12.75" customHeight="1">
      <c r="A163" s="11" t="s">
        <v>52</v>
      </c>
      <c r="B163" s="11" t="s">
        <v>53</v>
      </c>
      <c r="D163" s="14">
        <v>10</v>
      </c>
      <c r="E163" s="15">
        <v>23716.7204250295</v>
      </c>
      <c r="F163" s="15">
        <v>237167.20425029501</v>
      </c>
      <c r="G163" s="15">
        <v>0</v>
      </c>
    </row>
    <row r="164" spans="1:7" s="11" customFormat="1" ht="12.75" customHeight="1">
      <c r="A164" s="13">
        <v>46031</v>
      </c>
      <c r="B164" s="11" t="s">
        <v>90</v>
      </c>
      <c r="C164" s="11" t="s">
        <v>106</v>
      </c>
      <c r="D164" s="11" t="s">
        <v>12</v>
      </c>
      <c r="E164" s="11" t="s">
        <v>107</v>
      </c>
      <c r="F164" s="11" t="s">
        <v>108</v>
      </c>
      <c r="G164" s="11" t="s">
        <v>215</v>
      </c>
    </row>
    <row r="165" spans="1:7" s="11" customFormat="1" ht="12.75" customHeight="1">
      <c r="A165" s="11" t="s">
        <v>27</v>
      </c>
      <c r="B165" s="11" t="s">
        <v>28</v>
      </c>
      <c r="D165" s="14">
        <v>2</v>
      </c>
      <c r="E165" s="15">
        <v>54638.775804398101</v>
      </c>
      <c r="F165" s="15">
        <v>109277.551608796</v>
      </c>
      <c r="G165" s="15">
        <v>0</v>
      </c>
    </row>
    <row r="166" spans="1:7" s="11" customFormat="1" ht="12.75" customHeight="1">
      <c r="A166" s="11" t="s">
        <v>31</v>
      </c>
      <c r="B166" s="11" t="s">
        <v>32</v>
      </c>
      <c r="D166" s="14">
        <v>1</v>
      </c>
      <c r="E166" s="15">
        <v>72972.666700000002</v>
      </c>
      <c r="F166" s="15">
        <v>72972.666700000002</v>
      </c>
      <c r="G166" s="15">
        <v>0</v>
      </c>
    </row>
    <row r="167" spans="1:7" ht="12.75" customHeight="1">
      <c r="A167" s="16">
        <v>46031</v>
      </c>
      <c r="B167" t="s">
        <v>216</v>
      </c>
      <c r="C167" t="s">
        <v>217</v>
      </c>
      <c r="D167" t="s">
        <v>12</v>
      </c>
      <c r="E167" t="s">
        <v>218</v>
      </c>
      <c r="F167" t="s">
        <v>219</v>
      </c>
      <c r="G167" t="s">
        <v>220</v>
      </c>
    </row>
    <row r="168" spans="1:7" ht="12.75" customHeight="1">
      <c r="A168" t="s">
        <v>59</v>
      </c>
      <c r="B168" t="s">
        <v>60</v>
      </c>
      <c r="D168" s="17">
        <v>2</v>
      </c>
      <c r="E168" s="18">
        <v>45208.666700000002</v>
      </c>
      <c r="F168" s="18">
        <v>90417.333400000003</v>
      </c>
      <c r="G168" s="18">
        <v>0</v>
      </c>
    </row>
    <row r="169" spans="1:7" s="11" customFormat="1" ht="12.75" customHeight="1">
      <c r="A169" s="13">
        <v>46031</v>
      </c>
      <c r="B169" s="11" t="s">
        <v>221</v>
      </c>
      <c r="C169" s="11" t="s">
        <v>91</v>
      </c>
      <c r="D169" s="11" t="s">
        <v>12</v>
      </c>
      <c r="E169" s="11" t="s">
        <v>92</v>
      </c>
      <c r="F169" s="11" t="s">
        <v>93</v>
      </c>
      <c r="G169" s="11" t="s">
        <v>222</v>
      </c>
    </row>
    <row r="170" spans="1:7" s="11" customFormat="1" ht="12.75" customHeight="1">
      <c r="A170" s="11" t="s">
        <v>59</v>
      </c>
      <c r="B170" s="11" t="s">
        <v>60</v>
      </c>
      <c r="D170" s="14">
        <v>2</v>
      </c>
      <c r="E170" s="15">
        <v>45208.666700000002</v>
      </c>
      <c r="F170" s="15">
        <v>90417.333400000003</v>
      </c>
      <c r="G170" s="15">
        <v>0</v>
      </c>
    </row>
    <row r="171" spans="1:7" s="11" customFormat="1" ht="12.75" customHeight="1">
      <c r="A171" s="11" t="s">
        <v>31</v>
      </c>
      <c r="B171" s="11" t="s">
        <v>32</v>
      </c>
      <c r="D171" s="14">
        <v>2</v>
      </c>
      <c r="E171" s="15">
        <v>72972.666700000002</v>
      </c>
      <c r="F171" s="15">
        <v>145945.3334</v>
      </c>
      <c r="G171" s="15">
        <v>0</v>
      </c>
    </row>
    <row r="172" spans="1:7" s="11" customFormat="1" ht="12.75" customHeight="1">
      <c r="A172" s="13">
        <v>46031</v>
      </c>
      <c r="B172" s="11" t="s">
        <v>223</v>
      </c>
      <c r="C172" s="11" t="s">
        <v>224</v>
      </c>
      <c r="D172" s="11" t="s">
        <v>12</v>
      </c>
      <c r="E172" s="11" t="s">
        <v>225</v>
      </c>
      <c r="F172" s="11" t="s">
        <v>226</v>
      </c>
      <c r="G172" s="11" t="s">
        <v>65</v>
      </c>
    </row>
    <row r="173" spans="1:7" s="11" customFormat="1" ht="12.75" customHeight="1">
      <c r="A173" s="11" t="s">
        <v>66</v>
      </c>
      <c r="B173" s="11" t="s">
        <v>67</v>
      </c>
      <c r="D173" s="14">
        <v>1</v>
      </c>
      <c r="E173" s="15">
        <v>69096.444405139802</v>
      </c>
      <c r="F173" s="15">
        <v>69096.444405139802</v>
      </c>
      <c r="G173" s="15">
        <v>0</v>
      </c>
    </row>
    <row r="174" spans="1:7" s="11" customFormat="1" ht="12.75" customHeight="1">
      <c r="A174" s="11" t="s">
        <v>31</v>
      </c>
      <c r="B174" s="11" t="s">
        <v>32</v>
      </c>
      <c r="D174" s="14">
        <v>2</v>
      </c>
      <c r="E174" s="15">
        <v>72972.666700000002</v>
      </c>
      <c r="F174" s="15">
        <v>145945.3334</v>
      </c>
      <c r="G174" s="15">
        <v>0</v>
      </c>
    </row>
    <row r="175" spans="1:7" s="11" customFormat="1" ht="12.75" customHeight="1">
      <c r="A175" s="11" t="s">
        <v>16</v>
      </c>
      <c r="B175" s="11" t="s">
        <v>17</v>
      </c>
      <c r="D175" s="14">
        <v>2</v>
      </c>
      <c r="E175" s="15">
        <v>21582.288</v>
      </c>
      <c r="F175" s="15">
        <v>43164.576000000001</v>
      </c>
      <c r="G175" s="15">
        <v>0</v>
      </c>
    </row>
    <row r="176" spans="1:7" s="11" customFormat="1" ht="12.75" customHeight="1">
      <c r="A176" s="11" t="s">
        <v>18</v>
      </c>
      <c r="B176" s="11" t="s">
        <v>19</v>
      </c>
      <c r="D176" s="14">
        <v>4</v>
      </c>
      <c r="E176" s="15">
        <v>20761.650000000001</v>
      </c>
      <c r="F176" s="15">
        <v>83046.600000000006</v>
      </c>
      <c r="G176" s="15">
        <v>0</v>
      </c>
    </row>
    <row r="177" spans="1:7" s="11" customFormat="1" ht="12.75" customHeight="1">
      <c r="A177" s="13">
        <v>46031</v>
      </c>
      <c r="B177" s="11" t="s">
        <v>42</v>
      </c>
      <c r="C177" s="11" t="s">
        <v>227</v>
      </c>
      <c r="D177" s="11" t="s">
        <v>12</v>
      </c>
      <c r="E177" s="11" t="s">
        <v>228</v>
      </c>
      <c r="F177" s="11" t="s">
        <v>229</v>
      </c>
      <c r="G177" s="11" t="s">
        <v>142</v>
      </c>
    </row>
    <row r="178" spans="1:7" s="11" customFormat="1" ht="12.75" customHeight="1">
      <c r="A178" s="11" t="s">
        <v>27</v>
      </c>
      <c r="B178" s="11" t="s">
        <v>28</v>
      </c>
      <c r="D178" s="14">
        <v>1</v>
      </c>
      <c r="E178" s="15">
        <v>54638.775804398101</v>
      </c>
      <c r="F178" s="15">
        <v>54638.775804398101</v>
      </c>
      <c r="G178" s="15">
        <v>0</v>
      </c>
    </row>
    <row r="179" spans="1:7" s="11" customFormat="1" ht="12.75" customHeight="1">
      <c r="A179" s="11" t="s">
        <v>38</v>
      </c>
      <c r="B179" s="11" t="s">
        <v>39</v>
      </c>
      <c r="D179" s="14">
        <v>1</v>
      </c>
      <c r="E179" s="15">
        <v>105054.796658333</v>
      </c>
      <c r="F179" s="15">
        <v>105054.796658333</v>
      </c>
      <c r="G179" s="15">
        <v>0</v>
      </c>
    </row>
    <row r="180" spans="1:7" s="11" customFormat="1" ht="12.75" customHeight="1">
      <c r="A180" s="11" t="s">
        <v>29</v>
      </c>
      <c r="B180" s="11" t="s">
        <v>30</v>
      </c>
      <c r="D180" s="14">
        <v>1</v>
      </c>
      <c r="E180" s="15">
        <v>49318.75</v>
      </c>
      <c r="F180" s="15">
        <v>49318.75</v>
      </c>
      <c r="G180" s="15">
        <v>0</v>
      </c>
    </row>
    <row r="181" spans="1:7" s="11" customFormat="1" ht="12.75" customHeight="1">
      <c r="A181" s="11" t="s">
        <v>16</v>
      </c>
      <c r="B181" s="11" t="s">
        <v>17</v>
      </c>
      <c r="D181" s="14">
        <v>1</v>
      </c>
      <c r="E181" s="15">
        <v>21582.288</v>
      </c>
      <c r="F181" s="15">
        <v>21582.288</v>
      </c>
      <c r="G181" s="15">
        <v>0</v>
      </c>
    </row>
    <row r="182" spans="1:7" s="11" customFormat="1" ht="12.75" customHeight="1">
      <c r="A182" s="13">
        <v>46031</v>
      </c>
      <c r="B182" s="11" t="s">
        <v>230</v>
      </c>
      <c r="C182" s="11" t="s">
        <v>165</v>
      </c>
      <c r="D182" s="11" t="s">
        <v>12</v>
      </c>
      <c r="E182" s="11" t="s">
        <v>166</v>
      </c>
      <c r="F182" s="11" t="s">
        <v>167</v>
      </c>
      <c r="G182" s="11" t="s">
        <v>231</v>
      </c>
    </row>
    <row r="183" spans="1:7" s="11" customFormat="1" ht="12.75" customHeight="1">
      <c r="A183" s="11" t="s">
        <v>27</v>
      </c>
      <c r="B183" s="11" t="s">
        <v>28</v>
      </c>
      <c r="D183" s="14">
        <v>1</v>
      </c>
      <c r="E183" s="15">
        <v>54638.775804398101</v>
      </c>
      <c r="F183" s="15">
        <v>54638.775804398101</v>
      </c>
      <c r="G183" s="15">
        <v>0</v>
      </c>
    </row>
    <row r="184" spans="1:7" s="11" customFormat="1" ht="12.75" customHeight="1">
      <c r="A184" s="11" t="s">
        <v>38</v>
      </c>
      <c r="B184" s="11" t="s">
        <v>39</v>
      </c>
      <c r="D184" s="14">
        <v>1</v>
      </c>
      <c r="E184" s="15">
        <v>105054.796658333</v>
      </c>
      <c r="F184" s="15">
        <v>105054.796658333</v>
      </c>
      <c r="G184" s="15">
        <v>0</v>
      </c>
    </row>
    <row r="185" spans="1:7" s="11" customFormat="1" ht="12.75" customHeight="1">
      <c r="A185" s="11" t="s">
        <v>59</v>
      </c>
      <c r="B185" s="11" t="s">
        <v>60</v>
      </c>
      <c r="D185" s="14">
        <v>1</v>
      </c>
      <c r="E185" s="15">
        <v>45208.666700000002</v>
      </c>
      <c r="F185" s="15">
        <v>45208.666700000002</v>
      </c>
      <c r="G185" s="15">
        <v>0</v>
      </c>
    </row>
    <row r="186" spans="1:7" s="11" customFormat="1" ht="12.75" customHeight="1">
      <c r="A186" s="11" t="s">
        <v>52</v>
      </c>
      <c r="B186" s="11" t="s">
        <v>53</v>
      </c>
      <c r="D186" s="14">
        <v>1</v>
      </c>
      <c r="E186" s="15">
        <v>23716.7204250295</v>
      </c>
      <c r="F186" s="15">
        <v>23716.7204250295</v>
      </c>
      <c r="G186" s="15">
        <v>0</v>
      </c>
    </row>
    <row r="187" spans="1:7" ht="12.75" customHeight="1">
      <c r="A187" s="16">
        <v>46031</v>
      </c>
      <c r="B187" t="s">
        <v>232</v>
      </c>
      <c r="C187" t="s">
        <v>233</v>
      </c>
      <c r="D187" t="s">
        <v>12</v>
      </c>
      <c r="E187" t="s">
        <v>234</v>
      </c>
      <c r="F187" t="s">
        <v>235</v>
      </c>
      <c r="G187" t="s">
        <v>236</v>
      </c>
    </row>
    <row r="188" spans="1:7" ht="12.75" customHeight="1">
      <c r="A188" t="s">
        <v>18</v>
      </c>
      <c r="B188" t="s">
        <v>19</v>
      </c>
      <c r="D188" s="17">
        <v>1</v>
      </c>
      <c r="E188" s="18">
        <v>20761.650000000001</v>
      </c>
      <c r="F188" s="18">
        <v>20761.650000000001</v>
      </c>
      <c r="G188" s="18">
        <v>0</v>
      </c>
    </row>
    <row r="189" spans="1:7" s="11" customFormat="1" ht="12.75" customHeight="1">
      <c r="A189" s="13">
        <v>46031</v>
      </c>
      <c r="B189" s="11" t="s">
        <v>237</v>
      </c>
      <c r="C189" s="11" t="s">
        <v>238</v>
      </c>
      <c r="D189" s="11" t="s">
        <v>12</v>
      </c>
      <c r="E189" s="11" t="s">
        <v>239</v>
      </c>
      <c r="F189" s="11" t="s">
        <v>240</v>
      </c>
      <c r="G189" s="11" t="s">
        <v>241</v>
      </c>
    </row>
    <row r="190" spans="1:7" s="11" customFormat="1" ht="12.75" customHeight="1">
      <c r="A190" s="11" t="s">
        <v>27</v>
      </c>
      <c r="B190" s="11" t="s">
        <v>28</v>
      </c>
      <c r="D190" s="14">
        <v>1</v>
      </c>
      <c r="E190" s="15">
        <v>54638.775804398101</v>
      </c>
      <c r="F190" s="15">
        <v>54638.775804398101</v>
      </c>
      <c r="G190" s="15">
        <v>0</v>
      </c>
    </row>
    <row r="191" spans="1:7" s="11" customFormat="1" ht="12.75" customHeight="1">
      <c r="A191" s="11" t="s">
        <v>29</v>
      </c>
      <c r="B191" s="11" t="s">
        <v>30</v>
      </c>
      <c r="D191" s="14">
        <v>1</v>
      </c>
      <c r="E191" s="15">
        <v>49318.75</v>
      </c>
      <c r="F191" s="15">
        <v>49318.75</v>
      </c>
      <c r="G191" s="15">
        <v>0</v>
      </c>
    </row>
    <row r="192" spans="1:7" s="11" customFormat="1" ht="12.75" customHeight="1">
      <c r="A192" s="11" t="s">
        <v>242</v>
      </c>
      <c r="B192" s="11" t="s">
        <v>243</v>
      </c>
      <c r="D192" s="14">
        <v>1</v>
      </c>
      <c r="E192" s="15">
        <v>64668.24</v>
      </c>
      <c r="F192" s="15">
        <v>64668.24</v>
      </c>
      <c r="G192" s="15">
        <v>0</v>
      </c>
    </row>
    <row r="193" spans="1:7" s="11" customFormat="1" ht="12.75" customHeight="1">
      <c r="A193" s="13">
        <v>46032</v>
      </c>
      <c r="B193" s="11" t="s">
        <v>244</v>
      </c>
      <c r="C193" s="11" t="s">
        <v>245</v>
      </c>
      <c r="D193" s="11" t="s">
        <v>12</v>
      </c>
      <c r="E193" s="11" t="s">
        <v>246</v>
      </c>
      <c r="F193" s="11" t="s">
        <v>247</v>
      </c>
      <c r="G193" s="11" t="s">
        <v>248</v>
      </c>
    </row>
    <row r="194" spans="1:7" s="11" customFormat="1" ht="12.75" customHeight="1">
      <c r="A194" s="11" t="s">
        <v>16</v>
      </c>
      <c r="B194" s="11" t="s">
        <v>17</v>
      </c>
      <c r="D194" s="14">
        <v>3</v>
      </c>
      <c r="E194" s="15">
        <v>21582.288</v>
      </c>
      <c r="F194" s="15">
        <v>64746.864000000001</v>
      </c>
      <c r="G194" s="15">
        <v>0</v>
      </c>
    </row>
    <row r="195" spans="1:7" s="11" customFormat="1" ht="12.75" customHeight="1">
      <c r="A195" s="13">
        <v>46033</v>
      </c>
      <c r="B195" s="11" t="s">
        <v>249</v>
      </c>
      <c r="C195" s="11" t="s">
        <v>250</v>
      </c>
      <c r="D195" s="11" t="s">
        <v>12</v>
      </c>
      <c r="E195" s="11" t="s">
        <v>251</v>
      </c>
      <c r="F195" s="11" t="s">
        <v>252</v>
      </c>
      <c r="G195" s="11" t="s">
        <v>253</v>
      </c>
    </row>
    <row r="196" spans="1:7" s="11" customFormat="1" ht="12.75" customHeight="1">
      <c r="A196" s="11" t="s">
        <v>38</v>
      </c>
      <c r="B196" s="11" t="s">
        <v>39</v>
      </c>
      <c r="D196" s="14">
        <v>1</v>
      </c>
      <c r="E196" s="15">
        <v>105054.796658333</v>
      </c>
      <c r="F196" s="15">
        <v>105054.796658333</v>
      </c>
      <c r="G196" s="15">
        <v>0</v>
      </c>
    </row>
    <row r="197" spans="1:7" s="11" customFormat="1" ht="12.75" customHeight="1">
      <c r="A197" s="11" t="s">
        <v>242</v>
      </c>
      <c r="B197" s="11" t="s">
        <v>243</v>
      </c>
      <c r="D197" s="14">
        <v>1</v>
      </c>
      <c r="E197" s="15">
        <v>64668.24</v>
      </c>
      <c r="F197" s="15">
        <v>64668.24</v>
      </c>
      <c r="G197" s="15">
        <v>0</v>
      </c>
    </row>
    <row r="198" spans="1:7" ht="12.75" customHeight="1">
      <c r="A198" s="16">
        <v>46034</v>
      </c>
      <c r="B198" t="s">
        <v>254</v>
      </c>
      <c r="C198" t="s">
        <v>79</v>
      </c>
      <c r="D198" t="s">
        <v>12</v>
      </c>
      <c r="E198" t="s">
        <v>80</v>
      </c>
      <c r="F198" t="s">
        <v>81</v>
      </c>
      <c r="G198" t="s">
        <v>255</v>
      </c>
    </row>
    <row r="199" spans="1:7" ht="12.75" customHeight="1">
      <c r="A199" t="s">
        <v>66</v>
      </c>
      <c r="B199" t="s">
        <v>67</v>
      </c>
      <c r="D199" s="17">
        <v>1</v>
      </c>
      <c r="E199" s="18">
        <v>69096.444405139802</v>
      </c>
      <c r="F199" s="18">
        <v>69096.444405139802</v>
      </c>
      <c r="G199" s="18">
        <v>0</v>
      </c>
    </row>
    <row r="200" spans="1:7" ht="12.75" customHeight="1">
      <c r="A200" t="s">
        <v>29</v>
      </c>
      <c r="B200" t="s">
        <v>30</v>
      </c>
      <c r="D200" s="17">
        <v>3</v>
      </c>
      <c r="E200" s="18">
        <v>49318.75</v>
      </c>
      <c r="F200" s="18">
        <v>147956.25</v>
      </c>
      <c r="G200" s="18">
        <v>0</v>
      </c>
    </row>
    <row r="201" spans="1:7" ht="12.75" customHeight="1">
      <c r="A201" t="s">
        <v>52</v>
      </c>
      <c r="B201" t="s">
        <v>53</v>
      </c>
      <c r="D201" s="17">
        <v>2</v>
      </c>
      <c r="E201" s="18">
        <v>23716.7204250295</v>
      </c>
      <c r="F201" s="18">
        <v>47433.440850059</v>
      </c>
      <c r="G201" s="18">
        <v>0</v>
      </c>
    </row>
    <row r="202" spans="1:7" s="11" customFormat="1" ht="12.75" customHeight="1">
      <c r="A202" s="13">
        <v>46034</v>
      </c>
      <c r="B202" s="11" t="s">
        <v>256</v>
      </c>
      <c r="C202" s="11" t="s">
        <v>257</v>
      </c>
      <c r="D202" s="11" t="s">
        <v>12</v>
      </c>
      <c r="E202" s="11" t="s">
        <v>258</v>
      </c>
      <c r="F202" s="11" t="s">
        <v>259</v>
      </c>
      <c r="G202" s="11" t="s">
        <v>260</v>
      </c>
    </row>
    <row r="203" spans="1:7" s="11" customFormat="1" ht="12.75" customHeight="1">
      <c r="A203" s="11" t="s">
        <v>52</v>
      </c>
      <c r="B203" s="11" t="s">
        <v>53</v>
      </c>
      <c r="D203" s="14">
        <v>3</v>
      </c>
      <c r="E203" s="15">
        <v>23716.7204250295</v>
      </c>
      <c r="F203" s="15">
        <v>71150.161275088598</v>
      </c>
      <c r="G203" s="15">
        <v>0</v>
      </c>
    </row>
    <row r="204" spans="1:7" s="11" customFormat="1" ht="12.75" customHeight="1">
      <c r="A204" s="13">
        <v>46034</v>
      </c>
      <c r="B204" s="11" t="s">
        <v>261</v>
      </c>
      <c r="C204" s="11" t="s">
        <v>262</v>
      </c>
      <c r="D204" s="11" t="s">
        <v>12</v>
      </c>
      <c r="E204" s="11" t="s">
        <v>263</v>
      </c>
      <c r="F204" s="11" t="s">
        <v>264</v>
      </c>
      <c r="G204" s="11" t="s">
        <v>265</v>
      </c>
    </row>
    <row r="205" spans="1:7" s="11" customFormat="1" ht="12.75" customHeight="1">
      <c r="A205" s="11" t="s">
        <v>38</v>
      </c>
      <c r="B205" s="11" t="s">
        <v>39</v>
      </c>
      <c r="D205" s="14">
        <v>1</v>
      </c>
      <c r="E205" s="15">
        <v>105054.796658333</v>
      </c>
      <c r="F205" s="15">
        <v>105054.796658333</v>
      </c>
      <c r="G205" s="15">
        <v>0</v>
      </c>
    </row>
    <row r="206" spans="1:7" s="11" customFormat="1" ht="12.75" customHeight="1">
      <c r="A206" s="11" t="s">
        <v>29</v>
      </c>
      <c r="B206" s="11" t="s">
        <v>30</v>
      </c>
      <c r="D206" s="14">
        <v>1</v>
      </c>
      <c r="E206" s="15">
        <v>49318.75</v>
      </c>
      <c r="F206" s="15">
        <v>49318.75</v>
      </c>
      <c r="G206" s="15">
        <v>0</v>
      </c>
    </row>
    <row r="207" spans="1:7" s="11" customFormat="1" ht="12.75" customHeight="1">
      <c r="A207" s="11" t="s">
        <v>59</v>
      </c>
      <c r="B207" s="11" t="s">
        <v>60</v>
      </c>
      <c r="D207" s="14">
        <v>1</v>
      </c>
      <c r="E207" s="15">
        <v>45208.666700000002</v>
      </c>
      <c r="F207" s="15">
        <v>45208.666700000002</v>
      </c>
      <c r="G207" s="15">
        <v>0</v>
      </c>
    </row>
    <row r="208" spans="1:7" s="11" customFormat="1" ht="12.75" customHeight="1">
      <c r="A208" s="11" t="s">
        <v>16</v>
      </c>
      <c r="B208" s="11" t="s">
        <v>17</v>
      </c>
      <c r="D208" s="14">
        <v>3</v>
      </c>
      <c r="E208" s="15">
        <v>21582.288</v>
      </c>
      <c r="F208" s="15">
        <v>64746.864000000001</v>
      </c>
      <c r="G208" s="15">
        <v>0</v>
      </c>
    </row>
    <row r="209" spans="1:7" s="11" customFormat="1" ht="12.75" customHeight="1">
      <c r="A209" s="11" t="s">
        <v>18</v>
      </c>
      <c r="B209" s="11" t="s">
        <v>19</v>
      </c>
      <c r="D209" s="14">
        <v>2</v>
      </c>
      <c r="E209" s="15">
        <v>20761.650000000001</v>
      </c>
      <c r="F209" s="15">
        <v>41523.300000000003</v>
      </c>
      <c r="G209" s="15">
        <v>0</v>
      </c>
    </row>
    <row r="210" spans="1:7" ht="12.75" customHeight="1">
      <c r="A210" s="16">
        <v>46034</v>
      </c>
      <c r="B210" t="s">
        <v>266</v>
      </c>
      <c r="C210" t="s">
        <v>11</v>
      </c>
      <c r="D210" t="s">
        <v>12</v>
      </c>
      <c r="E210" t="s">
        <v>13</v>
      </c>
      <c r="F210" t="s">
        <v>14</v>
      </c>
      <c r="G210" t="s">
        <v>267</v>
      </c>
    </row>
    <row r="211" spans="1:7" ht="12.75" customHeight="1">
      <c r="A211" t="s">
        <v>29</v>
      </c>
      <c r="B211" t="s">
        <v>30</v>
      </c>
      <c r="D211" s="17">
        <v>2</v>
      </c>
      <c r="E211" s="18">
        <v>49318.75</v>
      </c>
      <c r="F211" s="18">
        <v>98637.5</v>
      </c>
      <c r="G211" s="18">
        <v>0</v>
      </c>
    </row>
    <row r="212" spans="1:7" ht="12.75" customHeight="1">
      <c r="A212" t="s">
        <v>59</v>
      </c>
      <c r="B212" t="s">
        <v>60</v>
      </c>
      <c r="D212" s="17">
        <v>2</v>
      </c>
      <c r="E212" s="18">
        <v>45208.666700000002</v>
      </c>
      <c r="F212" s="18">
        <v>90417.333400000003</v>
      </c>
      <c r="G212" s="18">
        <v>0</v>
      </c>
    </row>
    <row r="213" spans="1:7" ht="12.75" customHeight="1">
      <c r="A213" t="s">
        <v>16</v>
      </c>
      <c r="B213" t="s">
        <v>17</v>
      </c>
      <c r="D213" s="17">
        <v>1</v>
      </c>
      <c r="E213" s="18">
        <v>21582.288</v>
      </c>
      <c r="F213" s="18">
        <v>21582.288</v>
      </c>
      <c r="G213" s="18">
        <v>0</v>
      </c>
    </row>
    <row r="214" spans="1:7" s="11" customFormat="1" ht="12.75" customHeight="1">
      <c r="A214" s="13">
        <v>46034</v>
      </c>
      <c r="B214" s="11" t="s">
        <v>268</v>
      </c>
      <c r="C214" s="11" t="s">
        <v>269</v>
      </c>
      <c r="D214" s="11" t="s">
        <v>12</v>
      </c>
      <c r="E214" s="11" t="s">
        <v>270</v>
      </c>
      <c r="F214" s="11" t="s">
        <v>271</v>
      </c>
      <c r="G214" s="11" t="s">
        <v>272</v>
      </c>
    </row>
    <row r="215" spans="1:7" s="11" customFormat="1" ht="12.75" customHeight="1">
      <c r="A215" s="11" t="s">
        <v>52</v>
      </c>
      <c r="B215" s="11" t="s">
        <v>53</v>
      </c>
      <c r="D215" s="14">
        <v>5</v>
      </c>
      <c r="E215" s="15">
        <v>23716.7204250295</v>
      </c>
      <c r="F215" s="15">
        <v>118583.602125148</v>
      </c>
      <c r="G215" s="15">
        <v>0</v>
      </c>
    </row>
    <row r="216" spans="1:7" s="11" customFormat="1" ht="12.75" customHeight="1">
      <c r="A216" s="13">
        <v>46034</v>
      </c>
      <c r="B216" s="11" t="s">
        <v>273</v>
      </c>
      <c r="C216" s="11" t="s">
        <v>154</v>
      </c>
      <c r="D216" s="11" t="s">
        <v>12</v>
      </c>
      <c r="E216" s="11" t="s">
        <v>155</v>
      </c>
      <c r="F216" s="11" t="s">
        <v>156</v>
      </c>
      <c r="G216" s="11" t="s">
        <v>274</v>
      </c>
    </row>
    <row r="217" spans="1:7" s="11" customFormat="1" ht="12.75" customHeight="1">
      <c r="A217" s="11" t="s">
        <v>52</v>
      </c>
      <c r="B217" s="11" t="s">
        <v>53</v>
      </c>
      <c r="D217" s="14">
        <v>1</v>
      </c>
      <c r="E217" s="15">
        <v>23716.7204250295</v>
      </c>
      <c r="F217" s="15">
        <v>23716.7204250295</v>
      </c>
      <c r="G217" s="15">
        <v>0</v>
      </c>
    </row>
    <row r="218" spans="1:7" s="11" customFormat="1" ht="12.75" customHeight="1">
      <c r="A218" s="13">
        <v>46034</v>
      </c>
      <c r="B218" s="11" t="s">
        <v>275</v>
      </c>
      <c r="C218" s="11" t="s">
        <v>276</v>
      </c>
      <c r="D218" s="11" t="s">
        <v>12</v>
      </c>
      <c r="E218" s="11" t="s">
        <v>277</v>
      </c>
      <c r="F218" s="11" t="s">
        <v>278</v>
      </c>
      <c r="G218" s="11" t="s">
        <v>279</v>
      </c>
    </row>
    <row r="219" spans="1:7" s="11" customFormat="1" ht="12.75" customHeight="1">
      <c r="A219" s="11" t="s">
        <v>52</v>
      </c>
      <c r="B219" s="11" t="s">
        <v>53</v>
      </c>
      <c r="D219" s="14">
        <v>3</v>
      </c>
      <c r="E219" s="15">
        <v>23716.7204250295</v>
      </c>
      <c r="F219" s="15">
        <v>71150.161275088598</v>
      </c>
      <c r="G219" s="15">
        <v>0</v>
      </c>
    </row>
    <row r="220" spans="1:7" s="11" customFormat="1" ht="12.75" customHeight="1">
      <c r="A220" s="13">
        <v>46034</v>
      </c>
      <c r="B220" s="11" t="s">
        <v>280</v>
      </c>
      <c r="C220" s="11" t="s">
        <v>158</v>
      </c>
      <c r="D220" s="11" t="s">
        <v>12</v>
      </c>
      <c r="E220" s="11" t="s">
        <v>159</v>
      </c>
      <c r="F220" s="11" t="s">
        <v>160</v>
      </c>
      <c r="G220" s="11" t="s">
        <v>281</v>
      </c>
    </row>
    <row r="221" spans="1:7" s="11" customFormat="1" ht="12.75" customHeight="1">
      <c r="A221" s="11" t="s">
        <v>31</v>
      </c>
      <c r="B221" s="11" t="s">
        <v>32</v>
      </c>
      <c r="D221" s="14">
        <v>1</v>
      </c>
      <c r="E221" s="15">
        <v>72972.666700000002</v>
      </c>
      <c r="F221" s="15">
        <v>72972.666700000002</v>
      </c>
      <c r="G221" s="15">
        <v>0</v>
      </c>
    </row>
    <row r="222" spans="1:7" s="11" customFormat="1" ht="12.75" customHeight="1">
      <c r="A222" s="13">
        <v>46034</v>
      </c>
      <c r="B222" s="11" t="s">
        <v>100</v>
      </c>
      <c r="C222" s="11" t="s">
        <v>170</v>
      </c>
      <c r="D222" s="11" t="s">
        <v>12</v>
      </c>
      <c r="E222" s="11" t="s">
        <v>171</v>
      </c>
      <c r="F222" s="11" t="s">
        <v>172</v>
      </c>
      <c r="G222" s="11" t="s">
        <v>282</v>
      </c>
    </row>
    <row r="223" spans="1:7" s="11" customFormat="1" ht="12.75" customHeight="1">
      <c r="A223" s="11" t="s">
        <v>52</v>
      </c>
      <c r="B223" s="11" t="s">
        <v>53</v>
      </c>
      <c r="D223" s="14">
        <v>3</v>
      </c>
      <c r="E223" s="15">
        <v>23716.7204250295</v>
      </c>
      <c r="F223" s="15">
        <v>71150.161275088598</v>
      </c>
      <c r="G223" s="15">
        <v>0</v>
      </c>
    </row>
    <row r="224" spans="1:7" s="11" customFormat="1" ht="12.75" customHeight="1">
      <c r="A224" s="13">
        <v>46035</v>
      </c>
      <c r="B224" s="11" t="s">
        <v>283</v>
      </c>
      <c r="C224" s="11" t="s">
        <v>284</v>
      </c>
      <c r="D224" s="11" t="s">
        <v>12</v>
      </c>
      <c r="E224" s="11" t="s">
        <v>285</v>
      </c>
      <c r="F224" s="11" t="s">
        <v>286</v>
      </c>
      <c r="G224" s="11" t="s">
        <v>287</v>
      </c>
    </row>
    <row r="225" spans="1:7" s="11" customFormat="1" ht="12.75" customHeight="1">
      <c r="A225" s="11" t="s">
        <v>25</v>
      </c>
      <c r="B225" s="11" t="s">
        <v>26</v>
      </c>
      <c r="D225" s="14">
        <v>1</v>
      </c>
      <c r="E225" s="15">
        <v>117018.002222222</v>
      </c>
      <c r="F225" s="15">
        <v>117018.002222222</v>
      </c>
      <c r="G225" s="15">
        <v>0</v>
      </c>
    </row>
    <row r="226" spans="1:7" s="11" customFormat="1" ht="12.75" customHeight="1">
      <c r="A226" s="11" t="s">
        <v>52</v>
      </c>
      <c r="B226" s="11" t="s">
        <v>53</v>
      </c>
      <c r="D226" s="14">
        <v>1</v>
      </c>
      <c r="E226" s="15">
        <v>23716.7204250295</v>
      </c>
      <c r="F226" s="15">
        <v>23716.7204250295</v>
      </c>
      <c r="G226" s="15">
        <v>0</v>
      </c>
    </row>
    <row r="227" spans="1:7" s="11" customFormat="1" ht="12.75" customHeight="1">
      <c r="A227" s="13">
        <v>46035</v>
      </c>
      <c r="B227" s="11" t="s">
        <v>288</v>
      </c>
      <c r="C227" s="11" t="s">
        <v>134</v>
      </c>
      <c r="D227" s="11" t="s">
        <v>12</v>
      </c>
      <c r="E227" s="11" t="s">
        <v>135</v>
      </c>
      <c r="F227" s="11" t="s">
        <v>136</v>
      </c>
      <c r="G227" s="11" t="s">
        <v>289</v>
      </c>
    </row>
    <row r="228" spans="1:7" s="11" customFormat="1" ht="12.75" customHeight="1">
      <c r="A228" s="11" t="s">
        <v>38</v>
      </c>
      <c r="B228" s="11" t="s">
        <v>39</v>
      </c>
      <c r="D228" s="14">
        <v>2</v>
      </c>
      <c r="E228" s="15">
        <v>105054.796658333</v>
      </c>
      <c r="F228" s="15">
        <v>210109.59331666699</v>
      </c>
      <c r="G228" s="15">
        <v>0</v>
      </c>
    </row>
    <row r="229" spans="1:7" s="11" customFormat="1" ht="12.75" customHeight="1">
      <c r="A229" s="11" t="s">
        <v>16</v>
      </c>
      <c r="B229" s="11" t="s">
        <v>17</v>
      </c>
      <c r="D229" s="14">
        <v>3</v>
      </c>
      <c r="E229" s="15">
        <v>21582.288</v>
      </c>
      <c r="F229" s="15">
        <v>64746.864000000001</v>
      </c>
      <c r="G229" s="15">
        <v>0</v>
      </c>
    </row>
    <row r="230" spans="1:7" s="11" customFormat="1" ht="12.75" customHeight="1">
      <c r="A230" s="13">
        <v>46035</v>
      </c>
      <c r="B230" s="11" t="s">
        <v>290</v>
      </c>
      <c r="C230" s="11" t="s">
        <v>291</v>
      </c>
      <c r="D230" s="11" t="s">
        <v>12</v>
      </c>
      <c r="E230" s="11" t="s">
        <v>292</v>
      </c>
      <c r="F230" s="11" t="s">
        <v>293</v>
      </c>
      <c r="G230" s="11" t="s">
        <v>294</v>
      </c>
    </row>
    <row r="231" spans="1:7" s="11" customFormat="1" ht="12.75" customHeight="1">
      <c r="A231" s="11" t="s">
        <v>38</v>
      </c>
      <c r="B231" s="11" t="s">
        <v>39</v>
      </c>
      <c r="D231" s="14">
        <v>1</v>
      </c>
      <c r="E231" s="15">
        <v>105054.796658333</v>
      </c>
      <c r="F231" s="15">
        <v>105054.796658333</v>
      </c>
      <c r="G231" s="15">
        <v>0</v>
      </c>
    </row>
    <row r="232" spans="1:7" s="11" customFormat="1" ht="12.75" customHeight="1">
      <c r="A232" s="11" t="s">
        <v>59</v>
      </c>
      <c r="B232" s="11" t="s">
        <v>60</v>
      </c>
      <c r="D232" s="14">
        <v>1</v>
      </c>
      <c r="E232" s="15">
        <v>45208.666700000002</v>
      </c>
      <c r="F232" s="15">
        <v>45208.666700000002</v>
      </c>
      <c r="G232" s="15">
        <v>0</v>
      </c>
    </row>
    <row r="233" spans="1:7" s="11" customFormat="1" ht="12.75" customHeight="1">
      <c r="A233" s="11" t="s">
        <v>40</v>
      </c>
      <c r="B233" s="11" t="s">
        <v>41</v>
      </c>
      <c r="D233" s="14">
        <v>1</v>
      </c>
      <c r="E233" s="15">
        <v>69729.66</v>
      </c>
      <c r="F233" s="15">
        <v>69729.66</v>
      </c>
      <c r="G233" s="15">
        <v>0</v>
      </c>
    </row>
    <row r="234" spans="1:7" s="11" customFormat="1" ht="12.75" customHeight="1">
      <c r="A234" s="11" t="s">
        <v>31</v>
      </c>
      <c r="B234" s="11" t="s">
        <v>32</v>
      </c>
      <c r="D234" s="14">
        <v>4</v>
      </c>
      <c r="E234" s="15">
        <v>72972.666700000002</v>
      </c>
      <c r="F234" s="15">
        <v>291890.66680000001</v>
      </c>
      <c r="G234" s="15">
        <v>0</v>
      </c>
    </row>
    <row r="235" spans="1:7" s="11" customFormat="1" ht="12.75" customHeight="1">
      <c r="A235" s="11" t="s">
        <v>16</v>
      </c>
      <c r="B235" s="11" t="s">
        <v>17</v>
      </c>
      <c r="D235" s="14">
        <v>1</v>
      </c>
      <c r="E235" s="15">
        <v>21582.288</v>
      </c>
      <c r="F235" s="15">
        <v>21582.288</v>
      </c>
      <c r="G235" s="15">
        <v>0</v>
      </c>
    </row>
    <row r="236" spans="1:7" ht="12.75" customHeight="1">
      <c r="A236" s="16">
        <v>46035</v>
      </c>
      <c r="B236" t="s">
        <v>295</v>
      </c>
      <c r="C236" t="s">
        <v>34</v>
      </c>
      <c r="D236" t="s">
        <v>12</v>
      </c>
      <c r="E236" t="s">
        <v>35</v>
      </c>
      <c r="F236" t="s">
        <v>36</v>
      </c>
      <c r="G236" t="s">
        <v>214</v>
      </c>
    </row>
    <row r="237" spans="1:7" ht="12.75" customHeight="1">
      <c r="A237" t="s">
        <v>66</v>
      </c>
      <c r="B237" t="s">
        <v>67</v>
      </c>
      <c r="D237" s="17">
        <v>1</v>
      </c>
      <c r="E237" s="18">
        <v>69096.444405139802</v>
      </c>
      <c r="F237" s="18">
        <v>69096.444405139802</v>
      </c>
      <c r="G237" s="18">
        <v>0</v>
      </c>
    </row>
    <row r="238" spans="1:7" ht="12.75" customHeight="1">
      <c r="A238" t="s">
        <v>52</v>
      </c>
      <c r="B238" t="s">
        <v>53</v>
      </c>
      <c r="D238" s="17">
        <v>1</v>
      </c>
      <c r="E238" s="18">
        <v>23716.7204250295</v>
      </c>
      <c r="F238" s="18">
        <v>23716.7204250295</v>
      </c>
      <c r="G238" s="18">
        <v>0</v>
      </c>
    </row>
    <row r="239" spans="1:7" s="11" customFormat="1" ht="12.75" customHeight="1">
      <c r="A239" s="13">
        <v>46035</v>
      </c>
      <c r="B239" s="11" t="s">
        <v>296</v>
      </c>
      <c r="C239" s="11" t="s">
        <v>297</v>
      </c>
      <c r="D239" s="11" t="s">
        <v>12</v>
      </c>
      <c r="E239" s="11" t="s">
        <v>298</v>
      </c>
      <c r="F239" s="11" t="s">
        <v>299</v>
      </c>
      <c r="G239" s="11" t="s">
        <v>300</v>
      </c>
    </row>
    <row r="240" spans="1:7" s="11" customFormat="1" ht="12.75" customHeight="1">
      <c r="A240" s="11" t="s">
        <v>38</v>
      </c>
      <c r="B240" s="11" t="s">
        <v>39</v>
      </c>
      <c r="D240" s="14">
        <v>2</v>
      </c>
      <c r="E240" s="15">
        <v>105054.796658333</v>
      </c>
      <c r="F240" s="15">
        <v>210109.59331666699</v>
      </c>
      <c r="G240" s="15">
        <v>0</v>
      </c>
    </row>
    <row r="241" spans="1:7" s="11" customFormat="1" ht="12.75" customHeight="1">
      <c r="A241" s="11" t="s">
        <v>29</v>
      </c>
      <c r="B241" s="11" t="s">
        <v>30</v>
      </c>
      <c r="D241" s="14">
        <v>2</v>
      </c>
      <c r="E241" s="15">
        <v>49318.75</v>
      </c>
      <c r="F241" s="15">
        <v>98637.5</v>
      </c>
      <c r="G241" s="15">
        <v>0</v>
      </c>
    </row>
    <row r="242" spans="1:7" s="11" customFormat="1" ht="12.75" customHeight="1">
      <c r="A242" s="11" t="s">
        <v>59</v>
      </c>
      <c r="B242" s="11" t="s">
        <v>60</v>
      </c>
      <c r="D242" s="14">
        <v>1</v>
      </c>
      <c r="E242" s="15">
        <v>45208.666700000002</v>
      </c>
      <c r="F242" s="15">
        <v>45208.666700000002</v>
      </c>
      <c r="G242" s="15">
        <v>0</v>
      </c>
    </row>
    <row r="243" spans="1:7" s="11" customFormat="1" ht="12.75" customHeight="1">
      <c r="A243" s="11" t="s">
        <v>31</v>
      </c>
      <c r="B243" s="11" t="s">
        <v>32</v>
      </c>
      <c r="D243" s="14">
        <v>1</v>
      </c>
      <c r="E243" s="15">
        <v>72972.666700000002</v>
      </c>
      <c r="F243" s="15">
        <v>72972.666700000002</v>
      </c>
      <c r="G243" s="15">
        <v>0</v>
      </c>
    </row>
    <row r="244" spans="1:7" s="11" customFormat="1" ht="12.75" customHeight="1">
      <c r="A244" s="11" t="s">
        <v>52</v>
      </c>
      <c r="B244" s="11" t="s">
        <v>53</v>
      </c>
      <c r="D244" s="14">
        <v>3</v>
      </c>
      <c r="E244" s="15">
        <v>23716.7204250295</v>
      </c>
      <c r="F244" s="15">
        <v>71150.161275088598</v>
      </c>
      <c r="G244" s="15">
        <v>0</v>
      </c>
    </row>
    <row r="245" spans="1:7" s="11" customFormat="1" ht="12.75" customHeight="1">
      <c r="A245" s="11" t="s">
        <v>83</v>
      </c>
      <c r="B245" s="11" t="s">
        <v>84</v>
      </c>
      <c r="D245" s="14">
        <v>1</v>
      </c>
      <c r="E245" s="15">
        <v>109686.21</v>
      </c>
      <c r="F245" s="15">
        <v>109686.21</v>
      </c>
      <c r="G245" s="15">
        <v>0</v>
      </c>
    </row>
    <row r="246" spans="1:7" s="11" customFormat="1" ht="12.75" customHeight="1">
      <c r="A246" s="11" t="s">
        <v>16</v>
      </c>
      <c r="B246" s="11" t="s">
        <v>17</v>
      </c>
      <c r="D246" s="14">
        <v>4</v>
      </c>
      <c r="E246" s="15">
        <v>21582.288</v>
      </c>
      <c r="F246" s="15">
        <v>86329.152000000002</v>
      </c>
      <c r="G246" s="15">
        <v>0</v>
      </c>
    </row>
    <row r="247" spans="1:7" s="11" customFormat="1" ht="12.75" customHeight="1">
      <c r="A247" s="11" t="s">
        <v>18</v>
      </c>
      <c r="B247" s="11" t="s">
        <v>19</v>
      </c>
      <c r="D247" s="14">
        <v>2</v>
      </c>
      <c r="E247" s="15">
        <v>20761.650000000001</v>
      </c>
      <c r="F247" s="15">
        <v>41523.300000000003</v>
      </c>
      <c r="G247" s="15">
        <v>0</v>
      </c>
    </row>
    <row r="248" spans="1:7" s="11" customFormat="1" ht="12.75" customHeight="1">
      <c r="A248" s="13">
        <v>46035</v>
      </c>
      <c r="B248" s="11" t="s">
        <v>301</v>
      </c>
      <c r="C248" s="11" t="s">
        <v>276</v>
      </c>
      <c r="D248" s="11" t="s">
        <v>12</v>
      </c>
      <c r="E248" s="11" t="s">
        <v>277</v>
      </c>
      <c r="F248" s="11" t="s">
        <v>278</v>
      </c>
      <c r="G248" s="11" t="s">
        <v>302</v>
      </c>
    </row>
    <row r="249" spans="1:7" s="11" customFormat="1" ht="12.75" customHeight="1">
      <c r="A249" s="11" t="s">
        <v>40</v>
      </c>
      <c r="B249" s="11" t="s">
        <v>41</v>
      </c>
      <c r="D249" s="14">
        <v>2</v>
      </c>
      <c r="E249" s="15">
        <v>69729.66</v>
      </c>
      <c r="F249" s="15">
        <v>139459.32</v>
      </c>
      <c r="G249" s="15">
        <v>0</v>
      </c>
    </row>
    <row r="250" spans="1:7" s="11" customFormat="1" ht="12.75" customHeight="1">
      <c r="A250" s="11" t="s">
        <v>52</v>
      </c>
      <c r="B250" s="11" t="s">
        <v>53</v>
      </c>
      <c r="D250" s="14">
        <v>1</v>
      </c>
      <c r="E250" s="15">
        <v>23716.7204250295</v>
      </c>
      <c r="F250" s="15">
        <v>23716.7204250295</v>
      </c>
      <c r="G250" s="15">
        <v>0</v>
      </c>
    </row>
    <row r="251" spans="1:7" s="11" customFormat="1" ht="12.75" customHeight="1">
      <c r="A251" s="11" t="s">
        <v>16</v>
      </c>
      <c r="B251" s="11" t="s">
        <v>17</v>
      </c>
      <c r="D251" s="14">
        <v>5</v>
      </c>
      <c r="E251" s="15">
        <v>21582.288</v>
      </c>
      <c r="F251" s="15">
        <v>107911.44</v>
      </c>
      <c r="G251" s="15">
        <v>0</v>
      </c>
    </row>
    <row r="252" spans="1:7" s="11" customFormat="1" ht="12.75" customHeight="1">
      <c r="A252" s="13">
        <v>46036</v>
      </c>
      <c r="B252" s="11" t="s">
        <v>303</v>
      </c>
      <c r="C252" s="11" t="s">
        <v>158</v>
      </c>
      <c r="D252" s="11" t="s">
        <v>12</v>
      </c>
      <c r="E252" s="11" t="s">
        <v>159</v>
      </c>
      <c r="F252" s="11" t="s">
        <v>160</v>
      </c>
      <c r="G252" s="11" t="s">
        <v>304</v>
      </c>
    </row>
    <row r="253" spans="1:7" s="11" customFormat="1" ht="12.75" customHeight="1">
      <c r="A253" s="11" t="s">
        <v>27</v>
      </c>
      <c r="B253" s="11" t="s">
        <v>28</v>
      </c>
      <c r="D253" s="14">
        <v>1</v>
      </c>
      <c r="E253" s="15">
        <v>54638.775804398101</v>
      </c>
      <c r="F253" s="15">
        <v>54638.775804398101</v>
      </c>
      <c r="G253" s="15">
        <v>0</v>
      </c>
    </row>
    <row r="254" spans="1:7" s="11" customFormat="1" ht="12.75" customHeight="1">
      <c r="A254" s="11" t="s">
        <v>38</v>
      </c>
      <c r="B254" s="11" t="s">
        <v>39</v>
      </c>
      <c r="D254" s="14">
        <v>1</v>
      </c>
      <c r="E254" s="15">
        <v>105054.796658333</v>
      </c>
      <c r="F254" s="15">
        <v>105054.796658333</v>
      </c>
      <c r="G254" s="15">
        <v>0</v>
      </c>
    </row>
    <row r="255" spans="1:7" s="11" customFormat="1" ht="12.75" customHeight="1">
      <c r="A255" s="11" t="s">
        <v>29</v>
      </c>
      <c r="B255" s="11" t="s">
        <v>30</v>
      </c>
      <c r="D255" s="14">
        <v>3</v>
      </c>
      <c r="E255" s="15">
        <v>49318.75</v>
      </c>
      <c r="F255" s="15">
        <v>147956.25</v>
      </c>
      <c r="G255" s="15">
        <v>0</v>
      </c>
    </row>
    <row r="256" spans="1:7" s="11" customFormat="1" ht="12.75" customHeight="1">
      <c r="A256" s="11" t="s">
        <v>59</v>
      </c>
      <c r="B256" s="11" t="s">
        <v>60</v>
      </c>
      <c r="D256" s="14">
        <v>1</v>
      </c>
      <c r="E256" s="15">
        <v>45208.666700000002</v>
      </c>
      <c r="F256" s="15">
        <v>45208.666700000002</v>
      </c>
      <c r="G256" s="15">
        <v>0</v>
      </c>
    </row>
    <row r="257" spans="1:7" s="11" customFormat="1" ht="12.75" customHeight="1">
      <c r="A257" s="11" t="s">
        <v>242</v>
      </c>
      <c r="B257" s="11" t="s">
        <v>243</v>
      </c>
      <c r="D257" s="14">
        <v>2</v>
      </c>
      <c r="E257" s="15">
        <v>64668.24</v>
      </c>
      <c r="F257" s="15">
        <v>129336.48</v>
      </c>
      <c r="G257" s="15">
        <v>0</v>
      </c>
    </row>
    <row r="258" spans="1:7" s="11" customFormat="1" ht="12.75" customHeight="1">
      <c r="A258" s="13">
        <v>46037</v>
      </c>
      <c r="B258" s="11" t="s">
        <v>305</v>
      </c>
      <c r="C258" s="11" t="s">
        <v>306</v>
      </c>
      <c r="D258" s="11" t="s">
        <v>12</v>
      </c>
      <c r="E258" s="11" t="s">
        <v>307</v>
      </c>
      <c r="F258" s="11" t="s">
        <v>308</v>
      </c>
      <c r="G258" s="11" t="s">
        <v>309</v>
      </c>
    </row>
    <row r="259" spans="1:7" s="11" customFormat="1" ht="12.75" customHeight="1">
      <c r="A259" s="11" t="s">
        <v>242</v>
      </c>
      <c r="B259" s="11" t="s">
        <v>243</v>
      </c>
      <c r="D259" s="14">
        <v>2</v>
      </c>
      <c r="E259" s="15">
        <v>64668.24</v>
      </c>
      <c r="F259" s="15">
        <v>129336.48</v>
      </c>
      <c r="G259" s="15">
        <v>0</v>
      </c>
    </row>
    <row r="260" spans="1:7" s="11" customFormat="1" ht="12.75" customHeight="1">
      <c r="A260" s="13">
        <v>46037</v>
      </c>
      <c r="B260" s="11" t="s">
        <v>192</v>
      </c>
      <c r="C260" s="11" t="s">
        <v>149</v>
      </c>
      <c r="D260" s="11" t="s">
        <v>12</v>
      </c>
      <c r="E260" s="11" t="s">
        <v>150</v>
      </c>
      <c r="F260" s="11" t="s">
        <v>151</v>
      </c>
      <c r="G260" s="11" t="s">
        <v>310</v>
      </c>
    </row>
    <row r="261" spans="1:7" s="11" customFormat="1" ht="12.75" customHeight="1">
      <c r="A261" s="11" t="s">
        <v>38</v>
      </c>
      <c r="B261" s="11" t="s">
        <v>39</v>
      </c>
      <c r="D261" s="14">
        <v>1</v>
      </c>
      <c r="E261" s="15">
        <v>105054.796658333</v>
      </c>
      <c r="F261" s="15">
        <v>105054.796658333</v>
      </c>
      <c r="G261" s="15">
        <v>0</v>
      </c>
    </row>
    <row r="262" spans="1:7" s="11" customFormat="1" ht="12.75" customHeight="1">
      <c r="A262" s="11" t="s">
        <v>16</v>
      </c>
      <c r="B262" s="11" t="s">
        <v>17</v>
      </c>
      <c r="D262" s="14">
        <v>1</v>
      </c>
      <c r="E262" s="15">
        <v>21582.288</v>
      </c>
      <c r="F262" s="15">
        <v>21582.288</v>
      </c>
      <c r="G262" s="15">
        <v>0</v>
      </c>
    </row>
    <row r="263" spans="1:7" s="11" customFormat="1" ht="12.75" customHeight="1">
      <c r="A263" s="13">
        <v>46037</v>
      </c>
      <c r="B263" s="11" t="s">
        <v>311</v>
      </c>
      <c r="C263" s="11" t="s">
        <v>175</v>
      </c>
      <c r="D263" s="11" t="s">
        <v>12</v>
      </c>
      <c r="E263" s="11" t="s">
        <v>176</v>
      </c>
      <c r="F263" s="11" t="s">
        <v>177</v>
      </c>
      <c r="G263" s="11" t="s">
        <v>312</v>
      </c>
    </row>
    <row r="264" spans="1:7" s="11" customFormat="1" ht="12.75" customHeight="1">
      <c r="A264" s="11" t="s">
        <v>31</v>
      </c>
      <c r="B264" s="11" t="s">
        <v>32</v>
      </c>
      <c r="D264" s="14">
        <v>1</v>
      </c>
      <c r="E264" s="15">
        <v>72972.666700000002</v>
      </c>
      <c r="F264" s="15">
        <v>72972.666700000002</v>
      </c>
      <c r="G264" s="15">
        <v>0</v>
      </c>
    </row>
    <row r="265" spans="1:7" s="11" customFormat="1" ht="12.75" customHeight="1">
      <c r="A265" s="13">
        <v>46037</v>
      </c>
      <c r="B265" s="11" t="s">
        <v>266</v>
      </c>
      <c r="C265" s="11" t="s">
        <v>250</v>
      </c>
      <c r="D265" s="11" t="s">
        <v>12</v>
      </c>
      <c r="E265" s="11" t="s">
        <v>251</v>
      </c>
      <c r="F265" s="11" t="s">
        <v>252</v>
      </c>
      <c r="G265" s="11" t="s">
        <v>313</v>
      </c>
    </row>
    <row r="266" spans="1:7" s="11" customFormat="1" ht="12.75" customHeight="1">
      <c r="A266" s="11" t="s">
        <v>27</v>
      </c>
      <c r="B266" s="11" t="s">
        <v>28</v>
      </c>
      <c r="D266" s="14">
        <v>1</v>
      </c>
      <c r="E266" s="15">
        <v>54638.775804398101</v>
      </c>
      <c r="F266" s="15">
        <v>54638.775804398101</v>
      </c>
      <c r="G266" s="15">
        <v>0</v>
      </c>
    </row>
    <row r="267" spans="1:7" s="11" customFormat="1" ht="12.75" customHeight="1">
      <c r="A267" s="11" t="s">
        <v>38</v>
      </c>
      <c r="B267" s="11" t="s">
        <v>39</v>
      </c>
      <c r="D267" s="14">
        <v>1</v>
      </c>
      <c r="E267" s="15">
        <v>105054.796658333</v>
      </c>
      <c r="F267" s="15">
        <v>105054.796658333</v>
      </c>
      <c r="G267" s="15">
        <v>0</v>
      </c>
    </row>
    <row r="268" spans="1:7" s="11" customFormat="1" ht="12.75" customHeight="1">
      <c r="A268" s="13">
        <v>46037</v>
      </c>
      <c r="B268" s="11" t="s">
        <v>314</v>
      </c>
      <c r="C268" s="11" t="s">
        <v>207</v>
      </c>
      <c r="D268" s="11" t="s">
        <v>12</v>
      </c>
      <c r="E268" s="11" t="s">
        <v>208</v>
      </c>
      <c r="F268" s="11" t="s">
        <v>209</v>
      </c>
      <c r="G268" s="11" t="s">
        <v>315</v>
      </c>
    </row>
    <row r="269" spans="1:7" s="11" customFormat="1" ht="12.75" customHeight="1">
      <c r="A269" s="11" t="s">
        <v>59</v>
      </c>
      <c r="B269" s="11" t="s">
        <v>60</v>
      </c>
      <c r="D269" s="14">
        <v>1</v>
      </c>
      <c r="E269" s="15">
        <v>45208.666700000002</v>
      </c>
      <c r="F269" s="15">
        <v>45208.666700000002</v>
      </c>
      <c r="G269" s="15">
        <v>0</v>
      </c>
    </row>
    <row r="270" spans="1:7" s="11" customFormat="1" ht="12.75" customHeight="1">
      <c r="A270" s="11" t="s">
        <v>40</v>
      </c>
      <c r="B270" s="11" t="s">
        <v>41</v>
      </c>
      <c r="D270" s="14">
        <v>1</v>
      </c>
      <c r="E270" s="15">
        <v>69729.66</v>
      </c>
      <c r="F270" s="15">
        <v>69729.66</v>
      </c>
      <c r="G270" s="15">
        <v>0</v>
      </c>
    </row>
    <row r="271" spans="1:7" s="11" customFormat="1" ht="12.75" customHeight="1">
      <c r="A271" s="13">
        <v>46038</v>
      </c>
      <c r="B271" s="11" t="s">
        <v>283</v>
      </c>
      <c r="C271" s="11" t="s">
        <v>48</v>
      </c>
      <c r="D271" s="11" t="s">
        <v>12</v>
      </c>
      <c r="E271" s="11" t="s">
        <v>49</v>
      </c>
      <c r="F271" s="11" t="s">
        <v>50</v>
      </c>
      <c r="G271" s="11" t="s">
        <v>142</v>
      </c>
    </row>
    <row r="272" spans="1:7" s="11" customFormat="1" ht="12.75" customHeight="1">
      <c r="A272" s="11" t="s">
        <v>38</v>
      </c>
      <c r="B272" s="11" t="s">
        <v>39</v>
      </c>
      <c r="D272" s="14">
        <v>1</v>
      </c>
      <c r="E272" s="15">
        <v>105054.796658333</v>
      </c>
      <c r="F272" s="15">
        <v>105054.796658333</v>
      </c>
      <c r="G272" s="15">
        <v>0</v>
      </c>
    </row>
    <row r="273" spans="1:7" s="11" customFormat="1" ht="12.75" customHeight="1">
      <c r="A273" s="11" t="s">
        <v>29</v>
      </c>
      <c r="B273" s="11" t="s">
        <v>30</v>
      </c>
      <c r="D273" s="14">
        <v>1</v>
      </c>
      <c r="E273" s="15">
        <v>49318.75</v>
      </c>
      <c r="F273" s="15">
        <v>49318.75</v>
      </c>
      <c r="G273" s="15">
        <v>0</v>
      </c>
    </row>
    <row r="274" spans="1:7" s="11" customFormat="1" ht="12.75" customHeight="1">
      <c r="A274" s="11" t="s">
        <v>59</v>
      </c>
      <c r="B274" s="11" t="s">
        <v>60</v>
      </c>
      <c r="D274" s="14">
        <v>1</v>
      </c>
      <c r="E274" s="15">
        <v>45208.666700000002</v>
      </c>
      <c r="F274" s="15">
        <v>45208.666700000002</v>
      </c>
      <c r="G274" s="15">
        <v>0</v>
      </c>
    </row>
    <row r="275" spans="1:7" s="11" customFormat="1" ht="12.75" customHeight="1">
      <c r="A275" s="11" t="s">
        <v>242</v>
      </c>
      <c r="B275" s="11" t="s">
        <v>243</v>
      </c>
      <c r="D275" s="14">
        <v>1</v>
      </c>
      <c r="E275" s="15">
        <v>64668.24</v>
      </c>
      <c r="F275" s="15">
        <v>64668.24</v>
      </c>
      <c r="G275" s="15">
        <v>0</v>
      </c>
    </row>
    <row r="276" spans="1:7" s="11" customFormat="1" ht="12.75" customHeight="1">
      <c r="A276" s="13">
        <v>46038</v>
      </c>
      <c r="B276" s="11" t="s">
        <v>316</v>
      </c>
      <c r="C276" s="11" t="s">
        <v>165</v>
      </c>
      <c r="D276" s="11" t="s">
        <v>12</v>
      </c>
      <c r="E276" s="11" t="s">
        <v>166</v>
      </c>
      <c r="F276" s="11" t="s">
        <v>167</v>
      </c>
      <c r="G276" s="11" t="s">
        <v>267</v>
      </c>
    </row>
    <row r="277" spans="1:7" s="11" customFormat="1" ht="12.75" customHeight="1">
      <c r="A277" s="11" t="s">
        <v>38</v>
      </c>
      <c r="B277" s="11" t="s">
        <v>39</v>
      </c>
      <c r="D277" s="14">
        <v>1</v>
      </c>
      <c r="E277" s="15">
        <v>105054.796658333</v>
      </c>
      <c r="F277" s="15">
        <v>105054.796658333</v>
      </c>
      <c r="G277" s="15">
        <v>0</v>
      </c>
    </row>
    <row r="278" spans="1:7" s="11" customFormat="1" ht="12.75" customHeight="1">
      <c r="A278" s="11" t="s">
        <v>52</v>
      </c>
      <c r="B278" s="11" t="s">
        <v>53</v>
      </c>
      <c r="D278" s="14">
        <v>5</v>
      </c>
      <c r="E278" s="15">
        <v>23716.7204250295</v>
      </c>
      <c r="F278" s="15">
        <v>118583.602125148</v>
      </c>
      <c r="G278" s="15">
        <v>0</v>
      </c>
    </row>
    <row r="279" spans="1:7" s="11" customFormat="1" ht="12.75" customHeight="1">
      <c r="A279" s="13">
        <v>46038</v>
      </c>
      <c r="B279" s="11" t="s">
        <v>317</v>
      </c>
      <c r="C279" s="11" t="s">
        <v>139</v>
      </c>
      <c r="D279" s="11" t="s">
        <v>12</v>
      </c>
      <c r="E279" s="11" t="s">
        <v>140</v>
      </c>
      <c r="F279" s="11" t="s">
        <v>141</v>
      </c>
      <c r="G279" s="11" t="s">
        <v>318</v>
      </c>
    </row>
    <row r="280" spans="1:7" s="11" customFormat="1" ht="12.75" customHeight="1">
      <c r="A280" s="11" t="s">
        <v>40</v>
      </c>
      <c r="B280" s="11" t="s">
        <v>41</v>
      </c>
      <c r="D280" s="14">
        <v>2</v>
      </c>
      <c r="E280" s="15">
        <v>69729.66</v>
      </c>
      <c r="F280" s="15">
        <v>139459.32</v>
      </c>
      <c r="G280" s="15">
        <v>0</v>
      </c>
    </row>
    <row r="281" spans="1:7" s="11" customFormat="1" ht="12.75" customHeight="1">
      <c r="A281" s="13">
        <v>46038</v>
      </c>
      <c r="B281" s="11" t="s">
        <v>283</v>
      </c>
      <c r="C281" s="11" t="s">
        <v>48</v>
      </c>
      <c r="D281" s="11" t="s">
        <v>12</v>
      </c>
      <c r="E281" s="11" t="s">
        <v>49</v>
      </c>
      <c r="F281" s="11" t="s">
        <v>50</v>
      </c>
      <c r="G281" s="11" t="s">
        <v>319</v>
      </c>
    </row>
    <row r="282" spans="1:7" s="11" customFormat="1" ht="12.75" customHeight="1">
      <c r="A282" s="11" t="s">
        <v>29</v>
      </c>
      <c r="B282" s="11" t="s">
        <v>30</v>
      </c>
      <c r="D282" s="14">
        <v>1</v>
      </c>
      <c r="E282" s="15">
        <v>49318.75</v>
      </c>
      <c r="F282" s="15">
        <v>49318.75</v>
      </c>
      <c r="G282" s="15">
        <v>0</v>
      </c>
    </row>
    <row r="283" spans="1:7" s="11" customFormat="1" ht="12.75" customHeight="1">
      <c r="A283" s="11" t="s">
        <v>59</v>
      </c>
      <c r="B283" s="11" t="s">
        <v>60</v>
      </c>
      <c r="D283" s="14">
        <v>1</v>
      </c>
      <c r="E283" s="15">
        <v>45208.666700000002</v>
      </c>
      <c r="F283" s="15">
        <v>45208.666700000002</v>
      </c>
      <c r="G283" s="15">
        <v>0</v>
      </c>
    </row>
    <row r="284" spans="1:7" s="11" customFormat="1" ht="12.75" customHeight="1">
      <c r="A284" s="11" t="s">
        <v>242</v>
      </c>
      <c r="B284" s="11" t="s">
        <v>243</v>
      </c>
      <c r="D284" s="14">
        <v>2</v>
      </c>
      <c r="E284" s="15">
        <v>64668.24</v>
      </c>
      <c r="F284" s="15">
        <v>129336.48</v>
      </c>
      <c r="G284" s="15">
        <v>0</v>
      </c>
    </row>
    <row r="285" spans="1:7" s="11" customFormat="1" ht="12.75" customHeight="1">
      <c r="A285" s="13">
        <v>46038</v>
      </c>
      <c r="B285" s="11" t="s">
        <v>320</v>
      </c>
      <c r="C285" s="11" t="s">
        <v>321</v>
      </c>
      <c r="D285" s="11" t="s">
        <v>12</v>
      </c>
      <c r="E285" s="11" t="s">
        <v>322</v>
      </c>
      <c r="F285" s="11" t="s">
        <v>323</v>
      </c>
      <c r="G285" s="11" t="s">
        <v>94</v>
      </c>
    </row>
    <row r="286" spans="1:7" s="11" customFormat="1" ht="12.75" customHeight="1">
      <c r="A286" s="11" t="s">
        <v>29</v>
      </c>
      <c r="B286" s="11" t="s">
        <v>30</v>
      </c>
      <c r="D286" s="14">
        <v>2</v>
      </c>
      <c r="E286" s="15">
        <v>49318.75</v>
      </c>
      <c r="F286" s="15">
        <v>98637.5</v>
      </c>
      <c r="G286" s="15">
        <v>0</v>
      </c>
    </row>
    <row r="287" spans="1:7" s="11" customFormat="1" ht="12.75" customHeight="1">
      <c r="A287" s="11" t="s">
        <v>242</v>
      </c>
      <c r="B287" s="11" t="s">
        <v>243</v>
      </c>
      <c r="D287" s="14">
        <v>2</v>
      </c>
      <c r="E287" s="15">
        <v>64668.24</v>
      </c>
      <c r="F287" s="15">
        <v>129336.48</v>
      </c>
      <c r="G287" s="15">
        <v>0</v>
      </c>
    </row>
    <row r="288" spans="1:7" s="11" customFormat="1" ht="12.75" customHeight="1">
      <c r="A288" s="11" t="s">
        <v>16</v>
      </c>
      <c r="B288" s="11" t="s">
        <v>17</v>
      </c>
      <c r="D288" s="14">
        <v>2</v>
      </c>
      <c r="E288" s="15">
        <v>21582.288</v>
      </c>
      <c r="F288" s="15">
        <v>43164.576000000001</v>
      </c>
      <c r="G288" s="15">
        <v>0</v>
      </c>
    </row>
    <row r="289" spans="1:7" s="11" customFormat="1" ht="12.75" customHeight="1">
      <c r="A289" s="13">
        <v>46038</v>
      </c>
      <c r="B289" s="11" t="s">
        <v>197</v>
      </c>
      <c r="C289" s="11" t="s">
        <v>115</v>
      </c>
      <c r="D289" s="11" t="s">
        <v>12</v>
      </c>
      <c r="E289" s="11" t="s">
        <v>116</v>
      </c>
      <c r="F289" s="11" t="s">
        <v>117</v>
      </c>
      <c r="G289" s="11" t="s">
        <v>324</v>
      </c>
    </row>
    <row r="290" spans="1:7" s="11" customFormat="1" ht="12.75" customHeight="1">
      <c r="A290" s="11" t="s">
        <v>52</v>
      </c>
      <c r="B290" s="11" t="s">
        <v>53</v>
      </c>
      <c r="D290" s="14">
        <v>3</v>
      </c>
      <c r="E290" s="15">
        <v>23716.7204250295</v>
      </c>
      <c r="F290" s="15">
        <v>71150.161275088598</v>
      </c>
      <c r="G290" s="15">
        <v>0</v>
      </c>
    </row>
    <row r="291" spans="1:7" s="11" customFormat="1" ht="12.75" customHeight="1">
      <c r="A291" s="11" t="s">
        <v>325</v>
      </c>
      <c r="B291" s="11" t="s">
        <v>326</v>
      </c>
      <c r="D291" s="14">
        <v>3</v>
      </c>
      <c r="E291" s="15">
        <v>115290</v>
      </c>
      <c r="F291" s="15">
        <v>345870</v>
      </c>
      <c r="G291" s="15">
        <v>0</v>
      </c>
    </row>
    <row r="292" spans="1:7" s="11" customFormat="1" ht="12.75" customHeight="1">
      <c r="A292" s="13">
        <v>46038</v>
      </c>
      <c r="B292" s="11" t="s">
        <v>327</v>
      </c>
      <c r="C292" s="11" t="s">
        <v>328</v>
      </c>
      <c r="D292" s="11" t="s">
        <v>12</v>
      </c>
      <c r="E292" s="11" t="s">
        <v>329</v>
      </c>
      <c r="F292" s="11" t="s">
        <v>330</v>
      </c>
      <c r="G292" s="11" t="s">
        <v>331</v>
      </c>
    </row>
    <row r="293" spans="1:7" s="11" customFormat="1" ht="12.75" customHeight="1">
      <c r="A293" s="11" t="s">
        <v>66</v>
      </c>
      <c r="B293" s="11" t="s">
        <v>67</v>
      </c>
      <c r="D293" s="14">
        <v>1</v>
      </c>
      <c r="E293" s="15">
        <v>69096.444405139802</v>
      </c>
      <c r="F293" s="15">
        <v>69096.444405139802</v>
      </c>
      <c r="G293" s="15">
        <v>0</v>
      </c>
    </row>
    <row r="294" spans="1:7" s="11" customFormat="1" ht="12.75" customHeight="1">
      <c r="A294" s="11" t="s">
        <v>27</v>
      </c>
      <c r="B294" s="11" t="s">
        <v>28</v>
      </c>
      <c r="D294" s="14">
        <v>2</v>
      </c>
      <c r="E294" s="15">
        <v>54638.775804398101</v>
      </c>
      <c r="F294" s="15">
        <v>109277.551608796</v>
      </c>
      <c r="G294" s="15">
        <v>0</v>
      </c>
    </row>
    <row r="295" spans="1:7" s="11" customFormat="1" ht="12.75" customHeight="1">
      <c r="A295" s="11" t="s">
        <v>59</v>
      </c>
      <c r="B295" s="11" t="s">
        <v>60</v>
      </c>
      <c r="D295" s="14">
        <v>3</v>
      </c>
      <c r="E295" s="15">
        <v>45208.666700000002</v>
      </c>
      <c r="F295" s="15">
        <v>135626.0001</v>
      </c>
      <c r="G295" s="15">
        <v>0</v>
      </c>
    </row>
    <row r="296" spans="1:7" s="11" customFormat="1" ht="12.75" customHeight="1">
      <c r="A296" s="11" t="s">
        <v>52</v>
      </c>
      <c r="B296" s="11" t="s">
        <v>53</v>
      </c>
      <c r="D296" s="14">
        <v>2</v>
      </c>
      <c r="E296" s="15">
        <v>23716.7204250295</v>
      </c>
      <c r="F296" s="15">
        <v>47433.440850059</v>
      </c>
      <c r="G296" s="15">
        <v>0</v>
      </c>
    </row>
    <row r="297" spans="1:7" s="11" customFormat="1" ht="12.75" customHeight="1">
      <c r="A297" s="13">
        <v>46038</v>
      </c>
      <c r="B297" s="11" t="s">
        <v>332</v>
      </c>
      <c r="C297" s="11" t="s">
        <v>149</v>
      </c>
      <c r="D297" s="11" t="s">
        <v>12</v>
      </c>
      <c r="E297" s="11" t="s">
        <v>150</v>
      </c>
      <c r="F297" s="11" t="s">
        <v>151</v>
      </c>
      <c r="G297" s="11" t="s">
        <v>333</v>
      </c>
    </row>
    <row r="298" spans="1:7" s="11" customFormat="1" ht="12.75" customHeight="1">
      <c r="A298" s="11" t="s">
        <v>52</v>
      </c>
      <c r="B298" s="11" t="s">
        <v>53</v>
      </c>
      <c r="D298" s="14">
        <v>3</v>
      </c>
      <c r="E298" s="15">
        <v>23716.7204250295</v>
      </c>
      <c r="F298" s="15">
        <v>71150.161275088598</v>
      </c>
      <c r="G298" s="15">
        <v>0</v>
      </c>
    </row>
    <row r="299" spans="1:7" s="11" customFormat="1" ht="12.75" customHeight="1">
      <c r="A299" s="13">
        <v>46039</v>
      </c>
      <c r="B299" s="11" t="s">
        <v>334</v>
      </c>
      <c r="C299" s="11" t="s">
        <v>154</v>
      </c>
      <c r="D299" s="11" t="s">
        <v>12</v>
      </c>
      <c r="E299" s="11" t="s">
        <v>155</v>
      </c>
      <c r="F299" s="11" t="s">
        <v>156</v>
      </c>
      <c r="G299" s="11" t="s">
        <v>281</v>
      </c>
    </row>
    <row r="300" spans="1:7" s="11" customFormat="1" ht="12.75" customHeight="1">
      <c r="A300" s="11" t="s">
        <v>66</v>
      </c>
      <c r="B300" s="11" t="s">
        <v>67</v>
      </c>
      <c r="D300" s="14">
        <v>1</v>
      </c>
      <c r="E300" s="15">
        <v>69096.444405139802</v>
      </c>
      <c r="F300" s="15">
        <v>69096.444405139802</v>
      </c>
      <c r="G300" s="15">
        <v>0</v>
      </c>
    </row>
    <row r="301" spans="1:7" s="11" customFormat="1" ht="12.75" customHeight="1">
      <c r="A301" s="13">
        <v>46039</v>
      </c>
      <c r="B301" s="11" t="s">
        <v>335</v>
      </c>
      <c r="C301" s="11" t="s">
        <v>55</v>
      </c>
      <c r="D301" s="11" t="s">
        <v>12</v>
      </c>
      <c r="E301" s="11" t="s">
        <v>56</v>
      </c>
      <c r="F301" s="11" t="s">
        <v>57</v>
      </c>
      <c r="G301" s="11" t="s">
        <v>336</v>
      </c>
    </row>
    <row r="302" spans="1:7" s="11" customFormat="1" ht="12.75" customHeight="1">
      <c r="A302" s="11" t="s">
        <v>59</v>
      </c>
      <c r="B302" s="11" t="s">
        <v>60</v>
      </c>
      <c r="D302" s="14">
        <v>2</v>
      </c>
      <c r="E302" s="15">
        <v>45208.666700000002</v>
      </c>
      <c r="F302" s="15">
        <v>90417.333400000003</v>
      </c>
      <c r="G302" s="15">
        <v>0</v>
      </c>
    </row>
    <row r="303" spans="1:7" s="11" customFormat="1" ht="12.75" customHeight="1">
      <c r="A303" s="13">
        <v>46041</v>
      </c>
      <c r="B303" s="11" t="s">
        <v>337</v>
      </c>
      <c r="C303" s="11" t="s">
        <v>338</v>
      </c>
      <c r="D303" s="11" t="s">
        <v>12</v>
      </c>
      <c r="E303" s="11" t="s">
        <v>339</v>
      </c>
      <c r="F303" s="11" t="s">
        <v>340</v>
      </c>
      <c r="G303" s="11" t="s">
        <v>341</v>
      </c>
    </row>
    <row r="304" spans="1:7" s="11" customFormat="1" ht="12.75" customHeight="1">
      <c r="A304" s="11" t="s">
        <v>27</v>
      </c>
      <c r="B304" s="11" t="s">
        <v>28</v>
      </c>
      <c r="D304" s="14">
        <v>1</v>
      </c>
      <c r="E304" s="15">
        <v>54638.775804398101</v>
      </c>
      <c r="F304" s="15">
        <v>54638.775804398101</v>
      </c>
      <c r="G304" s="15">
        <v>0</v>
      </c>
    </row>
    <row r="305" spans="1:7" s="11" customFormat="1" ht="12.75" customHeight="1">
      <c r="A305" s="11" t="s">
        <v>242</v>
      </c>
      <c r="B305" s="11" t="s">
        <v>243</v>
      </c>
      <c r="D305" s="14">
        <v>3</v>
      </c>
      <c r="E305" s="15">
        <v>64668.24</v>
      </c>
      <c r="F305" s="15">
        <v>194004.72</v>
      </c>
      <c r="G305" s="15">
        <v>0</v>
      </c>
    </row>
    <row r="306" spans="1:7" s="11" customFormat="1" ht="12.75" customHeight="1">
      <c r="A306" s="11" t="s">
        <v>83</v>
      </c>
      <c r="B306" s="11" t="s">
        <v>84</v>
      </c>
      <c r="D306" s="14">
        <v>1</v>
      </c>
      <c r="E306" s="15">
        <v>109686.21</v>
      </c>
      <c r="F306" s="15">
        <v>109686.21</v>
      </c>
      <c r="G306" s="15">
        <v>0</v>
      </c>
    </row>
    <row r="307" spans="1:7" s="11" customFormat="1" ht="12.75" customHeight="1">
      <c r="A307" s="11" t="s">
        <v>16</v>
      </c>
      <c r="B307" s="11" t="s">
        <v>17</v>
      </c>
      <c r="D307" s="14">
        <v>1</v>
      </c>
      <c r="E307" s="15">
        <v>21582.288</v>
      </c>
      <c r="F307" s="15">
        <v>21582.288</v>
      </c>
      <c r="G307" s="15">
        <v>0</v>
      </c>
    </row>
    <row r="308" spans="1:7" ht="12.75" customHeight="1">
      <c r="A308" s="16">
        <v>46041</v>
      </c>
      <c r="B308" t="s">
        <v>342</v>
      </c>
      <c r="C308" t="s">
        <v>343</v>
      </c>
      <c r="D308" t="s">
        <v>12</v>
      </c>
      <c r="E308" t="s">
        <v>344</v>
      </c>
      <c r="F308" t="s">
        <v>345</v>
      </c>
      <c r="G308" t="s">
        <v>346</v>
      </c>
    </row>
    <row r="309" spans="1:7" ht="12.75" customHeight="1">
      <c r="A309" t="s">
        <v>59</v>
      </c>
      <c r="B309" t="s">
        <v>60</v>
      </c>
      <c r="D309" s="17">
        <v>1</v>
      </c>
      <c r="E309" s="18">
        <v>45208.666700000002</v>
      </c>
      <c r="F309" s="18">
        <v>45208.666700000002</v>
      </c>
      <c r="G309" s="18">
        <v>0</v>
      </c>
    </row>
    <row r="310" spans="1:7" s="11" customFormat="1" ht="12.75" customHeight="1">
      <c r="A310" s="13">
        <v>46041</v>
      </c>
      <c r="B310" s="11" t="s">
        <v>347</v>
      </c>
      <c r="C310" s="11" t="s">
        <v>96</v>
      </c>
      <c r="D310" s="11" t="s">
        <v>12</v>
      </c>
      <c r="E310" s="11" t="s">
        <v>97</v>
      </c>
      <c r="F310" s="11" t="s">
        <v>98</v>
      </c>
      <c r="G310" s="11" t="s">
        <v>300</v>
      </c>
    </row>
    <row r="311" spans="1:7" s="11" customFormat="1" ht="12.75" customHeight="1">
      <c r="A311" s="11" t="s">
        <v>27</v>
      </c>
      <c r="B311" s="11" t="s">
        <v>28</v>
      </c>
      <c r="D311" s="14">
        <v>1</v>
      </c>
      <c r="E311" s="15">
        <v>54638.775804398101</v>
      </c>
      <c r="F311" s="15">
        <v>54638.775804398101</v>
      </c>
      <c r="G311" s="15">
        <v>0</v>
      </c>
    </row>
    <row r="312" spans="1:7" s="11" customFormat="1" ht="12.75" customHeight="1">
      <c r="A312" s="13">
        <v>46041</v>
      </c>
      <c r="B312" s="11" t="s">
        <v>174</v>
      </c>
      <c r="C312" s="11" t="s">
        <v>224</v>
      </c>
      <c r="D312" s="11" t="s">
        <v>12</v>
      </c>
      <c r="E312" s="11" t="s">
        <v>225</v>
      </c>
      <c r="F312" s="11" t="s">
        <v>226</v>
      </c>
      <c r="G312" s="11" t="s">
        <v>348</v>
      </c>
    </row>
    <row r="313" spans="1:7" s="11" customFormat="1" ht="12.75" customHeight="1">
      <c r="A313" s="11" t="s">
        <v>83</v>
      </c>
      <c r="B313" s="11" t="s">
        <v>84</v>
      </c>
      <c r="D313" s="14">
        <v>1</v>
      </c>
      <c r="E313" s="15">
        <v>109686.21</v>
      </c>
      <c r="F313" s="15">
        <v>109686.21</v>
      </c>
      <c r="G313" s="15">
        <v>0</v>
      </c>
    </row>
    <row r="314" spans="1:7" s="11" customFormat="1" ht="12.75" customHeight="1">
      <c r="A314" s="11" t="s">
        <v>18</v>
      </c>
      <c r="B314" s="11" t="s">
        <v>19</v>
      </c>
      <c r="D314" s="14">
        <v>1</v>
      </c>
      <c r="E314" s="15">
        <v>20761.650000000001</v>
      </c>
      <c r="F314" s="15">
        <v>20761.650000000001</v>
      </c>
      <c r="G314" s="15">
        <v>0</v>
      </c>
    </row>
    <row r="315" spans="1:7" s="11" customFormat="1" ht="12.75" customHeight="1">
      <c r="A315" s="13">
        <v>46042</v>
      </c>
      <c r="B315" s="11" t="s">
        <v>349</v>
      </c>
      <c r="C315" s="11" t="s">
        <v>34</v>
      </c>
      <c r="D315" s="11" t="s">
        <v>12</v>
      </c>
      <c r="E315" s="11" t="s">
        <v>35</v>
      </c>
      <c r="F315" s="11" t="s">
        <v>36</v>
      </c>
      <c r="G315" s="11" t="s">
        <v>350</v>
      </c>
    </row>
    <row r="316" spans="1:7" s="11" customFormat="1" ht="12.75" customHeight="1">
      <c r="A316" s="11" t="s">
        <v>38</v>
      </c>
      <c r="B316" s="11" t="s">
        <v>39</v>
      </c>
      <c r="D316" s="14">
        <v>1</v>
      </c>
      <c r="E316" s="15">
        <v>105054.796658333</v>
      </c>
      <c r="F316" s="15">
        <v>105054.796658333</v>
      </c>
      <c r="G316" s="15">
        <v>0</v>
      </c>
    </row>
    <row r="317" spans="1:7" s="11" customFormat="1" ht="12.75" customHeight="1">
      <c r="A317" s="13">
        <v>46042</v>
      </c>
      <c r="B317" s="11" t="s">
        <v>351</v>
      </c>
      <c r="C317" s="11" t="s">
        <v>352</v>
      </c>
      <c r="D317" s="11" t="s">
        <v>12</v>
      </c>
      <c r="E317" s="11" t="s">
        <v>353</v>
      </c>
      <c r="F317" s="11" t="s">
        <v>354</v>
      </c>
      <c r="G317" s="11" t="s">
        <v>355</v>
      </c>
    </row>
    <row r="318" spans="1:7" s="11" customFormat="1" ht="12.75" customHeight="1">
      <c r="A318" s="11" t="s">
        <v>29</v>
      </c>
      <c r="B318" s="11" t="s">
        <v>30</v>
      </c>
      <c r="D318" s="14">
        <v>1</v>
      </c>
      <c r="E318" s="15">
        <v>49318.75</v>
      </c>
      <c r="F318" s="15">
        <v>49318.75</v>
      </c>
      <c r="G318" s="15">
        <v>0</v>
      </c>
    </row>
    <row r="319" spans="1:7" s="11" customFormat="1" ht="12.75" customHeight="1">
      <c r="A319" s="11" t="s">
        <v>242</v>
      </c>
      <c r="B319" s="11" t="s">
        <v>243</v>
      </c>
      <c r="D319" s="14">
        <v>1</v>
      </c>
      <c r="E319" s="15">
        <v>64668.24</v>
      </c>
      <c r="F319" s="15">
        <v>64668.24</v>
      </c>
      <c r="G319" s="15">
        <v>0</v>
      </c>
    </row>
    <row r="320" spans="1:7" s="11" customFormat="1" ht="12.75" customHeight="1">
      <c r="A320" s="11" t="s">
        <v>16</v>
      </c>
      <c r="B320" s="11" t="s">
        <v>17</v>
      </c>
      <c r="D320" s="14">
        <v>7</v>
      </c>
      <c r="E320" s="15">
        <v>21582.288</v>
      </c>
      <c r="F320" s="15">
        <v>151076.016</v>
      </c>
      <c r="G320" s="15">
        <v>0</v>
      </c>
    </row>
    <row r="321" spans="1:7" s="11" customFormat="1" ht="12.75" customHeight="1">
      <c r="A321" s="11" t="s">
        <v>18</v>
      </c>
      <c r="B321" s="11" t="s">
        <v>19</v>
      </c>
      <c r="D321" s="14">
        <v>3</v>
      </c>
      <c r="E321" s="15">
        <v>20761.650000000001</v>
      </c>
      <c r="F321" s="15">
        <v>62284.95</v>
      </c>
      <c r="G321" s="15">
        <v>0</v>
      </c>
    </row>
    <row r="322" spans="1:7" s="11" customFormat="1" ht="12.75" customHeight="1">
      <c r="A322" s="13">
        <v>46042</v>
      </c>
      <c r="B322" s="11" t="s">
        <v>356</v>
      </c>
      <c r="C322" s="11" t="s">
        <v>43</v>
      </c>
      <c r="D322" s="11" t="s">
        <v>12</v>
      </c>
      <c r="E322" s="11" t="s">
        <v>44</v>
      </c>
      <c r="F322" s="11" t="s">
        <v>45</v>
      </c>
      <c r="G322" s="11" t="s">
        <v>24</v>
      </c>
    </row>
    <row r="323" spans="1:7" s="11" customFormat="1" ht="12.75" customHeight="1">
      <c r="A323" s="11" t="s">
        <v>66</v>
      </c>
      <c r="B323" s="11" t="s">
        <v>67</v>
      </c>
      <c r="D323" s="14">
        <v>1</v>
      </c>
      <c r="E323" s="15">
        <v>69096.444405139802</v>
      </c>
      <c r="F323" s="15">
        <v>69096.444405139802</v>
      </c>
      <c r="G323" s="15">
        <v>0</v>
      </c>
    </row>
    <row r="324" spans="1:7" s="11" customFormat="1" ht="12.75" customHeight="1">
      <c r="A324" s="11" t="s">
        <v>38</v>
      </c>
      <c r="B324" s="11" t="s">
        <v>39</v>
      </c>
      <c r="D324" s="14">
        <v>1</v>
      </c>
      <c r="E324" s="15">
        <v>105054.796658333</v>
      </c>
      <c r="F324" s="15">
        <v>105054.796658333</v>
      </c>
      <c r="G324" s="15">
        <v>0</v>
      </c>
    </row>
    <row r="325" spans="1:7" s="11" customFormat="1" ht="12.75" customHeight="1">
      <c r="A325" s="11" t="s">
        <v>40</v>
      </c>
      <c r="B325" s="11" t="s">
        <v>41</v>
      </c>
      <c r="D325" s="14">
        <v>1</v>
      </c>
      <c r="E325" s="15">
        <v>69729.66</v>
      </c>
      <c r="F325" s="15">
        <v>69729.66</v>
      </c>
      <c r="G325" s="15">
        <v>0</v>
      </c>
    </row>
    <row r="326" spans="1:7" s="11" customFormat="1" ht="12.75" customHeight="1">
      <c r="A326" s="13">
        <v>46042</v>
      </c>
      <c r="B326" s="11" t="s">
        <v>357</v>
      </c>
      <c r="C326" s="11" t="s">
        <v>125</v>
      </c>
      <c r="D326" s="11" t="s">
        <v>12</v>
      </c>
      <c r="E326" s="11" t="s">
        <v>126</v>
      </c>
      <c r="F326" s="11" t="s">
        <v>127</v>
      </c>
      <c r="G326" s="11" t="s">
        <v>358</v>
      </c>
    </row>
    <row r="327" spans="1:7" s="11" customFormat="1" ht="12.75" customHeight="1">
      <c r="A327" s="11" t="s">
        <v>27</v>
      </c>
      <c r="B327" s="11" t="s">
        <v>28</v>
      </c>
      <c r="D327" s="14">
        <v>1</v>
      </c>
      <c r="E327" s="15">
        <v>54638.775804398101</v>
      </c>
      <c r="F327" s="15">
        <v>54638.775804398101</v>
      </c>
      <c r="G327" s="15">
        <v>0</v>
      </c>
    </row>
    <row r="328" spans="1:7" s="11" customFormat="1" ht="12.75" customHeight="1">
      <c r="A328" s="11" t="s">
        <v>29</v>
      </c>
      <c r="B328" s="11" t="s">
        <v>30</v>
      </c>
      <c r="D328" s="14">
        <v>1</v>
      </c>
      <c r="E328" s="15">
        <v>49318.75</v>
      </c>
      <c r="F328" s="15">
        <v>49318.75</v>
      </c>
      <c r="G328" s="15">
        <v>0</v>
      </c>
    </row>
    <row r="329" spans="1:7" s="11" customFormat="1" ht="12.75" customHeight="1">
      <c r="A329" s="11" t="s">
        <v>40</v>
      </c>
      <c r="B329" s="11" t="s">
        <v>41</v>
      </c>
      <c r="D329" s="14">
        <v>1</v>
      </c>
      <c r="E329" s="15">
        <v>69729.66</v>
      </c>
      <c r="F329" s="15">
        <v>69729.66</v>
      </c>
      <c r="G329" s="15">
        <v>0</v>
      </c>
    </row>
    <row r="330" spans="1:7" s="11" customFormat="1" ht="12.75" customHeight="1">
      <c r="A330" s="11" t="s">
        <v>31</v>
      </c>
      <c r="B330" s="11" t="s">
        <v>32</v>
      </c>
      <c r="D330" s="14">
        <v>1</v>
      </c>
      <c r="E330" s="15">
        <v>72972.666700000002</v>
      </c>
      <c r="F330" s="15">
        <v>72972.666700000002</v>
      </c>
      <c r="G330" s="15">
        <v>0</v>
      </c>
    </row>
    <row r="331" spans="1:7" s="11" customFormat="1" ht="12.75" customHeight="1">
      <c r="A331" s="11" t="s">
        <v>242</v>
      </c>
      <c r="B331" s="11" t="s">
        <v>243</v>
      </c>
      <c r="D331" s="14">
        <v>1</v>
      </c>
      <c r="E331" s="15">
        <v>64668.24</v>
      </c>
      <c r="F331" s="15">
        <v>64668.24</v>
      </c>
      <c r="G331" s="15">
        <v>0</v>
      </c>
    </row>
    <row r="332" spans="1:7" s="11" customFormat="1" ht="12.75" customHeight="1">
      <c r="A332" s="13">
        <v>46042</v>
      </c>
      <c r="B332" s="11" t="s">
        <v>359</v>
      </c>
      <c r="C332" s="11" t="s">
        <v>360</v>
      </c>
      <c r="D332" s="11" t="s">
        <v>12</v>
      </c>
      <c r="E332" s="11" t="s">
        <v>361</v>
      </c>
      <c r="F332" s="11" t="s">
        <v>362</v>
      </c>
      <c r="G332" s="11" t="s">
        <v>363</v>
      </c>
    </row>
    <row r="333" spans="1:7" s="11" customFormat="1" ht="12.75" customHeight="1">
      <c r="A333" s="11" t="s">
        <v>40</v>
      </c>
      <c r="B333" s="11" t="s">
        <v>41</v>
      </c>
      <c r="D333" s="14">
        <v>2</v>
      </c>
      <c r="E333" s="15">
        <v>69729.66</v>
      </c>
      <c r="F333" s="15">
        <v>139459.32</v>
      </c>
      <c r="G333" s="15">
        <v>0</v>
      </c>
    </row>
    <row r="334" spans="1:7" s="11" customFormat="1" ht="12.75" customHeight="1">
      <c r="A334" s="11" t="s">
        <v>31</v>
      </c>
      <c r="B334" s="11" t="s">
        <v>32</v>
      </c>
      <c r="D334" s="14">
        <v>1</v>
      </c>
      <c r="E334" s="15">
        <v>72972.666700000002</v>
      </c>
      <c r="F334" s="15">
        <v>72972.666700000002</v>
      </c>
      <c r="G334" s="15">
        <v>0</v>
      </c>
    </row>
    <row r="335" spans="1:7" s="11" customFormat="1" ht="12.75" customHeight="1">
      <c r="A335" s="11" t="s">
        <v>18</v>
      </c>
      <c r="B335" s="11" t="s">
        <v>19</v>
      </c>
      <c r="D335" s="14">
        <v>1</v>
      </c>
      <c r="E335" s="15">
        <v>20761.650000000001</v>
      </c>
      <c r="F335" s="15">
        <v>20761.650000000001</v>
      </c>
      <c r="G335" s="15">
        <v>0</v>
      </c>
    </row>
    <row r="336" spans="1:7" s="11" customFormat="1" ht="12.75" customHeight="1">
      <c r="A336" s="13">
        <v>46042</v>
      </c>
      <c r="B336" s="11" t="s">
        <v>364</v>
      </c>
      <c r="C336" s="11" t="s">
        <v>106</v>
      </c>
      <c r="D336" s="11" t="s">
        <v>12</v>
      </c>
      <c r="E336" s="11" t="s">
        <v>107</v>
      </c>
      <c r="F336" s="11" t="s">
        <v>108</v>
      </c>
      <c r="G336" s="11" t="s">
        <v>365</v>
      </c>
    </row>
    <row r="337" spans="1:7" s="11" customFormat="1" ht="12.75" customHeight="1">
      <c r="A337" s="11" t="s">
        <v>242</v>
      </c>
      <c r="B337" s="11" t="s">
        <v>243</v>
      </c>
      <c r="D337" s="14">
        <v>1</v>
      </c>
      <c r="E337" s="15">
        <v>64668.24</v>
      </c>
      <c r="F337" s="15">
        <v>64668.24</v>
      </c>
      <c r="G337" s="15">
        <v>0</v>
      </c>
    </row>
    <row r="338" spans="1:7" s="11" customFormat="1" ht="12.75" customHeight="1">
      <c r="A338" s="13">
        <v>46042</v>
      </c>
      <c r="B338" s="11" t="s">
        <v>320</v>
      </c>
      <c r="C338" s="11" t="s">
        <v>21</v>
      </c>
      <c r="D338" s="11" t="s">
        <v>12</v>
      </c>
      <c r="E338" s="11" t="s">
        <v>22</v>
      </c>
      <c r="F338" s="11" t="s">
        <v>23</v>
      </c>
      <c r="G338" s="11" t="s">
        <v>366</v>
      </c>
    </row>
    <row r="339" spans="1:7" s="11" customFormat="1" ht="12.75" customHeight="1">
      <c r="A339" s="11" t="s">
        <v>27</v>
      </c>
      <c r="B339" s="11" t="s">
        <v>28</v>
      </c>
      <c r="D339" s="14">
        <v>2</v>
      </c>
      <c r="E339" s="15">
        <v>54638.775804398101</v>
      </c>
      <c r="F339" s="15">
        <v>109277.551608796</v>
      </c>
      <c r="G339" s="15">
        <v>0</v>
      </c>
    </row>
    <row r="340" spans="1:7" s="11" customFormat="1" ht="12.75" customHeight="1">
      <c r="A340" s="11" t="s">
        <v>38</v>
      </c>
      <c r="B340" s="11" t="s">
        <v>39</v>
      </c>
      <c r="D340" s="14">
        <v>1</v>
      </c>
      <c r="E340" s="15">
        <v>105054.796658333</v>
      </c>
      <c r="F340" s="15">
        <v>105054.796658333</v>
      </c>
      <c r="G340" s="15">
        <v>0</v>
      </c>
    </row>
    <row r="341" spans="1:7" s="11" customFormat="1" ht="12.75" customHeight="1">
      <c r="A341" s="11" t="s">
        <v>40</v>
      </c>
      <c r="B341" s="11" t="s">
        <v>41</v>
      </c>
      <c r="D341" s="14">
        <v>2</v>
      </c>
      <c r="E341" s="15">
        <v>69729.66</v>
      </c>
      <c r="F341" s="15">
        <v>139459.32</v>
      </c>
      <c r="G341" s="15">
        <v>0</v>
      </c>
    </row>
    <row r="342" spans="1:7" s="11" customFormat="1" ht="12.75" customHeight="1">
      <c r="A342" s="11" t="s">
        <v>242</v>
      </c>
      <c r="B342" s="11" t="s">
        <v>243</v>
      </c>
      <c r="D342" s="14">
        <v>1</v>
      </c>
      <c r="E342" s="15">
        <v>64668.24</v>
      </c>
      <c r="F342" s="15">
        <v>64668.24</v>
      </c>
      <c r="G342" s="15">
        <v>0</v>
      </c>
    </row>
    <row r="343" spans="1:7" ht="12.75" customHeight="1">
      <c r="A343" s="16">
        <v>46042</v>
      </c>
      <c r="B343" t="s">
        <v>367</v>
      </c>
      <c r="C343" t="s">
        <v>170</v>
      </c>
      <c r="D343" t="s">
        <v>12</v>
      </c>
      <c r="E343" t="s">
        <v>171</v>
      </c>
      <c r="F343" t="s">
        <v>172</v>
      </c>
      <c r="G343" t="s">
        <v>368</v>
      </c>
    </row>
    <row r="344" spans="1:7" ht="12.75" customHeight="1">
      <c r="A344" t="s">
        <v>40</v>
      </c>
      <c r="B344" t="s">
        <v>41</v>
      </c>
      <c r="D344" s="17">
        <v>2</v>
      </c>
      <c r="E344" s="18">
        <v>69729.66</v>
      </c>
      <c r="F344" s="18">
        <v>139459.32</v>
      </c>
      <c r="G344" s="18">
        <v>0</v>
      </c>
    </row>
    <row r="345" spans="1:7" s="11" customFormat="1" ht="12.75" customHeight="1">
      <c r="A345" s="13">
        <v>46042</v>
      </c>
      <c r="B345" s="11" t="s">
        <v>369</v>
      </c>
      <c r="C345" s="11" t="s">
        <v>352</v>
      </c>
      <c r="D345" s="11" t="s">
        <v>12</v>
      </c>
      <c r="E345" s="11" t="s">
        <v>353</v>
      </c>
      <c r="F345" s="11" t="s">
        <v>354</v>
      </c>
      <c r="G345" s="11" t="s">
        <v>370</v>
      </c>
    </row>
    <row r="346" spans="1:7" s="11" customFormat="1" ht="12.75" customHeight="1">
      <c r="A346" s="11" t="s">
        <v>27</v>
      </c>
      <c r="B346" s="11" t="s">
        <v>28</v>
      </c>
      <c r="D346" s="14">
        <v>1</v>
      </c>
      <c r="E346" s="15">
        <v>54638.775804398101</v>
      </c>
      <c r="F346" s="15">
        <v>54638.775804398101</v>
      </c>
      <c r="G346" s="15">
        <v>0</v>
      </c>
    </row>
    <row r="347" spans="1:7" s="11" customFormat="1" ht="12.75" customHeight="1">
      <c r="A347" s="11" t="s">
        <v>29</v>
      </c>
      <c r="B347" s="11" t="s">
        <v>30</v>
      </c>
      <c r="D347" s="14">
        <v>1</v>
      </c>
      <c r="E347" s="15">
        <v>49318.75</v>
      </c>
      <c r="F347" s="15">
        <v>49318.75</v>
      </c>
      <c r="G347" s="15">
        <v>0</v>
      </c>
    </row>
    <row r="348" spans="1:7" s="11" customFormat="1" ht="12.75" customHeight="1">
      <c r="A348" s="11" t="s">
        <v>59</v>
      </c>
      <c r="B348" s="11" t="s">
        <v>60</v>
      </c>
      <c r="D348" s="14">
        <v>1</v>
      </c>
      <c r="E348" s="15">
        <v>45208.666700000002</v>
      </c>
      <c r="F348" s="15">
        <v>45208.666700000002</v>
      </c>
      <c r="G348" s="15">
        <v>0</v>
      </c>
    </row>
    <row r="349" spans="1:7" s="11" customFormat="1" ht="12.75" customHeight="1">
      <c r="A349" s="11" t="s">
        <v>31</v>
      </c>
      <c r="B349" s="11" t="s">
        <v>32</v>
      </c>
      <c r="D349" s="14">
        <v>2</v>
      </c>
      <c r="E349" s="15">
        <v>72972.666700000002</v>
      </c>
      <c r="F349" s="15">
        <v>145945.3334</v>
      </c>
      <c r="G349" s="15">
        <v>0</v>
      </c>
    </row>
    <row r="350" spans="1:7" s="11" customFormat="1" ht="12.75" customHeight="1">
      <c r="A350" s="11" t="s">
        <v>83</v>
      </c>
      <c r="B350" s="11" t="s">
        <v>84</v>
      </c>
      <c r="D350" s="14">
        <v>2</v>
      </c>
      <c r="E350" s="15">
        <v>109686.21</v>
      </c>
      <c r="F350" s="15">
        <v>219372.42</v>
      </c>
      <c r="G350" s="15">
        <v>0</v>
      </c>
    </row>
    <row r="351" spans="1:7" s="11" customFormat="1" ht="12.75" customHeight="1">
      <c r="A351" s="13">
        <v>46042</v>
      </c>
      <c r="B351" s="11" t="s">
        <v>371</v>
      </c>
      <c r="C351" s="11" t="s">
        <v>181</v>
      </c>
      <c r="D351" s="11" t="s">
        <v>12</v>
      </c>
      <c r="E351" s="11" t="s">
        <v>182</v>
      </c>
      <c r="F351" s="11" t="s">
        <v>183</v>
      </c>
      <c r="G351" s="11" t="s">
        <v>65</v>
      </c>
    </row>
    <row r="352" spans="1:7" s="11" customFormat="1" ht="12.75" customHeight="1">
      <c r="A352" s="11" t="s">
        <v>40</v>
      </c>
      <c r="B352" s="11" t="s">
        <v>41</v>
      </c>
      <c r="D352" s="14">
        <v>1</v>
      </c>
      <c r="E352" s="15">
        <v>69729.66</v>
      </c>
      <c r="F352" s="15">
        <v>69729.66</v>
      </c>
      <c r="G352" s="15">
        <v>0</v>
      </c>
    </row>
    <row r="353" spans="1:7" s="11" customFormat="1" ht="12.75" customHeight="1">
      <c r="A353" s="11" t="s">
        <v>83</v>
      </c>
      <c r="B353" s="11" t="s">
        <v>84</v>
      </c>
      <c r="D353" s="14">
        <v>1</v>
      </c>
      <c r="E353" s="15">
        <v>109686.21</v>
      </c>
      <c r="F353" s="15">
        <v>109686.21</v>
      </c>
      <c r="G353" s="15">
        <v>0</v>
      </c>
    </row>
    <row r="354" spans="1:7" s="11" customFormat="1" ht="12.75" customHeight="1">
      <c r="A354" s="13">
        <v>46042</v>
      </c>
      <c r="B354" s="11" t="s">
        <v>232</v>
      </c>
      <c r="C354" s="11" t="s">
        <v>245</v>
      </c>
      <c r="D354" s="11" t="s">
        <v>12</v>
      </c>
      <c r="E354" s="11" t="s">
        <v>246</v>
      </c>
      <c r="F354" s="11" t="s">
        <v>247</v>
      </c>
      <c r="G354" s="11" t="s">
        <v>372</v>
      </c>
    </row>
    <row r="355" spans="1:7" s="11" customFormat="1" ht="12.75" customHeight="1">
      <c r="A355" s="11" t="s">
        <v>40</v>
      </c>
      <c r="B355" s="11" t="s">
        <v>41</v>
      </c>
      <c r="D355" s="14">
        <v>3</v>
      </c>
      <c r="E355" s="15">
        <v>69729.66</v>
      </c>
      <c r="F355" s="15">
        <v>209188.98</v>
      </c>
      <c r="G355" s="15">
        <v>0</v>
      </c>
    </row>
    <row r="356" spans="1:7" s="11" customFormat="1" ht="12.75" customHeight="1">
      <c r="A356" s="13">
        <v>46042</v>
      </c>
      <c r="B356" s="11" t="s">
        <v>373</v>
      </c>
      <c r="C356" s="11" t="s">
        <v>374</v>
      </c>
      <c r="D356" s="11" t="s">
        <v>12</v>
      </c>
      <c r="E356" s="11" t="s">
        <v>375</v>
      </c>
      <c r="F356" s="11" t="s">
        <v>376</v>
      </c>
      <c r="G356" s="11" t="s">
        <v>77</v>
      </c>
    </row>
    <row r="357" spans="1:7" s="11" customFormat="1" ht="12.75" customHeight="1">
      <c r="A357" s="11" t="s">
        <v>18</v>
      </c>
      <c r="B357" s="11" t="s">
        <v>19</v>
      </c>
      <c r="D357" s="14">
        <v>2</v>
      </c>
      <c r="E357" s="15">
        <v>20761.650000000001</v>
      </c>
      <c r="F357" s="15">
        <v>41523.300000000003</v>
      </c>
      <c r="G357" s="15">
        <v>0</v>
      </c>
    </row>
    <row r="358" spans="1:7" s="11" customFormat="1" ht="12.75" customHeight="1">
      <c r="A358" s="13">
        <v>46043</v>
      </c>
      <c r="B358" s="11" t="s">
        <v>20</v>
      </c>
      <c r="C358" s="11" t="s">
        <v>101</v>
      </c>
      <c r="D358" s="11" t="s">
        <v>12</v>
      </c>
      <c r="E358" s="11" t="s">
        <v>102</v>
      </c>
      <c r="F358" s="11" t="s">
        <v>103</v>
      </c>
      <c r="G358" s="11" t="s">
        <v>377</v>
      </c>
    </row>
    <row r="359" spans="1:7" s="11" customFormat="1" ht="12.75" customHeight="1">
      <c r="A359" s="11" t="s">
        <v>27</v>
      </c>
      <c r="B359" s="11" t="s">
        <v>28</v>
      </c>
      <c r="D359" s="14">
        <v>1</v>
      </c>
      <c r="E359" s="15">
        <v>54638.775804398101</v>
      </c>
      <c r="F359" s="15">
        <v>54638.775804398101</v>
      </c>
      <c r="G359" s="15">
        <v>0</v>
      </c>
    </row>
    <row r="360" spans="1:7" s="11" customFormat="1" ht="12.75" customHeight="1">
      <c r="A360" s="13">
        <v>46043</v>
      </c>
      <c r="B360" s="11" t="s">
        <v>378</v>
      </c>
      <c r="C360" s="11" t="s">
        <v>158</v>
      </c>
      <c r="D360" s="11" t="s">
        <v>12</v>
      </c>
      <c r="E360" s="11" t="s">
        <v>159</v>
      </c>
      <c r="F360" s="11" t="s">
        <v>160</v>
      </c>
      <c r="G360" s="11" t="s">
        <v>377</v>
      </c>
    </row>
    <row r="361" spans="1:7" s="11" customFormat="1" ht="12.75" customHeight="1">
      <c r="A361" s="11" t="s">
        <v>27</v>
      </c>
      <c r="B361" s="11" t="s">
        <v>28</v>
      </c>
      <c r="D361" s="14">
        <v>5</v>
      </c>
      <c r="E361" s="15">
        <v>54638.775804398101</v>
      </c>
      <c r="F361" s="15">
        <v>273193.87902199099</v>
      </c>
      <c r="G361" s="15">
        <v>0</v>
      </c>
    </row>
    <row r="362" spans="1:7" s="11" customFormat="1" ht="12.75" customHeight="1">
      <c r="A362" s="11" t="s">
        <v>29</v>
      </c>
      <c r="B362" s="11" t="s">
        <v>30</v>
      </c>
      <c r="D362" s="14">
        <v>1</v>
      </c>
      <c r="E362" s="15">
        <v>49318.75</v>
      </c>
      <c r="F362" s="15">
        <v>49318.75</v>
      </c>
      <c r="G362" s="15">
        <v>0</v>
      </c>
    </row>
    <row r="363" spans="1:7" s="11" customFormat="1" ht="12.75" customHeight="1">
      <c r="A363" s="11" t="s">
        <v>59</v>
      </c>
      <c r="B363" s="11" t="s">
        <v>60</v>
      </c>
      <c r="D363" s="14">
        <v>1</v>
      </c>
      <c r="E363" s="15">
        <v>45208.666700000002</v>
      </c>
      <c r="F363" s="15">
        <v>45208.666700000002</v>
      </c>
      <c r="G363" s="15">
        <v>0</v>
      </c>
    </row>
    <row r="364" spans="1:7" s="11" customFormat="1" ht="12.75" customHeight="1">
      <c r="A364" s="11" t="s">
        <v>379</v>
      </c>
      <c r="B364" s="11" t="s">
        <v>380</v>
      </c>
      <c r="D364" s="14">
        <v>1</v>
      </c>
      <c r="E364" s="15">
        <v>37500</v>
      </c>
      <c r="F364" s="15">
        <v>37500</v>
      </c>
      <c r="G364" s="15">
        <v>0</v>
      </c>
    </row>
    <row r="365" spans="1:7" s="11" customFormat="1" ht="12.75" customHeight="1">
      <c r="A365" s="11" t="s">
        <v>381</v>
      </c>
      <c r="B365" s="11" t="s">
        <v>382</v>
      </c>
      <c r="D365" s="14">
        <v>4</v>
      </c>
      <c r="E365" s="15">
        <v>36111</v>
      </c>
      <c r="F365" s="15">
        <v>144444</v>
      </c>
      <c r="G365" s="15">
        <v>0</v>
      </c>
    </row>
    <row r="366" spans="1:7" s="11" customFormat="1" ht="12.75" customHeight="1">
      <c r="A366" s="11" t="s">
        <v>383</v>
      </c>
      <c r="B366" s="11" t="s">
        <v>384</v>
      </c>
      <c r="D366" s="14">
        <v>1</v>
      </c>
      <c r="E366" s="15">
        <v>125940</v>
      </c>
      <c r="F366" s="15">
        <v>125940</v>
      </c>
      <c r="G366" s="15">
        <v>0</v>
      </c>
    </row>
    <row r="367" spans="1:7" s="11" customFormat="1" ht="12.75" customHeight="1">
      <c r="A367" s="13">
        <v>46043</v>
      </c>
      <c r="B367" s="11" t="s">
        <v>385</v>
      </c>
      <c r="C367" s="11" t="s">
        <v>297</v>
      </c>
      <c r="D367" s="11" t="s">
        <v>12</v>
      </c>
      <c r="E367" s="11" t="s">
        <v>298</v>
      </c>
      <c r="F367" s="11" t="s">
        <v>299</v>
      </c>
      <c r="G367" s="11" t="s">
        <v>377</v>
      </c>
    </row>
    <row r="368" spans="1:7" s="11" customFormat="1" ht="12.75" customHeight="1">
      <c r="A368" s="11" t="s">
        <v>59</v>
      </c>
      <c r="B368" s="11" t="s">
        <v>60</v>
      </c>
      <c r="D368" s="14">
        <v>3</v>
      </c>
      <c r="E368" s="15">
        <v>45208.666700000002</v>
      </c>
      <c r="F368" s="15">
        <v>135626.0001</v>
      </c>
      <c r="G368" s="15">
        <v>0</v>
      </c>
    </row>
    <row r="369" spans="1:7" s="11" customFormat="1" ht="12.75" customHeight="1">
      <c r="A369" s="11" t="s">
        <v>31</v>
      </c>
      <c r="B369" s="11" t="s">
        <v>32</v>
      </c>
      <c r="D369" s="14">
        <v>1</v>
      </c>
      <c r="E369" s="15">
        <v>72972.666700000002</v>
      </c>
      <c r="F369" s="15">
        <v>72972.666700000002</v>
      </c>
      <c r="G369" s="15">
        <v>0</v>
      </c>
    </row>
    <row r="370" spans="1:7" ht="12.75" customHeight="1">
      <c r="A370" s="16">
        <v>46043</v>
      </c>
      <c r="B370" t="s">
        <v>386</v>
      </c>
      <c r="C370" t="s">
        <v>217</v>
      </c>
      <c r="D370" t="s">
        <v>12</v>
      </c>
      <c r="E370" t="s">
        <v>218</v>
      </c>
      <c r="F370" t="s">
        <v>219</v>
      </c>
      <c r="G370" t="s">
        <v>377</v>
      </c>
    </row>
    <row r="371" spans="1:7" ht="12.75" customHeight="1">
      <c r="A371" t="s">
        <v>40</v>
      </c>
      <c r="B371" t="s">
        <v>41</v>
      </c>
      <c r="D371" s="17">
        <v>1</v>
      </c>
      <c r="E371" s="18">
        <v>69729.66</v>
      </c>
      <c r="F371" s="18">
        <v>69729.66</v>
      </c>
      <c r="G371" s="18">
        <v>0</v>
      </c>
    </row>
    <row r="372" spans="1:7" s="11" customFormat="1" ht="12.75" customHeight="1">
      <c r="A372" s="13">
        <v>46043</v>
      </c>
      <c r="B372" s="11" t="s">
        <v>387</v>
      </c>
      <c r="C372" s="11" t="s">
        <v>388</v>
      </c>
      <c r="D372" s="11" t="s">
        <v>12</v>
      </c>
      <c r="E372" s="11" t="s">
        <v>389</v>
      </c>
      <c r="F372" s="11" t="s">
        <v>390</v>
      </c>
      <c r="G372" s="11" t="s">
        <v>377</v>
      </c>
    </row>
    <row r="373" spans="1:7" s="11" customFormat="1" ht="12.75" customHeight="1">
      <c r="A373" s="11" t="s">
        <v>27</v>
      </c>
      <c r="B373" s="11" t="s">
        <v>28</v>
      </c>
      <c r="D373" s="14">
        <v>1</v>
      </c>
      <c r="E373" s="15">
        <v>54638.775804398101</v>
      </c>
      <c r="F373" s="15">
        <v>54638.775804398101</v>
      </c>
      <c r="G373" s="15">
        <v>0</v>
      </c>
    </row>
    <row r="374" spans="1:7" s="11" customFormat="1" ht="12.75" customHeight="1">
      <c r="A374" s="11" t="s">
        <v>38</v>
      </c>
      <c r="B374" s="11" t="s">
        <v>39</v>
      </c>
      <c r="D374" s="14">
        <v>1</v>
      </c>
      <c r="E374" s="15">
        <v>105054.796658333</v>
      </c>
      <c r="F374" s="15">
        <v>105054.796658333</v>
      </c>
      <c r="G374" s="15">
        <v>0</v>
      </c>
    </row>
    <row r="375" spans="1:7" s="11" customFormat="1" ht="12.75" customHeight="1">
      <c r="A375" s="11" t="s">
        <v>29</v>
      </c>
      <c r="B375" s="11" t="s">
        <v>30</v>
      </c>
      <c r="D375" s="14">
        <v>4</v>
      </c>
      <c r="E375" s="15">
        <v>49318.75</v>
      </c>
      <c r="F375" s="15">
        <v>197275</v>
      </c>
      <c r="G375" s="15">
        <v>0</v>
      </c>
    </row>
    <row r="376" spans="1:7" s="11" customFormat="1" ht="12.75" customHeight="1">
      <c r="A376" s="11" t="s">
        <v>59</v>
      </c>
      <c r="B376" s="11" t="s">
        <v>60</v>
      </c>
      <c r="D376" s="14">
        <v>2</v>
      </c>
      <c r="E376" s="15">
        <v>45208.666700000002</v>
      </c>
      <c r="F376" s="15">
        <v>90417.333400000003</v>
      </c>
      <c r="G376" s="15">
        <v>0</v>
      </c>
    </row>
    <row r="377" spans="1:7" s="11" customFormat="1" ht="12.75" customHeight="1">
      <c r="A377" s="11" t="s">
        <v>83</v>
      </c>
      <c r="B377" s="11" t="s">
        <v>84</v>
      </c>
      <c r="D377" s="14">
        <v>1</v>
      </c>
      <c r="E377" s="15">
        <v>109686.21</v>
      </c>
      <c r="F377" s="15">
        <v>109686.21</v>
      </c>
      <c r="G377" s="15">
        <v>0</v>
      </c>
    </row>
    <row r="378" spans="1:7" s="11" customFormat="1" ht="12.75" customHeight="1">
      <c r="A378" s="13">
        <v>46043</v>
      </c>
      <c r="B378" s="11" t="s">
        <v>178</v>
      </c>
      <c r="C378" s="11" t="s">
        <v>154</v>
      </c>
      <c r="D378" s="11" t="s">
        <v>12</v>
      </c>
      <c r="E378" s="11" t="s">
        <v>155</v>
      </c>
      <c r="F378" s="11" t="s">
        <v>156</v>
      </c>
      <c r="G378" s="11" t="s">
        <v>377</v>
      </c>
    </row>
    <row r="379" spans="1:7" s="11" customFormat="1" ht="12.75" customHeight="1">
      <c r="A379" s="11" t="s">
        <v>325</v>
      </c>
      <c r="B379" s="11" t="s">
        <v>326</v>
      </c>
      <c r="D379" s="14">
        <v>1</v>
      </c>
      <c r="E379" s="15">
        <v>115290</v>
      </c>
      <c r="F379" s="15">
        <v>115290</v>
      </c>
      <c r="G379" s="15">
        <v>0</v>
      </c>
    </row>
    <row r="380" spans="1:7" s="11" customFormat="1" ht="12.75" customHeight="1">
      <c r="A380" s="13">
        <v>46043</v>
      </c>
      <c r="B380" s="11" t="s">
        <v>391</v>
      </c>
      <c r="C380" s="11" t="s">
        <v>175</v>
      </c>
      <c r="D380" s="11" t="s">
        <v>12</v>
      </c>
      <c r="E380" s="11" t="s">
        <v>176</v>
      </c>
      <c r="F380" s="11" t="s">
        <v>177</v>
      </c>
      <c r="G380" s="11" t="s">
        <v>377</v>
      </c>
    </row>
    <row r="381" spans="1:7" s="11" customFormat="1" ht="12.75" customHeight="1">
      <c r="A381" s="11" t="s">
        <v>40</v>
      </c>
      <c r="B381" s="11" t="s">
        <v>41</v>
      </c>
      <c r="D381" s="14">
        <v>3</v>
      </c>
      <c r="E381" s="15">
        <v>69729.66</v>
      </c>
      <c r="F381" s="15">
        <v>209188.98</v>
      </c>
      <c r="G381" s="15">
        <v>0</v>
      </c>
    </row>
    <row r="382" spans="1:7" s="11" customFormat="1" ht="12.75" customHeight="1">
      <c r="A382" s="13">
        <v>46043</v>
      </c>
      <c r="B382" s="11" t="s">
        <v>392</v>
      </c>
      <c r="C382" s="11" t="s">
        <v>144</v>
      </c>
      <c r="D382" s="11" t="s">
        <v>12</v>
      </c>
      <c r="E382" s="11" t="s">
        <v>145</v>
      </c>
      <c r="F382" s="11" t="s">
        <v>146</v>
      </c>
      <c r="G382" s="11" t="s">
        <v>377</v>
      </c>
    </row>
    <row r="383" spans="1:7" s="11" customFormat="1" ht="12.75" customHeight="1">
      <c r="A383" s="11" t="s">
        <v>27</v>
      </c>
      <c r="B383" s="11" t="s">
        <v>28</v>
      </c>
      <c r="D383" s="14">
        <v>2</v>
      </c>
      <c r="E383" s="15">
        <v>54638.775804398101</v>
      </c>
      <c r="F383" s="15">
        <v>109277.551608796</v>
      </c>
      <c r="G383" s="15">
        <v>0</v>
      </c>
    </row>
    <row r="384" spans="1:7" s="11" customFormat="1" ht="12.75" customHeight="1">
      <c r="A384" s="11" t="s">
        <v>29</v>
      </c>
      <c r="B384" s="11" t="s">
        <v>30</v>
      </c>
      <c r="D384" s="14">
        <v>2</v>
      </c>
      <c r="E384" s="15">
        <v>49318.75</v>
      </c>
      <c r="F384" s="15">
        <v>98637.5</v>
      </c>
      <c r="G384" s="15">
        <v>0</v>
      </c>
    </row>
    <row r="385" spans="1:7" s="11" customFormat="1" ht="12.75" customHeight="1">
      <c r="A385" s="11" t="s">
        <v>31</v>
      </c>
      <c r="B385" s="11" t="s">
        <v>32</v>
      </c>
      <c r="D385" s="14">
        <v>2</v>
      </c>
      <c r="E385" s="15">
        <v>72972.666700000002</v>
      </c>
      <c r="F385" s="15">
        <v>145945.3334</v>
      </c>
      <c r="G385" s="15">
        <v>0</v>
      </c>
    </row>
    <row r="386" spans="1:7" s="11" customFormat="1" ht="12.75" customHeight="1">
      <c r="A386" s="13">
        <v>46044</v>
      </c>
      <c r="B386" s="11" t="s">
        <v>393</v>
      </c>
      <c r="C386" s="11" t="s">
        <v>120</v>
      </c>
      <c r="D386" s="11" t="s">
        <v>12</v>
      </c>
      <c r="E386" s="11" t="s">
        <v>121</v>
      </c>
      <c r="F386" s="11" t="s">
        <v>122</v>
      </c>
      <c r="G386" s="11" t="s">
        <v>65</v>
      </c>
    </row>
    <row r="387" spans="1:7" s="11" customFormat="1" ht="12.75" customHeight="1">
      <c r="A387" s="11" t="s">
        <v>66</v>
      </c>
      <c r="B387" s="11" t="s">
        <v>67</v>
      </c>
      <c r="D387" s="14">
        <v>1</v>
      </c>
      <c r="E387" s="15">
        <v>69096.444405139802</v>
      </c>
      <c r="F387" s="15">
        <v>69096.444405139802</v>
      </c>
      <c r="G387" s="15">
        <v>0</v>
      </c>
    </row>
    <row r="388" spans="1:7" s="11" customFormat="1" ht="12.75" customHeight="1">
      <c r="A388" s="11" t="s">
        <v>242</v>
      </c>
      <c r="B388" s="11" t="s">
        <v>243</v>
      </c>
      <c r="D388" s="14">
        <v>1</v>
      </c>
      <c r="E388" s="15">
        <v>64668.24</v>
      </c>
      <c r="F388" s="15">
        <v>64668.24</v>
      </c>
      <c r="G388" s="15">
        <v>0</v>
      </c>
    </row>
    <row r="389" spans="1:7" s="11" customFormat="1" ht="12.75" customHeight="1">
      <c r="A389" s="11" t="s">
        <v>379</v>
      </c>
      <c r="B389" s="11" t="s">
        <v>380</v>
      </c>
      <c r="D389" s="14">
        <v>1</v>
      </c>
      <c r="E389" s="15">
        <v>37500</v>
      </c>
      <c r="F389" s="15">
        <v>37500</v>
      </c>
      <c r="G389" s="15">
        <v>0</v>
      </c>
    </row>
    <row r="390" spans="1:7" s="11" customFormat="1" ht="12.75" customHeight="1">
      <c r="A390" s="13">
        <v>46044</v>
      </c>
      <c r="B390" s="11" t="s">
        <v>85</v>
      </c>
      <c r="C390" s="11" t="s">
        <v>245</v>
      </c>
      <c r="D390" s="11" t="s">
        <v>12</v>
      </c>
      <c r="E390" s="11" t="s">
        <v>246</v>
      </c>
      <c r="F390" s="11" t="s">
        <v>247</v>
      </c>
      <c r="G390" s="11" t="s">
        <v>363</v>
      </c>
    </row>
    <row r="391" spans="1:7" s="11" customFormat="1" ht="12.75" customHeight="1">
      <c r="A391" s="11" t="s">
        <v>38</v>
      </c>
      <c r="B391" s="11" t="s">
        <v>39</v>
      </c>
      <c r="D391" s="14">
        <v>1</v>
      </c>
      <c r="E391" s="15">
        <v>105054.796658333</v>
      </c>
      <c r="F391" s="15">
        <v>105054.796658333</v>
      </c>
      <c r="G391" s="15">
        <v>0</v>
      </c>
    </row>
    <row r="392" spans="1:7" s="11" customFormat="1" ht="12.75" customHeight="1">
      <c r="A392" s="13">
        <v>46044</v>
      </c>
      <c r="B392" s="11" t="s">
        <v>394</v>
      </c>
      <c r="C392" s="11" t="s">
        <v>238</v>
      </c>
      <c r="D392" s="11" t="s">
        <v>12</v>
      </c>
      <c r="E392" s="11" t="s">
        <v>239</v>
      </c>
      <c r="F392" s="11" t="s">
        <v>240</v>
      </c>
      <c r="G392" s="11" t="s">
        <v>395</v>
      </c>
    </row>
    <row r="393" spans="1:7" s="11" customFormat="1" ht="12.75" customHeight="1">
      <c r="A393" s="11" t="s">
        <v>38</v>
      </c>
      <c r="B393" s="11" t="s">
        <v>39</v>
      </c>
      <c r="D393" s="14">
        <v>1</v>
      </c>
      <c r="E393" s="15">
        <v>105054.796658333</v>
      </c>
      <c r="F393" s="15">
        <v>105054.796658333</v>
      </c>
      <c r="G393" s="15">
        <v>0</v>
      </c>
    </row>
    <row r="394" spans="1:7" s="11" customFormat="1" ht="12.75" customHeight="1">
      <c r="A394" s="11" t="s">
        <v>29</v>
      </c>
      <c r="B394" s="11" t="s">
        <v>30</v>
      </c>
      <c r="D394" s="14">
        <v>2</v>
      </c>
      <c r="E394" s="15">
        <v>49318.75</v>
      </c>
      <c r="F394" s="15">
        <v>98637.5</v>
      </c>
      <c r="G394" s="15">
        <v>0</v>
      </c>
    </row>
    <row r="395" spans="1:7" s="11" customFormat="1" ht="12.75" customHeight="1">
      <c r="A395" s="11" t="s">
        <v>59</v>
      </c>
      <c r="B395" s="11" t="s">
        <v>60</v>
      </c>
      <c r="D395" s="14">
        <v>1</v>
      </c>
      <c r="E395" s="15">
        <v>45208.666700000002</v>
      </c>
      <c r="F395" s="15">
        <v>45208.666700000002</v>
      </c>
      <c r="G395" s="15">
        <v>0</v>
      </c>
    </row>
    <row r="396" spans="1:7" s="11" customFormat="1" ht="12.75" customHeight="1">
      <c r="A396" s="11" t="s">
        <v>40</v>
      </c>
      <c r="B396" s="11" t="s">
        <v>41</v>
      </c>
      <c r="D396" s="14">
        <v>1</v>
      </c>
      <c r="E396" s="15">
        <v>69729.66</v>
      </c>
      <c r="F396" s="15">
        <v>69729.66</v>
      </c>
      <c r="G396" s="15">
        <v>0</v>
      </c>
    </row>
    <row r="397" spans="1:7" s="11" customFormat="1" ht="12.75" customHeight="1">
      <c r="A397" s="13">
        <v>46044</v>
      </c>
      <c r="B397" s="11" t="s">
        <v>396</v>
      </c>
      <c r="C397" s="11" t="s">
        <v>227</v>
      </c>
      <c r="D397" s="11" t="s">
        <v>12</v>
      </c>
      <c r="E397" s="11" t="s">
        <v>228</v>
      </c>
      <c r="F397" s="11" t="s">
        <v>229</v>
      </c>
      <c r="G397" s="11" t="s">
        <v>397</v>
      </c>
    </row>
    <row r="398" spans="1:7" s="11" customFormat="1" ht="12.75" customHeight="1">
      <c r="A398" s="11" t="s">
        <v>242</v>
      </c>
      <c r="B398" s="11" t="s">
        <v>243</v>
      </c>
      <c r="D398" s="14">
        <v>1</v>
      </c>
      <c r="E398" s="15">
        <v>64668.24</v>
      </c>
      <c r="F398" s="15">
        <v>64668.24</v>
      </c>
      <c r="G398" s="15">
        <v>0</v>
      </c>
    </row>
    <row r="399" spans="1:7" s="11" customFormat="1" ht="12.75" customHeight="1">
      <c r="A399" s="13">
        <v>46045</v>
      </c>
      <c r="B399" s="11" t="s">
        <v>398</v>
      </c>
      <c r="C399" s="11" t="s">
        <v>291</v>
      </c>
      <c r="D399" s="11" t="s">
        <v>12</v>
      </c>
      <c r="E399" s="11" t="s">
        <v>292</v>
      </c>
      <c r="F399" s="11" t="s">
        <v>293</v>
      </c>
      <c r="G399" s="11" t="s">
        <v>399</v>
      </c>
    </row>
    <row r="400" spans="1:7" s="11" customFormat="1" ht="12.75" customHeight="1">
      <c r="A400" s="11" t="s">
        <v>25</v>
      </c>
      <c r="B400" s="11" t="s">
        <v>26</v>
      </c>
      <c r="D400" s="14">
        <v>2</v>
      </c>
      <c r="E400" s="15">
        <v>117018.002222222</v>
      </c>
      <c r="F400" s="15">
        <v>234036.004444444</v>
      </c>
      <c r="G400" s="15">
        <v>0</v>
      </c>
    </row>
    <row r="401" spans="1:7" s="11" customFormat="1" ht="12.75" customHeight="1">
      <c r="A401" s="13">
        <v>46045</v>
      </c>
      <c r="B401" s="11" t="s">
        <v>400</v>
      </c>
      <c r="C401" s="11" t="s">
        <v>374</v>
      </c>
      <c r="D401" s="11" t="s">
        <v>12</v>
      </c>
      <c r="E401" s="11" t="s">
        <v>375</v>
      </c>
      <c r="F401" s="11" t="s">
        <v>376</v>
      </c>
      <c r="G401" s="11" t="s">
        <v>401</v>
      </c>
    </row>
    <row r="402" spans="1:7" s="11" customFormat="1" ht="12.75" customHeight="1">
      <c r="A402" s="11" t="s">
        <v>40</v>
      </c>
      <c r="B402" s="11" t="s">
        <v>41</v>
      </c>
      <c r="D402" s="14">
        <v>2</v>
      </c>
      <c r="E402" s="15">
        <v>69729.66</v>
      </c>
      <c r="F402" s="15">
        <v>139459.32</v>
      </c>
      <c r="G402" s="15">
        <v>0</v>
      </c>
    </row>
    <row r="403" spans="1:7" s="11" customFormat="1" ht="12.75" customHeight="1">
      <c r="A403" s="13">
        <v>46045</v>
      </c>
      <c r="B403" s="11" t="s">
        <v>402</v>
      </c>
      <c r="C403" s="11" t="s">
        <v>403</v>
      </c>
      <c r="D403" s="11" t="s">
        <v>12</v>
      </c>
      <c r="E403" s="11" t="s">
        <v>404</v>
      </c>
      <c r="F403" s="11" t="s">
        <v>405</v>
      </c>
      <c r="G403" s="11" t="s">
        <v>358</v>
      </c>
    </row>
    <row r="404" spans="1:7" s="11" customFormat="1" ht="12.75" customHeight="1">
      <c r="A404" s="11" t="s">
        <v>25</v>
      </c>
      <c r="B404" s="11" t="s">
        <v>26</v>
      </c>
      <c r="D404" s="14">
        <v>1</v>
      </c>
      <c r="E404" s="15">
        <v>117018.002222222</v>
      </c>
      <c r="F404" s="15">
        <v>117018.002222222</v>
      </c>
      <c r="G404" s="15">
        <v>0</v>
      </c>
    </row>
    <row r="405" spans="1:7" s="11" customFormat="1" ht="12.75" customHeight="1">
      <c r="A405" s="11" t="s">
        <v>31</v>
      </c>
      <c r="B405" s="11" t="s">
        <v>32</v>
      </c>
      <c r="D405" s="14">
        <v>1</v>
      </c>
      <c r="E405" s="15">
        <v>72972.666700000002</v>
      </c>
      <c r="F405" s="15">
        <v>72972.666700000002</v>
      </c>
      <c r="G405" s="15">
        <v>0</v>
      </c>
    </row>
    <row r="406" spans="1:7" ht="12.75" customHeight="1">
      <c r="A406" s="16">
        <v>46046</v>
      </c>
      <c r="B406" t="s">
        <v>406</v>
      </c>
      <c r="C406" t="s">
        <v>217</v>
      </c>
      <c r="D406" t="s">
        <v>12</v>
      </c>
      <c r="E406" t="s">
        <v>218</v>
      </c>
      <c r="F406" t="s">
        <v>219</v>
      </c>
      <c r="G406" t="s">
        <v>407</v>
      </c>
    </row>
    <row r="407" spans="1:7" ht="12.75" customHeight="1">
      <c r="A407" t="s">
        <v>59</v>
      </c>
      <c r="B407" t="s">
        <v>60</v>
      </c>
      <c r="D407" s="17">
        <v>1</v>
      </c>
      <c r="E407" s="18">
        <v>45208.666700000002</v>
      </c>
      <c r="F407" s="18">
        <v>45208.666700000002</v>
      </c>
      <c r="G407" s="18">
        <v>0</v>
      </c>
    </row>
    <row r="408" spans="1:7" s="11" customFormat="1" ht="12.75" customHeight="1">
      <c r="A408" s="13">
        <v>46046</v>
      </c>
      <c r="B408" s="11" t="s">
        <v>408</v>
      </c>
      <c r="C408" s="11" t="s">
        <v>409</v>
      </c>
      <c r="D408" s="11" t="s">
        <v>12</v>
      </c>
      <c r="E408" s="11" t="s">
        <v>410</v>
      </c>
      <c r="F408" s="11" t="s">
        <v>411</v>
      </c>
      <c r="G408" s="11" t="s">
        <v>412</v>
      </c>
    </row>
    <row r="409" spans="1:7" s="11" customFormat="1" ht="12.75" customHeight="1">
      <c r="A409" s="11" t="s">
        <v>66</v>
      </c>
      <c r="B409" s="11" t="s">
        <v>67</v>
      </c>
      <c r="D409" s="14">
        <v>1</v>
      </c>
      <c r="E409" s="15">
        <v>69096.444405139802</v>
      </c>
      <c r="F409" s="15">
        <v>69096.444405139802</v>
      </c>
      <c r="G409" s="15">
        <v>0</v>
      </c>
    </row>
    <row r="410" spans="1:7" s="11" customFormat="1" ht="12.75" customHeight="1">
      <c r="A410" s="11" t="s">
        <v>25</v>
      </c>
      <c r="B410" s="11" t="s">
        <v>26</v>
      </c>
      <c r="D410" s="14">
        <v>1</v>
      </c>
      <c r="E410" s="15">
        <v>117018.002222222</v>
      </c>
      <c r="F410" s="15">
        <v>117018.002222222</v>
      </c>
      <c r="G410" s="15">
        <v>0</v>
      </c>
    </row>
    <row r="411" spans="1:7" s="11" customFormat="1" ht="12.75" customHeight="1">
      <c r="A411" s="11" t="s">
        <v>16</v>
      </c>
      <c r="B411" s="11" t="s">
        <v>17</v>
      </c>
      <c r="D411" s="14">
        <v>2</v>
      </c>
      <c r="E411" s="15">
        <v>21582.288</v>
      </c>
      <c r="F411" s="15">
        <v>43164.576000000001</v>
      </c>
      <c r="G411" s="15">
        <v>0</v>
      </c>
    </row>
    <row r="412" spans="1:7" s="11" customFormat="1" ht="12.75" customHeight="1">
      <c r="A412" s="11" t="s">
        <v>18</v>
      </c>
      <c r="B412" s="11" t="s">
        <v>19</v>
      </c>
      <c r="D412" s="14">
        <v>2</v>
      </c>
      <c r="E412" s="15">
        <v>20761.650000000001</v>
      </c>
      <c r="F412" s="15">
        <v>41523.300000000003</v>
      </c>
      <c r="G412" s="15">
        <v>0</v>
      </c>
    </row>
    <row r="413" spans="1:7" s="11" customFormat="1" ht="12.75" customHeight="1">
      <c r="A413" s="13">
        <v>46046</v>
      </c>
      <c r="B413" s="11" t="s">
        <v>413</v>
      </c>
      <c r="C413" s="11" t="s">
        <v>321</v>
      </c>
      <c r="D413" s="11" t="s">
        <v>12</v>
      </c>
      <c r="E413" s="11" t="s">
        <v>322</v>
      </c>
      <c r="F413" s="11" t="s">
        <v>323</v>
      </c>
      <c r="G413" s="11" t="s">
        <v>414</v>
      </c>
    </row>
    <row r="414" spans="1:7" s="11" customFormat="1" ht="12.75" customHeight="1">
      <c r="A414" s="11" t="s">
        <v>40</v>
      </c>
      <c r="B414" s="11" t="s">
        <v>41</v>
      </c>
      <c r="D414" s="14">
        <v>1</v>
      </c>
      <c r="E414" s="15">
        <v>69729.66</v>
      </c>
      <c r="F414" s="15">
        <v>69729.66</v>
      </c>
      <c r="G414" s="15">
        <v>0</v>
      </c>
    </row>
    <row r="415" spans="1:7" s="11" customFormat="1" ht="12.75" customHeight="1">
      <c r="A415" s="11" t="s">
        <v>242</v>
      </c>
      <c r="B415" s="11" t="s">
        <v>243</v>
      </c>
      <c r="D415" s="14">
        <v>1</v>
      </c>
      <c r="E415" s="15">
        <v>64668.24</v>
      </c>
      <c r="F415" s="15">
        <v>64668.24</v>
      </c>
      <c r="G415" s="15">
        <v>0</v>
      </c>
    </row>
    <row r="416" spans="1:7" ht="12.75" customHeight="1">
      <c r="A416" s="16">
        <v>46047</v>
      </c>
      <c r="B416" t="s">
        <v>415</v>
      </c>
      <c r="C416" t="s">
        <v>106</v>
      </c>
      <c r="D416" t="s">
        <v>12</v>
      </c>
      <c r="E416" t="s">
        <v>107</v>
      </c>
      <c r="F416" t="s">
        <v>108</v>
      </c>
      <c r="G416" t="s">
        <v>416</v>
      </c>
    </row>
    <row r="417" spans="1:7" ht="12.75" customHeight="1">
      <c r="A417" t="s">
        <v>38</v>
      </c>
      <c r="B417" t="s">
        <v>39</v>
      </c>
      <c r="D417" s="17">
        <v>1</v>
      </c>
      <c r="E417" s="18">
        <v>105054.796658333</v>
      </c>
      <c r="F417" s="18">
        <v>105054.796658333</v>
      </c>
      <c r="G417" s="18">
        <v>0</v>
      </c>
    </row>
    <row r="418" spans="1:7" ht="12.75" customHeight="1">
      <c r="A418" s="16">
        <v>46047</v>
      </c>
      <c r="B418" t="s">
        <v>417</v>
      </c>
      <c r="C418" t="s">
        <v>115</v>
      </c>
      <c r="D418" t="s">
        <v>12</v>
      </c>
      <c r="E418" t="s">
        <v>116</v>
      </c>
      <c r="F418" t="s">
        <v>117</v>
      </c>
      <c r="G418" t="s">
        <v>418</v>
      </c>
    </row>
    <row r="419" spans="1:7" ht="12.75" customHeight="1">
      <c r="A419" t="s">
        <v>40</v>
      </c>
      <c r="B419" t="s">
        <v>41</v>
      </c>
      <c r="D419" s="17">
        <v>1</v>
      </c>
      <c r="E419" s="18">
        <v>69729.66</v>
      </c>
      <c r="F419" s="18">
        <v>69729.66</v>
      </c>
      <c r="G419" s="18">
        <v>0</v>
      </c>
    </row>
    <row r="420" spans="1:7" ht="12.75" customHeight="1">
      <c r="A420" s="16">
        <v>46048</v>
      </c>
      <c r="B420" t="s">
        <v>419</v>
      </c>
      <c r="C420" t="s">
        <v>11</v>
      </c>
      <c r="D420" t="s">
        <v>12</v>
      </c>
      <c r="E420" t="s">
        <v>13</v>
      </c>
      <c r="F420" t="s">
        <v>14</v>
      </c>
      <c r="G420" t="s">
        <v>420</v>
      </c>
    </row>
    <row r="421" spans="1:7" ht="12.75" customHeight="1">
      <c r="A421" t="s">
        <v>383</v>
      </c>
      <c r="B421" t="s">
        <v>384</v>
      </c>
      <c r="D421" s="17">
        <v>1</v>
      </c>
      <c r="E421" s="18">
        <v>125940</v>
      </c>
      <c r="F421" s="18">
        <v>125940</v>
      </c>
      <c r="G421" s="18">
        <v>0</v>
      </c>
    </row>
    <row r="422" spans="1:7" ht="12.75" customHeight="1">
      <c r="A422" s="16">
        <v>46048</v>
      </c>
      <c r="B422" t="s">
        <v>421</v>
      </c>
      <c r="C422" t="s">
        <v>43</v>
      </c>
      <c r="D422" t="s">
        <v>12</v>
      </c>
      <c r="E422" t="s">
        <v>44</v>
      </c>
      <c r="F422" t="s">
        <v>45</v>
      </c>
      <c r="G422" t="s">
        <v>422</v>
      </c>
    </row>
    <row r="423" spans="1:7" ht="12.75" customHeight="1">
      <c r="A423" t="s">
        <v>83</v>
      </c>
      <c r="B423" t="s">
        <v>84</v>
      </c>
      <c r="D423" s="17">
        <v>2</v>
      </c>
      <c r="E423" s="18">
        <v>109686.21</v>
      </c>
      <c r="F423" s="18">
        <v>219372.42</v>
      </c>
      <c r="G423" s="18">
        <v>0</v>
      </c>
    </row>
    <row r="424" spans="1:7" s="11" customFormat="1" ht="12.75" customHeight="1">
      <c r="A424" s="13">
        <v>46048</v>
      </c>
      <c r="B424" s="11" t="s">
        <v>423</v>
      </c>
      <c r="C424" s="11" t="s">
        <v>165</v>
      </c>
      <c r="D424" s="11" t="s">
        <v>12</v>
      </c>
      <c r="E424" s="11" t="s">
        <v>166</v>
      </c>
      <c r="F424" s="11" t="s">
        <v>167</v>
      </c>
      <c r="G424" s="11" t="s">
        <v>424</v>
      </c>
    </row>
    <row r="425" spans="1:7" s="11" customFormat="1" ht="12.75" customHeight="1">
      <c r="A425" s="11" t="s">
        <v>83</v>
      </c>
      <c r="B425" s="11" t="s">
        <v>84</v>
      </c>
      <c r="D425" s="14">
        <v>2</v>
      </c>
      <c r="E425" s="15">
        <v>109686.21</v>
      </c>
      <c r="F425" s="15">
        <v>219372.42</v>
      </c>
      <c r="G425" s="15">
        <v>0</v>
      </c>
    </row>
    <row r="426" spans="1:7" s="11" customFormat="1" ht="12.75" customHeight="1">
      <c r="A426" s="13">
        <v>46049</v>
      </c>
      <c r="B426" s="11" t="s">
        <v>425</v>
      </c>
      <c r="C426" s="11" t="s">
        <v>262</v>
      </c>
      <c r="D426" s="11" t="s">
        <v>12</v>
      </c>
      <c r="E426" s="11" t="s">
        <v>263</v>
      </c>
      <c r="F426" s="11" t="s">
        <v>264</v>
      </c>
      <c r="G426" s="11" t="s">
        <v>426</v>
      </c>
    </row>
    <row r="427" spans="1:7" s="11" customFormat="1" ht="12.75" customHeight="1">
      <c r="A427" s="11" t="s">
        <v>27</v>
      </c>
      <c r="B427" s="11" t="s">
        <v>28</v>
      </c>
      <c r="D427" s="14">
        <v>1</v>
      </c>
      <c r="E427" s="15">
        <v>54638.775804398101</v>
      </c>
      <c r="F427" s="15">
        <v>54638.775804398101</v>
      </c>
      <c r="G427" s="15">
        <v>0</v>
      </c>
    </row>
    <row r="428" spans="1:7" s="11" customFormat="1" ht="12.75" customHeight="1">
      <c r="A428" s="11" t="s">
        <v>40</v>
      </c>
      <c r="B428" s="11" t="s">
        <v>41</v>
      </c>
      <c r="D428" s="14">
        <v>1</v>
      </c>
      <c r="E428" s="15">
        <v>69729.66</v>
      </c>
      <c r="F428" s="15">
        <v>69729.66</v>
      </c>
      <c r="G428" s="15">
        <v>0</v>
      </c>
    </row>
    <row r="429" spans="1:7" s="11" customFormat="1" ht="12.75" customHeight="1">
      <c r="A429" s="11" t="s">
        <v>242</v>
      </c>
      <c r="B429" s="11" t="s">
        <v>243</v>
      </c>
      <c r="D429" s="14">
        <v>3</v>
      </c>
      <c r="E429" s="15">
        <v>64668.24</v>
      </c>
      <c r="F429" s="15">
        <v>194004.72</v>
      </c>
      <c r="G429" s="15">
        <v>0</v>
      </c>
    </row>
    <row r="430" spans="1:7" ht="12.75" customHeight="1">
      <c r="A430" s="16">
        <v>46049</v>
      </c>
      <c r="B430" t="s">
        <v>427</v>
      </c>
      <c r="C430" t="s">
        <v>79</v>
      </c>
      <c r="D430" t="s">
        <v>12</v>
      </c>
      <c r="E430" t="s">
        <v>80</v>
      </c>
      <c r="F430" t="s">
        <v>81</v>
      </c>
      <c r="G430" t="s">
        <v>428</v>
      </c>
    </row>
    <row r="431" spans="1:7" ht="12.75" customHeight="1">
      <c r="A431" t="s">
        <v>66</v>
      </c>
      <c r="B431" t="s">
        <v>67</v>
      </c>
      <c r="D431" s="17">
        <v>2</v>
      </c>
      <c r="E431" s="18">
        <v>69096.444405139802</v>
      </c>
      <c r="F431" s="18">
        <v>138192.88881028001</v>
      </c>
      <c r="G431" s="18">
        <v>0</v>
      </c>
    </row>
    <row r="432" spans="1:7" ht="12.75" customHeight="1">
      <c r="A432" t="s">
        <v>29</v>
      </c>
      <c r="B432" t="s">
        <v>30</v>
      </c>
      <c r="D432" s="17">
        <v>1</v>
      </c>
      <c r="E432" s="18">
        <v>49318.75</v>
      </c>
      <c r="F432" s="18">
        <v>49318.75</v>
      </c>
      <c r="G432" s="18">
        <v>0</v>
      </c>
    </row>
    <row r="433" spans="1:7" ht="12.75" customHeight="1">
      <c r="A433" t="s">
        <v>40</v>
      </c>
      <c r="B433" t="s">
        <v>41</v>
      </c>
      <c r="D433" s="17">
        <v>1</v>
      </c>
      <c r="E433" s="18">
        <v>69729.66</v>
      </c>
      <c r="F433" s="18">
        <v>69729.66</v>
      </c>
      <c r="G433" s="18">
        <v>0</v>
      </c>
    </row>
    <row r="434" spans="1:7" ht="12.75" customHeight="1">
      <c r="A434" t="s">
        <v>52</v>
      </c>
      <c r="B434" t="s">
        <v>53</v>
      </c>
      <c r="D434" s="17">
        <v>2</v>
      </c>
      <c r="E434" s="18">
        <v>23716.7204250295</v>
      </c>
      <c r="F434" s="18">
        <v>47433.440850059</v>
      </c>
      <c r="G434" s="18">
        <v>0</v>
      </c>
    </row>
    <row r="435" spans="1:7" s="11" customFormat="1" ht="12.75" customHeight="1">
      <c r="A435" s="13">
        <v>46049</v>
      </c>
      <c r="B435" s="11" t="s">
        <v>283</v>
      </c>
      <c r="C435" s="11" t="s">
        <v>257</v>
      </c>
      <c r="D435" s="11" t="s">
        <v>12</v>
      </c>
      <c r="E435" s="11" t="s">
        <v>258</v>
      </c>
      <c r="F435" s="11" t="s">
        <v>259</v>
      </c>
      <c r="G435" s="11" t="s">
        <v>395</v>
      </c>
    </row>
    <row r="436" spans="1:7" s="11" customFormat="1" ht="12.75" customHeight="1">
      <c r="A436" s="11" t="s">
        <v>40</v>
      </c>
      <c r="B436" s="11" t="s">
        <v>41</v>
      </c>
      <c r="D436" s="14">
        <v>2</v>
      </c>
      <c r="E436" s="15">
        <v>69729.66</v>
      </c>
      <c r="F436" s="15">
        <v>139459.32</v>
      </c>
      <c r="G436" s="15">
        <v>0</v>
      </c>
    </row>
    <row r="437" spans="1:7" s="11" customFormat="1" ht="12.75" customHeight="1">
      <c r="A437" s="11" t="s">
        <v>31</v>
      </c>
      <c r="B437" s="11" t="s">
        <v>32</v>
      </c>
      <c r="D437" s="14">
        <v>2</v>
      </c>
      <c r="E437" s="15">
        <v>72972.666700000002</v>
      </c>
      <c r="F437" s="15">
        <v>145945.3334</v>
      </c>
      <c r="G437" s="15">
        <v>0</v>
      </c>
    </row>
    <row r="438" spans="1:7" s="11" customFormat="1" ht="12.75" customHeight="1">
      <c r="A438" s="13">
        <v>46050</v>
      </c>
      <c r="B438" s="11" t="s">
        <v>261</v>
      </c>
      <c r="C438" s="11" t="s">
        <v>48</v>
      </c>
      <c r="D438" s="11" t="s">
        <v>12</v>
      </c>
      <c r="E438" s="11" t="s">
        <v>49</v>
      </c>
      <c r="F438" s="11" t="s">
        <v>50</v>
      </c>
      <c r="G438" s="11" t="s">
        <v>429</v>
      </c>
    </row>
    <row r="439" spans="1:7" s="11" customFormat="1" ht="12.75" customHeight="1">
      <c r="A439" s="11" t="s">
        <v>27</v>
      </c>
      <c r="B439" s="11" t="s">
        <v>28</v>
      </c>
      <c r="D439" s="14">
        <v>2</v>
      </c>
      <c r="E439" s="15">
        <v>54638.775804398101</v>
      </c>
      <c r="F439" s="15">
        <v>109277.551608796</v>
      </c>
      <c r="G439" s="15">
        <v>0</v>
      </c>
    </row>
    <row r="440" spans="1:7" ht="12.75" customHeight="1">
      <c r="A440" s="16">
        <v>46051</v>
      </c>
      <c r="B440" t="s">
        <v>430</v>
      </c>
      <c r="C440" t="s">
        <v>431</v>
      </c>
      <c r="D440" t="s">
        <v>12</v>
      </c>
      <c r="E440" t="s">
        <v>432</v>
      </c>
      <c r="F440" t="s">
        <v>433</v>
      </c>
      <c r="G440" t="s">
        <v>302</v>
      </c>
    </row>
    <row r="441" spans="1:7" ht="12.75" customHeight="1">
      <c r="A441" t="s">
        <v>27</v>
      </c>
      <c r="B441" t="s">
        <v>28</v>
      </c>
      <c r="D441" s="17">
        <v>1</v>
      </c>
      <c r="E441" s="18">
        <v>54638.775804398101</v>
      </c>
      <c r="F441" s="18">
        <v>54638.775804398101</v>
      </c>
      <c r="G441" s="18">
        <v>0</v>
      </c>
    </row>
    <row r="442" spans="1:7" ht="12.75" customHeight="1">
      <c r="A442" t="s">
        <v>40</v>
      </c>
      <c r="B442" t="s">
        <v>41</v>
      </c>
      <c r="D442" s="17">
        <v>1</v>
      </c>
      <c r="E442" s="18">
        <v>69729.66</v>
      </c>
      <c r="F442" s="18">
        <v>69729.66</v>
      </c>
      <c r="G442" s="18">
        <v>0</v>
      </c>
    </row>
    <row r="443" spans="1:7" ht="12.75" customHeight="1">
      <c r="A443" t="s">
        <v>52</v>
      </c>
      <c r="B443" t="s">
        <v>53</v>
      </c>
      <c r="D443" s="17">
        <v>1</v>
      </c>
      <c r="E443" s="18">
        <v>23716.7204250295</v>
      </c>
      <c r="F443" s="18">
        <v>23716.7204250295</v>
      </c>
      <c r="G443" s="18">
        <v>0</v>
      </c>
    </row>
    <row r="444" spans="1:7" ht="12.75" customHeight="1">
      <c r="A444" t="s">
        <v>16</v>
      </c>
      <c r="B444" t="s">
        <v>17</v>
      </c>
      <c r="D444" s="17">
        <v>2</v>
      </c>
      <c r="E444" s="18">
        <v>21582.288</v>
      </c>
      <c r="F444" s="18">
        <v>43164.576000000001</v>
      </c>
      <c r="G444" s="18">
        <v>0</v>
      </c>
    </row>
    <row r="445" spans="1:7" ht="12.75" customHeight="1">
      <c r="A445" t="s">
        <v>18</v>
      </c>
      <c r="B445" t="s">
        <v>19</v>
      </c>
      <c r="D445" s="17">
        <v>2</v>
      </c>
      <c r="E445" s="18">
        <v>20761.650000000001</v>
      </c>
      <c r="F445" s="18">
        <v>41523.300000000003</v>
      </c>
      <c r="G445" s="18">
        <v>0</v>
      </c>
    </row>
    <row r="446" spans="1:7" s="11" customFormat="1" ht="12.75" customHeight="1">
      <c r="A446" s="13">
        <v>46051</v>
      </c>
      <c r="B446" s="11" t="s">
        <v>301</v>
      </c>
      <c r="C446" s="11" t="s">
        <v>181</v>
      </c>
      <c r="D446" s="11" t="s">
        <v>12</v>
      </c>
      <c r="E446" s="11" t="s">
        <v>182</v>
      </c>
      <c r="F446" s="11" t="s">
        <v>183</v>
      </c>
      <c r="G446" s="11" t="s">
        <v>72</v>
      </c>
    </row>
    <row r="447" spans="1:7" s="11" customFormat="1" ht="12.75" customHeight="1">
      <c r="A447" s="11" t="s">
        <v>38</v>
      </c>
      <c r="B447" s="11" t="s">
        <v>39</v>
      </c>
      <c r="D447" s="14">
        <v>2</v>
      </c>
      <c r="E447" s="15">
        <v>105054.796658333</v>
      </c>
      <c r="F447" s="15">
        <v>210109.59331666699</v>
      </c>
      <c r="G447" s="15">
        <v>0</v>
      </c>
    </row>
    <row r="448" spans="1:7" s="11" customFormat="1" ht="12.75" customHeight="1">
      <c r="A448" s="13">
        <v>46052</v>
      </c>
      <c r="B448" s="11" t="s">
        <v>434</v>
      </c>
      <c r="C448" s="11" t="s">
        <v>74</v>
      </c>
      <c r="D448" s="11" t="s">
        <v>12</v>
      </c>
      <c r="E448" s="11" t="s">
        <v>75</v>
      </c>
      <c r="F448" s="11" t="s">
        <v>76</v>
      </c>
      <c r="G448" s="11" t="s">
        <v>435</v>
      </c>
    </row>
    <row r="449" spans="1:7" s="11" customFormat="1" ht="12.75" customHeight="1">
      <c r="A449" s="11" t="s">
        <v>27</v>
      </c>
      <c r="B449" s="11" t="s">
        <v>28</v>
      </c>
      <c r="D449" s="14">
        <v>1</v>
      </c>
      <c r="E449" s="15">
        <v>54638.775804398101</v>
      </c>
      <c r="F449" s="15">
        <v>54638.775804398101</v>
      </c>
      <c r="G449" s="15">
        <v>0</v>
      </c>
    </row>
    <row r="450" spans="1:7" s="11" customFormat="1" ht="12.75" customHeight="1">
      <c r="A450" s="11" t="s">
        <v>59</v>
      </c>
      <c r="B450" s="11" t="s">
        <v>60</v>
      </c>
      <c r="D450" s="14">
        <v>2</v>
      </c>
      <c r="E450" s="15">
        <v>45208.666700000002</v>
      </c>
      <c r="F450" s="15">
        <v>90417.333400000003</v>
      </c>
      <c r="G450" s="15">
        <v>0</v>
      </c>
    </row>
    <row r="451" spans="1:7" s="11" customFormat="1" ht="12.75" customHeight="1">
      <c r="A451" s="11" t="s">
        <v>40</v>
      </c>
      <c r="B451" s="11" t="s">
        <v>41</v>
      </c>
      <c r="D451" s="14">
        <v>2</v>
      </c>
      <c r="E451" s="15">
        <v>69729.66</v>
      </c>
      <c r="F451" s="15">
        <v>139459.32</v>
      </c>
      <c r="G451" s="15">
        <v>0</v>
      </c>
    </row>
    <row r="452" spans="1:7" s="11" customFormat="1" ht="12.75" customHeight="1">
      <c r="A452" s="11" t="s">
        <v>242</v>
      </c>
      <c r="B452" s="11" t="s">
        <v>243</v>
      </c>
      <c r="D452" s="14">
        <v>1</v>
      </c>
      <c r="E452" s="15">
        <v>64668.24</v>
      </c>
      <c r="F452" s="15">
        <v>64668.24</v>
      </c>
      <c r="G452" s="15">
        <v>0</v>
      </c>
    </row>
    <row r="453" spans="1:7" s="11" customFormat="1" ht="12.75" customHeight="1">
      <c r="A453" s="11" t="s">
        <v>16</v>
      </c>
      <c r="B453" s="11" t="s">
        <v>17</v>
      </c>
      <c r="D453" s="14">
        <v>1</v>
      </c>
      <c r="E453" s="15">
        <v>21582.288</v>
      </c>
      <c r="F453" s="15">
        <v>21582.288</v>
      </c>
      <c r="G453" s="15">
        <v>0</v>
      </c>
    </row>
    <row r="454" spans="1:7" s="11" customFormat="1" ht="12.75" customHeight="1">
      <c r="A454" s="11" t="s">
        <v>18</v>
      </c>
      <c r="B454" s="11" t="s">
        <v>19</v>
      </c>
      <c r="D454" s="14">
        <v>2</v>
      </c>
      <c r="E454" s="15">
        <v>20761.650000000001</v>
      </c>
      <c r="F454" s="15">
        <v>41523.300000000003</v>
      </c>
      <c r="G454" s="15">
        <v>0</v>
      </c>
    </row>
    <row r="455" spans="1:7" s="11" customFormat="1" ht="12.75" customHeight="1">
      <c r="A455" s="13">
        <v>46052</v>
      </c>
      <c r="B455" s="11" t="s">
        <v>436</v>
      </c>
      <c r="C455" s="11" t="s">
        <v>227</v>
      </c>
      <c r="D455" s="11" t="s">
        <v>12</v>
      </c>
      <c r="E455" s="11" t="s">
        <v>228</v>
      </c>
      <c r="F455" s="11" t="s">
        <v>229</v>
      </c>
      <c r="G455" s="11" t="s">
        <v>437</v>
      </c>
    </row>
    <row r="456" spans="1:7" s="11" customFormat="1" ht="12.75" customHeight="1">
      <c r="A456" s="11" t="s">
        <v>242</v>
      </c>
      <c r="B456" s="11" t="s">
        <v>243</v>
      </c>
      <c r="D456" s="14">
        <v>1</v>
      </c>
      <c r="E456" s="15">
        <v>64668.24</v>
      </c>
      <c r="F456" s="15">
        <v>64668.24</v>
      </c>
      <c r="G456" s="15">
        <v>0</v>
      </c>
    </row>
    <row r="457" spans="1:7" s="11" customFormat="1" ht="12.75" customHeight="1">
      <c r="A457" s="13">
        <v>46052</v>
      </c>
      <c r="B457" s="11" t="s">
        <v>438</v>
      </c>
      <c r="C457" s="11" t="s">
        <v>86</v>
      </c>
      <c r="D457" s="11" t="s">
        <v>12</v>
      </c>
      <c r="E457" s="11" t="s">
        <v>87</v>
      </c>
      <c r="F457" s="11" t="s">
        <v>88</v>
      </c>
      <c r="G457" s="11" t="s">
        <v>439</v>
      </c>
    </row>
    <row r="458" spans="1:7" s="11" customFormat="1" ht="12.75" customHeight="1">
      <c r="A458" s="11" t="s">
        <v>40</v>
      </c>
      <c r="B458" s="11" t="s">
        <v>41</v>
      </c>
      <c r="D458" s="14">
        <v>1</v>
      </c>
      <c r="E458" s="15">
        <v>69729.66</v>
      </c>
      <c r="F458" s="15">
        <v>69729.66</v>
      </c>
      <c r="G458" s="15">
        <v>0</v>
      </c>
    </row>
    <row r="459" spans="1:7" s="11" customFormat="1" ht="12.75" customHeight="1">
      <c r="A459" s="11" t="s">
        <v>52</v>
      </c>
      <c r="B459" s="11" t="s">
        <v>53</v>
      </c>
      <c r="D459" s="14">
        <v>2</v>
      </c>
      <c r="E459" s="15">
        <v>23716.7204250295</v>
      </c>
      <c r="F459" s="15">
        <v>47433.440850059</v>
      </c>
      <c r="G459" s="15">
        <v>0</v>
      </c>
    </row>
    <row r="460" spans="1:7" s="11" customFormat="1" ht="12.75" customHeight="1">
      <c r="A460" s="11" t="s">
        <v>379</v>
      </c>
      <c r="B460" s="11" t="s">
        <v>380</v>
      </c>
      <c r="D460" s="14">
        <v>1</v>
      </c>
      <c r="E460" s="15">
        <v>37500</v>
      </c>
      <c r="F460" s="15">
        <v>37500</v>
      </c>
      <c r="G460" s="15">
        <v>0</v>
      </c>
    </row>
    <row r="461" spans="1:7" s="11" customFormat="1" ht="12.75" customHeight="1">
      <c r="A461" s="13">
        <v>46052</v>
      </c>
      <c r="B461" s="11" t="s">
        <v>440</v>
      </c>
      <c r="C461" s="11" t="s">
        <v>139</v>
      </c>
      <c r="D461" s="11" t="s">
        <v>12</v>
      </c>
      <c r="E461" s="11" t="s">
        <v>140</v>
      </c>
      <c r="F461" s="11" t="s">
        <v>141</v>
      </c>
      <c r="G461" s="11" t="s">
        <v>173</v>
      </c>
    </row>
    <row r="462" spans="1:7" s="11" customFormat="1" ht="12.75" customHeight="1">
      <c r="A462" s="11" t="s">
        <v>38</v>
      </c>
      <c r="B462" s="11" t="s">
        <v>39</v>
      </c>
      <c r="D462" s="14">
        <v>1</v>
      </c>
      <c r="E462" s="15">
        <v>105054.796658333</v>
      </c>
      <c r="F462" s="15">
        <v>105054.796658333</v>
      </c>
      <c r="G462" s="15">
        <v>0</v>
      </c>
    </row>
    <row r="463" spans="1:7" s="11" customFormat="1" ht="12.75" customHeight="1">
      <c r="A463" s="11" t="s">
        <v>242</v>
      </c>
      <c r="B463" s="11" t="s">
        <v>243</v>
      </c>
      <c r="D463" s="14">
        <v>1</v>
      </c>
      <c r="E463" s="15">
        <v>64668.24</v>
      </c>
      <c r="F463" s="15">
        <v>64668.24</v>
      </c>
      <c r="G463" s="15">
        <v>0</v>
      </c>
    </row>
    <row r="464" spans="1:7" s="11" customFormat="1" ht="12.75" customHeight="1">
      <c r="A464" s="13">
        <v>46052</v>
      </c>
      <c r="B464" s="11" t="s">
        <v>441</v>
      </c>
      <c r="C464" s="11" t="s">
        <v>120</v>
      </c>
      <c r="D464" s="11" t="s">
        <v>12</v>
      </c>
      <c r="E464" s="11" t="s">
        <v>121</v>
      </c>
      <c r="F464" s="11" t="s">
        <v>122</v>
      </c>
      <c r="G464" s="11" t="s">
        <v>442</v>
      </c>
    </row>
    <row r="465" spans="1:7" s="11" customFormat="1" ht="12.75" customHeight="1">
      <c r="A465" s="11" t="s">
        <v>38</v>
      </c>
      <c r="B465" s="11" t="s">
        <v>39</v>
      </c>
      <c r="D465" s="14">
        <v>1</v>
      </c>
      <c r="E465" s="15">
        <v>105054.796658333</v>
      </c>
      <c r="F465" s="15">
        <v>105054.796658333</v>
      </c>
      <c r="G465" s="15">
        <v>0</v>
      </c>
    </row>
    <row r="466" spans="1:7" s="11" customFormat="1" ht="12.75" customHeight="1">
      <c r="A466" s="13">
        <v>46052</v>
      </c>
      <c r="B466" s="11" t="s">
        <v>185</v>
      </c>
      <c r="C466" s="11" t="s">
        <v>74</v>
      </c>
      <c r="D466" s="11" t="s">
        <v>12</v>
      </c>
      <c r="E466" s="11" t="s">
        <v>75</v>
      </c>
      <c r="F466" s="11" t="s">
        <v>76</v>
      </c>
      <c r="G466" s="11" t="s">
        <v>443</v>
      </c>
    </row>
    <row r="467" spans="1:7" s="11" customFormat="1" ht="12.75" customHeight="1">
      <c r="A467" s="11" t="s">
        <v>25</v>
      </c>
      <c r="B467" s="11" t="s">
        <v>26</v>
      </c>
      <c r="D467" s="14">
        <v>1</v>
      </c>
      <c r="E467" s="15">
        <v>117018.002222222</v>
      </c>
      <c r="F467" s="15">
        <v>117018.002222222</v>
      </c>
      <c r="G467" s="15">
        <v>0</v>
      </c>
    </row>
    <row r="468" spans="1:7" s="11" customFormat="1" ht="12.75" customHeight="1">
      <c r="A468" s="11" t="s">
        <v>31</v>
      </c>
      <c r="B468" s="11" t="s">
        <v>32</v>
      </c>
      <c r="D468" s="14">
        <v>1</v>
      </c>
      <c r="E468" s="15">
        <v>72972.666700000002</v>
      </c>
      <c r="F468" s="15">
        <v>72972.666700000002</v>
      </c>
      <c r="G468" s="15">
        <v>0</v>
      </c>
    </row>
    <row r="469" spans="1:7" s="11" customFormat="1" ht="12.75" customHeight="1">
      <c r="A469" s="11" t="s">
        <v>242</v>
      </c>
      <c r="B469" s="11" t="s">
        <v>243</v>
      </c>
      <c r="D469" s="14">
        <v>1</v>
      </c>
      <c r="E469" s="15">
        <v>64668.24</v>
      </c>
      <c r="F469" s="15">
        <v>64668.24</v>
      </c>
      <c r="G469" s="15">
        <v>0</v>
      </c>
    </row>
    <row r="470" spans="1:7" s="11" customFormat="1" ht="12.75" customHeight="1">
      <c r="A470" s="13">
        <v>46053</v>
      </c>
      <c r="B470" s="11" t="s">
        <v>444</v>
      </c>
      <c r="C470" s="11" t="s">
        <v>115</v>
      </c>
      <c r="D470" s="11" t="s">
        <v>12</v>
      </c>
      <c r="E470" s="11" t="s">
        <v>116</v>
      </c>
      <c r="F470" s="11" t="s">
        <v>117</v>
      </c>
      <c r="G470" s="11" t="s">
        <v>445</v>
      </c>
    </row>
    <row r="471" spans="1:7" s="11" customFormat="1" ht="12.75" customHeight="1">
      <c r="A471" s="11" t="s">
        <v>381</v>
      </c>
      <c r="B471" s="11" t="s">
        <v>382</v>
      </c>
      <c r="D471" s="14">
        <v>3</v>
      </c>
      <c r="E471" s="15">
        <v>36111</v>
      </c>
      <c r="F471" s="15">
        <v>108333</v>
      </c>
      <c r="G471" s="15">
        <v>0</v>
      </c>
    </row>
    <row r="472" spans="1:7" ht="12.75" customHeight="1">
      <c r="A472" t="s">
        <v>446</v>
      </c>
      <c r="B472" s="19">
        <v>553</v>
      </c>
      <c r="C472" s="18">
        <v>30107488.2211085</v>
      </c>
      <c r="D472" s="18">
        <v>0</v>
      </c>
      <c r="E472" s="18">
        <v>0</v>
      </c>
      <c r="F472" s="18">
        <v>44659900</v>
      </c>
    </row>
    <row r="473" spans="1:7" ht="12.75" customHeight="1">
      <c r="A473" t="s">
        <v>447</v>
      </c>
      <c r="B473" s="18">
        <v>1</v>
      </c>
    </row>
  </sheetData>
  <autoFilter ref="A2:G2" xr:uid="{00000000-0001-0000-0000-000000000000}"/>
  <pageMargins left="0" right="0" top="0" bottom="0" header="0" footer="0"/>
  <pageSetup paperSize="9" fitToWidth="0" fitToHeight="0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66"/>
  <sheetViews>
    <sheetView topLeftCell="A49" zoomScaleNormal="100" workbookViewId="0">
      <selection activeCell="D65" sqref="D65"/>
    </sheetView>
  </sheetViews>
  <sheetFormatPr defaultColWidth="9.140625" defaultRowHeight="12.75"/>
  <cols>
    <col min="1" max="1" width="20.7109375" style="10" customWidth="1"/>
    <col min="2" max="2" width="35.42578125" style="10" customWidth="1"/>
    <col min="3" max="3" width="17.5703125" style="10" customWidth="1"/>
    <col min="4" max="4" width="17" style="10" customWidth="1"/>
    <col min="5" max="5" width="17.7109375" style="10" customWidth="1"/>
    <col min="6" max="6" width="18.7109375" style="10" customWidth="1"/>
    <col min="7" max="7" width="17.7109375" style="10" customWidth="1"/>
    <col min="8" max="8" width="9.140625" style="10"/>
    <col min="9" max="9" width="10.140625" style="10" bestFit="1" customWidth="1"/>
    <col min="10" max="16384" width="9.140625" style="10"/>
  </cols>
  <sheetData>
    <row r="1" spans="1:9" s="1" customFormat="1" ht="12.75" customHeight="1">
      <c r="A1" s="1" t="s">
        <v>0</v>
      </c>
      <c r="B1" s="1" t="s">
        <v>1</v>
      </c>
      <c r="C1" s="2">
        <v>46055</v>
      </c>
      <c r="D1" s="1" t="s">
        <v>2</v>
      </c>
      <c r="G1" s="1" t="s">
        <v>460</v>
      </c>
      <c r="H1" s="30" t="s">
        <v>458</v>
      </c>
    </row>
    <row r="2" spans="1:9" s="1" customFormat="1" ht="12.75" customHeight="1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31" t="s">
        <v>461</v>
      </c>
      <c r="I2" s="2">
        <v>46118</v>
      </c>
    </row>
    <row r="3" spans="1:9" s="25" customFormat="1" ht="12.75" customHeight="1">
      <c r="A3" s="24">
        <v>46027</v>
      </c>
      <c r="B3" s="25" t="s">
        <v>119</v>
      </c>
      <c r="C3" s="25" t="s">
        <v>120</v>
      </c>
      <c r="D3" s="25" t="s">
        <v>12</v>
      </c>
      <c r="E3" s="25" t="s">
        <v>121</v>
      </c>
      <c r="F3" s="25" t="s">
        <v>122</v>
      </c>
      <c r="G3" s="25" t="s">
        <v>123</v>
      </c>
    </row>
    <row r="4" spans="1:9" s="25" customFormat="1" ht="12.75" customHeight="1">
      <c r="A4" s="25" t="s">
        <v>40</v>
      </c>
      <c r="B4" s="25" t="s">
        <v>41</v>
      </c>
      <c r="D4" s="27">
        <v>1</v>
      </c>
      <c r="E4" s="28">
        <v>69729.66</v>
      </c>
      <c r="F4" s="28">
        <v>69729.66</v>
      </c>
      <c r="G4" s="28">
        <v>0</v>
      </c>
      <c r="H4" s="25">
        <f>+VLOOKUP(B4,$B$54:$D$65,3,0)</f>
        <v>64564</v>
      </c>
    </row>
    <row r="5" spans="1:9" s="25" customFormat="1" ht="12.75" customHeight="1">
      <c r="A5" s="25" t="s">
        <v>18</v>
      </c>
      <c r="B5" s="25" t="s">
        <v>19</v>
      </c>
      <c r="D5" s="27">
        <v>1</v>
      </c>
      <c r="E5" s="28">
        <v>20761.650000000001</v>
      </c>
      <c r="F5" s="28">
        <v>20761.650000000001</v>
      </c>
      <c r="G5" s="28">
        <v>0</v>
      </c>
      <c r="H5" s="25">
        <f t="shared" ref="H5:H47" si="0">+VLOOKUP(B5,$B$54:$D$65,3,0)</f>
        <v>19717</v>
      </c>
    </row>
    <row r="6" spans="1:9" s="25" customFormat="1" ht="12.75" customHeight="1">
      <c r="A6" s="24">
        <v>46028</v>
      </c>
      <c r="B6" s="25" t="s">
        <v>124</v>
      </c>
      <c r="C6" s="25" t="s">
        <v>125</v>
      </c>
      <c r="D6" s="25" t="s">
        <v>12</v>
      </c>
      <c r="E6" s="25" t="s">
        <v>126</v>
      </c>
      <c r="F6" s="25" t="s">
        <v>127</v>
      </c>
      <c r="G6" s="25" t="s">
        <v>128</v>
      </c>
    </row>
    <row r="7" spans="1:9" s="25" customFormat="1" ht="12.75" customHeight="1">
      <c r="A7" s="25" t="s">
        <v>59</v>
      </c>
      <c r="B7" s="25" t="s">
        <v>60</v>
      </c>
      <c r="D7" s="27">
        <v>1</v>
      </c>
      <c r="E7" s="28">
        <v>45208.666700000002</v>
      </c>
      <c r="F7" s="28">
        <v>45208.666700000002</v>
      </c>
      <c r="G7" s="28">
        <v>0</v>
      </c>
      <c r="H7" s="25">
        <f t="shared" si="0"/>
        <v>41860</v>
      </c>
    </row>
    <row r="8" spans="1:9" s="25" customFormat="1" ht="12.75" customHeight="1">
      <c r="A8" s="25" t="s">
        <v>31</v>
      </c>
      <c r="B8" s="25" t="s">
        <v>32</v>
      </c>
      <c r="D8" s="27">
        <v>1</v>
      </c>
      <c r="E8" s="28">
        <v>72972.666700000002</v>
      </c>
      <c r="F8" s="28">
        <v>72972.666700000002</v>
      </c>
      <c r="G8" s="28">
        <v>0</v>
      </c>
      <c r="H8" s="25">
        <f t="shared" si="0"/>
        <v>67567</v>
      </c>
    </row>
    <row r="9" spans="1:9" s="25" customFormat="1" ht="12.75" customHeight="1">
      <c r="A9" s="25" t="s">
        <v>52</v>
      </c>
      <c r="B9" s="25" t="s">
        <v>53</v>
      </c>
      <c r="D9" s="27">
        <v>1</v>
      </c>
      <c r="E9" s="28">
        <v>23716.7204250295</v>
      </c>
      <c r="F9" s="28">
        <v>23716.7204250295</v>
      </c>
      <c r="G9" s="28">
        <v>0</v>
      </c>
      <c r="H9" s="25">
        <f t="shared" si="0"/>
        <v>22340</v>
      </c>
    </row>
    <row r="10" spans="1:9" s="25" customFormat="1" ht="12.75" customHeight="1">
      <c r="A10" s="25" t="s">
        <v>83</v>
      </c>
      <c r="B10" s="25" t="s">
        <v>84</v>
      </c>
      <c r="D10" s="27">
        <v>2</v>
      </c>
      <c r="E10" s="28">
        <v>109686.21</v>
      </c>
      <c r="F10" s="28">
        <v>219372.42</v>
      </c>
      <c r="G10" s="28">
        <v>0</v>
      </c>
      <c r="H10" s="25">
        <f t="shared" si="0"/>
        <v>101561</v>
      </c>
    </row>
    <row r="11" spans="1:9" s="25" customFormat="1" ht="12.75" customHeight="1">
      <c r="A11" s="24">
        <v>46028</v>
      </c>
      <c r="B11" s="25" t="s">
        <v>129</v>
      </c>
      <c r="C11" s="25" t="s">
        <v>130</v>
      </c>
      <c r="D11" s="25" t="s">
        <v>12</v>
      </c>
      <c r="E11" s="25" t="s">
        <v>131</v>
      </c>
      <c r="F11" s="25" t="s">
        <v>132</v>
      </c>
      <c r="G11" s="25" t="s">
        <v>133</v>
      </c>
    </row>
    <row r="12" spans="1:9" s="25" customFormat="1" ht="12.75" customHeight="1">
      <c r="A12" s="25" t="s">
        <v>18</v>
      </c>
      <c r="B12" s="25" t="s">
        <v>19</v>
      </c>
      <c r="D12" s="27">
        <v>3</v>
      </c>
      <c r="E12" s="28">
        <v>20761.650000000001</v>
      </c>
      <c r="F12" s="28">
        <v>62284.95</v>
      </c>
      <c r="G12" s="28">
        <v>0</v>
      </c>
      <c r="H12" s="25">
        <f t="shared" si="0"/>
        <v>19717</v>
      </c>
    </row>
    <row r="13" spans="1:9" s="25" customFormat="1" ht="12.75" customHeight="1">
      <c r="A13" s="24">
        <v>46029</v>
      </c>
      <c r="B13" s="25" t="s">
        <v>178</v>
      </c>
      <c r="C13" s="25" t="s">
        <v>170</v>
      </c>
      <c r="D13" s="25" t="s">
        <v>12</v>
      </c>
      <c r="E13" s="25" t="s">
        <v>171</v>
      </c>
      <c r="F13" s="25" t="s">
        <v>172</v>
      </c>
      <c r="G13" s="25" t="s">
        <v>179</v>
      </c>
    </row>
    <row r="14" spans="1:9" s="25" customFormat="1" ht="12.75" customHeight="1">
      <c r="A14" s="25" t="s">
        <v>38</v>
      </c>
      <c r="B14" s="25" t="s">
        <v>39</v>
      </c>
      <c r="D14" s="27">
        <v>1</v>
      </c>
      <c r="E14" s="28">
        <v>105054.796658333</v>
      </c>
      <c r="F14" s="28">
        <v>105054.796658333</v>
      </c>
      <c r="G14" s="28">
        <v>0</v>
      </c>
      <c r="H14" s="25">
        <f t="shared" si="0"/>
        <v>106116</v>
      </c>
    </row>
    <row r="15" spans="1:9" s="25" customFormat="1" ht="12.75" customHeight="1">
      <c r="A15" s="25" t="s">
        <v>29</v>
      </c>
      <c r="B15" s="25" t="s">
        <v>30</v>
      </c>
      <c r="D15" s="27">
        <v>2</v>
      </c>
      <c r="E15" s="28">
        <v>49318.75</v>
      </c>
      <c r="F15" s="28">
        <v>98637.5</v>
      </c>
      <c r="G15" s="28">
        <v>0</v>
      </c>
      <c r="H15" s="25">
        <f t="shared" si="0"/>
        <v>45666</v>
      </c>
    </row>
    <row r="16" spans="1:9" s="25" customFormat="1" ht="12.75" customHeight="1">
      <c r="A16" s="25" t="s">
        <v>40</v>
      </c>
      <c r="B16" s="25" t="s">
        <v>41</v>
      </c>
      <c r="D16" s="27">
        <v>2</v>
      </c>
      <c r="E16" s="28">
        <v>69729.66</v>
      </c>
      <c r="F16" s="28">
        <v>139459.32</v>
      </c>
      <c r="G16" s="28">
        <v>0</v>
      </c>
      <c r="H16" s="25">
        <f t="shared" si="0"/>
        <v>64564</v>
      </c>
    </row>
    <row r="17" spans="1:9" s="25" customFormat="1" ht="12.75" customHeight="1">
      <c r="A17" s="25" t="s">
        <v>16</v>
      </c>
      <c r="B17" s="25" t="s">
        <v>17</v>
      </c>
      <c r="D17" s="27">
        <v>5</v>
      </c>
      <c r="E17" s="28">
        <v>21582.288</v>
      </c>
      <c r="F17" s="28">
        <v>107911.44</v>
      </c>
      <c r="G17" s="28">
        <v>0</v>
      </c>
      <c r="H17" s="25">
        <f t="shared" si="0"/>
        <v>20475</v>
      </c>
    </row>
    <row r="18" spans="1:9" s="25" customFormat="1" ht="12.75" customHeight="1">
      <c r="A18" s="25" t="s">
        <v>18</v>
      </c>
      <c r="B18" s="25" t="s">
        <v>19</v>
      </c>
      <c r="D18" s="27">
        <v>2</v>
      </c>
      <c r="E18" s="28">
        <v>20761.650000000001</v>
      </c>
      <c r="F18" s="28">
        <v>41523.300000000003</v>
      </c>
      <c r="G18" s="28">
        <v>0</v>
      </c>
      <c r="H18" s="25">
        <f t="shared" si="0"/>
        <v>19717</v>
      </c>
    </row>
    <row r="19" spans="1:9" s="25" customFormat="1" ht="12.75" customHeight="1">
      <c r="A19" s="24">
        <v>46031</v>
      </c>
      <c r="B19" s="25" t="s">
        <v>216</v>
      </c>
      <c r="C19" s="25" t="s">
        <v>217</v>
      </c>
      <c r="D19" s="25" t="s">
        <v>12</v>
      </c>
      <c r="E19" s="25" t="s">
        <v>218</v>
      </c>
      <c r="F19" s="25" t="s">
        <v>219</v>
      </c>
      <c r="G19" s="25" t="s">
        <v>220</v>
      </c>
      <c r="I19" s="25" t="s">
        <v>457</v>
      </c>
    </row>
    <row r="20" spans="1:9" s="25" customFormat="1" ht="12.75" customHeight="1">
      <c r="A20" s="25" t="s">
        <v>59</v>
      </c>
      <c r="B20" s="25" t="s">
        <v>60</v>
      </c>
      <c r="D20" s="27">
        <v>2</v>
      </c>
      <c r="E20" s="28">
        <v>45208.666700000002</v>
      </c>
      <c r="F20" s="28">
        <v>90417.333400000003</v>
      </c>
      <c r="G20" s="28">
        <v>0</v>
      </c>
      <c r="H20" s="25">
        <f t="shared" si="0"/>
        <v>41860</v>
      </c>
    </row>
    <row r="21" spans="1:9" s="25" customFormat="1" ht="12.75" customHeight="1">
      <c r="A21" s="24">
        <v>46031</v>
      </c>
      <c r="B21" s="25" t="s">
        <v>232</v>
      </c>
      <c r="C21" s="25" t="s">
        <v>233</v>
      </c>
      <c r="D21" s="25" t="s">
        <v>12</v>
      </c>
      <c r="E21" s="25" t="s">
        <v>234</v>
      </c>
      <c r="F21" s="25" t="s">
        <v>235</v>
      </c>
      <c r="G21" s="25" t="s">
        <v>236</v>
      </c>
    </row>
    <row r="22" spans="1:9" s="25" customFormat="1" ht="12.75" customHeight="1">
      <c r="A22" s="25" t="s">
        <v>18</v>
      </c>
      <c r="B22" s="25" t="s">
        <v>19</v>
      </c>
      <c r="D22" s="27">
        <v>1</v>
      </c>
      <c r="E22" s="28">
        <v>20761.650000000001</v>
      </c>
      <c r="F22" s="28">
        <v>20761.650000000001</v>
      </c>
      <c r="G22" s="28">
        <v>0</v>
      </c>
      <c r="H22" s="25">
        <f t="shared" si="0"/>
        <v>19717</v>
      </c>
    </row>
    <row r="23" spans="1:9" s="25" customFormat="1" ht="12.75" customHeight="1">
      <c r="A23" s="24">
        <v>46034</v>
      </c>
      <c r="B23" s="25" t="s">
        <v>266</v>
      </c>
      <c r="C23" s="25" t="s">
        <v>11</v>
      </c>
      <c r="D23" s="25" t="s">
        <v>12</v>
      </c>
      <c r="E23" s="25" t="s">
        <v>13</v>
      </c>
      <c r="F23" s="25" t="s">
        <v>14</v>
      </c>
      <c r="G23" s="25" t="s">
        <v>267</v>
      </c>
    </row>
    <row r="24" spans="1:9" s="25" customFormat="1" ht="12.75" customHeight="1">
      <c r="A24" s="25" t="s">
        <v>29</v>
      </c>
      <c r="B24" s="25" t="s">
        <v>30</v>
      </c>
      <c r="D24" s="27">
        <v>2</v>
      </c>
      <c r="E24" s="28">
        <v>49318.75</v>
      </c>
      <c r="F24" s="28">
        <v>98637.5</v>
      </c>
      <c r="G24" s="28">
        <v>0</v>
      </c>
      <c r="H24" s="25">
        <f t="shared" si="0"/>
        <v>45666</v>
      </c>
    </row>
    <row r="25" spans="1:9" s="25" customFormat="1" ht="12.75" customHeight="1">
      <c r="A25" s="25" t="s">
        <v>59</v>
      </c>
      <c r="B25" s="25" t="s">
        <v>60</v>
      </c>
      <c r="D25" s="27">
        <v>2</v>
      </c>
      <c r="E25" s="28">
        <v>45208.666700000002</v>
      </c>
      <c r="F25" s="28">
        <v>90417.333400000003</v>
      </c>
      <c r="G25" s="28">
        <v>0</v>
      </c>
      <c r="H25" s="25">
        <f t="shared" si="0"/>
        <v>41860</v>
      </c>
    </row>
    <row r="26" spans="1:9" s="25" customFormat="1" ht="12.75" customHeight="1">
      <c r="A26" s="25" t="s">
        <v>16</v>
      </c>
      <c r="B26" s="25" t="s">
        <v>17</v>
      </c>
      <c r="D26" s="27">
        <v>1</v>
      </c>
      <c r="E26" s="28">
        <v>21582.288</v>
      </c>
      <c r="F26" s="28">
        <v>21582.288</v>
      </c>
      <c r="G26" s="28">
        <v>0</v>
      </c>
      <c r="H26" s="25">
        <f t="shared" si="0"/>
        <v>20475</v>
      </c>
    </row>
    <row r="27" spans="1:9" s="25" customFormat="1" ht="12.75" customHeight="1">
      <c r="A27" s="24">
        <v>46035</v>
      </c>
      <c r="B27" s="25" t="s">
        <v>295</v>
      </c>
      <c r="C27" s="25" t="s">
        <v>34</v>
      </c>
      <c r="D27" s="25" t="s">
        <v>12</v>
      </c>
      <c r="E27" s="25" t="s">
        <v>35</v>
      </c>
      <c r="F27" s="25" t="s">
        <v>36</v>
      </c>
      <c r="G27" s="25" t="s">
        <v>214</v>
      </c>
    </row>
    <row r="28" spans="1:9" s="25" customFormat="1" ht="12.75" customHeight="1">
      <c r="A28" s="25" t="s">
        <v>66</v>
      </c>
      <c r="B28" s="25" t="s">
        <v>67</v>
      </c>
      <c r="D28" s="27">
        <v>1</v>
      </c>
      <c r="E28" s="28">
        <v>69096.444405139802</v>
      </c>
      <c r="F28" s="28">
        <v>69096.444405139802</v>
      </c>
      <c r="G28" s="28">
        <v>0</v>
      </c>
      <c r="H28" s="25">
        <f t="shared" si="0"/>
        <v>66822</v>
      </c>
    </row>
    <row r="29" spans="1:9" s="25" customFormat="1" ht="12.75" customHeight="1">
      <c r="A29" s="25" t="s">
        <v>52</v>
      </c>
      <c r="B29" s="25" t="s">
        <v>53</v>
      </c>
      <c r="D29" s="27">
        <v>1</v>
      </c>
      <c r="E29" s="28">
        <v>23716.7204250295</v>
      </c>
      <c r="F29" s="28">
        <v>23716.7204250295</v>
      </c>
      <c r="G29" s="28">
        <v>0</v>
      </c>
      <c r="H29" s="25">
        <f t="shared" si="0"/>
        <v>22340</v>
      </c>
    </row>
    <row r="30" spans="1:9" s="25" customFormat="1" ht="12.75" customHeight="1">
      <c r="A30" s="24">
        <v>46041</v>
      </c>
      <c r="B30" s="25" t="s">
        <v>342</v>
      </c>
      <c r="C30" s="25" t="s">
        <v>343</v>
      </c>
      <c r="D30" s="25" t="s">
        <v>12</v>
      </c>
      <c r="E30" s="25" t="s">
        <v>344</v>
      </c>
      <c r="F30" s="25" t="s">
        <v>345</v>
      </c>
      <c r="G30" s="25" t="s">
        <v>346</v>
      </c>
    </row>
    <row r="31" spans="1:9" s="25" customFormat="1" ht="12.75" customHeight="1">
      <c r="A31" s="25" t="s">
        <v>59</v>
      </c>
      <c r="B31" s="25" t="s">
        <v>60</v>
      </c>
      <c r="D31" s="27">
        <v>1</v>
      </c>
      <c r="E31" s="28">
        <v>45208.666700000002</v>
      </c>
      <c r="F31" s="28">
        <v>45208.666700000002</v>
      </c>
      <c r="G31" s="28">
        <v>0</v>
      </c>
      <c r="H31" s="25">
        <f t="shared" si="0"/>
        <v>41860</v>
      </c>
    </row>
    <row r="32" spans="1:9" s="25" customFormat="1" ht="12.75" customHeight="1">
      <c r="A32" s="24">
        <v>46042</v>
      </c>
      <c r="B32" s="25" t="s">
        <v>367</v>
      </c>
      <c r="C32" s="25" t="s">
        <v>170</v>
      </c>
      <c r="D32" s="25" t="s">
        <v>12</v>
      </c>
      <c r="E32" s="25" t="s">
        <v>171</v>
      </c>
      <c r="F32" s="25" t="s">
        <v>172</v>
      </c>
      <c r="G32" s="25" t="s">
        <v>368</v>
      </c>
    </row>
    <row r="33" spans="1:9" s="25" customFormat="1" ht="12.75" customHeight="1">
      <c r="A33" s="25" t="s">
        <v>40</v>
      </c>
      <c r="B33" s="25" t="s">
        <v>41</v>
      </c>
      <c r="D33" s="27">
        <v>2</v>
      </c>
      <c r="E33" s="28">
        <v>69729.66</v>
      </c>
      <c r="F33" s="28">
        <v>139459.32</v>
      </c>
      <c r="G33" s="28">
        <v>0</v>
      </c>
      <c r="H33" s="25">
        <f t="shared" si="0"/>
        <v>64564</v>
      </c>
    </row>
    <row r="34" spans="1:9" s="25" customFormat="1" ht="12.75" customHeight="1">
      <c r="A34" s="24">
        <v>46043</v>
      </c>
      <c r="B34" s="25" t="s">
        <v>386</v>
      </c>
      <c r="C34" s="25" t="s">
        <v>217</v>
      </c>
      <c r="D34" s="25" t="s">
        <v>12</v>
      </c>
      <c r="E34" s="25" t="s">
        <v>218</v>
      </c>
      <c r="F34" s="25" t="s">
        <v>219</v>
      </c>
      <c r="G34" s="25" t="s">
        <v>377</v>
      </c>
      <c r="I34" s="25" t="s">
        <v>457</v>
      </c>
    </row>
    <row r="35" spans="1:9" s="25" customFormat="1" ht="12.75" customHeight="1">
      <c r="A35" s="25" t="s">
        <v>40</v>
      </c>
      <c r="B35" s="25" t="s">
        <v>41</v>
      </c>
      <c r="D35" s="27">
        <v>1</v>
      </c>
      <c r="E35" s="28">
        <v>69729.66</v>
      </c>
      <c r="F35" s="28">
        <v>69729.66</v>
      </c>
      <c r="G35" s="28">
        <v>0</v>
      </c>
      <c r="H35" s="25">
        <f t="shared" si="0"/>
        <v>64564</v>
      </c>
    </row>
    <row r="36" spans="1:9" s="25" customFormat="1" ht="12.75" customHeight="1">
      <c r="A36" s="24">
        <v>46046</v>
      </c>
      <c r="B36" s="25" t="s">
        <v>406</v>
      </c>
      <c r="C36" s="25" t="s">
        <v>217</v>
      </c>
      <c r="D36" s="25" t="s">
        <v>12</v>
      </c>
      <c r="E36" s="25" t="s">
        <v>218</v>
      </c>
      <c r="F36" s="25" t="s">
        <v>219</v>
      </c>
      <c r="G36" s="25" t="s">
        <v>407</v>
      </c>
      <c r="I36" s="25" t="s">
        <v>457</v>
      </c>
    </row>
    <row r="37" spans="1:9" s="25" customFormat="1" ht="12.75" customHeight="1">
      <c r="A37" s="25" t="s">
        <v>59</v>
      </c>
      <c r="B37" s="25" t="s">
        <v>60</v>
      </c>
      <c r="D37" s="27">
        <v>1</v>
      </c>
      <c r="E37" s="28">
        <v>45208.666700000002</v>
      </c>
      <c r="F37" s="28">
        <v>45208.666700000002</v>
      </c>
      <c r="G37" s="28">
        <v>0</v>
      </c>
      <c r="H37" s="25">
        <f t="shared" si="0"/>
        <v>41860</v>
      </c>
    </row>
    <row r="38" spans="1:9" s="25" customFormat="1" ht="12.75" customHeight="1">
      <c r="A38" s="24">
        <v>46048</v>
      </c>
      <c r="B38" s="25" t="s">
        <v>419</v>
      </c>
      <c r="C38" s="25" t="s">
        <v>11</v>
      </c>
      <c r="D38" s="25" t="s">
        <v>12</v>
      </c>
      <c r="E38" s="25" t="s">
        <v>13</v>
      </c>
      <c r="F38" s="25" t="s">
        <v>14</v>
      </c>
      <c r="G38" s="25" t="s">
        <v>420</v>
      </c>
    </row>
    <row r="39" spans="1:9" s="25" customFormat="1" ht="12.75" customHeight="1">
      <c r="A39" s="25" t="s">
        <v>383</v>
      </c>
      <c r="B39" s="25" t="s">
        <v>384</v>
      </c>
      <c r="D39" s="27">
        <v>1</v>
      </c>
      <c r="E39" s="28">
        <v>125940</v>
      </c>
      <c r="F39" s="28">
        <v>125940</v>
      </c>
      <c r="G39" s="28">
        <v>0</v>
      </c>
      <c r="H39" s="25">
        <f t="shared" si="0"/>
        <v>84893</v>
      </c>
    </row>
    <row r="40" spans="1:9" s="25" customFormat="1" ht="12.75" customHeight="1">
      <c r="A40" s="24">
        <v>46048</v>
      </c>
      <c r="B40" s="25" t="s">
        <v>421</v>
      </c>
      <c r="C40" s="25" t="s">
        <v>43</v>
      </c>
      <c r="D40" s="25" t="s">
        <v>12</v>
      </c>
      <c r="E40" s="25" t="s">
        <v>44</v>
      </c>
      <c r="F40" s="25" t="s">
        <v>45</v>
      </c>
      <c r="G40" s="25" t="s">
        <v>422</v>
      </c>
    </row>
    <row r="41" spans="1:9" s="25" customFormat="1" ht="12.75" customHeight="1">
      <c r="A41" s="25" t="s">
        <v>83</v>
      </c>
      <c r="B41" s="25" t="s">
        <v>84</v>
      </c>
      <c r="D41" s="27">
        <v>2</v>
      </c>
      <c r="E41" s="28">
        <v>109686.21</v>
      </c>
      <c r="F41" s="28">
        <v>219372.42</v>
      </c>
      <c r="G41" s="28">
        <v>0</v>
      </c>
      <c r="H41" s="25">
        <f t="shared" si="0"/>
        <v>101561</v>
      </c>
    </row>
    <row r="42" spans="1:9" s="25" customFormat="1" ht="12.75" customHeight="1">
      <c r="A42" s="24">
        <v>46051</v>
      </c>
      <c r="B42" s="25" t="s">
        <v>430</v>
      </c>
      <c r="C42" s="25" t="s">
        <v>431</v>
      </c>
      <c r="D42" s="25" t="s">
        <v>12</v>
      </c>
      <c r="E42" s="25" t="s">
        <v>432</v>
      </c>
      <c r="F42" s="25" t="s">
        <v>433</v>
      </c>
      <c r="G42" s="25" t="s">
        <v>302</v>
      </c>
    </row>
    <row r="43" spans="1:9" s="25" customFormat="1" ht="12.75" customHeight="1">
      <c r="A43" s="25" t="s">
        <v>27</v>
      </c>
      <c r="B43" s="25" t="s">
        <v>28</v>
      </c>
      <c r="D43" s="27">
        <v>1</v>
      </c>
      <c r="E43" s="28">
        <v>54638.775804398101</v>
      </c>
      <c r="F43" s="28">
        <v>54638.775804398101</v>
      </c>
      <c r="G43" s="28">
        <v>0</v>
      </c>
      <c r="H43" s="25">
        <f t="shared" si="0"/>
        <v>50591</v>
      </c>
    </row>
    <row r="44" spans="1:9" s="25" customFormat="1" ht="12.75" customHeight="1">
      <c r="A44" s="25" t="s">
        <v>40</v>
      </c>
      <c r="B44" s="25" t="s">
        <v>41</v>
      </c>
      <c r="D44" s="27">
        <v>1</v>
      </c>
      <c r="E44" s="28">
        <v>69729.66</v>
      </c>
      <c r="F44" s="28">
        <v>69729.66</v>
      </c>
      <c r="G44" s="28">
        <v>0</v>
      </c>
      <c r="H44" s="25">
        <f t="shared" si="0"/>
        <v>64564</v>
      </c>
    </row>
    <row r="45" spans="1:9" s="25" customFormat="1" ht="12.75" customHeight="1">
      <c r="A45" s="25" t="s">
        <v>52</v>
      </c>
      <c r="B45" s="25" t="s">
        <v>53</v>
      </c>
      <c r="D45" s="27">
        <v>1</v>
      </c>
      <c r="E45" s="28">
        <v>23716.7204250295</v>
      </c>
      <c r="F45" s="28">
        <v>23716.7204250295</v>
      </c>
      <c r="G45" s="28">
        <v>0</v>
      </c>
      <c r="H45" s="25">
        <f t="shared" si="0"/>
        <v>22340</v>
      </c>
    </row>
    <row r="46" spans="1:9" s="25" customFormat="1" ht="12.75" customHeight="1">
      <c r="A46" s="25" t="s">
        <v>16</v>
      </c>
      <c r="B46" s="25" t="s">
        <v>17</v>
      </c>
      <c r="D46" s="27">
        <v>2</v>
      </c>
      <c r="E46" s="28">
        <v>21582.288</v>
      </c>
      <c r="F46" s="28">
        <v>43164.576000000001</v>
      </c>
      <c r="G46" s="28">
        <v>0</v>
      </c>
      <c r="H46" s="25">
        <f t="shared" si="0"/>
        <v>20475</v>
      </c>
    </row>
    <row r="47" spans="1:9" s="25" customFormat="1" ht="12.75" customHeight="1">
      <c r="A47" s="25" t="s">
        <v>18</v>
      </c>
      <c r="B47" s="25" t="s">
        <v>19</v>
      </c>
      <c r="D47" s="27">
        <v>2</v>
      </c>
      <c r="E47" s="28">
        <v>20761.650000000001</v>
      </c>
      <c r="F47" s="28">
        <v>41523.300000000003</v>
      </c>
      <c r="G47" s="28">
        <v>0</v>
      </c>
      <c r="H47" s="25">
        <f t="shared" si="0"/>
        <v>19717</v>
      </c>
    </row>
    <row r="48" spans="1:9" s="25" customFormat="1" ht="12.75" customHeight="1">
      <c r="A48" s="25" t="s">
        <v>446</v>
      </c>
      <c r="B48" s="32">
        <v>553</v>
      </c>
      <c r="C48" s="28">
        <v>30107488.2211085</v>
      </c>
      <c r="D48" s="28">
        <v>0</v>
      </c>
      <c r="E48" s="28">
        <v>0</v>
      </c>
      <c r="F48" s="28">
        <v>44659900</v>
      </c>
    </row>
    <row r="49" spans="1:7" s="25" customFormat="1" ht="12.75" customHeight="1">
      <c r="A49" s="25" t="s">
        <v>447</v>
      </c>
      <c r="B49" s="28">
        <v>1</v>
      </c>
    </row>
    <row r="53" spans="1:7">
      <c r="A53" s="3" t="s">
        <v>448</v>
      </c>
      <c r="B53" s="3" t="s">
        <v>449</v>
      </c>
      <c r="C53" s="3" t="s">
        <v>450</v>
      </c>
      <c r="D53" s="3" t="s">
        <v>451</v>
      </c>
      <c r="E53" s="3" t="s">
        <v>452</v>
      </c>
      <c r="F53" s="3" t="s">
        <v>453</v>
      </c>
      <c r="G53" s="4" t="s">
        <v>454</v>
      </c>
    </row>
    <row r="54" spans="1:7">
      <c r="A54" s="5" t="s">
        <v>66</v>
      </c>
      <c r="B54" s="5" t="s">
        <v>67</v>
      </c>
      <c r="C54" s="5">
        <f t="shared" ref="C54:C65" si="1">+SUMIF($A$1:$A$49,A54,$D$1:$D$49)</f>
        <v>1</v>
      </c>
      <c r="D54" s="6">
        <v>66822</v>
      </c>
      <c r="E54" s="6">
        <f t="shared" ref="E54:E65" si="2">+D54*C54</f>
        <v>66822</v>
      </c>
      <c r="F54" s="6">
        <f t="shared" ref="F54:F65" si="3">+E54*8%</f>
        <v>5345.76</v>
      </c>
      <c r="G54" s="7">
        <f t="shared" ref="G54:G65" si="4">+E54+F54</f>
        <v>72167.759999999995</v>
      </c>
    </row>
    <row r="55" spans="1:7">
      <c r="A55" s="5" t="s">
        <v>27</v>
      </c>
      <c r="B55" s="5" t="s">
        <v>28</v>
      </c>
      <c r="C55" s="5">
        <f t="shared" si="1"/>
        <v>1</v>
      </c>
      <c r="D55" s="6">
        <v>50591</v>
      </c>
      <c r="E55" s="6">
        <f t="shared" si="2"/>
        <v>50591</v>
      </c>
      <c r="F55" s="6">
        <f t="shared" si="3"/>
        <v>4047.28</v>
      </c>
      <c r="G55" s="7">
        <f t="shared" si="4"/>
        <v>54638.28</v>
      </c>
    </row>
    <row r="56" spans="1:7">
      <c r="A56" s="5" t="s">
        <v>38</v>
      </c>
      <c r="B56" s="5" t="s">
        <v>39</v>
      </c>
      <c r="C56" s="5">
        <f t="shared" si="1"/>
        <v>1</v>
      </c>
      <c r="D56" s="6">
        <v>106116</v>
      </c>
      <c r="E56" s="6">
        <f t="shared" si="2"/>
        <v>106116</v>
      </c>
      <c r="F56" s="6">
        <f t="shared" si="3"/>
        <v>8489.2800000000007</v>
      </c>
      <c r="G56" s="7">
        <f t="shared" si="4"/>
        <v>114605.28</v>
      </c>
    </row>
    <row r="57" spans="1:7">
      <c r="A57" s="5" t="s">
        <v>29</v>
      </c>
      <c r="B57" s="5" t="s">
        <v>30</v>
      </c>
      <c r="C57" s="5">
        <f t="shared" si="1"/>
        <v>4</v>
      </c>
      <c r="D57" s="6">
        <v>45666</v>
      </c>
      <c r="E57" s="6">
        <f t="shared" si="2"/>
        <v>182664</v>
      </c>
      <c r="F57" s="6">
        <f t="shared" si="3"/>
        <v>14613.12</v>
      </c>
      <c r="G57" s="7">
        <f t="shared" si="4"/>
        <v>197277.12</v>
      </c>
    </row>
    <row r="58" spans="1:7">
      <c r="A58" s="5" t="s">
        <v>59</v>
      </c>
      <c r="B58" s="5" t="s">
        <v>60</v>
      </c>
      <c r="C58" s="5">
        <f t="shared" si="1"/>
        <v>7</v>
      </c>
      <c r="D58" s="6">
        <v>41860</v>
      </c>
      <c r="E58" s="6">
        <f t="shared" si="2"/>
        <v>293020</v>
      </c>
      <c r="F58" s="6">
        <f t="shared" si="3"/>
        <v>23441.600000000002</v>
      </c>
      <c r="G58" s="7">
        <f t="shared" si="4"/>
        <v>316461.59999999998</v>
      </c>
    </row>
    <row r="59" spans="1:7">
      <c r="A59" s="5" t="s">
        <v>40</v>
      </c>
      <c r="B59" s="5" t="s">
        <v>41</v>
      </c>
      <c r="C59" s="5">
        <f t="shared" si="1"/>
        <v>7</v>
      </c>
      <c r="D59" s="6">
        <v>64564</v>
      </c>
      <c r="E59" s="6">
        <f t="shared" si="2"/>
        <v>451948</v>
      </c>
      <c r="F59" s="6">
        <f t="shared" si="3"/>
        <v>36155.840000000004</v>
      </c>
      <c r="G59" s="7">
        <f t="shared" si="4"/>
        <v>488103.84</v>
      </c>
    </row>
    <row r="60" spans="1:7">
      <c r="A60" s="5" t="s">
        <v>31</v>
      </c>
      <c r="B60" s="5" t="s">
        <v>32</v>
      </c>
      <c r="C60" s="5">
        <f t="shared" si="1"/>
        <v>1</v>
      </c>
      <c r="D60" s="6">
        <v>67567</v>
      </c>
      <c r="E60" s="6">
        <f t="shared" si="2"/>
        <v>67567</v>
      </c>
      <c r="F60" s="6">
        <f t="shared" si="3"/>
        <v>5405.36</v>
      </c>
      <c r="G60" s="7">
        <f t="shared" si="4"/>
        <v>72972.36</v>
      </c>
    </row>
    <row r="61" spans="1:7">
      <c r="A61" s="5" t="s">
        <v>52</v>
      </c>
      <c r="B61" s="5" t="s">
        <v>53</v>
      </c>
      <c r="C61" s="5">
        <f t="shared" si="1"/>
        <v>3</v>
      </c>
      <c r="D61" s="6">
        <v>22340</v>
      </c>
      <c r="E61" s="6">
        <f t="shared" si="2"/>
        <v>67020</v>
      </c>
      <c r="F61" s="6">
        <f t="shared" si="3"/>
        <v>5361.6</v>
      </c>
      <c r="G61" s="7">
        <f t="shared" si="4"/>
        <v>72381.600000000006</v>
      </c>
    </row>
    <row r="62" spans="1:7">
      <c r="A62" s="5" t="s">
        <v>83</v>
      </c>
      <c r="B62" s="5" t="s">
        <v>84</v>
      </c>
      <c r="C62" s="5">
        <f t="shared" si="1"/>
        <v>4</v>
      </c>
      <c r="D62" s="6">
        <v>101561</v>
      </c>
      <c r="E62" s="6">
        <f t="shared" si="2"/>
        <v>406244</v>
      </c>
      <c r="F62" s="6">
        <f t="shared" si="3"/>
        <v>32499.52</v>
      </c>
      <c r="G62" s="7">
        <f t="shared" si="4"/>
        <v>438743.52</v>
      </c>
    </row>
    <row r="63" spans="1:7">
      <c r="A63" s="5" t="s">
        <v>16</v>
      </c>
      <c r="B63" s="5" t="s">
        <v>17</v>
      </c>
      <c r="C63" s="5">
        <f t="shared" si="1"/>
        <v>8</v>
      </c>
      <c r="D63" s="6">
        <v>20475</v>
      </c>
      <c r="E63" s="6">
        <f t="shared" si="2"/>
        <v>163800</v>
      </c>
      <c r="F63" s="6">
        <f t="shared" si="3"/>
        <v>13104</v>
      </c>
      <c r="G63" s="7">
        <f t="shared" si="4"/>
        <v>176904</v>
      </c>
    </row>
    <row r="64" spans="1:7">
      <c r="A64" s="5" t="s">
        <v>18</v>
      </c>
      <c r="B64" s="5" t="s">
        <v>19</v>
      </c>
      <c r="C64" s="5">
        <f t="shared" si="1"/>
        <v>9</v>
      </c>
      <c r="D64" s="6">
        <v>19717</v>
      </c>
      <c r="E64" s="6">
        <f t="shared" si="2"/>
        <v>177453</v>
      </c>
      <c r="F64" s="6">
        <f t="shared" si="3"/>
        <v>14196.24</v>
      </c>
      <c r="G64" s="7">
        <f t="shared" si="4"/>
        <v>191649.24</v>
      </c>
    </row>
    <row r="65" spans="1:7">
      <c r="A65" s="5" t="s">
        <v>383</v>
      </c>
      <c r="B65" s="5" t="s">
        <v>384</v>
      </c>
      <c r="C65" s="5">
        <f t="shared" si="1"/>
        <v>1</v>
      </c>
      <c r="D65" s="6">
        <v>84893</v>
      </c>
      <c r="E65" s="6">
        <f t="shared" si="2"/>
        <v>84893</v>
      </c>
      <c r="F65" s="6">
        <f t="shared" si="3"/>
        <v>6791.4400000000005</v>
      </c>
      <c r="G65" s="7">
        <f t="shared" si="4"/>
        <v>91684.44</v>
      </c>
    </row>
    <row r="66" spans="1:7">
      <c r="A66" s="33" t="s">
        <v>455</v>
      </c>
      <c r="B66" s="33"/>
      <c r="C66" s="8">
        <f t="shared" ref="C66:G66" si="5">+SUM(C54:C65)</f>
        <v>47</v>
      </c>
      <c r="D66" s="8"/>
      <c r="E66" s="8">
        <f t="shared" si="5"/>
        <v>2118138</v>
      </c>
      <c r="F66" s="8">
        <f t="shared" si="5"/>
        <v>169451.04</v>
      </c>
      <c r="G66" s="9">
        <f t="shared" si="5"/>
        <v>2287589.0400000005</v>
      </c>
    </row>
  </sheetData>
  <autoFilter ref="A2:G49" xr:uid="{00000000-0001-0000-0100-000000000000}"/>
  <mergeCells count="1">
    <mergeCell ref="A66:B6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451"/>
  <sheetViews>
    <sheetView topLeftCell="A428" workbookViewId="0">
      <selection activeCell="A429" sqref="A429"/>
    </sheetView>
  </sheetViews>
  <sheetFormatPr defaultColWidth="8" defaultRowHeight="12.75" customHeight="1"/>
  <cols>
    <col min="1" max="1" width="33" style="1" bestFit="1" customWidth="1"/>
    <col min="2" max="2" width="35.42578125" style="1" customWidth="1"/>
    <col min="3" max="3" width="14.7109375" style="1" customWidth="1"/>
    <col min="4" max="4" width="12" style="1" customWidth="1"/>
    <col min="5" max="5" width="14.42578125" style="1" customWidth="1"/>
    <col min="6" max="6" width="15" style="1" customWidth="1"/>
    <col min="7" max="7" width="13.28515625" style="1" customWidth="1"/>
    <col min="8" max="8" width="13.28515625" style="22" customWidth="1"/>
    <col min="9" max="9" width="11.28515625" style="20" bestFit="1" customWidth="1"/>
    <col min="10" max="10" width="2.42578125" style="1" customWidth="1"/>
    <col min="11" max="12" width="10.140625" style="1" bestFit="1" customWidth="1"/>
    <col min="13" max="251" width="6.85546875" style="1"/>
    <col min="252" max="16384" width="8" style="1"/>
  </cols>
  <sheetData>
    <row r="1" spans="1:11" ht="12.75" customHeight="1">
      <c r="K1" s="1" t="s">
        <v>460</v>
      </c>
    </row>
    <row r="2" spans="1:11" ht="12.75" customHeight="1">
      <c r="H2" s="22">
        <f>+SUBTOTAL(3,C40:C428)</f>
        <v>109</v>
      </c>
      <c r="K2" s="1" t="s">
        <v>458</v>
      </c>
    </row>
    <row r="3" spans="1:11" ht="12.75" customHeight="1">
      <c r="A3" s="1" t="s">
        <v>0</v>
      </c>
      <c r="B3" s="1" t="s">
        <v>1</v>
      </c>
      <c r="C3" s="2">
        <v>46055</v>
      </c>
      <c r="D3" s="1" t="s">
        <v>2</v>
      </c>
      <c r="K3" s="21" t="s">
        <v>459</v>
      </c>
    </row>
    <row r="4" spans="1:11" ht="12.75" customHeigh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K4" s="2">
        <v>46076</v>
      </c>
    </row>
    <row r="5" spans="1:11" ht="12.75" customHeight="1">
      <c r="A5" s="24">
        <v>46024</v>
      </c>
      <c r="B5" s="25" t="s">
        <v>10</v>
      </c>
      <c r="C5" s="25" t="s">
        <v>11</v>
      </c>
      <c r="D5" s="25" t="s">
        <v>12</v>
      </c>
      <c r="E5" s="25" t="s">
        <v>13</v>
      </c>
      <c r="F5" s="25" t="s">
        <v>14</v>
      </c>
      <c r="G5" s="25" t="s">
        <v>15</v>
      </c>
      <c r="H5" s="26"/>
      <c r="I5" s="25"/>
    </row>
    <row r="6" spans="1:11" ht="12.75" customHeight="1">
      <c r="A6" s="25" t="s">
        <v>16</v>
      </c>
      <c r="B6" s="25" t="s">
        <v>17</v>
      </c>
      <c r="C6" s="25"/>
      <c r="D6" s="27">
        <v>2</v>
      </c>
      <c r="E6" s="28">
        <v>21582.288</v>
      </c>
      <c r="F6" s="28">
        <v>43164.576000000001</v>
      </c>
      <c r="G6" s="28">
        <v>0</v>
      </c>
      <c r="H6" s="26">
        <f t="shared" ref="H6:H18" si="0">+VLOOKUP(B6,$B$432:$D$449,3,0)</f>
        <v>20475</v>
      </c>
      <c r="I6" s="25">
        <f>+D6*H6*1.08</f>
        <v>44226</v>
      </c>
    </row>
    <row r="7" spans="1:11" ht="12.75" customHeight="1">
      <c r="A7" s="25" t="s">
        <v>18</v>
      </c>
      <c r="B7" s="25" t="s">
        <v>19</v>
      </c>
      <c r="C7" s="25"/>
      <c r="D7" s="27">
        <v>2</v>
      </c>
      <c r="E7" s="28">
        <v>20761.650000000001</v>
      </c>
      <c r="F7" s="28">
        <v>41523.300000000003</v>
      </c>
      <c r="G7" s="28">
        <v>0</v>
      </c>
      <c r="H7" s="26">
        <f t="shared" si="0"/>
        <v>19716.976999999999</v>
      </c>
      <c r="I7" s="25">
        <f t="shared" ref="I7:I69" si="1">+D7*H7*1.08</f>
        <v>42588.670319999997</v>
      </c>
    </row>
    <row r="8" spans="1:11" s="25" customFormat="1" ht="12.75" customHeight="1">
      <c r="A8" s="24">
        <v>46024</v>
      </c>
      <c r="B8" s="25" t="s">
        <v>20</v>
      </c>
      <c r="C8" s="25" t="s">
        <v>21</v>
      </c>
      <c r="D8" s="25" t="s">
        <v>12</v>
      </c>
      <c r="E8" s="25" t="s">
        <v>22</v>
      </c>
      <c r="F8" s="25" t="s">
        <v>23</v>
      </c>
      <c r="G8" s="25" t="s">
        <v>24</v>
      </c>
      <c r="H8" s="26" t="e">
        <f t="shared" si="0"/>
        <v>#N/A</v>
      </c>
      <c r="I8" s="29"/>
    </row>
    <row r="9" spans="1:11" s="25" customFormat="1" ht="12.75" customHeight="1">
      <c r="A9" s="25" t="s">
        <v>25</v>
      </c>
      <c r="B9" s="25" t="s">
        <v>26</v>
      </c>
      <c r="D9" s="27">
        <v>1</v>
      </c>
      <c r="E9" s="28">
        <v>117018.002222222</v>
      </c>
      <c r="F9" s="28">
        <v>117018.002222222</v>
      </c>
      <c r="G9" s="28">
        <v>0</v>
      </c>
      <c r="H9" s="26">
        <f t="shared" si="0"/>
        <v>108350</v>
      </c>
      <c r="I9" s="29">
        <f t="shared" si="1"/>
        <v>117018.00000000001</v>
      </c>
    </row>
    <row r="10" spans="1:11" s="25" customFormat="1" ht="12.75" customHeight="1">
      <c r="A10" s="25" t="s">
        <v>27</v>
      </c>
      <c r="B10" s="25" t="s">
        <v>28</v>
      </c>
      <c r="D10" s="27">
        <v>1</v>
      </c>
      <c r="E10" s="28">
        <v>54638.775804398101</v>
      </c>
      <c r="F10" s="28">
        <v>54638.775804398101</v>
      </c>
      <c r="G10" s="28">
        <v>0</v>
      </c>
      <c r="H10" s="26">
        <f t="shared" si="0"/>
        <v>50591.357000000004</v>
      </c>
      <c r="I10" s="29">
        <f t="shared" si="1"/>
        <v>54638.665560000009</v>
      </c>
    </row>
    <row r="11" spans="1:11" s="25" customFormat="1" ht="12.75" customHeight="1">
      <c r="A11" s="25" t="s">
        <v>29</v>
      </c>
      <c r="B11" s="25" t="s">
        <v>30</v>
      </c>
      <c r="D11" s="27">
        <v>1</v>
      </c>
      <c r="E11" s="28">
        <v>49318.75</v>
      </c>
      <c r="F11" s="28">
        <v>49318.75</v>
      </c>
      <c r="G11" s="28">
        <v>0</v>
      </c>
      <c r="H11" s="26">
        <f t="shared" si="0"/>
        <v>45665.74</v>
      </c>
      <c r="I11" s="29">
        <f t="shared" si="1"/>
        <v>49318.999199999998</v>
      </c>
    </row>
    <row r="12" spans="1:11" s="25" customFormat="1" ht="12.75" customHeight="1">
      <c r="A12" s="25" t="s">
        <v>31</v>
      </c>
      <c r="B12" s="25" t="s">
        <v>32</v>
      </c>
      <c r="D12" s="27">
        <v>1</v>
      </c>
      <c r="E12" s="28">
        <v>72972.666700000002</v>
      </c>
      <c r="F12" s="28">
        <v>72972.666700000002</v>
      </c>
      <c r="G12" s="28">
        <v>0</v>
      </c>
      <c r="H12" s="26">
        <f t="shared" si="0"/>
        <v>67567.282999999996</v>
      </c>
      <c r="I12" s="29">
        <f t="shared" si="1"/>
        <v>72972.665640000007</v>
      </c>
    </row>
    <row r="13" spans="1:11" s="25" customFormat="1" ht="12.75" customHeight="1">
      <c r="A13" s="24">
        <v>46024</v>
      </c>
      <c r="B13" s="25" t="s">
        <v>33</v>
      </c>
      <c r="C13" s="25" t="s">
        <v>34</v>
      </c>
      <c r="D13" s="25" t="s">
        <v>12</v>
      </c>
      <c r="E13" s="25" t="s">
        <v>35</v>
      </c>
      <c r="F13" s="25" t="s">
        <v>36</v>
      </c>
      <c r="G13" s="25" t="s">
        <v>37</v>
      </c>
      <c r="H13" s="26" t="e">
        <f t="shared" si="0"/>
        <v>#N/A</v>
      </c>
      <c r="I13" s="29"/>
    </row>
    <row r="14" spans="1:11" s="25" customFormat="1" ht="12.75" customHeight="1">
      <c r="A14" s="25" t="s">
        <v>38</v>
      </c>
      <c r="B14" s="25" t="s">
        <v>39</v>
      </c>
      <c r="D14" s="27">
        <v>2</v>
      </c>
      <c r="E14" s="28">
        <v>105054.796658333</v>
      </c>
      <c r="F14" s="28">
        <v>210109.59331666699</v>
      </c>
      <c r="G14" s="28">
        <v>0</v>
      </c>
      <c r="H14" s="26">
        <f t="shared" si="0"/>
        <v>106116.205</v>
      </c>
      <c r="I14" s="29">
        <f t="shared" si="1"/>
        <v>229211.00280000002</v>
      </c>
    </row>
    <row r="15" spans="1:11" s="25" customFormat="1" ht="12.75" customHeight="1">
      <c r="A15" s="25" t="s">
        <v>40</v>
      </c>
      <c r="B15" s="25" t="s">
        <v>41</v>
      </c>
      <c r="D15" s="27">
        <v>2</v>
      </c>
      <c r="E15" s="28">
        <v>69729.66</v>
      </c>
      <c r="F15" s="28">
        <v>139459.32</v>
      </c>
      <c r="G15" s="28">
        <v>0</v>
      </c>
      <c r="H15" s="26">
        <f t="shared" si="0"/>
        <v>64564.197</v>
      </c>
      <c r="I15" s="29">
        <f t="shared" si="1"/>
        <v>139458.66552000001</v>
      </c>
    </row>
    <row r="16" spans="1:11" s="25" customFormat="1" ht="12.75" customHeight="1">
      <c r="A16" s="24">
        <v>46024</v>
      </c>
      <c r="B16" s="25" t="s">
        <v>42</v>
      </c>
      <c r="C16" s="25" t="s">
        <v>43</v>
      </c>
      <c r="D16" s="25" t="s">
        <v>12</v>
      </c>
      <c r="E16" s="25" t="s">
        <v>44</v>
      </c>
      <c r="F16" s="25" t="s">
        <v>45</v>
      </c>
      <c r="G16" s="25" t="s">
        <v>46</v>
      </c>
      <c r="H16" s="26" t="e">
        <f t="shared" si="0"/>
        <v>#N/A</v>
      </c>
      <c r="I16" s="29"/>
    </row>
    <row r="17" spans="1:9" s="25" customFormat="1" ht="12.75" customHeight="1">
      <c r="A17" s="25" t="s">
        <v>27</v>
      </c>
      <c r="B17" s="25" t="s">
        <v>28</v>
      </c>
      <c r="D17" s="27">
        <v>2</v>
      </c>
      <c r="E17" s="28">
        <v>54638.775804398101</v>
      </c>
      <c r="F17" s="28">
        <v>109277.551608796</v>
      </c>
      <c r="G17" s="28">
        <v>0</v>
      </c>
      <c r="H17" s="26">
        <f t="shared" si="0"/>
        <v>50591.357000000004</v>
      </c>
      <c r="I17" s="29">
        <f t="shared" si="1"/>
        <v>109277.33112000002</v>
      </c>
    </row>
    <row r="18" spans="1:9" s="25" customFormat="1" ht="12.75" customHeight="1">
      <c r="A18" s="25" t="s">
        <v>40</v>
      </c>
      <c r="B18" s="25" t="s">
        <v>41</v>
      </c>
      <c r="D18" s="27">
        <v>1</v>
      </c>
      <c r="E18" s="28">
        <v>69729.66</v>
      </c>
      <c r="F18" s="28">
        <v>69729.66</v>
      </c>
      <c r="G18" s="28">
        <v>0</v>
      </c>
      <c r="H18" s="26">
        <f t="shared" si="0"/>
        <v>64564.197</v>
      </c>
      <c r="I18" s="29">
        <f t="shared" si="1"/>
        <v>69729.332760000005</v>
      </c>
    </row>
    <row r="19" spans="1:9" s="25" customFormat="1" ht="12.75" customHeight="1">
      <c r="A19" s="24">
        <v>46024</v>
      </c>
      <c r="B19" s="25" t="s">
        <v>47</v>
      </c>
      <c r="C19" s="25" t="s">
        <v>48</v>
      </c>
      <c r="D19" s="25" t="s">
        <v>12</v>
      </c>
      <c r="E19" s="25" t="s">
        <v>49</v>
      </c>
      <c r="F19" s="25" t="s">
        <v>50</v>
      </c>
      <c r="G19" s="25" t="s">
        <v>51</v>
      </c>
      <c r="H19" s="26"/>
      <c r="I19" s="29"/>
    </row>
    <row r="20" spans="1:9" s="25" customFormat="1" ht="12.75" customHeight="1">
      <c r="A20" s="25" t="s">
        <v>29</v>
      </c>
      <c r="B20" s="25" t="s">
        <v>30</v>
      </c>
      <c r="D20" s="27">
        <v>1</v>
      </c>
      <c r="E20" s="28">
        <v>49318.75</v>
      </c>
      <c r="F20" s="28">
        <v>49318.75</v>
      </c>
      <c r="G20" s="28">
        <v>0</v>
      </c>
      <c r="H20" s="26">
        <f>+VLOOKUP(B20,$B$432:$D$449,3,0)</f>
        <v>45665.74</v>
      </c>
      <c r="I20" s="29">
        <f t="shared" si="1"/>
        <v>49318.999199999998</v>
      </c>
    </row>
    <row r="21" spans="1:9" s="25" customFormat="1" ht="12.75" customHeight="1">
      <c r="A21" s="25" t="s">
        <v>52</v>
      </c>
      <c r="B21" s="25" t="s">
        <v>53</v>
      </c>
      <c r="D21" s="27">
        <v>1</v>
      </c>
      <c r="E21" s="28">
        <v>23716.7204250295</v>
      </c>
      <c r="F21" s="28">
        <v>23716.7204250295</v>
      </c>
      <c r="G21" s="28">
        <v>0</v>
      </c>
      <c r="H21" s="26">
        <f>+VLOOKUP(B21,$B$432:$D$449,3,0)</f>
        <v>22339.63</v>
      </c>
      <c r="I21" s="29">
        <f t="shared" si="1"/>
        <v>24126.800400000004</v>
      </c>
    </row>
    <row r="22" spans="1:9" s="25" customFormat="1" ht="12.75" customHeight="1">
      <c r="A22" s="25" t="s">
        <v>16</v>
      </c>
      <c r="B22" s="25" t="s">
        <v>17</v>
      </c>
      <c r="D22" s="27">
        <v>3</v>
      </c>
      <c r="E22" s="28">
        <v>21582.288</v>
      </c>
      <c r="F22" s="28">
        <v>64746.864000000001</v>
      </c>
      <c r="G22" s="28">
        <v>0</v>
      </c>
      <c r="H22" s="26">
        <f>+VLOOKUP(B22,$B$432:$D$449,3,0)</f>
        <v>20475</v>
      </c>
      <c r="I22" s="29">
        <f t="shared" si="1"/>
        <v>66339</v>
      </c>
    </row>
    <row r="23" spans="1:9" s="25" customFormat="1" ht="12.75" customHeight="1">
      <c r="A23" s="25" t="s">
        <v>18</v>
      </c>
      <c r="B23" s="25" t="s">
        <v>19</v>
      </c>
      <c r="D23" s="27">
        <v>1</v>
      </c>
      <c r="E23" s="28">
        <v>20761.650000000001</v>
      </c>
      <c r="F23" s="28">
        <v>20761.650000000001</v>
      </c>
      <c r="G23" s="28">
        <v>0</v>
      </c>
      <c r="H23" s="26">
        <f>+VLOOKUP(B23,$B$432:$D$449,3,0)</f>
        <v>19716.976999999999</v>
      </c>
      <c r="I23" s="29">
        <f t="shared" si="1"/>
        <v>21294.335159999999</v>
      </c>
    </row>
    <row r="24" spans="1:9" s="25" customFormat="1" ht="12.75" customHeight="1">
      <c r="A24" s="24">
        <v>46024</v>
      </c>
      <c r="B24" s="25" t="s">
        <v>54</v>
      </c>
      <c r="C24" s="25" t="s">
        <v>55</v>
      </c>
      <c r="D24" s="25" t="s">
        <v>12</v>
      </c>
      <c r="E24" s="25" t="s">
        <v>56</v>
      </c>
      <c r="F24" s="25" t="s">
        <v>57</v>
      </c>
      <c r="G24" s="25" t="s">
        <v>58</v>
      </c>
      <c r="H24" s="26"/>
      <c r="I24" s="29"/>
    </row>
    <row r="25" spans="1:9" s="25" customFormat="1" ht="12.75" customHeight="1">
      <c r="A25" s="25" t="s">
        <v>59</v>
      </c>
      <c r="B25" s="25" t="s">
        <v>60</v>
      </c>
      <c r="D25" s="27">
        <v>1</v>
      </c>
      <c r="E25" s="28">
        <v>45208.666700000002</v>
      </c>
      <c r="F25" s="28">
        <v>45208.666700000002</v>
      </c>
      <c r="G25" s="28">
        <v>0</v>
      </c>
      <c r="H25" s="26">
        <f>+VLOOKUP(B25,$B$432:$D$449,3,0)</f>
        <v>41859.877</v>
      </c>
      <c r="I25" s="29">
        <f t="shared" si="1"/>
        <v>45208.667160000005</v>
      </c>
    </row>
    <row r="26" spans="1:9" s="25" customFormat="1" ht="12.75" customHeight="1">
      <c r="A26" s="24">
        <v>46024</v>
      </c>
      <c r="B26" s="25" t="s">
        <v>61</v>
      </c>
      <c r="C26" s="25" t="s">
        <v>62</v>
      </c>
      <c r="D26" s="25" t="s">
        <v>12</v>
      </c>
      <c r="E26" s="25" t="s">
        <v>63</v>
      </c>
      <c r="F26" s="25" t="s">
        <v>64</v>
      </c>
      <c r="G26" s="25" t="s">
        <v>65</v>
      </c>
      <c r="H26" s="26"/>
      <c r="I26" s="29"/>
    </row>
    <row r="27" spans="1:9" s="25" customFormat="1" ht="12.75" customHeight="1">
      <c r="A27" s="25" t="s">
        <v>66</v>
      </c>
      <c r="B27" s="25" t="s">
        <v>67</v>
      </c>
      <c r="D27" s="27">
        <v>1</v>
      </c>
      <c r="E27" s="28">
        <v>69096.444405139802</v>
      </c>
      <c r="F27" s="28">
        <v>69096.444405139802</v>
      </c>
      <c r="G27" s="28">
        <v>0</v>
      </c>
      <c r="H27" s="26">
        <f>+VLOOKUP(B27,$B$432:$D$449,3,0)</f>
        <v>66822.221999999994</v>
      </c>
      <c r="I27" s="29">
        <f t="shared" si="1"/>
        <v>72167.999759999992</v>
      </c>
    </row>
    <row r="28" spans="1:9" s="25" customFormat="1" ht="12.75" customHeight="1">
      <c r="A28" s="25" t="s">
        <v>27</v>
      </c>
      <c r="B28" s="25" t="s">
        <v>28</v>
      </c>
      <c r="D28" s="27">
        <v>1</v>
      </c>
      <c r="E28" s="28">
        <v>54638.775804398101</v>
      </c>
      <c r="F28" s="28">
        <v>54638.775804398101</v>
      </c>
      <c r="G28" s="28">
        <v>0</v>
      </c>
      <c r="H28" s="26">
        <f>+VLOOKUP(B28,$B$432:$D$449,3,0)</f>
        <v>50591.357000000004</v>
      </c>
      <c r="I28" s="29">
        <f t="shared" si="1"/>
        <v>54638.665560000009</v>
      </c>
    </row>
    <row r="29" spans="1:9" s="25" customFormat="1" ht="12.75" customHeight="1">
      <c r="A29" s="25" t="s">
        <v>31</v>
      </c>
      <c r="B29" s="25" t="s">
        <v>32</v>
      </c>
      <c r="D29" s="27">
        <v>1</v>
      </c>
      <c r="E29" s="28">
        <v>72972.666700000002</v>
      </c>
      <c r="F29" s="28">
        <v>72972.666700000002</v>
      </c>
      <c r="G29" s="28">
        <v>0</v>
      </c>
      <c r="H29" s="26">
        <f>+VLOOKUP(B29,$B$432:$D$449,3,0)</f>
        <v>67567.282999999996</v>
      </c>
      <c r="I29" s="29">
        <f t="shared" si="1"/>
        <v>72972.665640000007</v>
      </c>
    </row>
    <row r="30" spans="1:9" s="25" customFormat="1" ht="12.75" customHeight="1">
      <c r="A30" s="24">
        <v>46024</v>
      </c>
      <c r="B30" s="25" t="s">
        <v>68</v>
      </c>
      <c r="C30" s="25" t="s">
        <v>69</v>
      </c>
      <c r="D30" s="25" t="s">
        <v>12</v>
      </c>
      <c r="E30" s="25" t="s">
        <v>70</v>
      </c>
      <c r="F30" s="25" t="s">
        <v>71</v>
      </c>
      <c r="G30" s="25" t="s">
        <v>72</v>
      </c>
      <c r="H30" s="26"/>
      <c r="I30" s="29"/>
    </row>
    <row r="31" spans="1:9" s="25" customFormat="1" ht="12.75" customHeight="1">
      <c r="A31" s="25" t="s">
        <v>38</v>
      </c>
      <c r="B31" s="25" t="s">
        <v>39</v>
      </c>
      <c r="D31" s="27">
        <v>4</v>
      </c>
      <c r="E31" s="28">
        <v>105054.796658333</v>
      </c>
      <c r="F31" s="28">
        <v>420219.18663333298</v>
      </c>
      <c r="G31" s="28">
        <v>0</v>
      </c>
      <c r="H31" s="26">
        <f>+VLOOKUP(B31,$B$432:$D$449,3,0)</f>
        <v>106116.205</v>
      </c>
      <c r="I31" s="29">
        <f t="shared" si="1"/>
        <v>458422.00560000003</v>
      </c>
    </row>
    <row r="32" spans="1:9" s="25" customFormat="1" ht="12.75" customHeight="1">
      <c r="A32" s="25" t="s">
        <v>52</v>
      </c>
      <c r="B32" s="25" t="s">
        <v>53</v>
      </c>
      <c r="D32" s="27">
        <v>1</v>
      </c>
      <c r="E32" s="28">
        <v>23716.7204250295</v>
      </c>
      <c r="F32" s="28">
        <v>23716.7204250295</v>
      </c>
      <c r="G32" s="28">
        <v>0</v>
      </c>
      <c r="H32" s="26">
        <f>+VLOOKUP(B32,$B$432:$D$449,3,0)</f>
        <v>22339.63</v>
      </c>
      <c r="I32" s="29">
        <f t="shared" si="1"/>
        <v>24126.800400000004</v>
      </c>
    </row>
    <row r="33" spans="1:9" s="25" customFormat="1" ht="12.75" customHeight="1">
      <c r="A33" s="24">
        <v>46025</v>
      </c>
      <c r="B33" s="25" t="s">
        <v>73</v>
      </c>
      <c r="C33" s="25" t="s">
        <v>74</v>
      </c>
      <c r="D33" s="25" t="s">
        <v>12</v>
      </c>
      <c r="E33" s="25" t="s">
        <v>75</v>
      </c>
      <c r="F33" s="25" t="s">
        <v>76</v>
      </c>
      <c r="G33" s="25" t="s">
        <v>77</v>
      </c>
      <c r="H33" s="26"/>
      <c r="I33" s="29"/>
    </row>
    <row r="34" spans="1:9" s="25" customFormat="1" ht="12.75" customHeight="1">
      <c r="A34" s="25" t="s">
        <v>31</v>
      </c>
      <c r="B34" s="25" t="s">
        <v>32</v>
      </c>
      <c r="D34" s="27">
        <v>1</v>
      </c>
      <c r="E34" s="28">
        <v>72972.666700000002</v>
      </c>
      <c r="F34" s="28">
        <v>72972.666700000002</v>
      </c>
      <c r="G34" s="28">
        <v>0</v>
      </c>
      <c r="H34" s="26">
        <f>+VLOOKUP(B34,$B$432:$D$449,3,0)</f>
        <v>67567.282999999996</v>
      </c>
      <c r="I34" s="29">
        <f t="shared" si="1"/>
        <v>72972.665640000007</v>
      </c>
    </row>
    <row r="35" spans="1:9" s="25" customFormat="1" ht="12.75" customHeight="1">
      <c r="A35" s="25" t="s">
        <v>16</v>
      </c>
      <c r="B35" s="25" t="s">
        <v>17</v>
      </c>
      <c r="D35" s="27">
        <v>2</v>
      </c>
      <c r="E35" s="28">
        <v>21582.288</v>
      </c>
      <c r="F35" s="28">
        <v>43164.576000000001</v>
      </c>
      <c r="G35" s="28">
        <v>0</v>
      </c>
      <c r="H35" s="26">
        <f>+VLOOKUP(B35,$B$432:$D$449,3,0)</f>
        <v>20475</v>
      </c>
      <c r="I35" s="29">
        <f t="shared" si="1"/>
        <v>44226</v>
      </c>
    </row>
    <row r="36" spans="1:9" s="25" customFormat="1" ht="12.75" customHeight="1">
      <c r="A36" s="25" t="s">
        <v>18</v>
      </c>
      <c r="B36" s="25" t="s">
        <v>19</v>
      </c>
      <c r="D36" s="27">
        <v>1</v>
      </c>
      <c r="E36" s="28">
        <v>20761.650000000001</v>
      </c>
      <c r="F36" s="28">
        <v>20761.650000000001</v>
      </c>
      <c r="G36" s="28">
        <v>0</v>
      </c>
      <c r="H36" s="26">
        <f>+VLOOKUP(B36,$B$432:$D$449,3,0)</f>
        <v>19716.976999999999</v>
      </c>
      <c r="I36" s="29">
        <f t="shared" si="1"/>
        <v>21294.335159999999</v>
      </c>
    </row>
    <row r="37" spans="1:9" s="25" customFormat="1" ht="12.75" customHeight="1">
      <c r="A37" s="24">
        <v>46025</v>
      </c>
      <c r="B37" s="25" t="s">
        <v>85</v>
      </c>
      <c r="C37" s="25" t="s">
        <v>86</v>
      </c>
      <c r="D37" s="25" t="s">
        <v>12</v>
      </c>
      <c r="E37" s="25" t="s">
        <v>87</v>
      </c>
      <c r="F37" s="25" t="s">
        <v>88</v>
      </c>
      <c r="G37" s="25" t="s">
        <v>89</v>
      </c>
      <c r="H37" s="26"/>
      <c r="I37" s="29"/>
    </row>
    <row r="38" spans="1:9" s="25" customFormat="1" ht="12.75" customHeight="1">
      <c r="A38" s="25" t="s">
        <v>38</v>
      </c>
      <c r="B38" s="25" t="s">
        <v>39</v>
      </c>
      <c r="D38" s="27">
        <v>1</v>
      </c>
      <c r="E38" s="28">
        <v>105054.796658333</v>
      </c>
      <c r="F38" s="28">
        <v>105054.796658333</v>
      </c>
      <c r="G38" s="28">
        <v>0</v>
      </c>
      <c r="H38" s="26">
        <f>+VLOOKUP(B38,$B$432:$D$449,3,0)</f>
        <v>106116.205</v>
      </c>
      <c r="I38" s="29">
        <f t="shared" si="1"/>
        <v>114605.50140000001</v>
      </c>
    </row>
    <row r="39" spans="1:9" s="25" customFormat="1" ht="12.75" customHeight="1">
      <c r="A39" s="25" t="s">
        <v>40</v>
      </c>
      <c r="B39" s="25" t="s">
        <v>41</v>
      </c>
      <c r="D39" s="27">
        <v>2</v>
      </c>
      <c r="E39" s="28">
        <v>69729.66</v>
      </c>
      <c r="F39" s="28">
        <v>139459.32</v>
      </c>
      <c r="G39" s="28">
        <v>0</v>
      </c>
      <c r="H39" s="26">
        <f>+VLOOKUP(B39,$B$432:$D$449,3,0)</f>
        <v>64564.197</v>
      </c>
      <c r="I39" s="29">
        <f t="shared" si="1"/>
        <v>139458.66552000001</v>
      </c>
    </row>
    <row r="40" spans="1:9" s="25" customFormat="1" ht="12.75" customHeight="1">
      <c r="A40" s="24">
        <v>46025</v>
      </c>
      <c r="B40" s="25" t="s">
        <v>90</v>
      </c>
      <c r="C40" s="25" t="s">
        <v>91</v>
      </c>
      <c r="D40" s="25" t="s">
        <v>12</v>
      </c>
      <c r="E40" s="25" t="s">
        <v>92</v>
      </c>
      <c r="F40" s="25" t="s">
        <v>93</v>
      </c>
      <c r="G40" s="25" t="s">
        <v>94</v>
      </c>
      <c r="H40" s="26"/>
      <c r="I40" s="29"/>
    </row>
    <row r="41" spans="1:9" s="25" customFormat="1" ht="12.75" customHeight="1">
      <c r="A41" s="25" t="s">
        <v>40</v>
      </c>
      <c r="B41" s="25" t="s">
        <v>41</v>
      </c>
      <c r="D41" s="27">
        <v>1</v>
      </c>
      <c r="E41" s="28">
        <v>69729.66</v>
      </c>
      <c r="F41" s="28">
        <v>69729.66</v>
      </c>
      <c r="G41" s="28">
        <v>0</v>
      </c>
      <c r="H41" s="26">
        <f>+VLOOKUP(B41,$B$432:$D$449,3,0)</f>
        <v>64564.197</v>
      </c>
      <c r="I41" s="29">
        <f t="shared" si="1"/>
        <v>69729.332760000005</v>
      </c>
    </row>
    <row r="42" spans="1:9" s="25" customFormat="1" ht="12.75" customHeight="1">
      <c r="A42" s="25" t="s">
        <v>31</v>
      </c>
      <c r="B42" s="25" t="s">
        <v>32</v>
      </c>
      <c r="D42" s="27">
        <v>1</v>
      </c>
      <c r="E42" s="28">
        <v>72972.666700000002</v>
      </c>
      <c r="F42" s="28">
        <v>72972.666700000002</v>
      </c>
      <c r="G42" s="28">
        <v>0</v>
      </c>
      <c r="H42" s="26">
        <f>+VLOOKUP(B42,$B$432:$D$449,3,0)</f>
        <v>67567.282999999996</v>
      </c>
      <c r="I42" s="29">
        <f t="shared" si="1"/>
        <v>72972.665640000007</v>
      </c>
    </row>
    <row r="43" spans="1:9" s="25" customFormat="1" ht="12.75" customHeight="1">
      <c r="A43" s="25" t="s">
        <v>16</v>
      </c>
      <c r="B43" s="25" t="s">
        <v>17</v>
      </c>
      <c r="D43" s="27">
        <v>1</v>
      </c>
      <c r="E43" s="28">
        <v>21582.288</v>
      </c>
      <c r="F43" s="28">
        <v>21582.288</v>
      </c>
      <c r="G43" s="28">
        <v>0</v>
      </c>
      <c r="H43" s="26">
        <f>+VLOOKUP(B43,$B$432:$D$449,3,0)</f>
        <v>20475</v>
      </c>
      <c r="I43" s="29">
        <f t="shared" si="1"/>
        <v>22113</v>
      </c>
    </row>
    <row r="44" spans="1:9" s="25" customFormat="1" ht="12.75" customHeight="1">
      <c r="A44" s="24">
        <v>46025</v>
      </c>
      <c r="B44" s="25" t="s">
        <v>95</v>
      </c>
      <c r="C44" s="25" t="s">
        <v>96</v>
      </c>
      <c r="D44" s="25" t="s">
        <v>12</v>
      </c>
      <c r="E44" s="25" t="s">
        <v>97</v>
      </c>
      <c r="F44" s="25" t="s">
        <v>98</v>
      </c>
      <c r="G44" s="25" t="s">
        <v>99</v>
      </c>
      <c r="H44" s="26"/>
      <c r="I44" s="29"/>
    </row>
    <row r="45" spans="1:9" s="25" customFormat="1" ht="12.75" customHeight="1">
      <c r="A45" s="25" t="s">
        <v>38</v>
      </c>
      <c r="B45" s="25" t="s">
        <v>39</v>
      </c>
      <c r="D45" s="27">
        <v>2</v>
      </c>
      <c r="E45" s="28">
        <v>105054.796658333</v>
      </c>
      <c r="F45" s="28">
        <v>210109.59331666699</v>
      </c>
      <c r="G45" s="28">
        <v>0</v>
      </c>
      <c r="H45" s="26">
        <f>+VLOOKUP(B45,$B$432:$D$449,3,0)</f>
        <v>106116.205</v>
      </c>
      <c r="I45" s="29">
        <f t="shared" si="1"/>
        <v>229211.00280000002</v>
      </c>
    </row>
    <row r="46" spans="1:9" s="25" customFormat="1" ht="12.75" customHeight="1">
      <c r="A46" s="25" t="s">
        <v>59</v>
      </c>
      <c r="B46" s="25" t="s">
        <v>60</v>
      </c>
      <c r="D46" s="27">
        <v>1</v>
      </c>
      <c r="E46" s="28">
        <v>45208.666700000002</v>
      </c>
      <c r="F46" s="28">
        <v>45208.666700000002</v>
      </c>
      <c r="G46" s="28">
        <v>0</v>
      </c>
      <c r="H46" s="26">
        <f>+VLOOKUP(B46,$B$432:$D$449,3,0)</f>
        <v>41859.877</v>
      </c>
      <c r="I46" s="29">
        <f t="shared" si="1"/>
        <v>45208.667160000005</v>
      </c>
    </row>
    <row r="47" spans="1:9" s="25" customFormat="1" ht="12.75" customHeight="1">
      <c r="A47" s="24">
        <v>46025</v>
      </c>
      <c r="B47" s="25" t="s">
        <v>100</v>
      </c>
      <c r="C47" s="25" t="s">
        <v>101</v>
      </c>
      <c r="D47" s="25" t="s">
        <v>12</v>
      </c>
      <c r="E47" s="25" t="s">
        <v>102</v>
      </c>
      <c r="F47" s="25" t="s">
        <v>103</v>
      </c>
      <c r="G47" s="25" t="s">
        <v>104</v>
      </c>
      <c r="H47" s="26"/>
      <c r="I47" s="29"/>
    </row>
    <row r="48" spans="1:9" s="25" customFormat="1" ht="12.75" customHeight="1">
      <c r="A48" s="25" t="s">
        <v>31</v>
      </c>
      <c r="B48" s="25" t="s">
        <v>32</v>
      </c>
      <c r="D48" s="27">
        <v>2</v>
      </c>
      <c r="E48" s="28">
        <v>72972.666700000002</v>
      </c>
      <c r="F48" s="28">
        <v>145945.3334</v>
      </c>
      <c r="G48" s="28">
        <v>0</v>
      </c>
      <c r="H48" s="26">
        <f>+VLOOKUP(B48,$B$432:$D$449,3,0)</f>
        <v>67567.282999999996</v>
      </c>
      <c r="I48" s="29">
        <f t="shared" si="1"/>
        <v>145945.33128000001</v>
      </c>
    </row>
    <row r="49" spans="1:9" s="25" customFormat="1" ht="12.75" customHeight="1">
      <c r="A49" s="25" t="s">
        <v>52</v>
      </c>
      <c r="B49" s="25" t="s">
        <v>53</v>
      </c>
      <c r="D49" s="27">
        <v>1</v>
      </c>
      <c r="E49" s="28">
        <v>23716.7204250295</v>
      </c>
      <c r="F49" s="28">
        <v>23716.7204250295</v>
      </c>
      <c r="G49" s="28">
        <v>0</v>
      </c>
      <c r="H49" s="26">
        <f>+VLOOKUP(B49,$B$432:$D$449,3,0)</f>
        <v>22339.63</v>
      </c>
      <c r="I49" s="29">
        <f t="shared" si="1"/>
        <v>24126.800400000004</v>
      </c>
    </row>
    <row r="50" spans="1:9" s="25" customFormat="1" ht="12.75" customHeight="1">
      <c r="A50" s="25" t="s">
        <v>83</v>
      </c>
      <c r="B50" s="25" t="s">
        <v>84</v>
      </c>
      <c r="D50" s="27">
        <v>1</v>
      </c>
      <c r="E50" s="28">
        <v>109686.21</v>
      </c>
      <c r="F50" s="28">
        <v>109686.21</v>
      </c>
      <c r="G50" s="28">
        <v>0</v>
      </c>
      <c r="H50" s="26">
        <f>+VLOOKUP(B50,$B$432:$D$449,3,0)</f>
        <v>101561.42</v>
      </c>
      <c r="I50" s="29">
        <f t="shared" si="1"/>
        <v>109686.3336</v>
      </c>
    </row>
    <row r="51" spans="1:9" s="25" customFormat="1" ht="12.75" customHeight="1">
      <c r="A51" s="25" t="s">
        <v>38</v>
      </c>
      <c r="B51" s="25" t="s">
        <v>39</v>
      </c>
      <c r="D51" s="27">
        <v>2</v>
      </c>
      <c r="E51" s="28">
        <v>105054.796658333</v>
      </c>
      <c r="F51" s="28">
        <v>210109.59331666699</v>
      </c>
      <c r="G51" s="28">
        <v>0</v>
      </c>
      <c r="H51" s="26">
        <f>+VLOOKUP(B51,$B$432:$D$449,3,0)</f>
        <v>106116.205</v>
      </c>
      <c r="I51" s="29">
        <f t="shared" si="1"/>
        <v>229211.00280000002</v>
      </c>
    </row>
    <row r="52" spans="1:9" s="25" customFormat="1" ht="12.75" customHeight="1">
      <c r="A52" s="25" t="s">
        <v>29</v>
      </c>
      <c r="B52" s="25" t="s">
        <v>30</v>
      </c>
      <c r="D52" s="27">
        <v>1</v>
      </c>
      <c r="E52" s="28">
        <v>49318.75</v>
      </c>
      <c r="F52" s="28">
        <v>49318.75</v>
      </c>
      <c r="G52" s="28">
        <v>0</v>
      </c>
      <c r="H52" s="26">
        <f>+VLOOKUP(B52,$B$432:$D$449,3,0)</f>
        <v>45665.74</v>
      </c>
      <c r="I52" s="29">
        <f t="shared" si="1"/>
        <v>49318.999199999998</v>
      </c>
    </row>
    <row r="53" spans="1:9" s="25" customFormat="1" ht="12.75" customHeight="1">
      <c r="A53" s="24">
        <v>46025</v>
      </c>
      <c r="B53" s="25" t="s">
        <v>78</v>
      </c>
      <c r="C53" s="25" t="s">
        <v>79</v>
      </c>
      <c r="D53" s="25" t="s">
        <v>12</v>
      </c>
      <c r="E53" s="25" t="s">
        <v>80</v>
      </c>
      <c r="F53" s="25" t="s">
        <v>81</v>
      </c>
      <c r="G53" s="25" t="s">
        <v>82</v>
      </c>
      <c r="H53" s="26"/>
      <c r="I53" s="29"/>
    </row>
    <row r="54" spans="1:9" s="25" customFormat="1" ht="12.75" customHeight="1">
      <c r="A54" s="25" t="s">
        <v>83</v>
      </c>
      <c r="B54" s="25" t="s">
        <v>84</v>
      </c>
      <c r="D54" s="27">
        <v>1</v>
      </c>
      <c r="E54" s="28">
        <v>109686.21</v>
      </c>
      <c r="F54" s="28">
        <v>109686.21</v>
      </c>
      <c r="G54" s="28">
        <v>0</v>
      </c>
      <c r="H54" s="26">
        <f>+VLOOKUP(B54,$B$432:$D$449,3,0)</f>
        <v>101561.42</v>
      </c>
      <c r="I54" s="29">
        <f t="shared" si="1"/>
        <v>109686.3336</v>
      </c>
    </row>
    <row r="55" spans="1:9" s="25" customFormat="1" ht="12.75" customHeight="1">
      <c r="A55" s="24">
        <v>46027</v>
      </c>
      <c r="B55" s="25" t="s">
        <v>114</v>
      </c>
      <c r="C55" s="25" t="s">
        <v>115</v>
      </c>
      <c r="D55" s="25" t="s">
        <v>12</v>
      </c>
      <c r="E55" s="25" t="s">
        <v>116</v>
      </c>
      <c r="F55" s="25" t="s">
        <v>117</v>
      </c>
      <c r="G55" s="25" t="s">
        <v>118</v>
      </c>
      <c r="H55" s="26"/>
      <c r="I55" s="29"/>
    </row>
    <row r="56" spans="1:9" s="25" customFormat="1" ht="12.75" customHeight="1">
      <c r="A56" s="25" t="s">
        <v>29</v>
      </c>
      <c r="B56" s="25" t="s">
        <v>30</v>
      </c>
      <c r="D56" s="27">
        <v>2</v>
      </c>
      <c r="E56" s="28">
        <v>49318.75</v>
      </c>
      <c r="F56" s="28">
        <v>98637.5</v>
      </c>
      <c r="G56" s="28">
        <v>0</v>
      </c>
      <c r="H56" s="26">
        <f>+VLOOKUP(B56,$B$432:$D$449,3,0)</f>
        <v>45665.74</v>
      </c>
      <c r="I56" s="29">
        <f t="shared" si="1"/>
        <v>98637.998399999997</v>
      </c>
    </row>
    <row r="57" spans="1:9" s="25" customFormat="1" ht="12.75" customHeight="1">
      <c r="A57" s="24">
        <v>46034</v>
      </c>
      <c r="B57" s="25" t="s">
        <v>254</v>
      </c>
      <c r="C57" s="25" t="s">
        <v>79</v>
      </c>
      <c r="D57" s="25" t="s">
        <v>12</v>
      </c>
      <c r="E57" s="25" t="s">
        <v>80</v>
      </c>
      <c r="F57" s="25" t="s">
        <v>81</v>
      </c>
      <c r="G57" s="25" t="s">
        <v>255</v>
      </c>
      <c r="H57" s="26"/>
      <c r="I57" s="29"/>
    </row>
    <row r="58" spans="1:9" s="25" customFormat="1" ht="12.75" customHeight="1">
      <c r="A58" s="25" t="s">
        <v>66</v>
      </c>
      <c r="B58" s="25" t="s">
        <v>67</v>
      </c>
      <c r="D58" s="27">
        <v>1</v>
      </c>
      <c r="E58" s="28">
        <v>69096.444405139802</v>
      </c>
      <c r="F58" s="28">
        <v>69096.444405139802</v>
      </c>
      <c r="G58" s="28">
        <v>0</v>
      </c>
      <c r="H58" s="26">
        <f>+VLOOKUP(B58,$B$432:$D$449,3,0)</f>
        <v>66822.221999999994</v>
      </c>
      <c r="I58" s="29">
        <f t="shared" si="1"/>
        <v>72167.999759999992</v>
      </c>
    </row>
    <row r="59" spans="1:9" s="25" customFormat="1" ht="12.75" customHeight="1">
      <c r="A59" s="25" t="s">
        <v>29</v>
      </c>
      <c r="B59" s="25" t="s">
        <v>30</v>
      </c>
      <c r="D59" s="27">
        <v>3</v>
      </c>
      <c r="E59" s="28">
        <v>49318.75</v>
      </c>
      <c r="F59" s="28">
        <v>147956.25</v>
      </c>
      <c r="G59" s="28">
        <v>0</v>
      </c>
      <c r="H59" s="26">
        <f>+VLOOKUP(B59,$B$432:$D$449,3,0)</f>
        <v>45665.74</v>
      </c>
      <c r="I59" s="29">
        <f t="shared" si="1"/>
        <v>147956.9976</v>
      </c>
    </row>
    <row r="60" spans="1:9" s="25" customFormat="1" ht="12.75" customHeight="1">
      <c r="A60" s="25" t="s">
        <v>52</v>
      </c>
      <c r="B60" s="25" t="s">
        <v>53</v>
      </c>
      <c r="D60" s="27">
        <v>2</v>
      </c>
      <c r="E60" s="28">
        <v>23716.7204250295</v>
      </c>
      <c r="F60" s="28">
        <v>47433.440850059</v>
      </c>
      <c r="G60" s="28">
        <v>0</v>
      </c>
      <c r="H60" s="26">
        <f>+VLOOKUP(B60,$B$432:$D$449,3,0)</f>
        <v>22339.63</v>
      </c>
      <c r="I60" s="29">
        <f t="shared" si="1"/>
        <v>48253.600800000007</v>
      </c>
    </row>
    <row r="61" spans="1:9" s="25" customFormat="1" ht="12.75" customHeight="1">
      <c r="A61" s="24">
        <v>46047</v>
      </c>
      <c r="B61" s="25" t="s">
        <v>415</v>
      </c>
      <c r="C61" s="25" t="s">
        <v>106</v>
      </c>
      <c r="D61" s="25" t="s">
        <v>12</v>
      </c>
      <c r="E61" s="25" t="s">
        <v>107</v>
      </c>
      <c r="F61" s="25" t="s">
        <v>108</v>
      </c>
      <c r="G61" s="25" t="s">
        <v>416</v>
      </c>
      <c r="H61" s="26"/>
      <c r="I61" s="29"/>
    </row>
    <row r="62" spans="1:9" s="25" customFormat="1" ht="12.75" customHeight="1">
      <c r="A62" s="25" t="s">
        <v>38</v>
      </c>
      <c r="B62" s="25" t="s">
        <v>39</v>
      </c>
      <c r="D62" s="27">
        <v>1</v>
      </c>
      <c r="E62" s="28">
        <v>105054.796658333</v>
      </c>
      <c r="F62" s="28">
        <v>105054.796658333</v>
      </c>
      <c r="G62" s="28">
        <v>0</v>
      </c>
      <c r="H62" s="26">
        <f>+VLOOKUP(B62,$B$432:$D$449,3,0)</f>
        <v>106116.205</v>
      </c>
      <c r="I62" s="29">
        <f t="shared" si="1"/>
        <v>114605.50140000001</v>
      </c>
    </row>
    <row r="63" spans="1:9" s="25" customFormat="1" ht="12.75" customHeight="1">
      <c r="A63" s="24">
        <v>46047</v>
      </c>
      <c r="B63" s="25" t="s">
        <v>417</v>
      </c>
      <c r="C63" s="25" t="s">
        <v>115</v>
      </c>
      <c r="D63" s="25" t="s">
        <v>12</v>
      </c>
      <c r="E63" s="25" t="s">
        <v>116</v>
      </c>
      <c r="F63" s="25" t="s">
        <v>117</v>
      </c>
      <c r="G63" s="25" t="s">
        <v>418</v>
      </c>
      <c r="H63" s="26"/>
      <c r="I63" s="29"/>
    </row>
    <row r="64" spans="1:9" s="25" customFormat="1" ht="12.75" customHeight="1">
      <c r="A64" s="25" t="s">
        <v>40</v>
      </c>
      <c r="B64" s="25" t="s">
        <v>41</v>
      </c>
      <c r="D64" s="27">
        <v>1</v>
      </c>
      <c r="E64" s="28">
        <v>69729.66</v>
      </c>
      <c r="F64" s="28">
        <v>69729.66</v>
      </c>
      <c r="G64" s="28">
        <v>0</v>
      </c>
      <c r="H64" s="26">
        <f>+VLOOKUP(B64,$B$432:$D$449,3,0)</f>
        <v>64564.197</v>
      </c>
      <c r="I64" s="29">
        <f t="shared" si="1"/>
        <v>69729.332760000005</v>
      </c>
    </row>
    <row r="65" spans="1:9" s="25" customFormat="1" ht="12.75" customHeight="1">
      <c r="A65" s="24">
        <v>46049</v>
      </c>
      <c r="B65" s="25" t="s">
        <v>427</v>
      </c>
      <c r="C65" s="25" t="s">
        <v>79</v>
      </c>
      <c r="D65" s="25" t="s">
        <v>12</v>
      </c>
      <c r="E65" s="25" t="s">
        <v>80</v>
      </c>
      <c r="F65" s="25" t="s">
        <v>81</v>
      </c>
      <c r="G65" s="25" t="s">
        <v>428</v>
      </c>
      <c r="H65" s="26"/>
      <c r="I65" s="29"/>
    </row>
    <row r="66" spans="1:9" s="25" customFormat="1" ht="12.75" customHeight="1">
      <c r="A66" s="25" t="s">
        <v>66</v>
      </c>
      <c r="B66" s="25" t="s">
        <v>67</v>
      </c>
      <c r="D66" s="27">
        <v>2</v>
      </c>
      <c r="E66" s="28">
        <v>69096.444405139802</v>
      </c>
      <c r="F66" s="28">
        <v>138192.88881028001</v>
      </c>
      <c r="G66" s="28">
        <v>0</v>
      </c>
      <c r="H66" s="26">
        <f>+VLOOKUP(B66,$B$432:$D$449,3,0)</f>
        <v>66822.221999999994</v>
      </c>
      <c r="I66" s="29">
        <f t="shared" si="1"/>
        <v>144335.99951999998</v>
      </c>
    </row>
    <row r="67" spans="1:9" s="25" customFormat="1" ht="12.75" customHeight="1">
      <c r="A67" s="25" t="s">
        <v>29</v>
      </c>
      <c r="B67" s="25" t="s">
        <v>30</v>
      </c>
      <c r="D67" s="27">
        <v>1</v>
      </c>
      <c r="E67" s="28">
        <v>49318.75</v>
      </c>
      <c r="F67" s="28">
        <v>49318.75</v>
      </c>
      <c r="G67" s="28">
        <v>0</v>
      </c>
      <c r="H67" s="26">
        <f>+VLOOKUP(B67,$B$432:$D$449,3,0)</f>
        <v>45665.74</v>
      </c>
      <c r="I67" s="29">
        <f t="shared" si="1"/>
        <v>49318.999199999998</v>
      </c>
    </row>
    <row r="68" spans="1:9" s="25" customFormat="1" ht="12.75" customHeight="1">
      <c r="A68" s="25" t="s">
        <v>40</v>
      </c>
      <c r="B68" s="25" t="s">
        <v>41</v>
      </c>
      <c r="D68" s="27">
        <v>1</v>
      </c>
      <c r="E68" s="28">
        <v>69729.66</v>
      </c>
      <c r="F68" s="28">
        <v>69729.66</v>
      </c>
      <c r="G68" s="28">
        <v>0</v>
      </c>
      <c r="H68" s="26">
        <f>+VLOOKUP(B68,$B$432:$D$449,3,0)</f>
        <v>64564.197</v>
      </c>
      <c r="I68" s="29">
        <f t="shared" si="1"/>
        <v>69729.332760000005</v>
      </c>
    </row>
    <row r="69" spans="1:9" s="25" customFormat="1" ht="12.75" customHeight="1">
      <c r="A69" s="25" t="s">
        <v>52</v>
      </c>
      <c r="B69" s="25" t="s">
        <v>53</v>
      </c>
      <c r="D69" s="27">
        <v>2</v>
      </c>
      <c r="E69" s="28">
        <v>23716.7204250295</v>
      </c>
      <c r="F69" s="28">
        <v>47433.440850059</v>
      </c>
      <c r="G69" s="28">
        <v>0</v>
      </c>
      <c r="H69" s="26">
        <f>+VLOOKUP(B69,$B$432:$D$449,3,0)</f>
        <v>22339.63</v>
      </c>
      <c r="I69" s="29">
        <f t="shared" si="1"/>
        <v>48253.600800000007</v>
      </c>
    </row>
    <row r="70" spans="1:9" s="25" customFormat="1" ht="12.75" customHeight="1">
      <c r="A70" s="24">
        <v>46026</v>
      </c>
      <c r="B70" s="25" t="s">
        <v>105</v>
      </c>
      <c r="C70" s="25" t="s">
        <v>106</v>
      </c>
      <c r="D70" s="25" t="s">
        <v>12</v>
      </c>
      <c r="E70" s="25" t="s">
        <v>107</v>
      </c>
      <c r="F70" s="25" t="s">
        <v>108</v>
      </c>
      <c r="G70" s="25" t="s">
        <v>109</v>
      </c>
      <c r="H70" s="26"/>
      <c r="I70" s="29"/>
    </row>
    <row r="71" spans="1:9" s="25" customFormat="1" ht="12.75" customHeight="1">
      <c r="A71" s="25" t="s">
        <v>31</v>
      </c>
      <c r="B71" s="25" t="s">
        <v>32</v>
      </c>
      <c r="D71" s="27">
        <v>1</v>
      </c>
      <c r="E71" s="28">
        <v>72972.666700000002</v>
      </c>
      <c r="F71" s="28">
        <v>72972.666700000002</v>
      </c>
      <c r="G71" s="28">
        <v>0</v>
      </c>
      <c r="H71" s="26">
        <f>+VLOOKUP(B71,$B$432:$D$449,3,0)</f>
        <v>67567.282999999996</v>
      </c>
      <c r="I71" s="29">
        <f t="shared" ref="I71:I133" si="2">+D71*H71*1.08</f>
        <v>72972.665640000007</v>
      </c>
    </row>
    <row r="72" spans="1:9" s="25" customFormat="1" ht="12.75" customHeight="1">
      <c r="A72" s="24">
        <v>46027</v>
      </c>
      <c r="B72" s="25" t="s">
        <v>42</v>
      </c>
      <c r="C72" s="25" t="s">
        <v>110</v>
      </c>
      <c r="D72" s="25" t="s">
        <v>12</v>
      </c>
      <c r="E72" s="25" t="s">
        <v>111</v>
      </c>
      <c r="F72" s="25" t="s">
        <v>112</v>
      </c>
      <c r="G72" s="25" t="s">
        <v>113</v>
      </c>
      <c r="H72" s="26"/>
      <c r="I72" s="29"/>
    </row>
    <row r="73" spans="1:9" s="25" customFormat="1" ht="12.75" customHeight="1">
      <c r="A73" s="25" t="s">
        <v>66</v>
      </c>
      <c r="B73" s="25" t="s">
        <v>67</v>
      </c>
      <c r="D73" s="27">
        <v>1</v>
      </c>
      <c r="E73" s="28">
        <v>69096.444405139802</v>
      </c>
      <c r="F73" s="28">
        <v>69096.444405139802</v>
      </c>
      <c r="G73" s="28">
        <v>0</v>
      </c>
      <c r="H73" s="26">
        <f t="shared" ref="H73:H78" si="3">+VLOOKUP(B73,$B$432:$D$449,3,0)</f>
        <v>66822.221999999994</v>
      </c>
      <c r="I73" s="29">
        <f t="shared" si="2"/>
        <v>72167.999759999992</v>
      </c>
    </row>
    <row r="74" spans="1:9" s="25" customFormat="1" ht="12.75" customHeight="1">
      <c r="A74" s="25" t="s">
        <v>25</v>
      </c>
      <c r="B74" s="25" t="s">
        <v>26</v>
      </c>
      <c r="D74" s="27">
        <v>1</v>
      </c>
      <c r="E74" s="28">
        <v>117018.002222222</v>
      </c>
      <c r="F74" s="28">
        <v>117018.002222222</v>
      </c>
      <c r="G74" s="28">
        <v>0</v>
      </c>
      <c r="H74" s="26">
        <f t="shared" si="3"/>
        <v>108350</v>
      </c>
      <c r="I74" s="29">
        <f t="shared" si="2"/>
        <v>117018.00000000001</v>
      </c>
    </row>
    <row r="75" spans="1:9" s="25" customFormat="1" ht="12.75" customHeight="1">
      <c r="A75" s="25" t="s">
        <v>38</v>
      </c>
      <c r="B75" s="25" t="s">
        <v>39</v>
      </c>
      <c r="D75" s="27">
        <v>2</v>
      </c>
      <c r="E75" s="28">
        <v>105054.796658333</v>
      </c>
      <c r="F75" s="28">
        <v>210109.59331666699</v>
      </c>
      <c r="G75" s="28">
        <v>0</v>
      </c>
      <c r="H75" s="26">
        <f t="shared" si="3"/>
        <v>106116.205</v>
      </c>
      <c r="I75" s="29">
        <f t="shared" si="2"/>
        <v>229211.00280000002</v>
      </c>
    </row>
    <row r="76" spans="1:9" s="25" customFormat="1" ht="12.75" customHeight="1">
      <c r="A76" s="25" t="s">
        <v>31</v>
      </c>
      <c r="B76" s="25" t="s">
        <v>32</v>
      </c>
      <c r="D76" s="27">
        <v>1</v>
      </c>
      <c r="E76" s="28">
        <v>72972.666700000002</v>
      </c>
      <c r="F76" s="28">
        <v>72972.666700000002</v>
      </c>
      <c r="G76" s="28">
        <v>0</v>
      </c>
      <c r="H76" s="26">
        <f t="shared" si="3"/>
        <v>67567.282999999996</v>
      </c>
      <c r="I76" s="29">
        <f t="shared" si="2"/>
        <v>72972.665640000007</v>
      </c>
    </row>
    <row r="77" spans="1:9" s="25" customFormat="1" ht="12.75" customHeight="1">
      <c r="A77" s="25" t="s">
        <v>52</v>
      </c>
      <c r="B77" s="25" t="s">
        <v>53</v>
      </c>
      <c r="D77" s="27">
        <v>2</v>
      </c>
      <c r="E77" s="28">
        <v>23716.7204250295</v>
      </c>
      <c r="F77" s="28">
        <v>47433.440850059</v>
      </c>
      <c r="G77" s="28">
        <v>0</v>
      </c>
      <c r="H77" s="26">
        <f t="shared" si="3"/>
        <v>22339.63</v>
      </c>
      <c r="I77" s="29">
        <f t="shared" si="2"/>
        <v>48253.600800000007</v>
      </c>
    </row>
    <row r="78" spans="1:9" s="25" customFormat="1" ht="12.75" customHeight="1">
      <c r="A78" s="25" t="s">
        <v>16</v>
      </c>
      <c r="B78" s="25" t="s">
        <v>17</v>
      </c>
      <c r="D78" s="27">
        <v>1</v>
      </c>
      <c r="E78" s="28">
        <v>21582.288</v>
      </c>
      <c r="F78" s="28">
        <v>21582.288</v>
      </c>
      <c r="G78" s="28">
        <v>0</v>
      </c>
      <c r="H78" s="26">
        <f t="shared" si="3"/>
        <v>20475</v>
      </c>
      <c r="I78" s="29">
        <f t="shared" si="2"/>
        <v>22113</v>
      </c>
    </row>
    <row r="79" spans="1:9" s="25" customFormat="1" ht="12.75" customHeight="1">
      <c r="A79" s="24">
        <v>46028</v>
      </c>
      <c r="B79" s="25" t="s">
        <v>105</v>
      </c>
      <c r="C79" s="25" t="s">
        <v>134</v>
      </c>
      <c r="D79" s="25" t="s">
        <v>12</v>
      </c>
      <c r="E79" s="25" t="s">
        <v>135</v>
      </c>
      <c r="F79" s="25" t="s">
        <v>136</v>
      </c>
      <c r="G79" s="25" t="s">
        <v>137</v>
      </c>
      <c r="H79" s="26"/>
      <c r="I79" s="29"/>
    </row>
    <row r="80" spans="1:9" s="25" customFormat="1" ht="12.75" customHeight="1">
      <c r="A80" s="25" t="s">
        <v>38</v>
      </c>
      <c r="B80" s="25" t="s">
        <v>39</v>
      </c>
      <c r="D80" s="27">
        <v>2</v>
      </c>
      <c r="E80" s="28">
        <v>105054.796658333</v>
      </c>
      <c r="F80" s="28">
        <v>210109.59331666699</v>
      </c>
      <c r="G80" s="28">
        <v>0</v>
      </c>
      <c r="H80" s="26">
        <f>+VLOOKUP(B80,$B$432:$D$449,3,0)</f>
        <v>106116.205</v>
      </c>
      <c r="I80" s="29">
        <f t="shared" si="2"/>
        <v>229211.00280000002</v>
      </c>
    </row>
    <row r="81" spans="1:9" s="25" customFormat="1" ht="12.75" customHeight="1">
      <c r="A81" s="25" t="s">
        <v>31</v>
      </c>
      <c r="B81" s="25" t="s">
        <v>32</v>
      </c>
      <c r="D81" s="27">
        <v>1</v>
      </c>
      <c r="E81" s="28">
        <v>72972.666700000002</v>
      </c>
      <c r="F81" s="28">
        <v>72972.666700000002</v>
      </c>
      <c r="G81" s="28">
        <v>0</v>
      </c>
      <c r="H81" s="26">
        <f>+VLOOKUP(B81,$B$432:$D$449,3,0)</f>
        <v>67567.282999999996</v>
      </c>
      <c r="I81" s="29">
        <f t="shared" si="2"/>
        <v>72972.665640000007</v>
      </c>
    </row>
    <row r="82" spans="1:9" s="25" customFormat="1" ht="12.75" customHeight="1">
      <c r="A82" s="24">
        <v>46029</v>
      </c>
      <c r="B82" s="25" t="s">
        <v>138</v>
      </c>
      <c r="C82" s="25" t="s">
        <v>139</v>
      </c>
      <c r="D82" s="25" t="s">
        <v>12</v>
      </c>
      <c r="E82" s="25" t="s">
        <v>140</v>
      </c>
      <c r="F82" s="25" t="s">
        <v>141</v>
      </c>
      <c r="G82" s="25" t="s">
        <v>142</v>
      </c>
      <c r="H82" s="26"/>
      <c r="I82" s="29"/>
    </row>
    <row r="83" spans="1:9" s="25" customFormat="1" ht="12.75" customHeight="1">
      <c r="A83" s="25" t="s">
        <v>27</v>
      </c>
      <c r="B83" s="25" t="s">
        <v>28</v>
      </c>
      <c r="D83" s="27">
        <v>1</v>
      </c>
      <c r="E83" s="28">
        <v>54638.775804398101</v>
      </c>
      <c r="F83" s="28">
        <v>54638.775804398101</v>
      </c>
      <c r="G83" s="28">
        <v>0</v>
      </c>
      <c r="H83" s="26">
        <f>+VLOOKUP(B83,$B$432:$D$449,3,0)</f>
        <v>50591.357000000004</v>
      </c>
      <c r="I83" s="29">
        <f t="shared" si="2"/>
        <v>54638.665560000009</v>
      </c>
    </row>
    <row r="84" spans="1:9" s="25" customFormat="1" ht="12.75" customHeight="1">
      <c r="A84" s="25" t="s">
        <v>31</v>
      </c>
      <c r="B84" s="25" t="s">
        <v>32</v>
      </c>
      <c r="D84" s="27">
        <v>1</v>
      </c>
      <c r="E84" s="28">
        <v>72972.666700000002</v>
      </c>
      <c r="F84" s="28">
        <v>72972.666700000002</v>
      </c>
      <c r="G84" s="28">
        <v>0</v>
      </c>
      <c r="H84" s="26">
        <f>+VLOOKUP(B84,$B$432:$D$449,3,0)</f>
        <v>67567.282999999996</v>
      </c>
      <c r="I84" s="29">
        <f t="shared" si="2"/>
        <v>72972.665640000007</v>
      </c>
    </row>
    <row r="85" spans="1:9" s="25" customFormat="1" ht="12.75" customHeight="1">
      <c r="A85" s="24">
        <v>46029</v>
      </c>
      <c r="B85" s="25" t="s">
        <v>143</v>
      </c>
      <c r="C85" s="25" t="s">
        <v>144</v>
      </c>
      <c r="D85" s="25" t="s">
        <v>12</v>
      </c>
      <c r="E85" s="25" t="s">
        <v>145</v>
      </c>
      <c r="F85" s="25" t="s">
        <v>146</v>
      </c>
      <c r="G85" s="25" t="s">
        <v>147</v>
      </c>
      <c r="H85" s="26"/>
      <c r="I85" s="29"/>
    </row>
    <row r="86" spans="1:9" s="25" customFormat="1" ht="12.75" customHeight="1">
      <c r="A86" s="25" t="s">
        <v>38</v>
      </c>
      <c r="B86" s="25" t="s">
        <v>39</v>
      </c>
      <c r="D86" s="27">
        <v>1</v>
      </c>
      <c r="E86" s="28">
        <v>105054.796658333</v>
      </c>
      <c r="F86" s="28">
        <v>105054.796658333</v>
      </c>
      <c r="G86" s="28">
        <v>0</v>
      </c>
      <c r="H86" s="26">
        <f>+VLOOKUP(B86,$B$432:$D$449,3,0)</f>
        <v>106116.205</v>
      </c>
      <c r="I86" s="29">
        <f t="shared" si="2"/>
        <v>114605.50140000001</v>
      </c>
    </row>
    <row r="87" spans="1:9" s="25" customFormat="1" ht="12.75" customHeight="1">
      <c r="A87" s="25" t="s">
        <v>59</v>
      </c>
      <c r="B87" s="25" t="s">
        <v>60</v>
      </c>
      <c r="D87" s="27">
        <v>1</v>
      </c>
      <c r="E87" s="28">
        <v>45208.666700000002</v>
      </c>
      <c r="F87" s="28">
        <v>45208.666700000002</v>
      </c>
      <c r="G87" s="28">
        <v>0</v>
      </c>
      <c r="H87" s="26">
        <f>+VLOOKUP(B87,$B$432:$D$449,3,0)</f>
        <v>41859.877</v>
      </c>
      <c r="I87" s="29">
        <f t="shared" si="2"/>
        <v>45208.667160000005</v>
      </c>
    </row>
    <row r="88" spans="1:9" s="25" customFormat="1" ht="12.75" customHeight="1">
      <c r="A88" s="25" t="s">
        <v>31</v>
      </c>
      <c r="B88" s="25" t="s">
        <v>32</v>
      </c>
      <c r="D88" s="27">
        <v>1</v>
      </c>
      <c r="E88" s="28">
        <v>72972.666700000002</v>
      </c>
      <c r="F88" s="28">
        <v>72972.666700000002</v>
      </c>
      <c r="G88" s="28">
        <v>0</v>
      </c>
      <c r="H88" s="26">
        <f>+VLOOKUP(B88,$B$432:$D$449,3,0)</f>
        <v>67567.282999999996</v>
      </c>
      <c r="I88" s="29">
        <f t="shared" si="2"/>
        <v>72972.665640000007</v>
      </c>
    </row>
    <row r="89" spans="1:9" s="25" customFormat="1" ht="12.75" customHeight="1">
      <c r="A89" s="25" t="s">
        <v>52</v>
      </c>
      <c r="B89" s="25" t="s">
        <v>53</v>
      </c>
      <c r="D89" s="27">
        <v>1</v>
      </c>
      <c r="E89" s="28">
        <v>23716.7204250295</v>
      </c>
      <c r="F89" s="28">
        <v>23716.7204250295</v>
      </c>
      <c r="G89" s="28">
        <v>0</v>
      </c>
      <c r="H89" s="26">
        <f>+VLOOKUP(B89,$B$432:$D$449,3,0)</f>
        <v>22339.63</v>
      </c>
      <c r="I89" s="29">
        <f t="shared" si="2"/>
        <v>24126.800400000004</v>
      </c>
    </row>
    <row r="90" spans="1:9" s="25" customFormat="1" ht="12.75" customHeight="1">
      <c r="A90" s="25" t="s">
        <v>16</v>
      </c>
      <c r="B90" s="25" t="s">
        <v>17</v>
      </c>
      <c r="D90" s="27">
        <v>5</v>
      </c>
      <c r="E90" s="28">
        <v>21582.288</v>
      </c>
      <c r="F90" s="28">
        <v>107911.44</v>
      </c>
      <c r="G90" s="28">
        <v>0</v>
      </c>
      <c r="H90" s="26">
        <f>+VLOOKUP(B90,$B$432:$D$449,3,0)</f>
        <v>20475</v>
      </c>
      <c r="I90" s="29">
        <f t="shared" si="2"/>
        <v>110565</v>
      </c>
    </row>
    <row r="91" spans="1:9" s="25" customFormat="1" ht="12.75" customHeight="1">
      <c r="A91" s="24">
        <v>46029</v>
      </c>
      <c r="B91" s="25" t="s">
        <v>148</v>
      </c>
      <c r="C91" s="25" t="s">
        <v>149</v>
      </c>
      <c r="D91" s="25" t="s">
        <v>12</v>
      </c>
      <c r="E91" s="25" t="s">
        <v>150</v>
      </c>
      <c r="F91" s="25" t="s">
        <v>151</v>
      </c>
      <c r="G91" s="25" t="s">
        <v>152</v>
      </c>
      <c r="H91" s="26"/>
      <c r="I91" s="29"/>
    </row>
    <row r="92" spans="1:9" s="25" customFormat="1" ht="12.75" customHeight="1">
      <c r="A92" s="25" t="s">
        <v>66</v>
      </c>
      <c r="B92" s="25" t="s">
        <v>67</v>
      </c>
      <c r="D92" s="27">
        <v>1</v>
      </c>
      <c r="E92" s="28">
        <v>69096.444405139802</v>
      </c>
      <c r="F92" s="28">
        <v>69096.444405139802</v>
      </c>
      <c r="G92" s="28">
        <v>0</v>
      </c>
      <c r="H92" s="26">
        <f t="shared" ref="H92:H97" si="4">+VLOOKUP(B92,$B$432:$D$449,3,0)</f>
        <v>66822.221999999994</v>
      </c>
      <c r="I92" s="29">
        <f t="shared" si="2"/>
        <v>72167.999759999992</v>
      </c>
    </row>
    <row r="93" spans="1:9" s="25" customFormat="1" ht="12.75" customHeight="1">
      <c r="A93" s="25" t="s">
        <v>29</v>
      </c>
      <c r="B93" s="25" t="s">
        <v>30</v>
      </c>
      <c r="D93" s="27">
        <v>2</v>
      </c>
      <c r="E93" s="28">
        <v>49318.75</v>
      </c>
      <c r="F93" s="28">
        <v>98637.5</v>
      </c>
      <c r="G93" s="28">
        <v>0</v>
      </c>
      <c r="H93" s="26">
        <f t="shared" si="4"/>
        <v>45665.74</v>
      </c>
      <c r="I93" s="29">
        <f t="shared" si="2"/>
        <v>98637.998399999997</v>
      </c>
    </row>
    <row r="94" spans="1:9" s="25" customFormat="1" ht="12.75" customHeight="1">
      <c r="A94" s="25" t="s">
        <v>31</v>
      </c>
      <c r="B94" s="25" t="s">
        <v>32</v>
      </c>
      <c r="D94" s="27">
        <v>4</v>
      </c>
      <c r="E94" s="28">
        <v>72972.666700000002</v>
      </c>
      <c r="F94" s="28">
        <v>291890.66680000001</v>
      </c>
      <c r="G94" s="28">
        <v>0</v>
      </c>
      <c r="H94" s="26">
        <f t="shared" si="4"/>
        <v>67567.282999999996</v>
      </c>
      <c r="I94" s="29">
        <f t="shared" si="2"/>
        <v>291890.66256000003</v>
      </c>
    </row>
    <row r="95" spans="1:9" s="25" customFormat="1" ht="12.75" customHeight="1">
      <c r="A95" s="25" t="s">
        <v>52</v>
      </c>
      <c r="B95" s="25" t="s">
        <v>53</v>
      </c>
      <c r="D95" s="27">
        <v>1</v>
      </c>
      <c r="E95" s="28">
        <v>23716.7204250295</v>
      </c>
      <c r="F95" s="28">
        <v>23716.7204250295</v>
      </c>
      <c r="G95" s="28">
        <v>0</v>
      </c>
      <c r="H95" s="26">
        <f t="shared" si="4"/>
        <v>22339.63</v>
      </c>
      <c r="I95" s="29">
        <f t="shared" si="2"/>
        <v>24126.800400000004</v>
      </c>
    </row>
    <row r="96" spans="1:9" s="25" customFormat="1" ht="12.75" customHeight="1">
      <c r="A96" s="25" t="s">
        <v>16</v>
      </c>
      <c r="B96" s="25" t="s">
        <v>17</v>
      </c>
      <c r="D96" s="27">
        <v>2</v>
      </c>
      <c r="E96" s="28">
        <v>21582.288</v>
      </c>
      <c r="F96" s="28">
        <v>43164.576000000001</v>
      </c>
      <c r="G96" s="28">
        <v>0</v>
      </c>
      <c r="H96" s="26">
        <f t="shared" si="4"/>
        <v>20475</v>
      </c>
      <c r="I96" s="29">
        <f t="shared" si="2"/>
        <v>44226</v>
      </c>
    </row>
    <row r="97" spans="1:9" s="25" customFormat="1" ht="12.75" customHeight="1">
      <c r="A97" s="25" t="s">
        <v>18</v>
      </c>
      <c r="B97" s="25" t="s">
        <v>19</v>
      </c>
      <c r="D97" s="27">
        <v>4</v>
      </c>
      <c r="E97" s="28">
        <v>20761.650000000001</v>
      </c>
      <c r="F97" s="28">
        <v>83046.600000000006</v>
      </c>
      <c r="G97" s="28">
        <v>0</v>
      </c>
      <c r="H97" s="26">
        <f t="shared" si="4"/>
        <v>19716.976999999999</v>
      </c>
      <c r="I97" s="29">
        <f t="shared" si="2"/>
        <v>85177.340639999995</v>
      </c>
    </row>
    <row r="98" spans="1:9" s="25" customFormat="1" ht="12.75" customHeight="1">
      <c r="A98" s="24">
        <v>46029</v>
      </c>
      <c r="B98" s="25" t="s">
        <v>153</v>
      </c>
      <c r="C98" s="25" t="s">
        <v>154</v>
      </c>
      <c r="D98" s="25" t="s">
        <v>12</v>
      </c>
      <c r="E98" s="25" t="s">
        <v>155</v>
      </c>
      <c r="F98" s="25" t="s">
        <v>156</v>
      </c>
      <c r="G98" s="25" t="s">
        <v>24</v>
      </c>
      <c r="H98" s="26"/>
      <c r="I98" s="29"/>
    </row>
    <row r="99" spans="1:9" s="25" customFormat="1" ht="12.75" customHeight="1">
      <c r="A99" s="25" t="s">
        <v>29</v>
      </c>
      <c r="B99" s="25" t="s">
        <v>30</v>
      </c>
      <c r="D99" s="27">
        <v>1</v>
      </c>
      <c r="E99" s="28">
        <v>49318.75</v>
      </c>
      <c r="F99" s="28">
        <v>49318.75</v>
      </c>
      <c r="G99" s="28">
        <v>0</v>
      </c>
      <c r="H99" s="26">
        <f>+VLOOKUP(B99,$B$432:$D$449,3,0)</f>
        <v>45665.74</v>
      </c>
      <c r="I99" s="29">
        <f t="shared" si="2"/>
        <v>49318.999199999998</v>
      </c>
    </row>
    <row r="100" spans="1:9" s="25" customFormat="1" ht="12.75" customHeight="1">
      <c r="A100" s="25" t="s">
        <v>83</v>
      </c>
      <c r="B100" s="25" t="s">
        <v>84</v>
      </c>
      <c r="D100" s="27">
        <v>1</v>
      </c>
      <c r="E100" s="28">
        <v>109686.21</v>
      </c>
      <c r="F100" s="28">
        <v>109686.21</v>
      </c>
      <c r="G100" s="28">
        <v>0</v>
      </c>
      <c r="H100" s="26">
        <f>+VLOOKUP(B100,$B$432:$D$449,3,0)</f>
        <v>101561.42</v>
      </c>
      <c r="I100" s="29">
        <f t="shared" si="2"/>
        <v>109686.3336</v>
      </c>
    </row>
    <row r="101" spans="1:9" s="25" customFormat="1" ht="12.75" customHeight="1">
      <c r="A101" s="24">
        <v>46029</v>
      </c>
      <c r="B101" s="25" t="s">
        <v>157</v>
      </c>
      <c r="C101" s="25" t="s">
        <v>158</v>
      </c>
      <c r="D101" s="25" t="s">
        <v>12</v>
      </c>
      <c r="E101" s="25" t="s">
        <v>159</v>
      </c>
      <c r="F101" s="25" t="s">
        <v>160</v>
      </c>
      <c r="G101" s="25" t="s">
        <v>161</v>
      </c>
      <c r="H101" s="26"/>
      <c r="I101" s="29"/>
    </row>
    <row r="102" spans="1:9" s="25" customFormat="1" ht="12.75" customHeight="1">
      <c r="A102" s="25" t="s">
        <v>38</v>
      </c>
      <c r="B102" s="25" t="s">
        <v>39</v>
      </c>
      <c r="D102" s="27">
        <v>4</v>
      </c>
      <c r="E102" s="28">
        <v>105054.796658333</v>
      </c>
      <c r="F102" s="28">
        <v>420219.18663333298</v>
      </c>
      <c r="G102" s="28">
        <v>0</v>
      </c>
      <c r="H102" s="26">
        <f>+VLOOKUP(B102,$B$432:$D$449,3,0)</f>
        <v>106116.205</v>
      </c>
      <c r="I102" s="29">
        <f t="shared" si="2"/>
        <v>458422.00560000003</v>
      </c>
    </row>
    <row r="103" spans="1:9" s="25" customFormat="1" ht="12.75" customHeight="1">
      <c r="A103" s="25" t="s">
        <v>29</v>
      </c>
      <c r="B103" s="25" t="s">
        <v>30</v>
      </c>
      <c r="D103" s="27">
        <v>2</v>
      </c>
      <c r="E103" s="28">
        <v>49318.75</v>
      </c>
      <c r="F103" s="28">
        <v>98637.5</v>
      </c>
      <c r="G103" s="28">
        <v>0</v>
      </c>
      <c r="H103" s="26">
        <f>+VLOOKUP(B103,$B$432:$D$449,3,0)</f>
        <v>45665.74</v>
      </c>
      <c r="I103" s="29">
        <f t="shared" si="2"/>
        <v>98637.998399999997</v>
      </c>
    </row>
    <row r="104" spans="1:9" s="25" customFormat="1" ht="12.75" customHeight="1">
      <c r="A104" s="24">
        <v>46029</v>
      </c>
      <c r="B104" s="25" t="s">
        <v>162</v>
      </c>
      <c r="C104" s="25" t="s">
        <v>96</v>
      </c>
      <c r="D104" s="25" t="s">
        <v>12</v>
      </c>
      <c r="E104" s="25" t="s">
        <v>97</v>
      </c>
      <c r="F104" s="25" t="s">
        <v>98</v>
      </c>
      <c r="G104" s="25" t="s">
        <v>163</v>
      </c>
      <c r="H104" s="26"/>
      <c r="I104" s="29"/>
    </row>
    <row r="105" spans="1:9" s="25" customFormat="1" ht="12.75" customHeight="1">
      <c r="A105" s="25" t="s">
        <v>27</v>
      </c>
      <c r="B105" s="25" t="s">
        <v>28</v>
      </c>
      <c r="D105" s="27">
        <v>2</v>
      </c>
      <c r="E105" s="28">
        <v>54638.775804398101</v>
      </c>
      <c r="F105" s="28">
        <v>109277.551608796</v>
      </c>
      <c r="G105" s="28">
        <v>0</v>
      </c>
      <c r="H105" s="26">
        <f>+VLOOKUP(B105,$B$432:$D$449,3,0)</f>
        <v>50591.357000000004</v>
      </c>
      <c r="I105" s="29">
        <f t="shared" si="2"/>
        <v>109277.33112000002</v>
      </c>
    </row>
    <row r="106" spans="1:9" s="25" customFormat="1" ht="12.75" customHeight="1">
      <c r="A106" s="24">
        <v>46029</v>
      </c>
      <c r="B106" s="25" t="s">
        <v>164</v>
      </c>
      <c r="C106" s="25" t="s">
        <v>165</v>
      </c>
      <c r="D106" s="25" t="s">
        <v>12</v>
      </c>
      <c r="E106" s="25" t="s">
        <v>166</v>
      </c>
      <c r="F106" s="25" t="s">
        <v>167</v>
      </c>
      <c r="G106" s="25" t="s">
        <v>168</v>
      </c>
      <c r="H106" s="26"/>
      <c r="I106" s="29"/>
    </row>
    <row r="107" spans="1:9" s="25" customFormat="1" ht="12.75" customHeight="1">
      <c r="A107" s="25" t="s">
        <v>66</v>
      </c>
      <c r="B107" s="25" t="s">
        <v>67</v>
      </c>
      <c r="D107" s="27">
        <v>1</v>
      </c>
      <c r="E107" s="28">
        <v>69096.444405139802</v>
      </c>
      <c r="F107" s="28">
        <v>69096.444405139802</v>
      </c>
      <c r="G107" s="28">
        <v>0</v>
      </c>
      <c r="H107" s="26">
        <f>+VLOOKUP(B107,$B$432:$D$449,3,0)</f>
        <v>66822.221999999994</v>
      </c>
      <c r="I107" s="29">
        <f t="shared" si="2"/>
        <v>72167.999759999992</v>
      </c>
    </row>
    <row r="108" spans="1:9" s="25" customFormat="1" ht="12.75" customHeight="1">
      <c r="A108" s="25" t="s">
        <v>25</v>
      </c>
      <c r="B108" s="25" t="s">
        <v>26</v>
      </c>
      <c r="D108" s="27">
        <v>1</v>
      </c>
      <c r="E108" s="28">
        <v>117018.002222222</v>
      </c>
      <c r="F108" s="28">
        <v>117018.002222222</v>
      </c>
      <c r="G108" s="28">
        <v>0</v>
      </c>
      <c r="H108" s="26">
        <f>+VLOOKUP(B108,$B$432:$D$449,3,0)</f>
        <v>108350</v>
      </c>
      <c r="I108" s="29">
        <f t="shared" si="2"/>
        <v>117018.00000000001</v>
      </c>
    </row>
    <row r="109" spans="1:9" s="25" customFormat="1" ht="12.75" customHeight="1">
      <c r="A109" s="25" t="s">
        <v>38</v>
      </c>
      <c r="B109" s="25" t="s">
        <v>39</v>
      </c>
      <c r="D109" s="27">
        <v>2</v>
      </c>
      <c r="E109" s="28">
        <v>105054.796658333</v>
      </c>
      <c r="F109" s="28">
        <v>210109.59331666699</v>
      </c>
      <c r="G109" s="28">
        <v>0</v>
      </c>
      <c r="H109" s="26">
        <f>+VLOOKUP(B109,$B$432:$D$449,3,0)</f>
        <v>106116.205</v>
      </c>
      <c r="I109" s="29">
        <f t="shared" si="2"/>
        <v>229211.00280000002</v>
      </c>
    </row>
    <row r="110" spans="1:9" s="25" customFormat="1" ht="12.75" customHeight="1">
      <c r="A110" s="25" t="s">
        <v>52</v>
      </c>
      <c r="B110" s="25" t="s">
        <v>53</v>
      </c>
      <c r="D110" s="27">
        <v>2</v>
      </c>
      <c r="E110" s="28">
        <v>23716.7204250295</v>
      </c>
      <c r="F110" s="28">
        <v>47433.440850059</v>
      </c>
      <c r="G110" s="28">
        <v>0</v>
      </c>
      <c r="H110" s="26">
        <f>+VLOOKUP(B110,$B$432:$D$449,3,0)</f>
        <v>22339.63</v>
      </c>
      <c r="I110" s="29">
        <f t="shared" si="2"/>
        <v>48253.600800000007</v>
      </c>
    </row>
    <row r="111" spans="1:9" s="25" customFormat="1" ht="12.75" customHeight="1">
      <c r="A111" s="24">
        <v>46029</v>
      </c>
      <c r="B111" s="25" t="s">
        <v>169</v>
      </c>
      <c r="C111" s="25" t="s">
        <v>170</v>
      </c>
      <c r="D111" s="25" t="s">
        <v>12</v>
      </c>
      <c r="E111" s="25" t="s">
        <v>171</v>
      </c>
      <c r="F111" s="25" t="s">
        <v>172</v>
      </c>
      <c r="G111" s="25" t="s">
        <v>173</v>
      </c>
      <c r="H111" s="26"/>
      <c r="I111" s="29"/>
    </row>
    <row r="112" spans="1:9" s="25" customFormat="1" ht="12.75" customHeight="1">
      <c r="A112" s="25" t="s">
        <v>25</v>
      </c>
      <c r="B112" s="25" t="s">
        <v>26</v>
      </c>
      <c r="D112" s="27">
        <v>1</v>
      </c>
      <c r="E112" s="28">
        <v>117018.002222222</v>
      </c>
      <c r="F112" s="28">
        <v>117018.002222222</v>
      </c>
      <c r="G112" s="28">
        <v>0</v>
      </c>
      <c r="H112" s="26">
        <f>+VLOOKUP(B112,$B$432:$D$449,3,0)</f>
        <v>108350</v>
      </c>
      <c r="I112" s="29">
        <f t="shared" si="2"/>
        <v>117018.00000000001</v>
      </c>
    </row>
    <row r="113" spans="1:9" s="25" customFormat="1" ht="12.75" customHeight="1">
      <c r="A113" s="25" t="s">
        <v>59</v>
      </c>
      <c r="B113" s="25" t="s">
        <v>60</v>
      </c>
      <c r="D113" s="27">
        <v>1</v>
      </c>
      <c r="E113" s="28">
        <v>45208.666700000002</v>
      </c>
      <c r="F113" s="28">
        <v>45208.666700000002</v>
      </c>
      <c r="G113" s="28">
        <v>0</v>
      </c>
      <c r="H113" s="26">
        <f>+VLOOKUP(B113,$B$432:$D$449,3,0)</f>
        <v>41859.877</v>
      </c>
      <c r="I113" s="29">
        <f t="shared" si="2"/>
        <v>45208.667160000005</v>
      </c>
    </row>
    <row r="114" spans="1:9" s="25" customFormat="1" ht="12.75" customHeight="1">
      <c r="A114" s="25" t="s">
        <v>31</v>
      </c>
      <c r="B114" s="25" t="s">
        <v>32</v>
      </c>
      <c r="D114" s="27">
        <v>1</v>
      </c>
      <c r="E114" s="28">
        <v>72972.666700000002</v>
      </c>
      <c r="F114" s="28">
        <v>72972.666700000002</v>
      </c>
      <c r="G114" s="28">
        <v>0</v>
      </c>
      <c r="H114" s="26">
        <f>+VLOOKUP(B114,$B$432:$D$449,3,0)</f>
        <v>67567.282999999996</v>
      </c>
      <c r="I114" s="29">
        <f t="shared" si="2"/>
        <v>72972.665640000007</v>
      </c>
    </row>
    <row r="115" spans="1:9" s="25" customFormat="1" ht="12.75" customHeight="1">
      <c r="A115" s="25" t="s">
        <v>16</v>
      </c>
      <c r="B115" s="25" t="s">
        <v>17</v>
      </c>
      <c r="D115" s="27">
        <v>1</v>
      </c>
      <c r="E115" s="28">
        <v>21582.288</v>
      </c>
      <c r="F115" s="28">
        <v>21582.288</v>
      </c>
      <c r="G115" s="28">
        <v>0</v>
      </c>
      <c r="H115" s="26">
        <f>+VLOOKUP(B115,$B$432:$D$449,3,0)</f>
        <v>20475</v>
      </c>
      <c r="I115" s="29">
        <f t="shared" si="2"/>
        <v>22113</v>
      </c>
    </row>
    <row r="116" spans="1:9" s="25" customFormat="1" ht="12.75" customHeight="1">
      <c r="A116" s="24">
        <v>46029</v>
      </c>
      <c r="B116" s="25" t="s">
        <v>174</v>
      </c>
      <c r="C116" s="25" t="s">
        <v>175</v>
      </c>
      <c r="D116" s="25" t="s">
        <v>12</v>
      </c>
      <c r="E116" s="25" t="s">
        <v>176</v>
      </c>
      <c r="F116" s="25" t="s">
        <v>177</v>
      </c>
      <c r="G116" s="25" t="s">
        <v>37</v>
      </c>
      <c r="H116" s="26"/>
      <c r="I116" s="29"/>
    </row>
    <row r="117" spans="1:9" s="25" customFormat="1" ht="12.75" customHeight="1">
      <c r="A117" s="25" t="s">
        <v>25</v>
      </c>
      <c r="B117" s="25" t="s">
        <v>26</v>
      </c>
      <c r="D117" s="27">
        <v>1</v>
      </c>
      <c r="E117" s="28">
        <v>117018.002222222</v>
      </c>
      <c r="F117" s="28">
        <v>117018.002222222</v>
      </c>
      <c r="G117" s="28">
        <v>0</v>
      </c>
      <c r="H117" s="26">
        <f>+VLOOKUP(B117,$B$432:$D$449,3,0)</f>
        <v>108350</v>
      </c>
      <c r="I117" s="29">
        <f t="shared" si="2"/>
        <v>117018.00000000001</v>
      </c>
    </row>
    <row r="118" spans="1:9" s="25" customFormat="1" ht="12.75" customHeight="1">
      <c r="A118" s="25" t="s">
        <v>38</v>
      </c>
      <c r="B118" s="25" t="s">
        <v>39</v>
      </c>
      <c r="D118" s="27">
        <v>1</v>
      </c>
      <c r="E118" s="28">
        <v>105054.796658333</v>
      </c>
      <c r="F118" s="28">
        <v>105054.796658333</v>
      </c>
      <c r="G118" s="28">
        <v>0</v>
      </c>
      <c r="H118" s="26">
        <f>+VLOOKUP(B118,$B$432:$D$449,3,0)</f>
        <v>106116.205</v>
      </c>
      <c r="I118" s="29">
        <f t="shared" si="2"/>
        <v>114605.50140000001</v>
      </c>
    </row>
    <row r="119" spans="1:9" s="25" customFormat="1" ht="12.75" customHeight="1">
      <c r="A119" s="25" t="s">
        <v>31</v>
      </c>
      <c r="B119" s="25" t="s">
        <v>32</v>
      </c>
      <c r="D119" s="27">
        <v>2</v>
      </c>
      <c r="E119" s="28">
        <v>72972.666700000002</v>
      </c>
      <c r="F119" s="28">
        <v>145945.3334</v>
      </c>
      <c r="G119" s="28">
        <v>0</v>
      </c>
      <c r="H119" s="26">
        <f>+VLOOKUP(B119,$B$432:$D$449,3,0)</f>
        <v>67567.282999999996</v>
      </c>
      <c r="I119" s="29">
        <f t="shared" si="2"/>
        <v>145945.33128000001</v>
      </c>
    </row>
    <row r="120" spans="1:9" s="25" customFormat="1" ht="12.75" customHeight="1">
      <c r="A120" s="25" t="s">
        <v>52</v>
      </c>
      <c r="B120" s="25" t="s">
        <v>53</v>
      </c>
      <c r="D120" s="27">
        <v>4</v>
      </c>
      <c r="E120" s="28">
        <v>23716.7204250295</v>
      </c>
      <c r="F120" s="28">
        <v>94866.881700118101</v>
      </c>
      <c r="G120" s="28">
        <v>0</v>
      </c>
      <c r="H120" s="26">
        <f>+VLOOKUP(B120,$B$432:$D$449,3,0)</f>
        <v>22339.63</v>
      </c>
      <c r="I120" s="29">
        <f t="shared" si="2"/>
        <v>96507.201600000015</v>
      </c>
    </row>
    <row r="121" spans="1:9" s="25" customFormat="1" ht="12.75" customHeight="1">
      <c r="A121" s="25" t="s">
        <v>16</v>
      </c>
      <c r="B121" s="25" t="s">
        <v>17</v>
      </c>
      <c r="D121" s="27">
        <v>3</v>
      </c>
      <c r="E121" s="28">
        <v>21582.288</v>
      </c>
      <c r="F121" s="28">
        <v>64746.864000000001</v>
      </c>
      <c r="G121" s="28">
        <v>0</v>
      </c>
      <c r="H121" s="26">
        <f>+VLOOKUP(B121,$B$432:$D$449,3,0)</f>
        <v>20475</v>
      </c>
      <c r="I121" s="29">
        <f t="shared" si="2"/>
        <v>66339</v>
      </c>
    </row>
    <row r="122" spans="1:9" s="25" customFormat="1" ht="12.75" customHeight="1">
      <c r="A122" s="24">
        <v>46030</v>
      </c>
      <c r="B122" s="25" t="s">
        <v>180</v>
      </c>
      <c r="C122" s="25" t="s">
        <v>181</v>
      </c>
      <c r="D122" s="25" t="s">
        <v>12</v>
      </c>
      <c r="E122" s="25" t="s">
        <v>182</v>
      </c>
      <c r="F122" s="25" t="s">
        <v>183</v>
      </c>
      <c r="G122" s="25" t="s">
        <v>184</v>
      </c>
      <c r="H122" s="26"/>
      <c r="I122" s="29"/>
    </row>
    <row r="123" spans="1:9" s="25" customFormat="1" ht="12.75" customHeight="1">
      <c r="A123" s="25" t="s">
        <v>66</v>
      </c>
      <c r="B123" s="25" t="s">
        <v>67</v>
      </c>
      <c r="D123" s="27">
        <v>1</v>
      </c>
      <c r="E123" s="28">
        <v>69096.444405139802</v>
      </c>
      <c r="F123" s="28">
        <v>69096.444405139802</v>
      </c>
      <c r="G123" s="28">
        <v>0</v>
      </c>
      <c r="H123" s="26">
        <f>+VLOOKUP(B123,$B$432:$D$449,3,0)</f>
        <v>66822.221999999994</v>
      </c>
      <c r="I123" s="29">
        <f t="shared" si="2"/>
        <v>72167.999759999992</v>
      </c>
    </row>
    <row r="124" spans="1:9" s="25" customFormat="1" ht="12.75" customHeight="1">
      <c r="A124" s="25" t="s">
        <v>38</v>
      </c>
      <c r="B124" s="25" t="s">
        <v>39</v>
      </c>
      <c r="D124" s="27">
        <v>1</v>
      </c>
      <c r="E124" s="28">
        <v>105054.796658333</v>
      </c>
      <c r="F124" s="28">
        <v>105054.796658333</v>
      </c>
      <c r="G124" s="28">
        <v>0</v>
      </c>
      <c r="H124" s="26">
        <f>+VLOOKUP(B124,$B$432:$D$449,3,0)</f>
        <v>106116.205</v>
      </c>
      <c r="I124" s="29">
        <f t="shared" si="2"/>
        <v>114605.50140000001</v>
      </c>
    </row>
    <row r="125" spans="1:9" s="25" customFormat="1" ht="12.75" customHeight="1">
      <c r="A125" s="25" t="s">
        <v>83</v>
      </c>
      <c r="B125" s="25" t="s">
        <v>84</v>
      </c>
      <c r="D125" s="27">
        <v>1</v>
      </c>
      <c r="E125" s="28">
        <v>109686.21</v>
      </c>
      <c r="F125" s="28">
        <v>109686.21</v>
      </c>
      <c r="G125" s="28">
        <v>0</v>
      </c>
      <c r="H125" s="26">
        <f>+VLOOKUP(B125,$B$432:$D$449,3,0)</f>
        <v>101561.42</v>
      </c>
      <c r="I125" s="29">
        <f t="shared" si="2"/>
        <v>109686.3336</v>
      </c>
    </row>
    <row r="126" spans="1:9" s="25" customFormat="1" ht="12.75" customHeight="1">
      <c r="A126" s="24">
        <v>46030</v>
      </c>
      <c r="B126" s="25" t="s">
        <v>185</v>
      </c>
      <c r="C126" s="25" t="s">
        <v>110</v>
      </c>
      <c r="D126" s="25" t="s">
        <v>12</v>
      </c>
      <c r="E126" s="25" t="s">
        <v>111</v>
      </c>
      <c r="F126" s="25" t="s">
        <v>112</v>
      </c>
      <c r="G126" s="25" t="s">
        <v>186</v>
      </c>
      <c r="H126" s="26"/>
      <c r="I126" s="29"/>
    </row>
    <row r="127" spans="1:9" s="25" customFormat="1" ht="12.75" customHeight="1">
      <c r="A127" s="25" t="s">
        <v>52</v>
      </c>
      <c r="B127" s="25" t="s">
        <v>53</v>
      </c>
      <c r="D127" s="27">
        <v>5</v>
      </c>
      <c r="E127" s="28">
        <v>23716.7204250295</v>
      </c>
      <c r="F127" s="28">
        <v>118583.602125148</v>
      </c>
      <c r="G127" s="28">
        <v>0</v>
      </c>
      <c r="H127" s="26">
        <f>+VLOOKUP(B127,$B$432:$D$449,3,0)</f>
        <v>22339.63</v>
      </c>
      <c r="I127" s="29">
        <f t="shared" si="2"/>
        <v>120634.00200000002</v>
      </c>
    </row>
    <row r="128" spans="1:9" s="25" customFormat="1" ht="12.75" customHeight="1">
      <c r="A128" s="24">
        <v>46030</v>
      </c>
      <c r="B128" s="25" t="s">
        <v>187</v>
      </c>
      <c r="C128" s="25" t="s">
        <v>188</v>
      </c>
      <c r="D128" s="25" t="s">
        <v>12</v>
      </c>
      <c r="E128" s="25" t="s">
        <v>189</v>
      </c>
      <c r="F128" s="25" t="s">
        <v>190</v>
      </c>
      <c r="G128" s="25" t="s">
        <v>191</v>
      </c>
      <c r="H128" s="26"/>
      <c r="I128" s="29"/>
    </row>
    <row r="129" spans="1:9" s="25" customFormat="1" ht="12.75" customHeight="1">
      <c r="A129" s="25" t="s">
        <v>27</v>
      </c>
      <c r="B129" s="25" t="s">
        <v>28</v>
      </c>
      <c r="D129" s="27">
        <v>2</v>
      </c>
      <c r="E129" s="28">
        <v>54638.775804398101</v>
      </c>
      <c r="F129" s="28">
        <v>109277.551608796</v>
      </c>
      <c r="G129" s="28">
        <v>0</v>
      </c>
      <c r="H129" s="26">
        <f>+VLOOKUP(B129,$B$432:$D$449,3,0)</f>
        <v>50591.357000000004</v>
      </c>
      <c r="I129" s="29">
        <f t="shared" si="2"/>
        <v>109277.33112000002</v>
      </c>
    </row>
    <row r="130" spans="1:9" s="25" customFormat="1" ht="12.75" customHeight="1">
      <c r="A130" s="25" t="s">
        <v>29</v>
      </c>
      <c r="B130" s="25" t="s">
        <v>30</v>
      </c>
      <c r="D130" s="27">
        <v>1</v>
      </c>
      <c r="E130" s="28">
        <v>49318.75</v>
      </c>
      <c r="F130" s="28">
        <v>49318.75</v>
      </c>
      <c r="G130" s="28">
        <v>0</v>
      </c>
      <c r="H130" s="26">
        <f>+VLOOKUP(B130,$B$432:$D$449,3,0)</f>
        <v>45665.74</v>
      </c>
      <c r="I130" s="29">
        <f t="shared" si="2"/>
        <v>49318.999199999998</v>
      </c>
    </row>
    <row r="131" spans="1:9" s="25" customFormat="1" ht="12.75" customHeight="1">
      <c r="A131" s="25" t="s">
        <v>59</v>
      </c>
      <c r="B131" s="25" t="s">
        <v>60</v>
      </c>
      <c r="D131" s="27">
        <v>1</v>
      </c>
      <c r="E131" s="28">
        <v>45208.666700000002</v>
      </c>
      <c r="F131" s="28">
        <v>45208.666700000002</v>
      </c>
      <c r="G131" s="28">
        <v>0</v>
      </c>
      <c r="H131" s="26">
        <f>+VLOOKUP(B131,$B$432:$D$449,3,0)</f>
        <v>41859.877</v>
      </c>
      <c r="I131" s="29">
        <f t="shared" si="2"/>
        <v>45208.667160000005</v>
      </c>
    </row>
    <row r="132" spans="1:9" s="25" customFormat="1" ht="12.75" customHeight="1">
      <c r="A132" s="25" t="s">
        <v>40</v>
      </c>
      <c r="B132" s="25" t="s">
        <v>41</v>
      </c>
      <c r="D132" s="27">
        <v>1</v>
      </c>
      <c r="E132" s="28">
        <v>69729.66</v>
      </c>
      <c r="F132" s="28">
        <v>69729.66</v>
      </c>
      <c r="G132" s="28">
        <v>0</v>
      </c>
      <c r="H132" s="26">
        <f>+VLOOKUP(B132,$B$432:$D$449,3,0)</f>
        <v>64564.197</v>
      </c>
      <c r="I132" s="29">
        <f t="shared" si="2"/>
        <v>69729.332760000005</v>
      </c>
    </row>
    <row r="133" spans="1:9" s="25" customFormat="1" ht="12.75" customHeight="1">
      <c r="A133" s="25" t="s">
        <v>31</v>
      </c>
      <c r="B133" s="25" t="s">
        <v>32</v>
      </c>
      <c r="D133" s="27">
        <v>2</v>
      </c>
      <c r="E133" s="28">
        <v>72972.666700000002</v>
      </c>
      <c r="F133" s="28">
        <v>145945.3334</v>
      </c>
      <c r="G133" s="28">
        <v>0</v>
      </c>
      <c r="H133" s="26">
        <f>+VLOOKUP(B133,$B$432:$D$449,3,0)</f>
        <v>67567.282999999996</v>
      </c>
      <c r="I133" s="29">
        <f t="shared" si="2"/>
        <v>145945.33128000001</v>
      </c>
    </row>
    <row r="134" spans="1:9" s="25" customFormat="1" ht="12.75" customHeight="1">
      <c r="A134" s="24">
        <v>46030</v>
      </c>
      <c r="B134" s="25" t="s">
        <v>192</v>
      </c>
      <c r="C134" s="25" t="s">
        <v>193</v>
      </c>
      <c r="D134" s="25" t="s">
        <v>12</v>
      </c>
      <c r="E134" s="25" t="s">
        <v>194</v>
      </c>
      <c r="F134" s="25" t="s">
        <v>195</v>
      </c>
      <c r="G134" s="25" t="s">
        <v>196</v>
      </c>
      <c r="H134" s="26"/>
      <c r="I134" s="29"/>
    </row>
    <row r="135" spans="1:9" s="25" customFormat="1" ht="12.75" customHeight="1">
      <c r="A135" s="25" t="s">
        <v>27</v>
      </c>
      <c r="B135" s="25" t="s">
        <v>28</v>
      </c>
      <c r="D135" s="27">
        <v>1</v>
      </c>
      <c r="E135" s="28">
        <v>54638.775804398101</v>
      </c>
      <c r="F135" s="28">
        <v>54638.775804398101</v>
      </c>
      <c r="G135" s="28">
        <v>0</v>
      </c>
      <c r="H135" s="26">
        <f t="shared" ref="H135:H140" si="5">+VLOOKUP(B135,$B$432:$D$449,3,0)</f>
        <v>50591.357000000004</v>
      </c>
      <c r="I135" s="29">
        <f t="shared" ref="I135:I198" si="6">+D135*H135*1.08</f>
        <v>54638.665560000009</v>
      </c>
    </row>
    <row r="136" spans="1:9" s="25" customFormat="1" ht="12.75" customHeight="1">
      <c r="A136" s="25" t="s">
        <v>38</v>
      </c>
      <c r="B136" s="25" t="s">
        <v>39</v>
      </c>
      <c r="D136" s="27">
        <v>1</v>
      </c>
      <c r="E136" s="28">
        <v>105054.796658333</v>
      </c>
      <c r="F136" s="28">
        <v>105054.796658333</v>
      </c>
      <c r="G136" s="28">
        <v>0</v>
      </c>
      <c r="H136" s="26">
        <f t="shared" si="5"/>
        <v>106116.205</v>
      </c>
      <c r="I136" s="29">
        <f t="shared" si="6"/>
        <v>114605.50140000001</v>
      </c>
    </row>
    <row r="137" spans="1:9" s="25" customFormat="1" ht="12.75" customHeight="1">
      <c r="A137" s="25" t="s">
        <v>29</v>
      </c>
      <c r="B137" s="25" t="s">
        <v>30</v>
      </c>
      <c r="D137" s="27">
        <v>6</v>
      </c>
      <c r="E137" s="28">
        <v>49318.75</v>
      </c>
      <c r="F137" s="28">
        <v>295912.5</v>
      </c>
      <c r="G137" s="28">
        <v>0</v>
      </c>
      <c r="H137" s="26">
        <f t="shared" si="5"/>
        <v>45665.74</v>
      </c>
      <c r="I137" s="29">
        <f t="shared" si="6"/>
        <v>295913.9952</v>
      </c>
    </row>
    <row r="138" spans="1:9" s="25" customFormat="1" ht="12.75" customHeight="1">
      <c r="A138" s="25" t="s">
        <v>31</v>
      </c>
      <c r="B138" s="25" t="s">
        <v>32</v>
      </c>
      <c r="D138" s="27">
        <v>3</v>
      </c>
      <c r="E138" s="28">
        <v>72972.666700000002</v>
      </c>
      <c r="F138" s="28">
        <v>218918.0001</v>
      </c>
      <c r="G138" s="28">
        <v>0</v>
      </c>
      <c r="H138" s="26">
        <f t="shared" si="5"/>
        <v>67567.282999999996</v>
      </c>
      <c r="I138" s="29">
        <f t="shared" si="6"/>
        <v>218917.99692000001</v>
      </c>
    </row>
    <row r="139" spans="1:9" s="25" customFormat="1" ht="12.75" customHeight="1">
      <c r="A139" s="25" t="s">
        <v>52</v>
      </c>
      <c r="B139" s="25" t="s">
        <v>53</v>
      </c>
      <c r="D139" s="27">
        <v>2</v>
      </c>
      <c r="E139" s="28">
        <v>23716.7204250295</v>
      </c>
      <c r="F139" s="28">
        <v>47433.440850059</v>
      </c>
      <c r="G139" s="28">
        <v>0</v>
      </c>
      <c r="H139" s="26">
        <f t="shared" si="5"/>
        <v>22339.63</v>
      </c>
      <c r="I139" s="29">
        <f t="shared" si="6"/>
        <v>48253.600800000007</v>
      </c>
    </row>
    <row r="140" spans="1:9" s="25" customFormat="1" ht="12.75" customHeight="1">
      <c r="A140" s="25" t="s">
        <v>18</v>
      </c>
      <c r="B140" s="25" t="s">
        <v>19</v>
      </c>
      <c r="D140" s="27">
        <v>1</v>
      </c>
      <c r="E140" s="28">
        <v>20761.650000000001</v>
      </c>
      <c r="F140" s="28">
        <v>20761.650000000001</v>
      </c>
      <c r="G140" s="28">
        <v>0</v>
      </c>
      <c r="H140" s="26">
        <f t="shared" si="5"/>
        <v>19716.976999999999</v>
      </c>
      <c r="I140" s="29">
        <f t="shared" si="6"/>
        <v>21294.335159999999</v>
      </c>
    </row>
    <row r="141" spans="1:9" s="25" customFormat="1" ht="12.75" customHeight="1">
      <c r="A141" s="24">
        <v>46030</v>
      </c>
      <c r="B141" s="25" t="s">
        <v>197</v>
      </c>
      <c r="C141" s="25" t="s">
        <v>198</v>
      </c>
      <c r="D141" s="25" t="s">
        <v>12</v>
      </c>
      <c r="E141" s="25" t="s">
        <v>199</v>
      </c>
      <c r="F141" s="25" t="s">
        <v>200</v>
      </c>
      <c r="G141" s="25" t="s">
        <v>201</v>
      </c>
      <c r="H141" s="26"/>
      <c r="I141" s="29"/>
    </row>
    <row r="142" spans="1:9" s="25" customFormat="1" ht="12.75" customHeight="1">
      <c r="A142" s="25" t="s">
        <v>16</v>
      </c>
      <c r="B142" s="25" t="s">
        <v>17</v>
      </c>
      <c r="D142" s="27">
        <v>1</v>
      </c>
      <c r="E142" s="28">
        <v>21582.288</v>
      </c>
      <c r="F142" s="28">
        <v>21582.288</v>
      </c>
      <c r="G142" s="28">
        <v>0</v>
      </c>
      <c r="H142" s="26">
        <f>+VLOOKUP(B142,$B$432:$D$449,3,0)</f>
        <v>20475</v>
      </c>
      <c r="I142" s="29">
        <f t="shared" si="6"/>
        <v>22113</v>
      </c>
    </row>
    <row r="143" spans="1:9" s="25" customFormat="1" ht="12.75" customHeight="1">
      <c r="A143" s="25" t="s">
        <v>18</v>
      </c>
      <c r="B143" s="25" t="s">
        <v>19</v>
      </c>
      <c r="D143" s="27">
        <v>1</v>
      </c>
      <c r="E143" s="28">
        <v>20761.650000000001</v>
      </c>
      <c r="F143" s="28">
        <v>20761.650000000001</v>
      </c>
      <c r="G143" s="28">
        <v>0</v>
      </c>
      <c r="H143" s="26">
        <f>+VLOOKUP(B143,$B$432:$D$449,3,0)</f>
        <v>19716.976999999999</v>
      </c>
      <c r="I143" s="29">
        <f t="shared" si="6"/>
        <v>21294.335159999999</v>
      </c>
    </row>
    <row r="144" spans="1:9" s="25" customFormat="1" ht="12.75" customHeight="1">
      <c r="A144" s="24">
        <v>46030</v>
      </c>
      <c r="B144" s="25" t="s">
        <v>202</v>
      </c>
      <c r="C144" s="25" t="s">
        <v>55</v>
      </c>
      <c r="D144" s="25" t="s">
        <v>12</v>
      </c>
      <c r="E144" s="25" t="s">
        <v>56</v>
      </c>
      <c r="F144" s="25" t="s">
        <v>57</v>
      </c>
      <c r="G144" s="25" t="s">
        <v>203</v>
      </c>
      <c r="H144" s="26"/>
      <c r="I144" s="29"/>
    </row>
    <row r="145" spans="1:9" s="25" customFormat="1" ht="12.75" customHeight="1">
      <c r="A145" s="25" t="s">
        <v>27</v>
      </c>
      <c r="B145" s="25" t="s">
        <v>28</v>
      </c>
      <c r="D145" s="27">
        <v>2</v>
      </c>
      <c r="E145" s="28">
        <v>54638.775804398101</v>
      </c>
      <c r="F145" s="28">
        <v>109277.551608796</v>
      </c>
      <c r="G145" s="28">
        <v>0</v>
      </c>
      <c r="H145" s="26">
        <f>+VLOOKUP(B145,$B$432:$D$449,3,0)</f>
        <v>50591.357000000004</v>
      </c>
      <c r="I145" s="29">
        <f t="shared" si="6"/>
        <v>109277.33112000002</v>
      </c>
    </row>
    <row r="146" spans="1:9" s="25" customFormat="1" ht="12.75" customHeight="1">
      <c r="A146" s="25" t="s">
        <v>40</v>
      </c>
      <c r="B146" s="25" t="s">
        <v>41</v>
      </c>
      <c r="D146" s="27">
        <v>1</v>
      </c>
      <c r="E146" s="28">
        <v>69729.66</v>
      </c>
      <c r="F146" s="28">
        <v>69729.66</v>
      </c>
      <c r="G146" s="28">
        <v>0</v>
      </c>
      <c r="H146" s="26">
        <f>+VLOOKUP(B146,$B$432:$D$449,3,0)</f>
        <v>64564.197</v>
      </c>
      <c r="I146" s="29">
        <f t="shared" si="6"/>
        <v>69729.332760000005</v>
      </c>
    </row>
    <row r="147" spans="1:9" s="25" customFormat="1" ht="12.75" customHeight="1">
      <c r="A147" s="24">
        <v>46030</v>
      </c>
      <c r="B147" s="25" t="s">
        <v>204</v>
      </c>
      <c r="C147" s="25" t="s">
        <v>125</v>
      </c>
      <c r="D147" s="25" t="s">
        <v>12</v>
      </c>
      <c r="E147" s="25" t="s">
        <v>126</v>
      </c>
      <c r="F147" s="25" t="s">
        <v>127</v>
      </c>
      <c r="G147" s="25" t="s">
        <v>205</v>
      </c>
      <c r="H147" s="26"/>
      <c r="I147" s="29"/>
    </row>
    <row r="148" spans="1:9" s="25" customFormat="1" ht="12.75" customHeight="1">
      <c r="A148" s="25" t="s">
        <v>27</v>
      </c>
      <c r="B148" s="25" t="s">
        <v>28</v>
      </c>
      <c r="D148" s="27">
        <v>1</v>
      </c>
      <c r="E148" s="28">
        <v>54638.775804398101</v>
      </c>
      <c r="F148" s="28">
        <v>54638.775804398101</v>
      </c>
      <c r="G148" s="28">
        <v>0</v>
      </c>
      <c r="H148" s="26">
        <f>+VLOOKUP(B148,$B$432:$D$449,3,0)</f>
        <v>50591.357000000004</v>
      </c>
      <c r="I148" s="29">
        <f t="shared" si="6"/>
        <v>54638.665560000009</v>
      </c>
    </row>
    <row r="149" spans="1:9" s="25" customFormat="1" ht="12.75" customHeight="1">
      <c r="A149" s="25" t="s">
        <v>59</v>
      </c>
      <c r="B149" s="25" t="s">
        <v>60</v>
      </c>
      <c r="D149" s="27">
        <v>1</v>
      </c>
      <c r="E149" s="28">
        <v>45208.666700000002</v>
      </c>
      <c r="F149" s="28">
        <v>45208.666700000002</v>
      </c>
      <c r="G149" s="28">
        <v>0</v>
      </c>
      <c r="H149" s="26">
        <f>+VLOOKUP(B149,$B$432:$D$449,3,0)</f>
        <v>41859.877</v>
      </c>
      <c r="I149" s="29">
        <f t="shared" si="6"/>
        <v>45208.667160000005</v>
      </c>
    </row>
    <row r="150" spans="1:9" s="25" customFormat="1" ht="12.75" customHeight="1">
      <c r="A150" s="25" t="s">
        <v>16</v>
      </c>
      <c r="B150" s="25" t="s">
        <v>17</v>
      </c>
      <c r="D150" s="27">
        <v>2</v>
      </c>
      <c r="E150" s="28">
        <v>21582.288</v>
      </c>
      <c r="F150" s="28">
        <v>43164.576000000001</v>
      </c>
      <c r="G150" s="28">
        <v>0</v>
      </c>
      <c r="H150" s="26">
        <f>+VLOOKUP(B150,$B$432:$D$449,3,0)</f>
        <v>20475</v>
      </c>
      <c r="I150" s="29">
        <f t="shared" si="6"/>
        <v>44226</v>
      </c>
    </row>
    <row r="151" spans="1:9" s="25" customFormat="1" ht="12.75" customHeight="1">
      <c r="A151" s="25" t="s">
        <v>18</v>
      </c>
      <c r="B151" s="25" t="s">
        <v>19</v>
      </c>
      <c r="D151" s="27">
        <v>2</v>
      </c>
      <c r="E151" s="28">
        <v>20761.650000000001</v>
      </c>
      <c r="F151" s="28">
        <v>41523.300000000003</v>
      </c>
      <c r="G151" s="28">
        <v>0</v>
      </c>
      <c r="H151" s="26">
        <f>+VLOOKUP(B151,$B$432:$D$449,3,0)</f>
        <v>19716.976999999999</v>
      </c>
      <c r="I151" s="29">
        <f t="shared" si="6"/>
        <v>42588.670319999997</v>
      </c>
    </row>
    <row r="152" spans="1:9" s="25" customFormat="1" ht="12.75" customHeight="1">
      <c r="A152" s="24">
        <v>46031</v>
      </c>
      <c r="B152" s="25" t="s">
        <v>206</v>
      </c>
      <c r="C152" s="25" t="s">
        <v>207</v>
      </c>
      <c r="D152" s="25" t="s">
        <v>12</v>
      </c>
      <c r="E152" s="25" t="s">
        <v>208</v>
      </c>
      <c r="F152" s="25" t="s">
        <v>209</v>
      </c>
      <c r="G152" s="25" t="s">
        <v>210</v>
      </c>
      <c r="H152" s="26"/>
      <c r="I152" s="29"/>
    </row>
    <row r="153" spans="1:9" s="25" customFormat="1" ht="12.75" customHeight="1">
      <c r="A153" s="25" t="s">
        <v>29</v>
      </c>
      <c r="B153" s="25" t="s">
        <v>30</v>
      </c>
      <c r="D153" s="27">
        <v>2</v>
      </c>
      <c r="E153" s="28">
        <v>49318.75</v>
      </c>
      <c r="F153" s="28">
        <v>98637.5</v>
      </c>
      <c r="G153" s="28">
        <v>0</v>
      </c>
      <c r="H153" s="26">
        <f>+VLOOKUP(B153,$B$432:$D$449,3,0)</f>
        <v>45665.74</v>
      </c>
      <c r="I153" s="29">
        <f t="shared" si="6"/>
        <v>98637.998399999997</v>
      </c>
    </row>
    <row r="154" spans="1:9" s="25" customFormat="1" ht="12.75" customHeight="1">
      <c r="A154" s="25" t="s">
        <v>59</v>
      </c>
      <c r="B154" s="25" t="s">
        <v>60</v>
      </c>
      <c r="D154" s="27">
        <v>1</v>
      </c>
      <c r="E154" s="28">
        <v>45208.666700000002</v>
      </c>
      <c r="F154" s="28">
        <v>45208.666700000002</v>
      </c>
      <c r="G154" s="28">
        <v>0</v>
      </c>
      <c r="H154" s="26">
        <f>+VLOOKUP(B154,$B$432:$D$449,3,0)</f>
        <v>41859.877</v>
      </c>
      <c r="I154" s="29">
        <f t="shared" si="6"/>
        <v>45208.667160000005</v>
      </c>
    </row>
    <row r="155" spans="1:9" s="25" customFormat="1" ht="12.75" customHeight="1">
      <c r="A155" s="25" t="s">
        <v>40</v>
      </c>
      <c r="B155" s="25" t="s">
        <v>41</v>
      </c>
      <c r="D155" s="27">
        <v>2</v>
      </c>
      <c r="E155" s="28">
        <v>69729.66</v>
      </c>
      <c r="F155" s="28">
        <v>139459.32</v>
      </c>
      <c r="G155" s="28">
        <v>0</v>
      </c>
      <c r="H155" s="26">
        <f>+VLOOKUP(B155,$B$432:$D$449,3,0)</f>
        <v>64564.197</v>
      </c>
      <c r="I155" s="29">
        <f t="shared" si="6"/>
        <v>139458.66552000001</v>
      </c>
    </row>
    <row r="156" spans="1:9" s="25" customFormat="1" ht="12.75" customHeight="1">
      <c r="A156" s="25" t="s">
        <v>16</v>
      </c>
      <c r="B156" s="25" t="s">
        <v>17</v>
      </c>
      <c r="D156" s="27">
        <v>3</v>
      </c>
      <c r="E156" s="28">
        <v>21582.288</v>
      </c>
      <c r="F156" s="28">
        <v>64746.864000000001</v>
      </c>
      <c r="G156" s="28">
        <v>0</v>
      </c>
      <c r="H156" s="26">
        <f>+VLOOKUP(B156,$B$432:$D$449,3,0)</f>
        <v>20475</v>
      </c>
      <c r="I156" s="29">
        <f t="shared" si="6"/>
        <v>66339</v>
      </c>
    </row>
    <row r="157" spans="1:9" s="25" customFormat="1" ht="12.75" customHeight="1">
      <c r="A157" s="25" t="s">
        <v>18</v>
      </c>
      <c r="B157" s="25" t="s">
        <v>19</v>
      </c>
      <c r="D157" s="27">
        <v>2</v>
      </c>
      <c r="E157" s="28">
        <v>20761.650000000001</v>
      </c>
      <c r="F157" s="28">
        <v>41523.300000000003</v>
      </c>
      <c r="G157" s="28">
        <v>0</v>
      </c>
      <c r="H157" s="26">
        <f>+VLOOKUP(B157,$B$432:$D$449,3,0)</f>
        <v>19716.976999999999</v>
      </c>
      <c r="I157" s="29">
        <f t="shared" si="6"/>
        <v>42588.670319999997</v>
      </c>
    </row>
    <row r="158" spans="1:9" s="25" customFormat="1" ht="12.75" customHeight="1">
      <c r="A158" s="24">
        <v>46031</v>
      </c>
      <c r="B158" s="25" t="s">
        <v>211</v>
      </c>
      <c r="C158" s="25" t="s">
        <v>165</v>
      </c>
      <c r="D158" s="25" t="s">
        <v>12</v>
      </c>
      <c r="E158" s="25" t="s">
        <v>166</v>
      </c>
      <c r="F158" s="25" t="s">
        <v>167</v>
      </c>
      <c r="G158" s="25" t="s">
        <v>212</v>
      </c>
      <c r="H158" s="26"/>
      <c r="I158" s="29"/>
    </row>
    <row r="159" spans="1:9" s="25" customFormat="1" ht="12.75" customHeight="1">
      <c r="A159" s="25" t="s">
        <v>29</v>
      </c>
      <c r="B159" s="25" t="s">
        <v>30</v>
      </c>
      <c r="D159" s="27">
        <v>2</v>
      </c>
      <c r="E159" s="28">
        <v>49318.75</v>
      </c>
      <c r="F159" s="28">
        <v>98637.5</v>
      </c>
      <c r="G159" s="28">
        <v>0</v>
      </c>
      <c r="H159" s="26">
        <f>+VLOOKUP(B159,$B$432:$D$449,3,0)</f>
        <v>45665.74</v>
      </c>
      <c r="I159" s="29">
        <f t="shared" si="6"/>
        <v>98637.998399999997</v>
      </c>
    </row>
    <row r="160" spans="1:9" s="25" customFormat="1" ht="12.75" customHeight="1">
      <c r="A160" s="25" t="s">
        <v>83</v>
      </c>
      <c r="B160" s="25" t="s">
        <v>84</v>
      </c>
      <c r="D160" s="27">
        <v>1</v>
      </c>
      <c r="E160" s="28">
        <v>109686.21</v>
      </c>
      <c r="F160" s="28">
        <v>109686.21</v>
      </c>
      <c r="G160" s="28">
        <v>0</v>
      </c>
      <c r="H160" s="26">
        <f>+VLOOKUP(B160,$B$432:$D$449,3,0)</f>
        <v>101561.42</v>
      </c>
      <c r="I160" s="29">
        <f t="shared" si="6"/>
        <v>109686.3336</v>
      </c>
    </row>
    <row r="161" spans="1:9" s="25" customFormat="1" ht="12.75" customHeight="1">
      <c r="A161" s="24">
        <v>46031</v>
      </c>
      <c r="B161" s="25" t="s">
        <v>213</v>
      </c>
      <c r="C161" s="25" t="s">
        <v>198</v>
      </c>
      <c r="D161" s="25" t="s">
        <v>12</v>
      </c>
      <c r="E161" s="25" t="s">
        <v>199</v>
      </c>
      <c r="F161" s="25" t="s">
        <v>200</v>
      </c>
      <c r="G161" s="25" t="s">
        <v>214</v>
      </c>
      <c r="H161" s="26"/>
      <c r="I161" s="29"/>
    </row>
    <row r="162" spans="1:9" s="25" customFormat="1" ht="12.75" customHeight="1">
      <c r="A162" s="25" t="s">
        <v>52</v>
      </c>
      <c r="B162" s="25" t="s">
        <v>53</v>
      </c>
      <c r="D162" s="27">
        <v>10</v>
      </c>
      <c r="E162" s="28">
        <v>23716.7204250295</v>
      </c>
      <c r="F162" s="28">
        <v>237167.20425029501</v>
      </c>
      <c r="G162" s="28">
        <v>0</v>
      </c>
      <c r="H162" s="26">
        <f>+VLOOKUP(B162,$B$432:$D$449,3,0)</f>
        <v>22339.63</v>
      </c>
      <c r="I162" s="29">
        <f t="shared" si="6"/>
        <v>241268.00400000004</v>
      </c>
    </row>
    <row r="163" spans="1:9" s="25" customFormat="1" ht="12.75" customHeight="1">
      <c r="A163" s="24">
        <v>46031</v>
      </c>
      <c r="B163" s="25" t="s">
        <v>90</v>
      </c>
      <c r="C163" s="25" t="s">
        <v>106</v>
      </c>
      <c r="D163" s="25" t="s">
        <v>12</v>
      </c>
      <c r="E163" s="25" t="s">
        <v>107</v>
      </c>
      <c r="F163" s="25" t="s">
        <v>108</v>
      </c>
      <c r="G163" s="25" t="s">
        <v>215</v>
      </c>
      <c r="H163" s="26"/>
      <c r="I163" s="29"/>
    </row>
    <row r="164" spans="1:9" s="25" customFormat="1" ht="12.75" customHeight="1">
      <c r="A164" s="25" t="s">
        <v>27</v>
      </c>
      <c r="B164" s="25" t="s">
        <v>28</v>
      </c>
      <c r="D164" s="27">
        <v>2</v>
      </c>
      <c r="E164" s="28">
        <v>54638.775804398101</v>
      </c>
      <c r="F164" s="28">
        <v>109277.551608796</v>
      </c>
      <c r="G164" s="28">
        <v>0</v>
      </c>
      <c r="H164" s="26">
        <f>+VLOOKUP(B164,$B$432:$D$449,3,0)</f>
        <v>50591.357000000004</v>
      </c>
      <c r="I164" s="29">
        <f t="shared" si="6"/>
        <v>109277.33112000002</v>
      </c>
    </row>
    <row r="165" spans="1:9" s="25" customFormat="1" ht="12.75" customHeight="1">
      <c r="A165" s="25" t="s">
        <v>31</v>
      </c>
      <c r="B165" s="25" t="s">
        <v>32</v>
      </c>
      <c r="D165" s="27">
        <v>1</v>
      </c>
      <c r="E165" s="28">
        <v>72972.666700000002</v>
      </c>
      <c r="F165" s="28">
        <v>72972.666700000002</v>
      </c>
      <c r="G165" s="28">
        <v>0</v>
      </c>
      <c r="H165" s="26">
        <f>+VLOOKUP(B165,$B$432:$D$449,3,0)</f>
        <v>67567.282999999996</v>
      </c>
      <c r="I165" s="29">
        <f t="shared" si="6"/>
        <v>72972.665640000007</v>
      </c>
    </row>
    <row r="166" spans="1:9" s="25" customFormat="1" ht="12.75" customHeight="1">
      <c r="A166" s="24">
        <v>46031</v>
      </c>
      <c r="B166" s="25" t="s">
        <v>221</v>
      </c>
      <c r="C166" s="25" t="s">
        <v>91</v>
      </c>
      <c r="D166" s="25" t="s">
        <v>12</v>
      </c>
      <c r="E166" s="25" t="s">
        <v>92</v>
      </c>
      <c r="F166" s="25" t="s">
        <v>93</v>
      </c>
      <c r="G166" s="25" t="s">
        <v>222</v>
      </c>
      <c r="H166" s="26"/>
      <c r="I166" s="29"/>
    </row>
    <row r="167" spans="1:9" s="25" customFormat="1" ht="12.75" customHeight="1">
      <c r="A167" s="25" t="s">
        <v>59</v>
      </c>
      <c r="B167" s="25" t="s">
        <v>60</v>
      </c>
      <c r="D167" s="27">
        <v>2</v>
      </c>
      <c r="E167" s="28">
        <v>45208.666700000002</v>
      </c>
      <c r="F167" s="28">
        <v>90417.333400000003</v>
      </c>
      <c r="G167" s="28">
        <v>0</v>
      </c>
      <c r="H167" s="26">
        <f>+VLOOKUP(B167,$B$432:$D$449,3,0)</f>
        <v>41859.877</v>
      </c>
      <c r="I167" s="29">
        <f t="shared" si="6"/>
        <v>90417.334320000009</v>
      </c>
    </row>
    <row r="168" spans="1:9" s="25" customFormat="1" ht="12.75" customHeight="1">
      <c r="A168" s="25" t="s">
        <v>31</v>
      </c>
      <c r="B168" s="25" t="s">
        <v>32</v>
      </c>
      <c r="D168" s="27">
        <v>2</v>
      </c>
      <c r="E168" s="28">
        <v>72972.666700000002</v>
      </c>
      <c r="F168" s="28">
        <v>145945.3334</v>
      </c>
      <c r="G168" s="28">
        <v>0</v>
      </c>
      <c r="H168" s="26">
        <f>+VLOOKUP(B168,$B$432:$D$449,3,0)</f>
        <v>67567.282999999996</v>
      </c>
      <c r="I168" s="29">
        <f t="shared" si="6"/>
        <v>145945.33128000001</v>
      </c>
    </row>
    <row r="169" spans="1:9" s="25" customFormat="1" ht="12.75" customHeight="1">
      <c r="A169" s="24">
        <v>46031</v>
      </c>
      <c r="B169" s="25" t="s">
        <v>223</v>
      </c>
      <c r="C169" s="25" t="s">
        <v>224</v>
      </c>
      <c r="D169" s="25" t="s">
        <v>12</v>
      </c>
      <c r="E169" s="25" t="s">
        <v>225</v>
      </c>
      <c r="F169" s="25" t="s">
        <v>226</v>
      </c>
      <c r="G169" s="25" t="s">
        <v>65</v>
      </c>
      <c r="H169" s="26"/>
      <c r="I169" s="29"/>
    </row>
    <row r="170" spans="1:9" s="25" customFormat="1" ht="12.75" customHeight="1">
      <c r="A170" s="25" t="s">
        <v>66</v>
      </c>
      <c r="B170" s="25" t="s">
        <v>67</v>
      </c>
      <c r="D170" s="27">
        <v>1</v>
      </c>
      <c r="E170" s="28">
        <v>69096.444405139802</v>
      </c>
      <c r="F170" s="28">
        <v>69096.444405139802</v>
      </c>
      <c r="G170" s="28">
        <v>0</v>
      </c>
      <c r="H170" s="26">
        <f>+VLOOKUP(B170,$B$432:$D$449,3,0)</f>
        <v>66822.221999999994</v>
      </c>
      <c r="I170" s="29">
        <f t="shared" si="6"/>
        <v>72167.999759999992</v>
      </c>
    </row>
    <row r="171" spans="1:9" s="25" customFormat="1" ht="12.75" customHeight="1">
      <c r="A171" s="25" t="s">
        <v>31</v>
      </c>
      <c r="B171" s="25" t="s">
        <v>32</v>
      </c>
      <c r="D171" s="27">
        <v>2</v>
      </c>
      <c r="E171" s="28">
        <v>72972.666700000002</v>
      </c>
      <c r="F171" s="28">
        <v>145945.3334</v>
      </c>
      <c r="G171" s="28">
        <v>0</v>
      </c>
      <c r="H171" s="26">
        <f>+VLOOKUP(B171,$B$432:$D$449,3,0)</f>
        <v>67567.282999999996</v>
      </c>
      <c r="I171" s="29">
        <f t="shared" si="6"/>
        <v>145945.33128000001</v>
      </c>
    </row>
    <row r="172" spans="1:9" s="25" customFormat="1" ht="12.75" customHeight="1">
      <c r="A172" s="25" t="s">
        <v>16</v>
      </c>
      <c r="B172" s="25" t="s">
        <v>17</v>
      </c>
      <c r="D172" s="27">
        <v>2</v>
      </c>
      <c r="E172" s="28">
        <v>21582.288</v>
      </c>
      <c r="F172" s="28">
        <v>43164.576000000001</v>
      </c>
      <c r="G172" s="28">
        <v>0</v>
      </c>
      <c r="H172" s="26">
        <f>+VLOOKUP(B172,$B$432:$D$449,3,0)</f>
        <v>20475</v>
      </c>
      <c r="I172" s="29">
        <f t="shared" si="6"/>
        <v>44226</v>
      </c>
    </row>
    <row r="173" spans="1:9" s="25" customFormat="1" ht="12.75" customHeight="1">
      <c r="A173" s="25" t="s">
        <v>18</v>
      </c>
      <c r="B173" s="25" t="s">
        <v>19</v>
      </c>
      <c r="D173" s="27">
        <v>4</v>
      </c>
      <c r="E173" s="28">
        <v>20761.650000000001</v>
      </c>
      <c r="F173" s="28">
        <v>83046.600000000006</v>
      </c>
      <c r="G173" s="28">
        <v>0</v>
      </c>
      <c r="H173" s="26">
        <f>+VLOOKUP(B173,$B$432:$D$449,3,0)</f>
        <v>19716.976999999999</v>
      </c>
      <c r="I173" s="29">
        <f t="shared" si="6"/>
        <v>85177.340639999995</v>
      </c>
    </row>
    <row r="174" spans="1:9" s="25" customFormat="1" ht="12.75" customHeight="1">
      <c r="A174" s="24">
        <v>46031</v>
      </c>
      <c r="B174" s="25" t="s">
        <v>42</v>
      </c>
      <c r="C174" s="25" t="s">
        <v>227</v>
      </c>
      <c r="D174" s="25" t="s">
        <v>12</v>
      </c>
      <c r="E174" s="25" t="s">
        <v>228</v>
      </c>
      <c r="F174" s="25" t="s">
        <v>229</v>
      </c>
      <c r="G174" s="25" t="s">
        <v>142</v>
      </c>
      <c r="H174" s="26"/>
      <c r="I174" s="29"/>
    </row>
    <row r="175" spans="1:9" s="25" customFormat="1" ht="12.75" customHeight="1">
      <c r="A175" s="25" t="s">
        <v>27</v>
      </c>
      <c r="B175" s="25" t="s">
        <v>28</v>
      </c>
      <c r="D175" s="27">
        <v>1</v>
      </c>
      <c r="E175" s="28">
        <v>54638.775804398101</v>
      </c>
      <c r="F175" s="28">
        <v>54638.775804398101</v>
      </c>
      <c r="G175" s="28">
        <v>0</v>
      </c>
      <c r="H175" s="26">
        <f>+VLOOKUP(B175,$B$432:$D$449,3,0)</f>
        <v>50591.357000000004</v>
      </c>
      <c r="I175" s="29">
        <f t="shared" si="6"/>
        <v>54638.665560000009</v>
      </c>
    </row>
    <row r="176" spans="1:9" s="25" customFormat="1" ht="12.75" customHeight="1">
      <c r="A176" s="25" t="s">
        <v>38</v>
      </c>
      <c r="B176" s="25" t="s">
        <v>39</v>
      </c>
      <c r="D176" s="27">
        <v>1</v>
      </c>
      <c r="E176" s="28">
        <v>105054.796658333</v>
      </c>
      <c r="F176" s="28">
        <v>105054.796658333</v>
      </c>
      <c r="G176" s="28">
        <v>0</v>
      </c>
      <c r="H176" s="26">
        <f>+VLOOKUP(B176,$B$432:$D$449,3,0)</f>
        <v>106116.205</v>
      </c>
      <c r="I176" s="29">
        <f t="shared" si="6"/>
        <v>114605.50140000001</v>
      </c>
    </row>
    <row r="177" spans="1:9" s="25" customFormat="1" ht="12.75" customHeight="1">
      <c r="A177" s="25" t="s">
        <v>29</v>
      </c>
      <c r="B177" s="25" t="s">
        <v>30</v>
      </c>
      <c r="D177" s="27">
        <v>1</v>
      </c>
      <c r="E177" s="28">
        <v>49318.75</v>
      </c>
      <c r="F177" s="28">
        <v>49318.75</v>
      </c>
      <c r="G177" s="28">
        <v>0</v>
      </c>
      <c r="H177" s="26">
        <f>+VLOOKUP(B177,$B$432:$D$449,3,0)</f>
        <v>45665.74</v>
      </c>
      <c r="I177" s="29">
        <f t="shared" si="6"/>
        <v>49318.999199999998</v>
      </c>
    </row>
    <row r="178" spans="1:9" s="25" customFormat="1" ht="12.75" customHeight="1">
      <c r="A178" s="25" t="s">
        <v>16</v>
      </c>
      <c r="B178" s="25" t="s">
        <v>17</v>
      </c>
      <c r="D178" s="27">
        <v>1</v>
      </c>
      <c r="E178" s="28">
        <v>21582.288</v>
      </c>
      <c r="F178" s="28">
        <v>21582.288</v>
      </c>
      <c r="G178" s="28">
        <v>0</v>
      </c>
      <c r="H178" s="26">
        <f>+VLOOKUP(B178,$B$432:$D$449,3,0)</f>
        <v>20475</v>
      </c>
      <c r="I178" s="29">
        <f t="shared" si="6"/>
        <v>22113</v>
      </c>
    </row>
    <row r="179" spans="1:9" s="25" customFormat="1" ht="12.75" customHeight="1">
      <c r="A179" s="24">
        <v>46031</v>
      </c>
      <c r="B179" s="25" t="s">
        <v>230</v>
      </c>
      <c r="C179" s="25" t="s">
        <v>165</v>
      </c>
      <c r="D179" s="25" t="s">
        <v>12</v>
      </c>
      <c r="E179" s="25" t="s">
        <v>166</v>
      </c>
      <c r="F179" s="25" t="s">
        <v>167</v>
      </c>
      <c r="G179" s="25" t="s">
        <v>231</v>
      </c>
      <c r="H179" s="26"/>
      <c r="I179" s="29"/>
    </row>
    <row r="180" spans="1:9" s="25" customFormat="1" ht="12.75" customHeight="1">
      <c r="A180" s="25" t="s">
        <v>27</v>
      </c>
      <c r="B180" s="25" t="s">
        <v>28</v>
      </c>
      <c r="D180" s="27">
        <v>1</v>
      </c>
      <c r="E180" s="28">
        <v>54638.775804398101</v>
      </c>
      <c r="F180" s="28">
        <v>54638.775804398101</v>
      </c>
      <c r="G180" s="28">
        <v>0</v>
      </c>
      <c r="H180" s="26">
        <f>+VLOOKUP(B180,$B$432:$D$449,3,0)</f>
        <v>50591.357000000004</v>
      </c>
      <c r="I180" s="29">
        <f t="shared" si="6"/>
        <v>54638.665560000009</v>
      </c>
    </row>
    <row r="181" spans="1:9" s="25" customFormat="1" ht="12.75" customHeight="1">
      <c r="A181" s="25" t="s">
        <v>38</v>
      </c>
      <c r="B181" s="25" t="s">
        <v>39</v>
      </c>
      <c r="D181" s="27">
        <v>1</v>
      </c>
      <c r="E181" s="28">
        <v>105054.796658333</v>
      </c>
      <c r="F181" s="28">
        <v>105054.796658333</v>
      </c>
      <c r="G181" s="28">
        <v>0</v>
      </c>
      <c r="H181" s="26">
        <f>+VLOOKUP(B181,$B$432:$D$449,3,0)</f>
        <v>106116.205</v>
      </c>
      <c r="I181" s="29">
        <f t="shared" si="6"/>
        <v>114605.50140000001</v>
      </c>
    </row>
    <row r="182" spans="1:9" s="25" customFormat="1" ht="12.75" customHeight="1">
      <c r="A182" s="25" t="s">
        <v>59</v>
      </c>
      <c r="B182" s="25" t="s">
        <v>60</v>
      </c>
      <c r="D182" s="27">
        <v>1</v>
      </c>
      <c r="E182" s="28">
        <v>45208.666700000002</v>
      </c>
      <c r="F182" s="28">
        <v>45208.666700000002</v>
      </c>
      <c r="G182" s="28">
        <v>0</v>
      </c>
      <c r="H182" s="26">
        <f>+VLOOKUP(B182,$B$432:$D$449,3,0)</f>
        <v>41859.877</v>
      </c>
      <c r="I182" s="29">
        <f t="shared" si="6"/>
        <v>45208.667160000005</v>
      </c>
    </row>
    <row r="183" spans="1:9" s="25" customFormat="1" ht="12.75" customHeight="1">
      <c r="A183" s="25" t="s">
        <v>52</v>
      </c>
      <c r="B183" s="25" t="s">
        <v>53</v>
      </c>
      <c r="D183" s="27">
        <v>1</v>
      </c>
      <c r="E183" s="28">
        <v>23716.7204250295</v>
      </c>
      <c r="F183" s="28">
        <v>23716.7204250295</v>
      </c>
      <c r="G183" s="28">
        <v>0</v>
      </c>
      <c r="H183" s="26">
        <f>+VLOOKUP(B183,$B$432:$D$449,3,0)</f>
        <v>22339.63</v>
      </c>
      <c r="I183" s="29">
        <f t="shared" si="6"/>
        <v>24126.800400000004</v>
      </c>
    </row>
    <row r="184" spans="1:9" s="25" customFormat="1" ht="12.75" customHeight="1">
      <c r="A184" s="24">
        <v>46031</v>
      </c>
      <c r="B184" s="25" t="s">
        <v>237</v>
      </c>
      <c r="C184" s="25" t="s">
        <v>238</v>
      </c>
      <c r="D184" s="25" t="s">
        <v>12</v>
      </c>
      <c r="E184" s="25" t="s">
        <v>239</v>
      </c>
      <c r="F184" s="25" t="s">
        <v>240</v>
      </c>
      <c r="G184" s="25" t="s">
        <v>241</v>
      </c>
      <c r="H184" s="26"/>
      <c r="I184" s="29"/>
    </row>
    <row r="185" spans="1:9" s="25" customFormat="1" ht="12.75" customHeight="1">
      <c r="A185" s="25" t="s">
        <v>27</v>
      </c>
      <c r="B185" s="25" t="s">
        <v>28</v>
      </c>
      <c r="D185" s="27">
        <v>1</v>
      </c>
      <c r="E185" s="28">
        <v>54638.775804398101</v>
      </c>
      <c r="F185" s="28">
        <v>54638.775804398101</v>
      </c>
      <c r="G185" s="28">
        <v>0</v>
      </c>
      <c r="H185" s="26">
        <f>+VLOOKUP(B185,$B$432:$D$449,3,0)</f>
        <v>50591.357000000004</v>
      </c>
      <c r="I185" s="29">
        <f t="shared" si="6"/>
        <v>54638.665560000009</v>
      </c>
    </row>
    <row r="186" spans="1:9" s="25" customFormat="1" ht="12.75" customHeight="1">
      <c r="A186" s="25" t="s">
        <v>29</v>
      </c>
      <c r="B186" s="25" t="s">
        <v>30</v>
      </c>
      <c r="D186" s="27">
        <v>1</v>
      </c>
      <c r="E186" s="28">
        <v>49318.75</v>
      </c>
      <c r="F186" s="28">
        <v>49318.75</v>
      </c>
      <c r="G186" s="28">
        <v>0</v>
      </c>
      <c r="H186" s="26">
        <f>+VLOOKUP(B186,$B$432:$D$449,3,0)</f>
        <v>45665.74</v>
      </c>
      <c r="I186" s="29">
        <f t="shared" si="6"/>
        <v>49318.999199999998</v>
      </c>
    </row>
    <row r="187" spans="1:9" s="25" customFormat="1" ht="12.75" customHeight="1">
      <c r="A187" s="25" t="s">
        <v>242</v>
      </c>
      <c r="B187" s="25" t="s">
        <v>243</v>
      </c>
      <c r="D187" s="27">
        <v>1</v>
      </c>
      <c r="E187" s="28">
        <v>64668.24</v>
      </c>
      <c r="F187" s="28">
        <v>64668.24</v>
      </c>
      <c r="G187" s="28">
        <v>0</v>
      </c>
      <c r="H187" s="26">
        <f>+VLOOKUP(B187,$B$432:$D$449,3,0)</f>
        <v>63700</v>
      </c>
      <c r="I187" s="29">
        <f t="shared" si="6"/>
        <v>68796</v>
      </c>
    </row>
    <row r="188" spans="1:9" s="25" customFormat="1" ht="12.75" customHeight="1">
      <c r="A188" s="24">
        <v>46032</v>
      </c>
      <c r="B188" s="25" t="s">
        <v>244</v>
      </c>
      <c r="C188" s="25" t="s">
        <v>245</v>
      </c>
      <c r="D188" s="25" t="s">
        <v>12</v>
      </c>
      <c r="E188" s="25" t="s">
        <v>246</v>
      </c>
      <c r="F188" s="25" t="s">
        <v>247</v>
      </c>
      <c r="G188" s="25" t="s">
        <v>248</v>
      </c>
      <c r="H188" s="26"/>
      <c r="I188" s="29"/>
    </row>
    <row r="189" spans="1:9" s="25" customFormat="1" ht="12.75" customHeight="1">
      <c r="A189" s="25" t="s">
        <v>16</v>
      </c>
      <c r="B189" s="25" t="s">
        <v>17</v>
      </c>
      <c r="D189" s="27">
        <v>3</v>
      </c>
      <c r="E189" s="28">
        <v>21582.288</v>
      </c>
      <c r="F189" s="28">
        <v>64746.864000000001</v>
      </c>
      <c r="G189" s="28">
        <v>0</v>
      </c>
      <c r="H189" s="26">
        <f>+VLOOKUP(B189,$B$432:$D$449,3,0)</f>
        <v>20475</v>
      </c>
      <c r="I189" s="29">
        <f t="shared" si="6"/>
        <v>66339</v>
      </c>
    </row>
    <row r="190" spans="1:9" s="25" customFormat="1" ht="12.75" customHeight="1">
      <c r="A190" s="24">
        <v>46033</v>
      </c>
      <c r="B190" s="25" t="s">
        <v>249</v>
      </c>
      <c r="C190" s="25" t="s">
        <v>250</v>
      </c>
      <c r="D190" s="25" t="s">
        <v>12</v>
      </c>
      <c r="E190" s="25" t="s">
        <v>251</v>
      </c>
      <c r="F190" s="25" t="s">
        <v>252</v>
      </c>
      <c r="G190" s="25" t="s">
        <v>253</v>
      </c>
      <c r="H190" s="26"/>
      <c r="I190" s="29"/>
    </row>
    <row r="191" spans="1:9" s="25" customFormat="1" ht="12.75" customHeight="1">
      <c r="A191" s="25" t="s">
        <v>38</v>
      </c>
      <c r="B191" s="25" t="s">
        <v>39</v>
      </c>
      <c r="D191" s="27">
        <v>1</v>
      </c>
      <c r="E191" s="28">
        <v>105054.796658333</v>
      </c>
      <c r="F191" s="28">
        <v>105054.796658333</v>
      </c>
      <c r="G191" s="28">
        <v>0</v>
      </c>
      <c r="H191" s="26">
        <f>+VLOOKUP(B191,$B$432:$D$449,3,0)</f>
        <v>106116.205</v>
      </c>
      <c r="I191" s="29">
        <f t="shared" si="6"/>
        <v>114605.50140000001</v>
      </c>
    </row>
    <row r="192" spans="1:9" s="25" customFormat="1" ht="12.75" customHeight="1">
      <c r="A192" s="25" t="s">
        <v>242</v>
      </c>
      <c r="B192" s="25" t="s">
        <v>243</v>
      </c>
      <c r="D192" s="27">
        <v>1</v>
      </c>
      <c r="E192" s="28">
        <v>64668.24</v>
      </c>
      <c r="F192" s="28">
        <v>64668.24</v>
      </c>
      <c r="G192" s="28">
        <v>0</v>
      </c>
      <c r="H192" s="26">
        <f>+VLOOKUP(B192,$B$432:$D$449,3,0)</f>
        <v>63700</v>
      </c>
      <c r="I192" s="29">
        <f t="shared" si="6"/>
        <v>68796</v>
      </c>
    </row>
    <row r="193" spans="1:9" s="25" customFormat="1" ht="12.75" customHeight="1">
      <c r="A193" s="24">
        <v>46034</v>
      </c>
      <c r="B193" s="25" t="s">
        <v>256</v>
      </c>
      <c r="C193" s="25" t="s">
        <v>257</v>
      </c>
      <c r="D193" s="25" t="s">
        <v>12</v>
      </c>
      <c r="E193" s="25" t="s">
        <v>258</v>
      </c>
      <c r="F193" s="25" t="s">
        <v>259</v>
      </c>
      <c r="G193" s="25" t="s">
        <v>260</v>
      </c>
      <c r="H193" s="26"/>
      <c r="I193" s="29"/>
    </row>
    <row r="194" spans="1:9" s="25" customFormat="1" ht="12.75" customHeight="1">
      <c r="A194" s="25" t="s">
        <v>52</v>
      </c>
      <c r="B194" s="25" t="s">
        <v>53</v>
      </c>
      <c r="D194" s="27">
        <v>3</v>
      </c>
      <c r="E194" s="28">
        <v>23716.7204250295</v>
      </c>
      <c r="F194" s="28">
        <v>71150.161275088598</v>
      </c>
      <c r="G194" s="28">
        <v>0</v>
      </c>
      <c r="H194" s="26">
        <f>+VLOOKUP(B194,$B$432:$D$449,3,0)</f>
        <v>22339.63</v>
      </c>
      <c r="I194" s="29">
        <f t="shared" si="6"/>
        <v>72380.401200000008</v>
      </c>
    </row>
    <row r="195" spans="1:9" s="25" customFormat="1" ht="12.75" customHeight="1">
      <c r="A195" s="24">
        <v>46034</v>
      </c>
      <c r="B195" s="25" t="s">
        <v>261</v>
      </c>
      <c r="C195" s="25" t="s">
        <v>262</v>
      </c>
      <c r="D195" s="25" t="s">
        <v>12</v>
      </c>
      <c r="E195" s="25" t="s">
        <v>263</v>
      </c>
      <c r="F195" s="25" t="s">
        <v>264</v>
      </c>
      <c r="G195" s="25" t="s">
        <v>265</v>
      </c>
      <c r="H195" s="26"/>
      <c r="I195" s="29"/>
    </row>
    <row r="196" spans="1:9" s="25" customFormat="1" ht="12.75" customHeight="1">
      <c r="A196" s="25" t="s">
        <v>38</v>
      </c>
      <c r="B196" s="25" t="s">
        <v>39</v>
      </c>
      <c r="D196" s="27">
        <v>1</v>
      </c>
      <c r="E196" s="28">
        <v>105054.796658333</v>
      </c>
      <c r="F196" s="28">
        <v>105054.796658333</v>
      </c>
      <c r="G196" s="28">
        <v>0</v>
      </c>
      <c r="H196" s="26">
        <f>+VLOOKUP(B196,$B$432:$D$449,3,0)</f>
        <v>106116.205</v>
      </c>
      <c r="I196" s="29">
        <f t="shared" si="6"/>
        <v>114605.50140000001</v>
      </c>
    </row>
    <row r="197" spans="1:9" s="25" customFormat="1" ht="12.75" customHeight="1">
      <c r="A197" s="25" t="s">
        <v>29</v>
      </c>
      <c r="B197" s="25" t="s">
        <v>30</v>
      </c>
      <c r="D197" s="27">
        <v>1</v>
      </c>
      <c r="E197" s="28">
        <v>49318.75</v>
      </c>
      <c r="F197" s="28">
        <v>49318.75</v>
      </c>
      <c r="G197" s="28">
        <v>0</v>
      </c>
      <c r="H197" s="26">
        <f>+VLOOKUP(B197,$B$432:$D$449,3,0)</f>
        <v>45665.74</v>
      </c>
      <c r="I197" s="29">
        <f t="shared" si="6"/>
        <v>49318.999199999998</v>
      </c>
    </row>
    <row r="198" spans="1:9" s="25" customFormat="1" ht="12.75" customHeight="1">
      <c r="A198" s="25" t="s">
        <v>59</v>
      </c>
      <c r="B198" s="25" t="s">
        <v>60</v>
      </c>
      <c r="D198" s="27">
        <v>1</v>
      </c>
      <c r="E198" s="28">
        <v>45208.666700000002</v>
      </c>
      <c r="F198" s="28">
        <v>45208.666700000002</v>
      </c>
      <c r="G198" s="28">
        <v>0</v>
      </c>
      <c r="H198" s="26">
        <f>+VLOOKUP(B198,$B$432:$D$449,3,0)</f>
        <v>41859.877</v>
      </c>
      <c r="I198" s="29">
        <f t="shared" si="6"/>
        <v>45208.667160000005</v>
      </c>
    </row>
    <row r="199" spans="1:9" s="25" customFormat="1" ht="12.75" customHeight="1">
      <c r="A199" s="25" t="s">
        <v>16</v>
      </c>
      <c r="B199" s="25" t="s">
        <v>17</v>
      </c>
      <c r="D199" s="27">
        <v>3</v>
      </c>
      <c r="E199" s="28">
        <v>21582.288</v>
      </c>
      <c r="F199" s="28">
        <v>64746.864000000001</v>
      </c>
      <c r="G199" s="28">
        <v>0</v>
      </c>
      <c r="H199" s="26">
        <f>+VLOOKUP(B199,$B$432:$D$449,3,0)</f>
        <v>20475</v>
      </c>
      <c r="I199" s="29">
        <f t="shared" ref="I199:I262" si="7">+D199*H199*1.08</f>
        <v>66339</v>
      </c>
    </row>
    <row r="200" spans="1:9" s="25" customFormat="1" ht="12.75" customHeight="1">
      <c r="A200" s="25" t="s">
        <v>18</v>
      </c>
      <c r="B200" s="25" t="s">
        <v>19</v>
      </c>
      <c r="D200" s="27">
        <v>2</v>
      </c>
      <c r="E200" s="28">
        <v>20761.650000000001</v>
      </c>
      <c r="F200" s="28">
        <v>41523.300000000003</v>
      </c>
      <c r="G200" s="28">
        <v>0</v>
      </c>
      <c r="H200" s="26">
        <f>+VLOOKUP(B200,$B$432:$D$449,3,0)</f>
        <v>19716.976999999999</v>
      </c>
      <c r="I200" s="29">
        <f t="shared" si="7"/>
        <v>42588.670319999997</v>
      </c>
    </row>
    <row r="201" spans="1:9" s="25" customFormat="1" ht="12.75" customHeight="1">
      <c r="A201" s="24">
        <v>46034</v>
      </c>
      <c r="B201" s="25" t="s">
        <v>268</v>
      </c>
      <c r="C201" s="25" t="s">
        <v>269</v>
      </c>
      <c r="D201" s="25" t="s">
        <v>12</v>
      </c>
      <c r="E201" s="25" t="s">
        <v>270</v>
      </c>
      <c r="F201" s="25" t="s">
        <v>271</v>
      </c>
      <c r="G201" s="25" t="s">
        <v>272</v>
      </c>
      <c r="H201" s="26"/>
      <c r="I201" s="29"/>
    </row>
    <row r="202" spans="1:9" s="25" customFormat="1" ht="12.75" customHeight="1">
      <c r="A202" s="25" t="s">
        <v>52</v>
      </c>
      <c r="B202" s="25" t="s">
        <v>53</v>
      </c>
      <c r="D202" s="27">
        <v>5</v>
      </c>
      <c r="E202" s="28">
        <v>23716.7204250295</v>
      </c>
      <c r="F202" s="28">
        <v>118583.602125148</v>
      </c>
      <c r="G202" s="28">
        <v>0</v>
      </c>
      <c r="H202" s="26">
        <f>+VLOOKUP(B202,$B$432:$D$449,3,0)</f>
        <v>22339.63</v>
      </c>
      <c r="I202" s="29">
        <f t="shared" si="7"/>
        <v>120634.00200000002</v>
      </c>
    </row>
    <row r="203" spans="1:9" s="25" customFormat="1" ht="12.75" customHeight="1">
      <c r="A203" s="24">
        <v>46034</v>
      </c>
      <c r="B203" s="25" t="s">
        <v>273</v>
      </c>
      <c r="C203" s="25" t="s">
        <v>154</v>
      </c>
      <c r="D203" s="25" t="s">
        <v>12</v>
      </c>
      <c r="E203" s="25" t="s">
        <v>155</v>
      </c>
      <c r="F203" s="25" t="s">
        <v>156</v>
      </c>
      <c r="G203" s="25" t="s">
        <v>274</v>
      </c>
      <c r="H203" s="26"/>
      <c r="I203" s="29"/>
    </row>
    <row r="204" spans="1:9" s="25" customFormat="1" ht="12.75" customHeight="1">
      <c r="A204" s="25" t="s">
        <v>52</v>
      </c>
      <c r="B204" s="25" t="s">
        <v>53</v>
      </c>
      <c r="D204" s="27">
        <v>1</v>
      </c>
      <c r="E204" s="28">
        <v>23716.7204250295</v>
      </c>
      <c r="F204" s="28">
        <v>23716.7204250295</v>
      </c>
      <c r="G204" s="28">
        <v>0</v>
      </c>
      <c r="H204" s="26">
        <f>+VLOOKUP(B204,$B$432:$D$449,3,0)</f>
        <v>22339.63</v>
      </c>
      <c r="I204" s="29">
        <f t="shared" si="7"/>
        <v>24126.800400000004</v>
      </c>
    </row>
    <row r="205" spans="1:9" s="25" customFormat="1" ht="12.75" customHeight="1">
      <c r="A205" s="24">
        <v>46034</v>
      </c>
      <c r="B205" s="25" t="s">
        <v>275</v>
      </c>
      <c r="C205" s="25" t="s">
        <v>276</v>
      </c>
      <c r="D205" s="25" t="s">
        <v>12</v>
      </c>
      <c r="E205" s="25" t="s">
        <v>277</v>
      </c>
      <c r="F205" s="25" t="s">
        <v>278</v>
      </c>
      <c r="G205" s="25" t="s">
        <v>279</v>
      </c>
      <c r="H205" s="26"/>
      <c r="I205" s="29"/>
    </row>
    <row r="206" spans="1:9" s="25" customFormat="1" ht="12.75" customHeight="1">
      <c r="A206" s="25" t="s">
        <v>52</v>
      </c>
      <c r="B206" s="25" t="s">
        <v>53</v>
      </c>
      <c r="D206" s="27">
        <v>3</v>
      </c>
      <c r="E206" s="28">
        <v>23716.7204250295</v>
      </c>
      <c r="F206" s="28">
        <v>71150.161275088598</v>
      </c>
      <c r="G206" s="28">
        <v>0</v>
      </c>
      <c r="H206" s="26">
        <f>+VLOOKUP(B206,$B$432:$D$449,3,0)</f>
        <v>22339.63</v>
      </c>
      <c r="I206" s="29">
        <f t="shared" si="7"/>
        <v>72380.401200000008</v>
      </c>
    </row>
    <row r="207" spans="1:9" s="25" customFormat="1" ht="12.75" customHeight="1">
      <c r="A207" s="24">
        <v>46034</v>
      </c>
      <c r="B207" s="25" t="s">
        <v>280</v>
      </c>
      <c r="C207" s="25" t="s">
        <v>158</v>
      </c>
      <c r="D207" s="25" t="s">
        <v>12</v>
      </c>
      <c r="E207" s="25" t="s">
        <v>159</v>
      </c>
      <c r="F207" s="25" t="s">
        <v>160</v>
      </c>
      <c r="G207" s="25" t="s">
        <v>281</v>
      </c>
      <c r="H207" s="26"/>
      <c r="I207" s="29"/>
    </row>
    <row r="208" spans="1:9" s="25" customFormat="1" ht="12.75" customHeight="1">
      <c r="A208" s="25" t="s">
        <v>31</v>
      </c>
      <c r="B208" s="25" t="s">
        <v>32</v>
      </c>
      <c r="D208" s="27">
        <v>1</v>
      </c>
      <c r="E208" s="28">
        <v>72972.666700000002</v>
      </c>
      <c r="F208" s="28">
        <v>72972.666700000002</v>
      </c>
      <c r="G208" s="28">
        <v>0</v>
      </c>
      <c r="H208" s="26">
        <f>+VLOOKUP(B208,$B$432:$D$449,3,0)</f>
        <v>67567.282999999996</v>
      </c>
      <c r="I208" s="29">
        <f t="shared" si="7"/>
        <v>72972.665640000007</v>
      </c>
    </row>
    <row r="209" spans="1:9" s="25" customFormat="1" ht="12.75" customHeight="1">
      <c r="A209" s="24">
        <v>46034</v>
      </c>
      <c r="B209" s="25" t="s">
        <v>100</v>
      </c>
      <c r="C209" s="25" t="s">
        <v>170</v>
      </c>
      <c r="D209" s="25" t="s">
        <v>12</v>
      </c>
      <c r="E209" s="25" t="s">
        <v>171</v>
      </c>
      <c r="F209" s="25" t="s">
        <v>172</v>
      </c>
      <c r="G209" s="25" t="s">
        <v>282</v>
      </c>
      <c r="H209" s="26"/>
      <c r="I209" s="29"/>
    </row>
    <row r="210" spans="1:9" s="25" customFormat="1" ht="12.75" customHeight="1">
      <c r="A210" s="25" t="s">
        <v>52</v>
      </c>
      <c r="B210" s="25" t="s">
        <v>53</v>
      </c>
      <c r="D210" s="27">
        <v>3</v>
      </c>
      <c r="E210" s="28">
        <v>23716.7204250295</v>
      </c>
      <c r="F210" s="28">
        <v>71150.161275088598</v>
      </c>
      <c r="G210" s="28">
        <v>0</v>
      </c>
      <c r="H210" s="26">
        <f>+VLOOKUP(B210,$B$432:$D$449,3,0)</f>
        <v>22339.63</v>
      </c>
      <c r="I210" s="29">
        <f t="shared" si="7"/>
        <v>72380.401200000008</v>
      </c>
    </row>
    <row r="211" spans="1:9" s="25" customFormat="1" ht="12.75" customHeight="1">
      <c r="A211" s="24">
        <v>46035</v>
      </c>
      <c r="B211" s="25" t="s">
        <v>283</v>
      </c>
      <c r="C211" s="25" t="s">
        <v>284</v>
      </c>
      <c r="D211" s="25" t="s">
        <v>12</v>
      </c>
      <c r="E211" s="25" t="s">
        <v>285</v>
      </c>
      <c r="F211" s="25" t="s">
        <v>286</v>
      </c>
      <c r="G211" s="25" t="s">
        <v>287</v>
      </c>
      <c r="H211" s="26"/>
      <c r="I211" s="29"/>
    </row>
    <row r="212" spans="1:9" s="25" customFormat="1" ht="12.75" customHeight="1">
      <c r="A212" s="25" t="s">
        <v>25</v>
      </c>
      <c r="B212" s="25" t="s">
        <v>26</v>
      </c>
      <c r="D212" s="27">
        <v>1</v>
      </c>
      <c r="E212" s="28">
        <v>117018.002222222</v>
      </c>
      <c r="F212" s="28">
        <v>117018.002222222</v>
      </c>
      <c r="G212" s="28">
        <v>0</v>
      </c>
      <c r="H212" s="26">
        <f>+VLOOKUP(B212,$B$432:$D$449,3,0)</f>
        <v>108350</v>
      </c>
      <c r="I212" s="29">
        <f t="shared" si="7"/>
        <v>117018.00000000001</v>
      </c>
    </row>
    <row r="213" spans="1:9" s="25" customFormat="1" ht="12.75" customHeight="1">
      <c r="A213" s="25" t="s">
        <v>52</v>
      </c>
      <c r="B213" s="25" t="s">
        <v>53</v>
      </c>
      <c r="D213" s="27">
        <v>1</v>
      </c>
      <c r="E213" s="28">
        <v>23716.7204250295</v>
      </c>
      <c r="F213" s="28">
        <v>23716.7204250295</v>
      </c>
      <c r="G213" s="28">
        <v>0</v>
      </c>
      <c r="H213" s="26">
        <f>+VLOOKUP(B213,$B$432:$D$449,3,0)</f>
        <v>22339.63</v>
      </c>
      <c r="I213" s="29">
        <f t="shared" si="7"/>
        <v>24126.800400000004</v>
      </c>
    </row>
    <row r="214" spans="1:9" s="25" customFormat="1" ht="12.75" customHeight="1">
      <c r="A214" s="24">
        <v>46035</v>
      </c>
      <c r="B214" s="25" t="s">
        <v>288</v>
      </c>
      <c r="C214" s="25" t="s">
        <v>134</v>
      </c>
      <c r="D214" s="25" t="s">
        <v>12</v>
      </c>
      <c r="E214" s="25" t="s">
        <v>135</v>
      </c>
      <c r="F214" s="25" t="s">
        <v>136</v>
      </c>
      <c r="G214" s="25" t="s">
        <v>289</v>
      </c>
      <c r="H214" s="26"/>
      <c r="I214" s="29"/>
    </row>
    <row r="215" spans="1:9" s="25" customFormat="1" ht="12.75" customHeight="1">
      <c r="A215" s="25" t="s">
        <v>38</v>
      </c>
      <c r="B215" s="25" t="s">
        <v>39</v>
      </c>
      <c r="D215" s="27">
        <v>2</v>
      </c>
      <c r="E215" s="28">
        <v>105054.796658333</v>
      </c>
      <c r="F215" s="28">
        <v>210109.59331666699</v>
      </c>
      <c r="G215" s="28">
        <v>0</v>
      </c>
      <c r="H215" s="26">
        <f>+VLOOKUP(B215,$B$432:$D$449,3,0)</f>
        <v>106116.205</v>
      </c>
      <c r="I215" s="29">
        <f t="shared" si="7"/>
        <v>229211.00280000002</v>
      </c>
    </row>
    <row r="216" spans="1:9" s="25" customFormat="1" ht="12.75" customHeight="1">
      <c r="A216" s="25" t="s">
        <v>16</v>
      </c>
      <c r="B216" s="25" t="s">
        <v>17</v>
      </c>
      <c r="D216" s="27">
        <v>3</v>
      </c>
      <c r="E216" s="28">
        <v>21582.288</v>
      </c>
      <c r="F216" s="28">
        <v>64746.864000000001</v>
      </c>
      <c r="G216" s="28">
        <v>0</v>
      </c>
      <c r="H216" s="26">
        <f>+VLOOKUP(B216,$B$432:$D$449,3,0)</f>
        <v>20475</v>
      </c>
      <c r="I216" s="29">
        <f t="shared" si="7"/>
        <v>66339</v>
      </c>
    </row>
    <row r="217" spans="1:9" s="25" customFormat="1" ht="12.75" customHeight="1">
      <c r="A217" s="24">
        <v>46035</v>
      </c>
      <c r="B217" s="25" t="s">
        <v>290</v>
      </c>
      <c r="C217" s="25" t="s">
        <v>291</v>
      </c>
      <c r="D217" s="25" t="s">
        <v>12</v>
      </c>
      <c r="E217" s="25" t="s">
        <v>292</v>
      </c>
      <c r="F217" s="25" t="s">
        <v>293</v>
      </c>
      <c r="G217" s="25" t="s">
        <v>294</v>
      </c>
      <c r="H217" s="26"/>
      <c r="I217" s="29"/>
    </row>
    <row r="218" spans="1:9" s="25" customFormat="1" ht="12.75" customHeight="1">
      <c r="A218" s="25" t="s">
        <v>38</v>
      </c>
      <c r="B218" s="25" t="s">
        <v>39</v>
      </c>
      <c r="D218" s="27">
        <v>1</v>
      </c>
      <c r="E218" s="28">
        <v>105054.796658333</v>
      </c>
      <c r="F218" s="28">
        <v>105054.796658333</v>
      </c>
      <c r="G218" s="28">
        <v>0</v>
      </c>
      <c r="H218" s="26">
        <f>+VLOOKUP(B218,$B$432:$D$449,3,0)</f>
        <v>106116.205</v>
      </c>
      <c r="I218" s="29">
        <f t="shared" si="7"/>
        <v>114605.50140000001</v>
      </c>
    </row>
    <row r="219" spans="1:9" s="25" customFormat="1" ht="12.75" customHeight="1">
      <c r="A219" s="25" t="s">
        <v>59</v>
      </c>
      <c r="B219" s="25" t="s">
        <v>60</v>
      </c>
      <c r="D219" s="27">
        <v>1</v>
      </c>
      <c r="E219" s="28">
        <v>45208.666700000002</v>
      </c>
      <c r="F219" s="28">
        <v>45208.666700000002</v>
      </c>
      <c r="G219" s="28">
        <v>0</v>
      </c>
      <c r="H219" s="26">
        <f>+VLOOKUP(B219,$B$432:$D$449,3,0)</f>
        <v>41859.877</v>
      </c>
      <c r="I219" s="29">
        <f t="shared" si="7"/>
        <v>45208.667160000005</v>
      </c>
    </row>
    <row r="220" spans="1:9" s="25" customFormat="1" ht="12.75" customHeight="1">
      <c r="A220" s="25" t="s">
        <v>40</v>
      </c>
      <c r="B220" s="25" t="s">
        <v>41</v>
      </c>
      <c r="D220" s="27">
        <v>1</v>
      </c>
      <c r="E220" s="28">
        <v>69729.66</v>
      </c>
      <c r="F220" s="28">
        <v>69729.66</v>
      </c>
      <c r="G220" s="28">
        <v>0</v>
      </c>
      <c r="H220" s="26">
        <f>+VLOOKUP(B220,$B$432:$D$449,3,0)</f>
        <v>64564.197</v>
      </c>
      <c r="I220" s="29">
        <f t="shared" si="7"/>
        <v>69729.332760000005</v>
      </c>
    </row>
    <row r="221" spans="1:9" s="25" customFormat="1" ht="12.75" customHeight="1">
      <c r="A221" s="25" t="s">
        <v>31</v>
      </c>
      <c r="B221" s="25" t="s">
        <v>32</v>
      </c>
      <c r="D221" s="27">
        <v>4</v>
      </c>
      <c r="E221" s="28">
        <v>72972.666700000002</v>
      </c>
      <c r="F221" s="28">
        <v>291890.66680000001</v>
      </c>
      <c r="G221" s="28">
        <v>0</v>
      </c>
      <c r="H221" s="26">
        <f>+VLOOKUP(B221,$B$432:$D$449,3,0)</f>
        <v>67567.282999999996</v>
      </c>
      <c r="I221" s="29">
        <f t="shared" si="7"/>
        <v>291890.66256000003</v>
      </c>
    </row>
    <row r="222" spans="1:9" s="25" customFormat="1" ht="12.75" customHeight="1">
      <c r="A222" s="25" t="s">
        <v>16</v>
      </c>
      <c r="B222" s="25" t="s">
        <v>17</v>
      </c>
      <c r="D222" s="27">
        <v>1</v>
      </c>
      <c r="E222" s="28">
        <v>21582.288</v>
      </c>
      <c r="F222" s="28">
        <v>21582.288</v>
      </c>
      <c r="G222" s="28">
        <v>0</v>
      </c>
      <c r="H222" s="26">
        <f>+VLOOKUP(B222,$B$432:$D$449,3,0)</f>
        <v>20475</v>
      </c>
      <c r="I222" s="29">
        <f t="shared" si="7"/>
        <v>22113</v>
      </c>
    </row>
    <row r="223" spans="1:9" s="25" customFormat="1" ht="12.75" customHeight="1">
      <c r="A223" s="24">
        <v>46035</v>
      </c>
      <c r="B223" s="25" t="s">
        <v>296</v>
      </c>
      <c r="C223" s="25" t="s">
        <v>297</v>
      </c>
      <c r="D223" s="25" t="s">
        <v>12</v>
      </c>
      <c r="E223" s="25" t="s">
        <v>298</v>
      </c>
      <c r="F223" s="25" t="s">
        <v>299</v>
      </c>
      <c r="G223" s="25" t="s">
        <v>300</v>
      </c>
      <c r="H223" s="26"/>
      <c r="I223" s="29"/>
    </row>
    <row r="224" spans="1:9" s="25" customFormat="1" ht="12.75" customHeight="1">
      <c r="A224" s="25" t="s">
        <v>38</v>
      </c>
      <c r="B224" s="25" t="s">
        <v>39</v>
      </c>
      <c r="D224" s="27">
        <v>2</v>
      </c>
      <c r="E224" s="28">
        <v>105054.796658333</v>
      </c>
      <c r="F224" s="28">
        <v>210109.59331666699</v>
      </c>
      <c r="G224" s="28">
        <v>0</v>
      </c>
      <c r="H224" s="26">
        <f t="shared" ref="H224:H231" si="8">+VLOOKUP(B224,$B$432:$D$449,3,0)</f>
        <v>106116.205</v>
      </c>
      <c r="I224" s="29">
        <f t="shared" si="7"/>
        <v>229211.00280000002</v>
      </c>
    </row>
    <row r="225" spans="1:9" s="25" customFormat="1" ht="12.75" customHeight="1">
      <c r="A225" s="25" t="s">
        <v>29</v>
      </c>
      <c r="B225" s="25" t="s">
        <v>30</v>
      </c>
      <c r="D225" s="27">
        <v>2</v>
      </c>
      <c r="E225" s="28">
        <v>49318.75</v>
      </c>
      <c r="F225" s="28">
        <v>98637.5</v>
      </c>
      <c r="G225" s="28">
        <v>0</v>
      </c>
      <c r="H225" s="26">
        <f t="shared" si="8"/>
        <v>45665.74</v>
      </c>
      <c r="I225" s="29">
        <f t="shared" si="7"/>
        <v>98637.998399999997</v>
      </c>
    </row>
    <row r="226" spans="1:9" s="25" customFormat="1" ht="12.75" customHeight="1">
      <c r="A226" s="25" t="s">
        <v>59</v>
      </c>
      <c r="B226" s="25" t="s">
        <v>60</v>
      </c>
      <c r="D226" s="27">
        <v>1</v>
      </c>
      <c r="E226" s="28">
        <v>45208.666700000002</v>
      </c>
      <c r="F226" s="28">
        <v>45208.666700000002</v>
      </c>
      <c r="G226" s="28">
        <v>0</v>
      </c>
      <c r="H226" s="26">
        <f t="shared" si="8"/>
        <v>41859.877</v>
      </c>
      <c r="I226" s="29">
        <f t="shared" si="7"/>
        <v>45208.667160000005</v>
      </c>
    </row>
    <row r="227" spans="1:9" s="25" customFormat="1" ht="12.75" customHeight="1">
      <c r="A227" s="25" t="s">
        <v>31</v>
      </c>
      <c r="B227" s="25" t="s">
        <v>32</v>
      </c>
      <c r="D227" s="27">
        <v>1</v>
      </c>
      <c r="E227" s="28">
        <v>72972.666700000002</v>
      </c>
      <c r="F227" s="28">
        <v>72972.666700000002</v>
      </c>
      <c r="G227" s="28">
        <v>0</v>
      </c>
      <c r="H227" s="26">
        <f t="shared" si="8"/>
        <v>67567.282999999996</v>
      </c>
      <c r="I227" s="29">
        <f t="shared" si="7"/>
        <v>72972.665640000007</v>
      </c>
    </row>
    <row r="228" spans="1:9" s="25" customFormat="1" ht="12.75" customHeight="1">
      <c r="A228" s="25" t="s">
        <v>52</v>
      </c>
      <c r="B228" s="25" t="s">
        <v>53</v>
      </c>
      <c r="D228" s="27">
        <v>3</v>
      </c>
      <c r="E228" s="28">
        <v>23716.7204250295</v>
      </c>
      <c r="F228" s="28">
        <v>71150.161275088598</v>
      </c>
      <c r="G228" s="28">
        <v>0</v>
      </c>
      <c r="H228" s="26">
        <f t="shared" si="8"/>
        <v>22339.63</v>
      </c>
      <c r="I228" s="29">
        <f t="shared" si="7"/>
        <v>72380.401200000008</v>
      </c>
    </row>
    <row r="229" spans="1:9" s="25" customFormat="1" ht="12.75" customHeight="1">
      <c r="A229" s="25" t="s">
        <v>83</v>
      </c>
      <c r="B229" s="25" t="s">
        <v>84</v>
      </c>
      <c r="D229" s="27">
        <v>1</v>
      </c>
      <c r="E229" s="28">
        <v>109686.21</v>
      </c>
      <c r="F229" s="28">
        <v>109686.21</v>
      </c>
      <c r="G229" s="28">
        <v>0</v>
      </c>
      <c r="H229" s="26">
        <f t="shared" si="8"/>
        <v>101561.42</v>
      </c>
      <c r="I229" s="29">
        <f t="shared" si="7"/>
        <v>109686.3336</v>
      </c>
    </row>
    <row r="230" spans="1:9" s="25" customFormat="1" ht="12.75" customHeight="1">
      <c r="A230" s="25" t="s">
        <v>16</v>
      </c>
      <c r="B230" s="25" t="s">
        <v>17</v>
      </c>
      <c r="D230" s="27">
        <v>4</v>
      </c>
      <c r="E230" s="28">
        <v>21582.288</v>
      </c>
      <c r="F230" s="28">
        <v>86329.152000000002</v>
      </c>
      <c r="G230" s="28">
        <v>0</v>
      </c>
      <c r="H230" s="26">
        <f t="shared" si="8"/>
        <v>20475</v>
      </c>
      <c r="I230" s="29">
        <f t="shared" si="7"/>
        <v>88452</v>
      </c>
    </row>
    <row r="231" spans="1:9" s="25" customFormat="1" ht="12.75" customHeight="1">
      <c r="A231" s="25" t="s">
        <v>18</v>
      </c>
      <c r="B231" s="25" t="s">
        <v>19</v>
      </c>
      <c r="D231" s="27">
        <v>2</v>
      </c>
      <c r="E231" s="28">
        <v>20761.650000000001</v>
      </c>
      <c r="F231" s="28">
        <v>41523.300000000003</v>
      </c>
      <c r="G231" s="28">
        <v>0</v>
      </c>
      <c r="H231" s="26">
        <f t="shared" si="8"/>
        <v>19716.976999999999</v>
      </c>
      <c r="I231" s="29">
        <f t="shared" si="7"/>
        <v>42588.670319999997</v>
      </c>
    </row>
    <row r="232" spans="1:9" s="25" customFormat="1" ht="12.75" customHeight="1">
      <c r="A232" s="24">
        <v>46035</v>
      </c>
      <c r="B232" s="25" t="s">
        <v>301</v>
      </c>
      <c r="C232" s="25" t="s">
        <v>276</v>
      </c>
      <c r="D232" s="25" t="s">
        <v>12</v>
      </c>
      <c r="E232" s="25" t="s">
        <v>277</v>
      </c>
      <c r="F232" s="25" t="s">
        <v>278</v>
      </c>
      <c r="G232" s="25" t="s">
        <v>302</v>
      </c>
      <c r="H232" s="26"/>
      <c r="I232" s="29"/>
    </row>
    <row r="233" spans="1:9" s="25" customFormat="1" ht="12.75" customHeight="1">
      <c r="A233" s="25" t="s">
        <v>40</v>
      </c>
      <c r="B233" s="25" t="s">
        <v>41</v>
      </c>
      <c r="D233" s="27">
        <v>2</v>
      </c>
      <c r="E233" s="28">
        <v>69729.66</v>
      </c>
      <c r="F233" s="28">
        <v>139459.32</v>
      </c>
      <c r="G233" s="28">
        <v>0</v>
      </c>
      <c r="H233" s="26">
        <f>+VLOOKUP(B233,$B$432:$D$449,3,0)</f>
        <v>64564.197</v>
      </c>
      <c r="I233" s="29">
        <f t="shared" si="7"/>
        <v>139458.66552000001</v>
      </c>
    </row>
    <row r="234" spans="1:9" s="25" customFormat="1" ht="12.75" customHeight="1">
      <c r="A234" s="25" t="s">
        <v>52</v>
      </c>
      <c r="B234" s="25" t="s">
        <v>53</v>
      </c>
      <c r="D234" s="27">
        <v>1</v>
      </c>
      <c r="E234" s="28">
        <v>23716.7204250295</v>
      </c>
      <c r="F234" s="28">
        <v>23716.7204250295</v>
      </c>
      <c r="G234" s="28">
        <v>0</v>
      </c>
      <c r="H234" s="26">
        <f>+VLOOKUP(B234,$B$432:$D$449,3,0)</f>
        <v>22339.63</v>
      </c>
      <c r="I234" s="29">
        <f t="shared" si="7"/>
        <v>24126.800400000004</v>
      </c>
    </row>
    <row r="235" spans="1:9" s="25" customFormat="1" ht="12.75" customHeight="1">
      <c r="A235" s="25" t="s">
        <v>16</v>
      </c>
      <c r="B235" s="25" t="s">
        <v>17</v>
      </c>
      <c r="D235" s="27">
        <v>5</v>
      </c>
      <c r="E235" s="28">
        <v>21582.288</v>
      </c>
      <c r="F235" s="28">
        <v>107911.44</v>
      </c>
      <c r="G235" s="28">
        <v>0</v>
      </c>
      <c r="H235" s="26">
        <f>+VLOOKUP(B235,$B$432:$D$449,3,0)</f>
        <v>20475</v>
      </c>
      <c r="I235" s="29">
        <f t="shared" si="7"/>
        <v>110565</v>
      </c>
    </row>
    <row r="236" spans="1:9" s="25" customFormat="1" ht="12.75" customHeight="1">
      <c r="A236" s="24">
        <v>46036</v>
      </c>
      <c r="B236" s="25" t="s">
        <v>303</v>
      </c>
      <c r="C236" s="25" t="s">
        <v>158</v>
      </c>
      <c r="D236" s="25" t="s">
        <v>12</v>
      </c>
      <c r="E236" s="25" t="s">
        <v>159</v>
      </c>
      <c r="F236" s="25" t="s">
        <v>160</v>
      </c>
      <c r="G236" s="25" t="s">
        <v>304</v>
      </c>
      <c r="H236" s="26"/>
      <c r="I236" s="29"/>
    </row>
    <row r="237" spans="1:9" s="25" customFormat="1" ht="12.75" customHeight="1">
      <c r="A237" s="25" t="s">
        <v>27</v>
      </c>
      <c r="B237" s="25" t="s">
        <v>28</v>
      </c>
      <c r="D237" s="27">
        <v>1</v>
      </c>
      <c r="E237" s="28">
        <v>54638.775804398101</v>
      </c>
      <c r="F237" s="28">
        <v>54638.775804398101</v>
      </c>
      <c r="G237" s="28">
        <v>0</v>
      </c>
      <c r="H237" s="26">
        <f>+VLOOKUP(B237,$B$432:$D$449,3,0)</f>
        <v>50591.357000000004</v>
      </c>
      <c r="I237" s="29">
        <f t="shared" si="7"/>
        <v>54638.665560000009</v>
      </c>
    </row>
    <row r="238" spans="1:9" s="25" customFormat="1" ht="12.75" customHeight="1">
      <c r="A238" s="25" t="s">
        <v>38</v>
      </c>
      <c r="B238" s="25" t="s">
        <v>39</v>
      </c>
      <c r="D238" s="27">
        <v>1</v>
      </c>
      <c r="E238" s="28">
        <v>105054.796658333</v>
      </c>
      <c r="F238" s="28">
        <v>105054.796658333</v>
      </c>
      <c r="G238" s="28">
        <v>0</v>
      </c>
      <c r="H238" s="26">
        <f>+VLOOKUP(B238,$B$432:$D$449,3,0)</f>
        <v>106116.205</v>
      </c>
      <c r="I238" s="29">
        <f t="shared" si="7"/>
        <v>114605.50140000001</v>
      </c>
    </row>
    <row r="239" spans="1:9" s="25" customFormat="1" ht="12.75" customHeight="1">
      <c r="A239" s="25" t="s">
        <v>29</v>
      </c>
      <c r="B239" s="25" t="s">
        <v>30</v>
      </c>
      <c r="D239" s="27">
        <v>3</v>
      </c>
      <c r="E239" s="28">
        <v>49318.75</v>
      </c>
      <c r="F239" s="28">
        <v>147956.25</v>
      </c>
      <c r="G239" s="28">
        <v>0</v>
      </c>
      <c r="H239" s="26">
        <f>+VLOOKUP(B239,$B$432:$D$449,3,0)</f>
        <v>45665.74</v>
      </c>
      <c r="I239" s="29">
        <f t="shared" si="7"/>
        <v>147956.9976</v>
      </c>
    </row>
    <row r="240" spans="1:9" s="25" customFormat="1" ht="12.75" customHeight="1">
      <c r="A240" s="25" t="s">
        <v>59</v>
      </c>
      <c r="B240" s="25" t="s">
        <v>60</v>
      </c>
      <c r="D240" s="27">
        <v>1</v>
      </c>
      <c r="E240" s="28">
        <v>45208.666700000002</v>
      </c>
      <c r="F240" s="28">
        <v>45208.666700000002</v>
      </c>
      <c r="G240" s="28">
        <v>0</v>
      </c>
      <c r="H240" s="26">
        <f>+VLOOKUP(B240,$B$432:$D$449,3,0)</f>
        <v>41859.877</v>
      </c>
      <c r="I240" s="29">
        <f t="shared" si="7"/>
        <v>45208.667160000005</v>
      </c>
    </row>
    <row r="241" spans="1:9" s="25" customFormat="1" ht="12.75" customHeight="1">
      <c r="A241" s="25" t="s">
        <v>242</v>
      </c>
      <c r="B241" s="25" t="s">
        <v>243</v>
      </c>
      <c r="D241" s="27">
        <v>2</v>
      </c>
      <c r="E241" s="28">
        <v>64668.24</v>
      </c>
      <c r="F241" s="28">
        <v>129336.48</v>
      </c>
      <c r="G241" s="28">
        <v>0</v>
      </c>
      <c r="H241" s="26">
        <f>+VLOOKUP(B241,$B$432:$D$449,3,0)</f>
        <v>63700</v>
      </c>
      <c r="I241" s="29">
        <f t="shared" si="7"/>
        <v>137592</v>
      </c>
    </row>
    <row r="242" spans="1:9" s="25" customFormat="1" ht="12.75" customHeight="1">
      <c r="A242" s="24">
        <v>46037</v>
      </c>
      <c r="B242" s="25" t="s">
        <v>305</v>
      </c>
      <c r="C242" s="25" t="s">
        <v>306</v>
      </c>
      <c r="D242" s="25" t="s">
        <v>12</v>
      </c>
      <c r="E242" s="25" t="s">
        <v>307</v>
      </c>
      <c r="F242" s="25" t="s">
        <v>308</v>
      </c>
      <c r="G242" s="25" t="s">
        <v>309</v>
      </c>
      <c r="H242" s="26"/>
      <c r="I242" s="29"/>
    </row>
    <row r="243" spans="1:9" s="25" customFormat="1" ht="12.75" customHeight="1">
      <c r="A243" s="25" t="s">
        <v>242</v>
      </c>
      <c r="B243" s="25" t="s">
        <v>243</v>
      </c>
      <c r="D243" s="27">
        <v>2</v>
      </c>
      <c r="E243" s="28">
        <v>64668.24</v>
      </c>
      <c r="F243" s="28">
        <v>129336.48</v>
      </c>
      <c r="G243" s="28">
        <v>0</v>
      </c>
      <c r="H243" s="26">
        <f>+VLOOKUP(B243,$B$432:$D$449,3,0)</f>
        <v>63700</v>
      </c>
      <c r="I243" s="29">
        <f t="shared" si="7"/>
        <v>137592</v>
      </c>
    </row>
    <row r="244" spans="1:9" s="25" customFormat="1" ht="12.75" customHeight="1">
      <c r="A244" s="24">
        <v>46037</v>
      </c>
      <c r="B244" s="25" t="s">
        <v>192</v>
      </c>
      <c r="C244" s="25" t="s">
        <v>149</v>
      </c>
      <c r="D244" s="25" t="s">
        <v>12</v>
      </c>
      <c r="E244" s="25" t="s">
        <v>150</v>
      </c>
      <c r="F244" s="25" t="s">
        <v>151</v>
      </c>
      <c r="G244" s="25" t="s">
        <v>310</v>
      </c>
      <c r="H244" s="26"/>
      <c r="I244" s="29"/>
    </row>
    <row r="245" spans="1:9" s="25" customFormat="1" ht="12.75" customHeight="1">
      <c r="A245" s="25" t="s">
        <v>38</v>
      </c>
      <c r="B245" s="25" t="s">
        <v>39</v>
      </c>
      <c r="D245" s="27">
        <v>1</v>
      </c>
      <c r="E245" s="28">
        <v>105054.796658333</v>
      </c>
      <c r="F245" s="28">
        <v>105054.796658333</v>
      </c>
      <c r="G245" s="28">
        <v>0</v>
      </c>
      <c r="H245" s="26">
        <f>+VLOOKUP(B245,$B$432:$D$449,3,0)</f>
        <v>106116.205</v>
      </c>
      <c r="I245" s="29">
        <f t="shared" si="7"/>
        <v>114605.50140000001</v>
      </c>
    </row>
    <row r="246" spans="1:9" s="25" customFormat="1" ht="12.75" customHeight="1">
      <c r="A246" s="25" t="s">
        <v>16</v>
      </c>
      <c r="B246" s="25" t="s">
        <v>17</v>
      </c>
      <c r="D246" s="27">
        <v>1</v>
      </c>
      <c r="E246" s="28">
        <v>21582.288</v>
      </c>
      <c r="F246" s="28">
        <v>21582.288</v>
      </c>
      <c r="G246" s="28">
        <v>0</v>
      </c>
      <c r="H246" s="26">
        <f>+VLOOKUP(B246,$B$432:$D$449,3,0)</f>
        <v>20475</v>
      </c>
      <c r="I246" s="29">
        <f t="shared" si="7"/>
        <v>22113</v>
      </c>
    </row>
    <row r="247" spans="1:9" s="25" customFormat="1" ht="12.75" customHeight="1">
      <c r="A247" s="24">
        <v>46037</v>
      </c>
      <c r="B247" s="25" t="s">
        <v>311</v>
      </c>
      <c r="C247" s="25" t="s">
        <v>175</v>
      </c>
      <c r="D247" s="25" t="s">
        <v>12</v>
      </c>
      <c r="E247" s="25" t="s">
        <v>176</v>
      </c>
      <c r="F247" s="25" t="s">
        <v>177</v>
      </c>
      <c r="G247" s="25" t="s">
        <v>312</v>
      </c>
      <c r="H247" s="26"/>
      <c r="I247" s="29"/>
    </row>
    <row r="248" spans="1:9" s="25" customFormat="1" ht="12.75" customHeight="1">
      <c r="A248" s="25" t="s">
        <v>31</v>
      </c>
      <c r="B248" s="25" t="s">
        <v>32</v>
      </c>
      <c r="D248" s="27">
        <v>1</v>
      </c>
      <c r="E248" s="28">
        <v>72972.666700000002</v>
      </c>
      <c r="F248" s="28">
        <v>72972.666700000002</v>
      </c>
      <c r="G248" s="28">
        <v>0</v>
      </c>
      <c r="H248" s="26">
        <f>+VLOOKUP(B248,$B$432:$D$449,3,0)</f>
        <v>67567.282999999996</v>
      </c>
      <c r="I248" s="29">
        <f t="shared" si="7"/>
        <v>72972.665640000007</v>
      </c>
    </row>
    <row r="249" spans="1:9" s="25" customFormat="1" ht="12.75" customHeight="1">
      <c r="A249" s="24">
        <v>46037</v>
      </c>
      <c r="B249" s="25" t="s">
        <v>266</v>
      </c>
      <c r="C249" s="25" t="s">
        <v>250</v>
      </c>
      <c r="D249" s="25" t="s">
        <v>12</v>
      </c>
      <c r="E249" s="25" t="s">
        <v>251</v>
      </c>
      <c r="F249" s="25" t="s">
        <v>252</v>
      </c>
      <c r="G249" s="25" t="s">
        <v>313</v>
      </c>
      <c r="H249" s="26"/>
      <c r="I249" s="29"/>
    </row>
    <row r="250" spans="1:9" s="25" customFormat="1" ht="12.75" customHeight="1">
      <c r="A250" s="25" t="s">
        <v>27</v>
      </c>
      <c r="B250" s="25" t="s">
        <v>28</v>
      </c>
      <c r="D250" s="27">
        <v>1</v>
      </c>
      <c r="E250" s="28">
        <v>54638.775804398101</v>
      </c>
      <c r="F250" s="28">
        <v>54638.775804398101</v>
      </c>
      <c r="G250" s="28">
        <v>0</v>
      </c>
      <c r="H250" s="26">
        <f>+VLOOKUP(B250,$B$432:$D$449,3,0)</f>
        <v>50591.357000000004</v>
      </c>
      <c r="I250" s="29">
        <f t="shared" si="7"/>
        <v>54638.665560000009</v>
      </c>
    </row>
    <row r="251" spans="1:9" s="25" customFormat="1" ht="12.75" customHeight="1">
      <c r="A251" s="25" t="s">
        <v>38</v>
      </c>
      <c r="B251" s="25" t="s">
        <v>39</v>
      </c>
      <c r="D251" s="27">
        <v>1</v>
      </c>
      <c r="E251" s="28">
        <v>105054.796658333</v>
      </c>
      <c r="F251" s="28">
        <v>105054.796658333</v>
      </c>
      <c r="G251" s="28">
        <v>0</v>
      </c>
      <c r="H251" s="26">
        <f>+VLOOKUP(B251,$B$432:$D$449,3,0)</f>
        <v>106116.205</v>
      </c>
      <c r="I251" s="29">
        <f t="shared" si="7"/>
        <v>114605.50140000001</v>
      </c>
    </row>
    <row r="252" spans="1:9" s="25" customFormat="1" ht="12.75" customHeight="1">
      <c r="A252" s="24">
        <v>46037</v>
      </c>
      <c r="B252" s="25" t="s">
        <v>314</v>
      </c>
      <c r="C252" s="25" t="s">
        <v>207</v>
      </c>
      <c r="D252" s="25" t="s">
        <v>12</v>
      </c>
      <c r="E252" s="25" t="s">
        <v>208</v>
      </c>
      <c r="F252" s="25" t="s">
        <v>209</v>
      </c>
      <c r="G252" s="25" t="s">
        <v>315</v>
      </c>
      <c r="H252" s="26"/>
      <c r="I252" s="29"/>
    </row>
    <row r="253" spans="1:9" s="25" customFormat="1" ht="12.75" customHeight="1">
      <c r="A253" s="25" t="s">
        <v>59</v>
      </c>
      <c r="B253" s="25" t="s">
        <v>60</v>
      </c>
      <c r="D253" s="27">
        <v>1</v>
      </c>
      <c r="E253" s="28">
        <v>45208.666700000002</v>
      </c>
      <c r="F253" s="28">
        <v>45208.666700000002</v>
      </c>
      <c r="G253" s="28">
        <v>0</v>
      </c>
      <c r="H253" s="26">
        <f>+VLOOKUP(B253,$B$432:$D$449,3,0)</f>
        <v>41859.877</v>
      </c>
      <c r="I253" s="29">
        <f t="shared" si="7"/>
        <v>45208.667160000005</v>
      </c>
    </row>
    <row r="254" spans="1:9" s="25" customFormat="1" ht="12.75" customHeight="1">
      <c r="A254" s="25" t="s">
        <v>40</v>
      </c>
      <c r="B254" s="25" t="s">
        <v>41</v>
      </c>
      <c r="D254" s="27">
        <v>1</v>
      </c>
      <c r="E254" s="28">
        <v>69729.66</v>
      </c>
      <c r="F254" s="28">
        <v>69729.66</v>
      </c>
      <c r="G254" s="28">
        <v>0</v>
      </c>
      <c r="H254" s="26">
        <f>+VLOOKUP(B254,$B$432:$D$449,3,0)</f>
        <v>64564.197</v>
      </c>
      <c r="I254" s="29">
        <f t="shared" si="7"/>
        <v>69729.332760000005</v>
      </c>
    </row>
    <row r="255" spans="1:9" s="25" customFormat="1" ht="12.75" customHeight="1">
      <c r="A255" s="24">
        <v>46038</v>
      </c>
      <c r="B255" s="25" t="s">
        <v>283</v>
      </c>
      <c r="C255" s="25" t="s">
        <v>48</v>
      </c>
      <c r="D255" s="25" t="s">
        <v>12</v>
      </c>
      <c r="E255" s="25" t="s">
        <v>49</v>
      </c>
      <c r="F255" s="25" t="s">
        <v>50</v>
      </c>
      <c r="G255" s="25" t="s">
        <v>142</v>
      </c>
      <c r="H255" s="26"/>
      <c r="I255" s="29"/>
    </row>
    <row r="256" spans="1:9" s="25" customFormat="1" ht="12.75" customHeight="1">
      <c r="A256" s="25" t="s">
        <v>38</v>
      </c>
      <c r="B256" s="25" t="s">
        <v>39</v>
      </c>
      <c r="D256" s="27">
        <v>1</v>
      </c>
      <c r="E256" s="28">
        <v>105054.796658333</v>
      </c>
      <c r="F256" s="28">
        <v>105054.796658333</v>
      </c>
      <c r="G256" s="28">
        <v>0</v>
      </c>
      <c r="H256" s="26">
        <f>+VLOOKUP(B256,$B$432:$D$449,3,0)</f>
        <v>106116.205</v>
      </c>
      <c r="I256" s="29">
        <f t="shared" si="7"/>
        <v>114605.50140000001</v>
      </c>
    </row>
    <row r="257" spans="1:9" s="25" customFormat="1" ht="12.75" customHeight="1">
      <c r="A257" s="25" t="s">
        <v>29</v>
      </c>
      <c r="B257" s="25" t="s">
        <v>30</v>
      </c>
      <c r="D257" s="27">
        <v>1</v>
      </c>
      <c r="E257" s="28">
        <v>49318.75</v>
      </c>
      <c r="F257" s="28">
        <v>49318.75</v>
      </c>
      <c r="G257" s="28">
        <v>0</v>
      </c>
      <c r="H257" s="26">
        <f>+VLOOKUP(B257,$B$432:$D$449,3,0)</f>
        <v>45665.74</v>
      </c>
      <c r="I257" s="29">
        <f t="shared" si="7"/>
        <v>49318.999199999998</v>
      </c>
    </row>
    <row r="258" spans="1:9" s="25" customFormat="1" ht="12.75" customHeight="1">
      <c r="A258" s="25" t="s">
        <v>59</v>
      </c>
      <c r="B258" s="25" t="s">
        <v>60</v>
      </c>
      <c r="D258" s="27">
        <v>1</v>
      </c>
      <c r="E258" s="28">
        <v>45208.666700000002</v>
      </c>
      <c r="F258" s="28">
        <v>45208.666700000002</v>
      </c>
      <c r="G258" s="28">
        <v>0</v>
      </c>
      <c r="H258" s="26">
        <f>+VLOOKUP(B258,$B$432:$D$449,3,0)</f>
        <v>41859.877</v>
      </c>
      <c r="I258" s="29">
        <f t="shared" si="7"/>
        <v>45208.667160000005</v>
      </c>
    </row>
    <row r="259" spans="1:9" s="25" customFormat="1" ht="12.75" customHeight="1">
      <c r="A259" s="25" t="s">
        <v>242</v>
      </c>
      <c r="B259" s="25" t="s">
        <v>243</v>
      </c>
      <c r="D259" s="27">
        <v>1</v>
      </c>
      <c r="E259" s="28">
        <v>64668.24</v>
      </c>
      <c r="F259" s="28">
        <v>64668.24</v>
      </c>
      <c r="G259" s="28">
        <v>0</v>
      </c>
      <c r="H259" s="26">
        <f>+VLOOKUP(B259,$B$432:$D$449,3,0)</f>
        <v>63700</v>
      </c>
      <c r="I259" s="29">
        <f t="shared" si="7"/>
        <v>68796</v>
      </c>
    </row>
    <row r="260" spans="1:9" s="25" customFormat="1" ht="12.75" customHeight="1">
      <c r="A260" s="24">
        <v>46038</v>
      </c>
      <c r="B260" s="25" t="s">
        <v>316</v>
      </c>
      <c r="C260" s="25" t="s">
        <v>165</v>
      </c>
      <c r="D260" s="25" t="s">
        <v>12</v>
      </c>
      <c r="E260" s="25" t="s">
        <v>166</v>
      </c>
      <c r="F260" s="25" t="s">
        <v>167</v>
      </c>
      <c r="G260" s="25" t="s">
        <v>267</v>
      </c>
      <c r="H260" s="26"/>
      <c r="I260" s="29"/>
    </row>
    <row r="261" spans="1:9" s="25" customFormat="1" ht="12.75" customHeight="1">
      <c r="A261" s="25" t="s">
        <v>38</v>
      </c>
      <c r="B261" s="25" t="s">
        <v>39</v>
      </c>
      <c r="D261" s="27">
        <v>1</v>
      </c>
      <c r="E261" s="28">
        <v>105054.796658333</v>
      </c>
      <c r="F261" s="28">
        <v>105054.796658333</v>
      </c>
      <c r="G261" s="28">
        <v>0</v>
      </c>
      <c r="H261" s="26">
        <f>+VLOOKUP(B261,$B$432:$D$449,3,0)</f>
        <v>106116.205</v>
      </c>
      <c r="I261" s="29">
        <f t="shared" si="7"/>
        <v>114605.50140000001</v>
      </c>
    </row>
    <row r="262" spans="1:9" s="25" customFormat="1" ht="12.75" customHeight="1">
      <c r="A262" s="25" t="s">
        <v>52</v>
      </c>
      <c r="B262" s="25" t="s">
        <v>53</v>
      </c>
      <c r="D262" s="27">
        <v>5</v>
      </c>
      <c r="E262" s="28">
        <v>23716.7204250295</v>
      </c>
      <c r="F262" s="28">
        <v>118583.602125148</v>
      </c>
      <c r="G262" s="28">
        <v>0</v>
      </c>
      <c r="H262" s="26">
        <f>+VLOOKUP(B262,$B$432:$D$449,3,0)</f>
        <v>22339.63</v>
      </c>
      <c r="I262" s="29">
        <f t="shared" si="7"/>
        <v>120634.00200000002</v>
      </c>
    </row>
    <row r="263" spans="1:9" s="25" customFormat="1" ht="12.75" customHeight="1">
      <c r="A263" s="24">
        <v>46038</v>
      </c>
      <c r="B263" s="25" t="s">
        <v>317</v>
      </c>
      <c r="C263" s="25" t="s">
        <v>139</v>
      </c>
      <c r="D263" s="25" t="s">
        <v>12</v>
      </c>
      <c r="E263" s="25" t="s">
        <v>140</v>
      </c>
      <c r="F263" s="25" t="s">
        <v>141</v>
      </c>
      <c r="G263" s="25" t="s">
        <v>318</v>
      </c>
      <c r="H263" s="26"/>
      <c r="I263" s="29"/>
    </row>
    <row r="264" spans="1:9" s="25" customFormat="1" ht="12.75" customHeight="1">
      <c r="A264" s="25" t="s">
        <v>40</v>
      </c>
      <c r="B264" s="25" t="s">
        <v>41</v>
      </c>
      <c r="D264" s="27">
        <v>2</v>
      </c>
      <c r="E264" s="28">
        <v>69729.66</v>
      </c>
      <c r="F264" s="28">
        <v>139459.32</v>
      </c>
      <c r="G264" s="28">
        <v>0</v>
      </c>
      <c r="H264" s="26">
        <f>+VLOOKUP(B264,$B$432:$D$449,3,0)</f>
        <v>64564.197</v>
      </c>
      <c r="I264" s="29">
        <f t="shared" ref="I264:I326" si="9">+D264*H264*1.08</f>
        <v>139458.66552000001</v>
      </c>
    </row>
    <row r="265" spans="1:9" s="25" customFormat="1" ht="12.75" customHeight="1">
      <c r="A265" s="24">
        <v>46038</v>
      </c>
      <c r="B265" s="25" t="s">
        <v>283</v>
      </c>
      <c r="C265" s="25" t="s">
        <v>48</v>
      </c>
      <c r="D265" s="25" t="s">
        <v>12</v>
      </c>
      <c r="E265" s="25" t="s">
        <v>49</v>
      </c>
      <c r="F265" s="25" t="s">
        <v>50</v>
      </c>
      <c r="G265" s="25" t="s">
        <v>319</v>
      </c>
      <c r="H265" s="26"/>
      <c r="I265" s="29"/>
    </row>
    <row r="266" spans="1:9" s="25" customFormat="1" ht="12.75" customHeight="1">
      <c r="A266" s="25" t="s">
        <v>29</v>
      </c>
      <c r="B266" s="25" t="s">
        <v>30</v>
      </c>
      <c r="D266" s="27">
        <v>1</v>
      </c>
      <c r="E266" s="28">
        <v>49318.75</v>
      </c>
      <c r="F266" s="28">
        <v>49318.75</v>
      </c>
      <c r="G266" s="28">
        <v>0</v>
      </c>
      <c r="H266" s="26">
        <f>+VLOOKUP(B266,$B$432:$D$449,3,0)</f>
        <v>45665.74</v>
      </c>
      <c r="I266" s="29">
        <f t="shared" si="9"/>
        <v>49318.999199999998</v>
      </c>
    </row>
    <row r="267" spans="1:9" s="25" customFormat="1" ht="12.75" customHeight="1">
      <c r="A267" s="25" t="s">
        <v>59</v>
      </c>
      <c r="B267" s="25" t="s">
        <v>60</v>
      </c>
      <c r="D267" s="27">
        <v>1</v>
      </c>
      <c r="E267" s="28">
        <v>45208.666700000002</v>
      </c>
      <c r="F267" s="28">
        <v>45208.666700000002</v>
      </c>
      <c r="G267" s="28">
        <v>0</v>
      </c>
      <c r="H267" s="26">
        <f>+VLOOKUP(B267,$B$432:$D$449,3,0)</f>
        <v>41859.877</v>
      </c>
      <c r="I267" s="29">
        <f t="shared" si="9"/>
        <v>45208.667160000005</v>
      </c>
    </row>
    <row r="268" spans="1:9" s="25" customFormat="1" ht="12.75" customHeight="1">
      <c r="A268" s="25" t="s">
        <v>242</v>
      </c>
      <c r="B268" s="25" t="s">
        <v>243</v>
      </c>
      <c r="D268" s="27">
        <v>2</v>
      </c>
      <c r="E268" s="28">
        <v>64668.24</v>
      </c>
      <c r="F268" s="28">
        <v>129336.48</v>
      </c>
      <c r="G268" s="28">
        <v>0</v>
      </c>
      <c r="H268" s="26">
        <f>+VLOOKUP(B268,$B$432:$D$449,3,0)</f>
        <v>63700</v>
      </c>
      <c r="I268" s="29">
        <f t="shared" si="9"/>
        <v>137592</v>
      </c>
    </row>
    <row r="269" spans="1:9" s="25" customFormat="1" ht="12.75" customHeight="1">
      <c r="A269" s="24">
        <v>46038</v>
      </c>
      <c r="B269" s="25" t="s">
        <v>320</v>
      </c>
      <c r="C269" s="25" t="s">
        <v>321</v>
      </c>
      <c r="D269" s="25" t="s">
        <v>12</v>
      </c>
      <c r="E269" s="25" t="s">
        <v>322</v>
      </c>
      <c r="F269" s="25" t="s">
        <v>323</v>
      </c>
      <c r="G269" s="25" t="s">
        <v>94</v>
      </c>
      <c r="H269" s="26"/>
      <c r="I269" s="29"/>
    </row>
    <row r="270" spans="1:9" s="25" customFormat="1" ht="12.75" customHeight="1">
      <c r="A270" s="25" t="s">
        <v>29</v>
      </c>
      <c r="B270" s="25" t="s">
        <v>30</v>
      </c>
      <c r="D270" s="27">
        <v>2</v>
      </c>
      <c r="E270" s="28">
        <v>49318.75</v>
      </c>
      <c r="F270" s="28">
        <v>98637.5</v>
      </c>
      <c r="G270" s="28">
        <v>0</v>
      </c>
      <c r="H270" s="26">
        <f>+VLOOKUP(B270,$B$432:$D$449,3,0)</f>
        <v>45665.74</v>
      </c>
      <c r="I270" s="29">
        <f t="shared" si="9"/>
        <v>98637.998399999997</v>
      </c>
    </row>
    <row r="271" spans="1:9" s="25" customFormat="1" ht="12.75" customHeight="1">
      <c r="A271" s="25" t="s">
        <v>242</v>
      </c>
      <c r="B271" s="25" t="s">
        <v>243</v>
      </c>
      <c r="D271" s="27">
        <v>2</v>
      </c>
      <c r="E271" s="28">
        <v>64668.24</v>
      </c>
      <c r="F271" s="28">
        <v>129336.48</v>
      </c>
      <c r="G271" s="28">
        <v>0</v>
      </c>
      <c r="H271" s="26">
        <f>+VLOOKUP(B271,$B$432:$D$449,3,0)</f>
        <v>63700</v>
      </c>
      <c r="I271" s="29">
        <f t="shared" si="9"/>
        <v>137592</v>
      </c>
    </row>
    <row r="272" spans="1:9" s="25" customFormat="1" ht="12.75" customHeight="1">
      <c r="A272" s="25" t="s">
        <v>16</v>
      </c>
      <c r="B272" s="25" t="s">
        <v>17</v>
      </c>
      <c r="D272" s="27">
        <v>2</v>
      </c>
      <c r="E272" s="28">
        <v>21582.288</v>
      </c>
      <c r="F272" s="28">
        <v>43164.576000000001</v>
      </c>
      <c r="G272" s="28">
        <v>0</v>
      </c>
      <c r="H272" s="26">
        <f>+VLOOKUP(B272,$B$432:$D$449,3,0)</f>
        <v>20475</v>
      </c>
      <c r="I272" s="29">
        <f t="shared" si="9"/>
        <v>44226</v>
      </c>
    </row>
    <row r="273" spans="1:9" s="25" customFormat="1" ht="12.75" customHeight="1">
      <c r="A273" s="24">
        <v>46038</v>
      </c>
      <c r="B273" s="25" t="s">
        <v>197</v>
      </c>
      <c r="C273" s="25" t="s">
        <v>115</v>
      </c>
      <c r="D273" s="25" t="s">
        <v>12</v>
      </c>
      <c r="E273" s="25" t="s">
        <v>116</v>
      </c>
      <c r="F273" s="25" t="s">
        <v>117</v>
      </c>
      <c r="G273" s="25" t="s">
        <v>324</v>
      </c>
      <c r="H273" s="26"/>
      <c r="I273" s="29"/>
    </row>
    <row r="274" spans="1:9" s="25" customFormat="1" ht="12.75" customHeight="1">
      <c r="A274" s="25" t="s">
        <v>52</v>
      </c>
      <c r="B274" s="25" t="s">
        <v>53</v>
      </c>
      <c r="D274" s="27">
        <v>3</v>
      </c>
      <c r="E274" s="28">
        <v>23716.7204250295</v>
      </c>
      <c r="F274" s="28">
        <v>71150.161275088598</v>
      </c>
      <c r="G274" s="28">
        <v>0</v>
      </c>
      <c r="H274" s="26">
        <f>+VLOOKUP(B274,$B$432:$D$449,3,0)</f>
        <v>22339.63</v>
      </c>
      <c r="I274" s="29">
        <f t="shared" si="9"/>
        <v>72380.401200000008</v>
      </c>
    </row>
    <row r="275" spans="1:9" s="25" customFormat="1" ht="12.75" customHeight="1">
      <c r="A275" s="25" t="s">
        <v>325</v>
      </c>
      <c r="B275" s="25" t="s">
        <v>326</v>
      </c>
      <c r="D275" s="27">
        <v>3</v>
      </c>
      <c r="E275" s="28">
        <v>115290</v>
      </c>
      <c r="F275" s="28">
        <v>345870</v>
      </c>
      <c r="G275" s="28">
        <v>0</v>
      </c>
      <c r="H275" s="26">
        <f>+VLOOKUP(B275,$B$432:$D$449,3,0)</f>
        <v>87428.396999999997</v>
      </c>
      <c r="I275" s="29">
        <f t="shared" si="9"/>
        <v>283268.00628000003</v>
      </c>
    </row>
    <row r="276" spans="1:9" s="25" customFormat="1" ht="12.75" customHeight="1">
      <c r="A276" s="24">
        <v>46038</v>
      </c>
      <c r="B276" s="25" t="s">
        <v>327</v>
      </c>
      <c r="C276" s="25" t="s">
        <v>328</v>
      </c>
      <c r="D276" s="25" t="s">
        <v>12</v>
      </c>
      <c r="E276" s="25" t="s">
        <v>329</v>
      </c>
      <c r="F276" s="25" t="s">
        <v>330</v>
      </c>
      <c r="G276" s="25" t="s">
        <v>331</v>
      </c>
      <c r="H276" s="26"/>
      <c r="I276" s="29"/>
    </row>
    <row r="277" spans="1:9" s="25" customFormat="1" ht="12.75" customHeight="1">
      <c r="A277" s="25" t="s">
        <v>66</v>
      </c>
      <c r="B277" s="25" t="s">
        <v>67</v>
      </c>
      <c r="D277" s="27">
        <v>1</v>
      </c>
      <c r="E277" s="28">
        <v>69096.444405139802</v>
      </c>
      <c r="F277" s="28">
        <v>69096.444405139802</v>
      </c>
      <c r="G277" s="28">
        <v>0</v>
      </c>
      <c r="H277" s="26">
        <f>+VLOOKUP(B277,$B$432:$D$449,3,0)</f>
        <v>66822.221999999994</v>
      </c>
      <c r="I277" s="29">
        <f t="shared" si="9"/>
        <v>72167.999759999992</v>
      </c>
    </row>
    <row r="278" spans="1:9" s="25" customFormat="1" ht="12.75" customHeight="1">
      <c r="A278" s="25" t="s">
        <v>27</v>
      </c>
      <c r="B278" s="25" t="s">
        <v>28</v>
      </c>
      <c r="D278" s="27">
        <v>2</v>
      </c>
      <c r="E278" s="28">
        <v>54638.775804398101</v>
      </c>
      <c r="F278" s="28">
        <v>109277.551608796</v>
      </c>
      <c r="G278" s="28">
        <v>0</v>
      </c>
      <c r="H278" s="26">
        <f>+VLOOKUP(B278,$B$432:$D$449,3,0)</f>
        <v>50591.357000000004</v>
      </c>
      <c r="I278" s="29">
        <f t="shared" si="9"/>
        <v>109277.33112000002</v>
      </c>
    </row>
    <row r="279" spans="1:9" s="25" customFormat="1" ht="12.75" customHeight="1">
      <c r="A279" s="25" t="s">
        <v>59</v>
      </c>
      <c r="B279" s="25" t="s">
        <v>60</v>
      </c>
      <c r="D279" s="27">
        <v>3</v>
      </c>
      <c r="E279" s="28">
        <v>45208.666700000002</v>
      </c>
      <c r="F279" s="28">
        <v>135626.0001</v>
      </c>
      <c r="G279" s="28">
        <v>0</v>
      </c>
      <c r="H279" s="26">
        <f>+VLOOKUP(B279,$B$432:$D$449,3,0)</f>
        <v>41859.877</v>
      </c>
      <c r="I279" s="29">
        <f t="shared" si="9"/>
        <v>135626.00148000001</v>
      </c>
    </row>
    <row r="280" spans="1:9" s="25" customFormat="1" ht="12.75" customHeight="1">
      <c r="A280" s="25" t="s">
        <v>52</v>
      </c>
      <c r="B280" s="25" t="s">
        <v>53</v>
      </c>
      <c r="D280" s="27">
        <v>2</v>
      </c>
      <c r="E280" s="28">
        <v>23716.7204250295</v>
      </c>
      <c r="F280" s="28">
        <v>47433.440850059</v>
      </c>
      <c r="G280" s="28">
        <v>0</v>
      </c>
      <c r="H280" s="26">
        <f>+VLOOKUP(B280,$B$432:$D$449,3,0)</f>
        <v>22339.63</v>
      </c>
      <c r="I280" s="29">
        <f t="shared" si="9"/>
        <v>48253.600800000007</v>
      </c>
    </row>
    <row r="281" spans="1:9" s="25" customFormat="1" ht="12.75" customHeight="1">
      <c r="A281" s="24">
        <v>46038</v>
      </c>
      <c r="B281" s="25" t="s">
        <v>332</v>
      </c>
      <c r="C281" s="25" t="s">
        <v>149</v>
      </c>
      <c r="D281" s="25" t="s">
        <v>12</v>
      </c>
      <c r="E281" s="25" t="s">
        <v>150</v>
      </c>
      <c r="F281" s="25" t="s">
        <v>151</v>
      </c>
      <c r="G281" s="25" t="s">
        <v>333</v>
      </c>
      <c r="H281" s="26"/>
      <c r="I281" s="29"/>
    </row>
    <row r="282" spans="1:9" s="25" customFormat="1" ht="12.75" customHeight="1">
      <c r="A282" s="25" t="s">
        <v>52</v>
      </c>
      <c r="B282" s="25" t="s">
        <v>53</v>
      </c>
      <c r="D282" s="27">
        <v>3</v>
      </c>
      <c r="E282" s="28">
        <v>23716.7204250295</v>
      </c>
      <c r="F282" s="28">
        <v>71150.161275088598</v>
      </c>
      <c r="G282" s="28">
        <v>0</v>
      </c>
      <c r="H282" s="26">
        <f>+VLOOKUP(B282,$B$432:$D$449,3,0)</f>
        <v>22339.63</v>
      </c>
      <c r="I282" s="29">
        <f t="shared" si="9"/>
        <v>72380.401200000008</v>
      </c>
    </row>
    <row r="283" spans="1:9" s="25" customFormat="1" ht="12.75" customHeight="1">
      <c r="A283" s="24">
        <v>46039</v>
      </c>
      <c r="B283" s="25" t="s">
        <v>334</v>
      </c>
      <c r="C283" s="25" t="s">
        <v>154</v>
      </c>
      <c r="D283" s="25" t="s">
        <v>12</v>
      </c>
      <c r="E283" s="25" t="s">
        <v>155</v>
      </c>
      <c r="F283" s="25" t="s">
        <v>156</v>
      </c>
      <c r="G283" s="25" t="s">
        <v>281</v>
      </c>
      <c r="H283" s="26"/>
      <c r="I283" s="29"/>
    </row>
    <row r="284" spans="1:9" s="25" customFormat="1" ht="12.75" customHeight="1">
      <c r="A284" s="25" t="s">
        <v>66</v>
      </c>
      <c r="B284" s="25" t="s">
        <v>67</v>
      </c>
      <c r="D284" s="27">
        <v>1</v>
      </c>
      <c r="E284" s="28">
        <v>69096.444405139802</v>
      </c>
      <c r="F284" s="28">
        <v>69096.444405139802</v>
      </c>
      <c r="G284" s="28">
        <v>0</v>
      </c>
      <c r="H284" s="26">
        <f>+VLOOKUP(B284,$B$432:$D$449,3,0)</f>
        <v>66822.221999999994</v>
      </c>
      <c r="I284" s="29">
        <f t="shared" si="9"/>
        <v>72167.999759999992</v>
      </c>
    </row>
    <row r="285" spans="1:9" s="25" customFormat="1" ht="12.75" customHeight="1">
      <c r="A285" s="24">
        <v>46039</v>
      </c>
      <c r="B285" s="25" t="s">
        <v>335</v>
      </c>
      <c r="C285" s="25" t="s">
        <v>55</v>
      </c>
      <c r="D285" s="25" t="s">
        <v>12</v>
      </c>
      <c r="E285" s="25" t="s">
        <v>56</v>
      </c>
      <c r="F285" s="25" t="s">
        <v>57</v>
      </c>
      <c r="G285" s="25" t="s">
        <v>336</v>
      </c>
      <c r="H285" s="26"/>
      <c r="I285" s="29"/>
    </row>
    <row r="286" spans="1:9" s="25" customFormat="1" ht="12.75" customHeight="1">
      <c r="A286" s="25" t="s">
        <v>59</v>
      </c>
      <c r="B286" s="25" t="s">
        <v>60</v>
      </c>
      <c r="D286" s="27">
        <v>2</v>
      </c>
      <c r="E286" s="28">
        <v>45208.666700000002</v>
      </c>
      <c r="F286" s="28">
        <v>90417.333400000003</v>
      </c>
      <c r="G286" s="28">
        <v>0</v>
      </c>
      <c r="H286" s="26">
        <f>+VLOOKUP(B286,$B$432:$D$449,3,0)</f>
        <v>41859.877</v>
      </c>
      <c r="I286" s="29">
        <f t="shared" si="9"/>
        <v>90417.334320000009</v>
      </c>
    </row>
    <row r="287" spans="1:9" s="25" customFormat="1" ht="12.75" customHeight="1">
      <c r="A287" s="24">
        <v>46041</v>
      </c>
      <c r="B287" s="25" t="s">
        <v>337</v>
      </c>
      <c r="C287" s="25" t="s">
        <v>338</v>
      </c>
      <c r="D287" s="25" t="s">
        <v>12</v>
      </c>
      <c r="E287" s="25" t="s">
        <v>339</v>
      </c>
      <c r="F287" s="25" t="s">
        <v>340</v>
      </c>
      <c r="G287" s="25" t="s">
        <v>341</v>
      </c>
      <c r="H287" s="26"/>
      <c r="I287" s="29"/>
    </row>
    <row r="288" spans="1:9" s="25" customFormat="1" ht="12.75" customHeight="1">
      <c r="A288" s="25" t="s">
        <v>27</v>
      </c>
      <c r="B288" s="25" t="s">
        <v>28</v>
      </c>
      <c r="D288" s="27">
        <v>1</v>
      </c>
      <c r="E288" s="28">
        <v>54638.775804398101</v>
      </c>
      <c r="F288" s="28">
        <v>54638.775804398101</v>
      </c>
      <c r="G288" s="28">
        <v>0</v>
      </c>
      <c r="H288" s="26">
        <f>+VLOOKUP(B288,$B$432:$D$449,3,0)</f>
        <v>50591.357000000004</v>
      </c>
      <c r="I288" s="29">
        <f t="shared" si="9"/>
        <v>54638.665560000009</v>
      </c>
    </row>
    <row r="289" spans="1:9" s="25" customFormat="1" ht="12.75" customHeight="1">
      <c r="A289" s="25" t="s">
        <v>242</v>
      </c>
      <c r="B289" s="25" t="s">
        <v>243</v>
      </c>
      <c r="D289" s="27">
        <v>3</v>
      </c>
      <c r="E289" s="28">
        <v>64668.24</v>
      </c>
      <c r="F289" s="28">
        <v>194004.72</v>
      </c>
      <c r="G289" s="28">
        <v>0</v>
      </c>
      <c r="H289" s="26">
        <f>+VLOOKUP(B289,$B$432:$D$449,3,0)</f>
        <v>63700</v>
      </c>
      <c r="I289" s="29">
        <f t="shared" si="9"/>
        <v>206388</v>
      </c>
    </row>
    <row r="290" spans="1:9" s="25" customFormat="1" ht="12.75" customHeight="1">
      <c r="A290" s="25" t="s">
        <v>83</v>
      </c>
      <c r="B290" s="25" t="s">
        <v>84</v>
      </c>
      <c r="D290" s="27">
        <v>1</v>
      </c>
      <c r="E290" s="28">
        <v>109686.21</v>
      </c>
      <c r="F290" s="28">
        <v>109686.21</v>
      </c>
      <c r="G290" s="28">
        <v>0</v>
      </c>
      <c r="H290" s="26">
        <f>+VLOOKUP(B290,$B$432:$D$449,3,0)</f>
        <v>101561.42</v>
      </c>
      <c r="I290" s="29">
        <f t="shared" si="9"/>
        <v>109686.3336</v>
      </c>
    </row>
    <row r="291" spans="1:9" s="25" customFormat="1" ht="12.75" customHeight="1">
      <c r="A291" s="25" t="s">
        <v>16</v>
      </c>
      <c r="B291" s="25" t="s">
        <v>17</v>
      </c>
      <c r="D291" s="27">
        <v>1</v>
      </c>
      <c r="E291" s="28">
        <v>21582.288</v>
      </c>
      <c r="F291" s="28">
        <v>21582.288</v>
      </c>
      <c r="G291" s="28">
        <v>0</v>
      </c>
      <c r="H291" s="26">
        <f>+VLOOKUP(B291,$B$432:$D$449,3,0)</f>
        <v>20475</v>
      </c>
      <c r="I291" s="29">
        <f t="shared" si="9"/>
        <v>22113</v>
      </c>
    </row>
    <row r="292" spans="1:9" s="25" customFormat="1" ht="12.75" customHeight="1">
      <c r="A292" s="24">
        <v>46041</v>
      </c>
      <c r="B292" s="25" t="s">
        <v>347</v>
      </c>
      <c r="C292" s="25" t="s">
        <v>96</v>
      </c>
      <c r="D292" s="25" t="s">
        <v>12</v>
      </c>
      <c r="E292" s="25" t="s">
        <v>97</v>
      </c>
      <c r="F292" s="25" t="s">
        <v>98</v>
      </c>
      <c r="G292" s="25" t="s">
        <v>300</v>
      </c>
      <c r="H292" s="26"/>
      <c r="I292" s="29"/>
    </row>
    <row r="293" spans="1:9" s="25" customFormat="1" ht="12.75" customHeight="1">
      <c r="A293" s="25" t="s">
        <v>27</v>
      </c>
      <c r="B293" s="25" t="s">
        <v>28</v>
      </c>
      <c r="D293" s="27">
        <v>1</v>
      </c>
      <c r="E293" s="28">
        <v>54638.775804398101</v>
      </c>
      <c r="F293" s="28">
        <v>54638.775804398101</v>
      </c>
      <c r="G293" s="28">
        <v>0</v>
      </c>
      <c r="H293" s="26">
        <f>+VLOOKUP(B293,$B$432:$D$449,3,0)</f>
        <v>50591.357000000004</v>
      </c>
      <c r="I293" s="29">
        <f t="shared" si="9"/>
        <v>54638.665560000009</v>
      </c>
    </row>
    <row r="294" spans="1:9" s="25" customFormat="1" ht="12.75" customHeight="1">
      <c r="A294" s="24">
        <v>46041</v>
      </c>
      <c r="B294" s="25" t="s">
        <v>174</v>
      </c>
      <c r="C294" s="25" t="s">
        <v>224</v>
      </c>
      <c r="D294" s="25" t="s">
        <v>12</v>
      </c>
      <c r="E294" s="25" t="s">
        <v>225</v>
      </c>
      <c r="F294" s="25" t="s">
        <v>226</v>
      </c>
      <c r="G294" s="25" t="s">
        <v>348</v>
      </c>
      <c r="H294" s="26"/>
      <c r="I294" s="29"/>
    </row>
    <row r="295" spans="1:9" s="25" customFormat="1" ht="12.75" customHeight="1">
      <c r="A295" s="25" t="s">
        <v>83</v>
      </c>
      <c r="B295" s="25" t="s">
        <v>84</v>
      </c>
      <c r="D295" s="27">
        <v>1</v>
      </c>
      <c r="E295" s="28">
        <v>109686.21</v>
      </c>
      <c r="F295" s="28">
        <v>109686.21</v>
      </c>
      <c r="G295" s="28">
        <v>0</v>
      </c>
      <c r="H295" s="26">
        <f>+VLOOKUP(B295,$B$432:$D$449,3,0)</f>
        <v>101561.42</v>
      </c>
      <c r="I295" s="29">
        <f t="shared" si="9"/>
        <v>109686.3336</v>
      </c>
    </row>
    <row r="296" spans="1:9" s="25" customFormat="1" ht="12.75" customHeight="1">
      <c r="A296" s="25" t="s">
        <v>18</v>
      </c>
      <c r="B296" s="25" t="s">
        <v>19</v>
      </c>
      <c r="D296" s="27">
        <v>1</v>
      </c>
      <c r="E296" s="28">
        <v>20761.650000000001</v>
      </c>
      <c r="F296" s="28">
        <v>20761.650000000001</v>
      </c>
      <c r="G296" s="28">
        <v>0</v>
      </c>
      <c r="H296" s="26">
        <f>+VLOOKUP(B296,$B$432:$D$449,3,0)</f>
        <v>19716.976999999999</v>
      </c>
      <c r="I296" s="29">
        <f t="shared" si="9"/>
        <v>21294.335159999999</v>
      </c>
    </row>
    <row r="297" spans="1:9" s="25" customFormat="1" ht="12.75" customHeight="1">
      <c r="A297" s="24">
        <v>46042</v>
      </c>
      <c r="B297" s="25" t="s">
        <v>349</v>
      </c>
      <c r="C297" s="25" t="s">
        <v>34</v>
      </c>
      <c r="D297" s="25" t="s">
        <v>12</v>
      </c>
      <c r="E297" s="25" t="s">
        <v>35</v>
      </c>
      <c r="F297" s="25" t="s">
        <v>36</v>
      </c>
      <c r="G297" s="25" t="s">
        <v>350</v>
      </c>
      <c r="H297" s="26"/>
      <c r="I297" s="29"/>
    </row>
    <row r="298" spans="1:9" s="25" customFormat="1" ht="12.75" customHeight="1">
      <c r="A298" s="25" t="s">
        <v>38</v>
      </c>
      <c r="B298" s="25" t="s">
        <v>39</v>
      </c>
      <c r="D298" s="27">
        <v>1</v>
      </c>
      <c r="E298" s="28">
        <v>105054.796658333</v>
      </c>
      <c r="F298" s="28">
        <v>105054.796658333</v>
      </c>
      <c r="G298" s="28">
        <v>0</v>
      </c>
      <c r="H298" s="26">
        <f>+VLOOKUP(B298,$B$432:$D$449,3,0)</f>
        <v>106116.205</v>
      </c>
      <c r="I298" s="29">
        <f t="shared" si="9"/>
        <v>114605.50140000001</v>
      </c>
    </row>
    <row r="299" spans="1:9" s="25" customFormat="1" ht="12.75" customHeight="1">
      <c r="A299" s="24">
        <v>46042</v>
      </c>
      <c r="B299" s="25" t="s">
        <v>351</v>
      </c>
      <c r="C299" s="25" t="s">
        <v>352</v>
      </c>
      <c r="D299" s="25" t="s">
        <v>12</v>
      </c>
      <c r="E299" s="25" t="s">
        <v>353</v>
      </c>
      <c r="F299" s="25" t="s">
        <v>354</v>
      </c>
      <c r="G299" s="25" t="s">
        <v>355</v>
      </c>
      <c r="H299" s="26"/>
      <c r="I299" s="29"/>
    </row>
    <row r="300" spans="1:9" s="25" customFormat="1" ht="12.75" customHeight="1">
      <c r="A300" s="25" t="s">
        <v>29</v>
      </c>
      <c r="B300" s="25" t="s">
        <v>30</v>
      </c>
      <c r="D300" s="27">
        <v>1</v>
      </c>
      <c r="E300" s="28">
        <v>49318.75</v>
      </c>
      <c r="F300" s="28">
        <v>49318.75</v>
      </c>
      <c r="G300" s="28">
        <v>0</v>
      </c>
      <c r="H300" s="26">
        <f>+VLOOKUP(B300,$B$432:$D$449,3,0)</f>
        <v>45665.74</v>
      </c>
      <c r="I300" s="29">
        <f t="shared" si="9"/>
        <v>49318.999199999998</v>
      </c>
    </row>
    <row r="301" spans="1:9" s="25" customFormat="1" ht="12.75" customHeight="1">
      <c r="A301" s="25" t="s">
        <v>242</v>
      </c>
      <c r="B301" s="25" t="s">
        <v>243</v>
      </c>
      <c r="D301" s="27">
        <v>1</v>
      </c>
      <c r="E301" s="28">
        <v>64668.24</v>
      </c>
      <c r="F301" s="28">
        <v>64668.24</v>
      </c>
      <c r="G301" s="28">
        <v>0</v>
      </c>
      <c r="H301" s="26">
        <f>+VLOOKUP(B301,$B$432:$D$449,3,0)</f>
        <v>63700</v>
      </c>
      <c r="I301" s="29">
        <f t="shared" si="9"/>
        <v>68796</v>
      </c>
    </row>
    <row r="302" spans="1:9" s="25" customFormat="1" ht="12.75" customHeight="1">
      <c r="A302" s="25" t="s">
        <v>16</v>
      </c>
      <c r="B302" s="25" t="s">
        <v>17</v>
      </c>
      <c r="D302" s="27">
        <v>7</v>
      </c>
      <c r="E302" s="28">
        <v>21582.288</v>
      </c>
      <c r="F302" s="28">
        <v>151076.016</v>
      </c>
      <c r="G302" s="28">
        <v>0</v>
      </c>
      <c r="H302" s="26">
        <f>+VLOOKUP(B302,$B$432:$D$449,3,0)</f>
        <v>20475</v>
      </c>
      <c r="I302" s="29">
        <f t="shared" si="9"/>
        <v>154791</v>
      </c>
    </row>
    <row r="303" spans="1:9" s="25" customFormat="1" ht="12.75" customHeight="1">
      <c r="A303" s="25" t="s">
        <v>18</v>
      </c>
      <c r="B303" s="25" t="s">
        <v>19</v>
      </c>
      <c r="D303" s="27">
        <v>3</v>
      </c>
      <c r="E303" s="28">
        <v>20761.650000000001</v>
      </c>
      <c r="F303" s="28">
        <v>62284.95</v>
      </c>
      <c r="G303" s="28">
        <v>0</v>
      </c>
      <c r="H303" s="26">
        <f>+VLOOKUP(B303,$B$432:$D$449,3,0)</f>
        <v>19716.976999999999</v>
      </c>
      <c r="I303" s="29">
        <f t="shared" si="9"/>
        <v>63883.00548</v>
      </c>
    </row>
    <row r="304" spans="1:9" s="25" customFormat="1" ht="12.75" customHeight="1">
      <c r="A304" s="24">
        <v>46042</v>
      </c>
      <c r="B304" s="25" t="s">
        <v>356</v>
      </c>
      <c r="C304" s="25" t="s">
        <v>43</v>
      </c>
      <c r="D304" s="25" t="s">
        <v>12</v>
      </c>
      <c r="E304" s="25" t="s">
        <v>44</v>
      </c>
      <c r="F304" s="25" t="s">
        <v>45</v>
      </c>
      <c r="G304" s="25" t="s">
        <v>24</v>
      </c>
      <c r="H304" s="26"/>
      <c r="I304" s="29"/>
    </row>
    <row r="305" spans="1:9" s="25" customFormat="1" ht="12.75" customHeight="1">
      <c r="A305" s="25" t="s">
        <v>66</v>
      </c>
      <c r="B305" s="25" t="s">
        <v>67</v>
      </c>
      <c r="D305" s="27">
        <v>1</v>
      </c>
      <c r="E305" s="28">
        <v>69096.444405139802</v>
      </c>
      <c r="F305" s="28">
        <v>69096.444405139802</v>
      </c>
      <c r="G305" s="28">
        <v>0</v>
      </c>
      <c r="H305" s="26">
        <f>+VLOOKUP(B305,$B$432:$D$449,3,0)</f>
        <v>66822.221999999994</v>
      </c>
      <c r="I305" s="29">
        <f t="shared" si="9"/>
        <v>72167.999759999992</v>
      </c>
    </row>
    <row r="306" spans="1:9" s="25" customFormat="1" ht="12.75" customHeight="1">
      <c r="A306" s="25" t="s">
        <v>38</v>
      </c>
      <c r="B306" s="25" t="s">
        <v>39</v>
      </c>
      <c r="D306" s="27">
        <v>1</v>
      </c>
      <c r="E306" s="28">
        <v>105054.796658333</v>
      </c>
      <c r="F306" s="28">
        <v>105054.796658333</v>
      </c>
      <c r="G306" s="28">
        <v>0</v>
      </c>
      <c r="H306" s="26">
        <f>+VLOOKUP(B306,$B$432:$D$449,3,0)</f>
        <v>106116.205</v>
      </c>
      <c r="I306" s="29">
        <f t="shared" si="9"/>
        <v>114605.50140000001</v>
      </c>
    </row>
    <row r="307" spans="1:9" s="25" customFormat="1" ht="12.75" customHeight="1">
      <c r="A307" s="25" t="s">
        <v>40</v>
      </c>
      <c r="B307" s="25" t="s">
        <v>41</v>
      </c>
      <c r="D307" s="27">
        <v>1</v>
      </c>
      <c r="E307" s="28">
        <v>69729.66</v>
      </c>
      <c r="F307" s="28">
        <v>69729.66</v>
      </c>
      <c r="G307" s="28">
        <v>0</v>
      </c>
      <c r="H307" s="26">
        <f>+VLOOKUP(B307,$B$432:$D$449,3,0)</f>
        <v>64564.197</v>
      </c>
      <c r="I307" s="29">
        <f t="shared" si="9"/>
        <v>69729.332760000005</v>
      </c>
    </row>
    <row r="308" spans="1:9" s="25" customFormat="1" ht="12.75" customHeight="1">
      <c r="A308" s="24">
        <v>46042</v>
      </c>
      <c r="B308" s="25" t="s">
        <v>357</v>
      </c>
      <c r="C308" s="25" t="s">
        <v>125</v>
      </c>
      <c r="D308" s="25" t="s">
        <v>12</v>
      </c>
      <c r="E308" s="25" t="s">
        <v>126</v>
      </c>
      <c r="F308" s="25" t="s">
        <v>127</v>
      </c>
      <c r="G308" s="25" t="s">
        <v>358</v>
      </c>
      <c r="H308" s="26"/>
      <c r="I308" s="29"/>
    </row>
    <row r="309" spans="1:9" s="25" customFormat="1" ht="12.75" customHeight="1">
      <c r="A309" s="25" t="s">
        <v>27</v>
      </c>
      <c r="B309" s="25" t="s">
        <v>28</v>
      </c>
      <c r="D309" s="27">
        <v>1</v>
      </c>
      <c r="E309" s="28">
        <v>54638.775804398101</v>
      </c>
      <c r="F309" s="28">
        <v>54638.775804398101</v>
      </c>
      <c r="G309" s="28">
        <v>0</v>
      </c>
      <c r="H309" s="26">
        <f>+VLOOKUP(B309,$B$432:$D$449,3,0)</f>
        <v>50591.357000000004</v>
      </c>
      <c r="I309" s="29">
        <f t="shared" si="9"/>
        <v>54638.665560000009</v>
      </c>
    </row>
    <row r="310" spans="1:9" s="25" customFormat="1" ht="12.75" customHeight="1">
      <c r="A310" s="25" t="s">
        <v>29</v>
      </c>
      <c r="B310" s="25" t="s">
        <v>30</v>
      </c>
      <c r="D310" s="27">
        <v>1</v>
      </c>
      <c r="E310" s="28">
        <v>49318.75</v>
      </c>
      <c r="F310" s="28">
        <v>49318.75</v>
      </c>
      <c r="G310" s="28">
        <v>0</v>
      </c>
      <c r="H310" s="26">
        <f>+VLOOKUP(B310,$B$432:$D$449,3,0)</f>
        <v>45665.74</v>
      </c>
      <c r="I310" s="29">
        <f t="shared" si="9"/>
        <v>49318.999199999998</v>
      </c>
    </row>
    <row r="311" spans="1:9" s="25" customFormat="1" ht="12.75" customHeight="1">
      <c r="A311" s="25" t="s">
        <v>40</v>
      </c>
      <c r="B311" s="25" t="s">
        <v>41</v>
      </c>
      <c r="D311" s="27">
        <v>1</v>
      </c>
      <c r="E311" s="28">
        <v>69729.66</v>
      </c>
      <c r="F311" s="28">
        <v>69729.66</v>
      </c>
      <c r="G311" s="28">
        <v>0</v>
      </c>
      <c r="H311" s="26">
        <f>+VLOOKUP(B311,$B$432:$D$449,3,0)</f>
        <v>64564.197</v>
      </c>
      <c r="I311" s="29">
        <f t="shared" si="9"/>
        <v>69729.332760000005</v>
      </c>
    </row>
    <row r="312" spans="1:9" s="25" customFormat="1" ht="12.75" customHeight="1">
      <c r="A312" s="25" t="s">
        <v>31</v>
      </c>
      <c r="B312" s="25" t="s">
        <v>32</v>
      </c>
      <c r="D312" s="27">
        <v>1</v>
      </c>
      <c r="E312" s="28">
        <v>72972.666700000002</v>
      </c>
      <c r="F312" s="28">
        <v>72972.666700000002</v>
      </c>
      <c r="G312" s="28">
        <v>0</v>
      </c>
      <c r="H312" s="26">
        <f>+VLOOKUP(B312,$B$432:$D$449,3,0)</f>
        <v>67567.282999999996</v>
      </c>
      <c r="I312" s="29">
        <f t="shared" si="9"/>
        <v>72972.665640000007</v>
      </c>
    </row>
    <row r="313" spans="1:9" s="25" customFormat="1" ht="12.75" customHeight="1">
      <c r="A313" s="25" t="s">
        <v>242</v>
      </c>
      <c r="B313" s="25" t="s">
        <v>243</v>
      </c>
      <c r="D313" s="27">
        <v>1</v>
      </c>
      <c r="E313" s="28">
        <v>64668.24</v>
      </c>
      <c r="F313" s="28">
        <v>64668.24</v>
      </c>
      <c r="G313" s="28">
        <v>0</v>
      </c>
      <c r="H313" s="26">
        <f>+VLOOKUP(B313,$B$432:$D$449,3,0)</f>
        <v>63700</v>
      </c>
      <c r="I313" s="29">
        <f t="shared" si="9"/>
        <v>68796</v>
      </c>
    </row>
    <row r="314" spans="1:9" s="25" customFormat="1" ht="12.75" customHeight="1">
      <c r="A314" s="24">
        <v>46042</v>
      </c>
      <c r="B314" s="25" t="s">
        <v>359</v>
      </c>
      <c r="C314" s="25" t="s">
        <v>360</v>
      </c>
      <c r="D314" s="25" t="s">
        <v>12</v>
      </c>
      <c r="E314" s="25" t="s">
        <v>361</v>
      </c>
      <c r="F314" s="25" t="s">
        <v>362</v>
      </c>
      <c r="G314" s="25" t="s">
        <v>363</v>
      </c>
      <c r="H314" s="26"/>
      <c r="I314" s="29"/>
    </row>
    <row r="315" spans="1:9" s="25" customFormat="1" ht="12.75" customHeight="1">
      <c r="A315" s="25" t="s">
        <v>40</v>
      </c>
      <c r="B315" s="25" t="s">
        <v>41</v>
      </c>
      <c r="D315" s="27">
        <v>2</v>
      </c>
      <c r="E315" s="28">
        <v>69729.66</v>
      </c>
      <c r="F315" s="28">
        <v>139459.32</v>
      </c>
      <c r="G315" s="28">
        <v>0</v>
      </c>
      <c r="H315" s="26">
        <f>+VLOOKUP(B315,$B$432:$D$449,3,0)</f>
        <v>64564.197</v>
      </c>
      <c r="I315" s="29">
        <f t="shared" si="9"/>
        <v>139458.66552000001</v>
      </c>
    </row>
    <row r="316" spans="1:9" s="25" customFormat="1" ht="12.75" customHeight="1">
      <c r="A316" s="25" t="s">
        <v>31</v>
      </c>
      <c r="B316" s="25" t="s">
        <v>32</v>
      </c>
      <c r="D316" s="27">
        <v>1</v>
      </c>
      <c r="E316" s="28">
        <v>72972.666700000002</v>
      </c>
      <c r="F316" s="28">
        <v>72972.666700000002</v>
      </c>
      <c r="G316" s="28">
        <v>0</v>
      </c>
      <c r="H316" s="26">
        <f>+VLOOKUP(B316,$B$432:$D$449,3,0)</f>
        <v>67567.282999999996</v>
      </c>
      <c r="I316" s="29">
        <f t="shared" si="9"/>
        <v>72972.665640000007</v>
      </c>
    </row>
    <row r="317" spans="1:9" s="25" customFormat="1" ht="12.75" customHeight="1">
      <c r="A317" s="25" t="s">
        <v>18</v>
      </c>
      <c r="B317" s="25" t="s">
        <v>19</v>
      </c>
      <c r="D317" s="27">
        <v>1</v>
      </c>
      <c r="E317" s="28">
        <v>20761.650000000001</v>
      </c>
      <c r="F317" s="28">
        <v>20761.650000000001</v>
      </c>
      <c r="G317" s="28">
        <v>0</v>
      </c>
      <c r="H317" s="26">
        <f>+VLOOKUP(B317,$B$432:$D$449,3,0)</f>
        <v>19716.976999999999</v>
      </c>
      <c r="I317" s="29">
        <f t="shared" si="9"/>
        <v>21294.335159999999</v>
      </c>
    </row>
    <row r="318" spans="1:9" s="25" customFormat="1" ht="12.75" customHeight="1">
      <c r="A318" s="24">
        <v>46042</v>
      </c>
      <c r="B318" s="25" t="s">
        <v>364</v>
      </c>
      <c r="C318" s="25" t="s">
        <v>106</v>
      </c>
      <c r="D318" s="25" t="s">
        <v>12</v>
      </c>
      <c r="E318" s="25" t="s">
        <v>107</v>
      </c>
      <c r="F318" s="25" t="s">
        <v>108</v>
      </c>
      <c r="G318" s="25" t="s">
        <v>365</v>
      </c>
      <c r="H318" s="26"/>
      <c r="I318" s="29"/>
    </row>
    <row r="319" spans="1:9" s="25" customFormat="1" ht="12.75" customHeight="1">
      <c r="A319" s="25" t="s">
        <v>242</v>
      </c>
      <c r="B319" s="25" t="s">
        <v>243</v>
      </c>
      <c r="D319" s="27">
        <v>1</v>
      </c>
      <c r="E319" s="28">
        <v>64668.24</v>
      </c>
      <c r="F319" s="28">
        <v>64668.24</v>
      </c>
      <c r="G319" s="28">
        <v>0</v>
      </c>
      <c r="H319" s="26">
        <f>+VLOOKUP(B319,$B$432:$D$449,3,0)</f>
        <v>63700</v>
      </c>
      <c r="I319" s="29">
        <f t="shared" si="9"/>
        <v>68796</v>
      </c>
    </row>
    <row r="320" spans="1:9" s="25" customFormat="1" ht="12.75" customHeight="1">
      <c r="A320" s="24">
        <v>46042</v>
      </c>
      <c r="B320" s="25" t="s">
        <v>320</v>
      </c>
      <c r="C320" s="25" t="s">
        <v>21</v>
      </c>
      <c r="D320" s="25" t="s">
        <v>12</v>
      </c>
      <c r="E320" s="25" t="s">
        <v>22</v>
      </c>
      <c r="F320" s="25" t="s">
        <v>23</v>
      </c>
      <c r="G320" s="25" t="s">
        <v>366</v>
      </c>
      <c r="H320" s="26"/>
      <c r="I320" s="29"/>
    </row>
    <row r="321" spans="1:9" s="25" customFormat="1" ht="12.75" customHeight="1">
      <c r="A321" s="25" t="s">
        <v>27</v>
      </c>
      <c r="B321" s="25" t="s">
        <v>28</v>
      </c>
      <c r="D321" s="27">
        <v>2</v>
      </c>
      <c r="E321" s="28">
        <v>54638.775804398101</v>
      </c>
      <c r="F321" s="28">
        <v>109277.551608796</v>
      </c>
      <c r="G321" s="28">
        <v>0</v>
      </c>
      <c r="H321" s="26">
        <f>+VLOOKUP(B321,$B$432:$D$449,3,0)</f>
        <v>50591.357000000004</v>
      </c>
      <c r="I321" s="29">
        <f t="shared" si="9"/>
        <v>109277.33112000002</v>
      </c>
    </row>
    <row r="322" spans="1:9" s="25" customFormat="1" ht="12.75" customHeight="1">
      <c r="A322" s="25" t="s">
        <v>38</v>
      </c>
      <c r="B322" s="25" t="s">
        <v>39</v>
      </c>
      <c r="D322" s="27">
        <v>1</v>
      </c>
      <c r="E322" s="28">
        <v>105054.796658333</v>
      </c>
      <c r="F322" s="28">
        <v>105054.796658333</v>
      </c>
      <c r="G322" s="28">
        <v>0</v>
      </c>
      <c r="H322" s="26">
        <f>+VLOOKUP(B322,$B$432:$D$449,3,0)</f>
        <v>106116.205</v>
      </c>
      <c r="I322" s="29">
        <f t="shared" si="9"/>
        <v>114605.50140000001</v>
      </c>
    </row>
    <row r="323" spans="1:9" s="25" customFormat="1" ht="12.75" customHeight="1">
      <c r="A323" s="25" t="s">
        <v>40</v>
      </c>
      <c r="B323" s="25" t="s">
        <v>41</v>
      </c>
      <c r="D323" s="27">
        <v>2</v>
      </c>
      <c r="E323" s="28">
        <v>69729.66</v>
      </c>
      <c r="F323" s="28">
        <v>139459.32</v>
      </c>
      <c r="G323" s="28">
        <v>0</v>
      </c>
      <c r="H323" s="26">
        <f>+VLOOKUP(B323,$B$432:$D$449,3,0)</f>
        <v>64564.197</v>
      </c>
      <c r="I323" s="29">
        <f t="shared" si="9"/>
        <v>139458.66552000001</v>
      </c>
    </row>
    <row r="324" spans="1:9" s="25" customFormat="1" ht="12.75" customHeight="1">
      <c r="A324" s="25" t="s">
        <v>242</v>
      </c>
      <c r="B324" s="25" t="s">
        <v>243</v>
      </c>
      <c r="D324" s="27">
        <v>1</v>
      </c>
      <c r="E324" s="28">
        <v>64668.24</v>
      </c>
      <c r="F324" s="28">
        <v>64668.24</v>
      </c>
      <c r="G324" s="28">
        <v>0</v>
      </c>
      <c r="H324" s="26">
        <f>+VLOOKUP(B324,$B$432:$D$449,3,0)</f>
        <v>63700</v>
      </c>
      <c r="I324" s="29">
        <f t="shared" si="9"/>
        <v>68796</v>
      </c>
    </row>
    <row r="325" spans="1:9" s="25" customFormat="1" ht="12.75" customHeight="1">
      <c r="A325" s="24">
        <v>46042</v>
      </c>
      <c r="B325" s="25" t="s">
        <v>369</v>
      </c>
      <c r="C325" s="25" t="s">
        <v>352</v>
      </c>
      <c r="D325" s="25" t="s">
        <v>12</v>
      </c>
      <c r="E325" s="25" t="s">
        <v>353</v>
      </c>
      <c r="F325" s="25" t="s">
        <v>354</v>
      </c>
      <c r="G325" s="25" t="s">
        <v>370</v>
      </c>
      <c r="H325" s="26"/>
      <c r="I325" s="29"/>
    </row>
    <row r="326" spans="1:9" s="25" customFormat="1" ht="12.75" customHeight="1">
      <c r="A326" s="25" t="s">
        <v>27</v>
      </c>
      <c r="B326" s="25" t="s">
        <v>28</v>
      </c>
      <c r="D326" s="27">
        <v>1</v>
      </c>
      <c r="E326" s="28">
        <v>54638.775804398101</v>
      </c>
      <c r="F326" s="28">
        <v>54638.775804398101</v>
      </c>
      <c r="G326" s="28">
        <v>0</v>
      </c>
      <c r="H326" s="26">
        <f>+VLOOKUP(B326,$B$432:$D$449,3,0)</f>
        <v>50591.357000000004</v>
      </c>
      <c r="I326" s="29">
        <f t="shared" si="9"/>
        <v>54638.665560000009</v>
      </c>
    </row>
    <row r="327" spans="1:9" s="25" customFormat="1" ht="12.75" customHeight="1">
      <c r="A327" s="25" t="s">
        <v>29</v>
      </c>
      <c r="B327" s="25" t="s">
        <v>30</v>
      </c>
      <c r="D327" s="27">
        <v>1</v>
      </c>
      <c r="E327" s="28">
        <v>49318.75</v>
      </c>
      <c r="F327" s="28">
        <v>49318.75</v>
      </c>
      <c r="G327" s="28">
        <v>0</v>
      </c>
      <c r="H327" s="26">
        <f>+VLOOKUP(B327,$B$432:$D$449,3,0)</f>
        <v>45665.74</v>
      </c>
      <c r="I327" s="29">
        <f t="shared" ref="I327:I390" si="10">+D327*H327*1.08</f>
        <v>49318.999199999998</v>
      </c>
    </row>
    <row r="328" spans="1:9" s="25" customFormat="1" ht="12.75" customHeight="1">
      <c r="A328" s="25" t="s">
        <v>59</v>
      </c>
      <c r="B328" s="25" t="s">
        <v>60</v>
      </c>
      <c r="D328" s="27">
        <v>1</v>
      </c>
      <c r="E328" s="28">
        <v>45208.666700000002</v>
      </c>
      <c r="F328" s="28">
        <v>45208.666700000002</v>
      </c>
      <c r="G328" s="28">
        <v>0</v>
      </c>
      <c r="H328" s="26">
        <f>+VLOOKUP(B328,$B$432:$D$449,3,0)</f>
        <v>41859.877</v>
      </c>
      <c r="I328" s="29">
        <f t="shared" si="10"/>
        <v>45208.667160000005</v>
      </c>
    </row>
    <row r="329" spans="1:9" s="25" customFormat="1" ht="12.75" customHeight="1">
      <c r="A329" s="25" t="s">
        <v>31</v>
      </c>
      <c r="B329" s="25" t="s">
        <v>32</v>
      </c>
      <c r="D329" s="27">
        <v>2</v>
      </c>
      <c r="E329" s="28">
        <v>72972.666700000002</v>
      </c>
      <c r="F329" s="28">
        <v>145945.3334</v>
      </c>
      <c r="G329" s="28">
        <v>0</v>
      </c>
      <c r="H329" s="26">
        <f>+VLOOKUP(B329,$B$432:$D$449,3,0)</f>
        <v>67567.282999999996</v>
      </c>
      <c r="I329" s="29">
        <f t="shared" si="10"/>
        <v>145945.33128000001</v>
      </c>
    </row>
    <row r="330" spans="1:9" s="25" customFormat="1" ht="12.75" customHeight="1">
      <c r="A330" s="25" t="s">
        <v>83</v>
      </c>
      <c r="B330" s="25" t="s">
        <v>84</v>
      </c>
      <c r="D330" s="27">
        <v>2</v>
      </c>
      <c r="E330" s="28">
        <v>109686.21</v>
      </c>
      <c r="F330" s="28">
        <v>219372.42</v>
      </c>
      <c r="G330" s="28">
        <v>0</v>
      </c>
      <c r="H330" s="26">
        <f>+VLOOKUP(B330,$B$432:$D$449,3,0)</f>
        <v>101561.42</v>
      </c>
      <c r="I330" s="29">
        <f t="shared" si="10"/>
        <v>219372.6672</v>
      </c>
    </row>
    <row r="331" spans="1:9" s="25" customFormat="1" ht="12.75" customHeight="1">
      <c r="A331" s="24">
        <v>46042</v>
      </c>
      <c r="B331" s="25" t="s">
        <v>371</v>
      </c>
      <c r="C331" s="25" t="s">
        <v>181</v>
      </c>
      <c r="D331" s="25" t="s">
        <v>12</v>
      </c>
      <c r="E331" s="25" t="s">
        <v>182</v>
      </c>
      <c r="F331" s="25" t="s">
        <v>183</v>
      </c>
      <c r="G331" s="25" t="s">
        <v>65</v>
      </c>
      <c r="H331" s="26"/>
      <c r="I331" s="29"/>
    </row>
    <row r="332" spans="1:9" s="25" customFormat="1" ht="12.75" customHeight="1">
      <c r="A332" s="25" t="s">
        <v>40</v>
      </c>
      <c r="B332" s="25" t="s">
        <v>41</v>
      </c>
      <c r="D332" s="27">
        <v>1</v>
      </c>
      <c r="E332" s="28">
        <v>69729.66</v>
      </c>
      <c r="F332" s="28">
        <v>69729.66</v>
      </c>
      <c r="G332" s="28">
        <v>0</v>
      </c>
      <c r="H332" s="26">
        <f>+VLOOKUP(B332,$B$432:$D$449,3,0)</f>
        <v>64564.197</v>
      </c>
      <c r="I332" s="29">
        <f t="shared" si="10"/>
        <v>69729.332760000005</v>
      </c>
    </row>
    <row r="333" spans="1:9" s="25" customFormat="1" ht="12.75" customHeight="1">
      <c r="A333" s="25" t="s">
        <v>83</v>
      </c>
      <c r="B333" s="25" t="s">
        <v>84</v>
      </c>
      <c r="D333" s="27">
        <v>1</v>
      </c>
      <c r="E333" s="28">
        <v>109686.21</v>
      </c>
      <c r="F333" s="28">
        <v>109686.21</v>
      </c>
      <c r="G333" s="28">
        <v>0</v>
      </c>
      <c r="H333" s="26">
        <f>+VLOOKUP(B333,$B$432:$D$449,3,0)</f>
        <v>101561.42</v>
      </c>
      <c r="I333" s="29">
        <f t="shared" si="10"/>
        <v>109686.3336</v>
      </c>
    </row>
    <row r="334" spans="1:9" s="25" customFormat="1" ht="12.75" customHeight="1">
      <c r="A334" s="24">
        <v>46042</v>
      </c>
      <c r="B334" s="25" t="s">
        <v>232</v>
      </c>
      <c r="C334" s="25" t="s">
        <v>245</v>
      </c>
      <c r="D334" s="25" t="s">
        <v>12</v>
      </c>
      <c r="E334" s="25" t="s">
        <v>246</v>
      </c>
      <c r="F334" s="25" t="s">
        <v>247</v>
      </c>
      <c r="G334" s="25" t="s">
        <v>372</v>
      </c>
      <c r="H334" s="26"/>
      <c r="I334" s="29"/>
    </row>
    <row r="335" spans="1:9" s="25" customFormat="1" ht="12.75" customHeight="1">
      <c r="A335" s="25" t="s">
        <v>40</v>
      </c>
      <c r="B335" s="25" t="s">
        <v>41</v>
      </c>
      <c r="D335" s="27">
        <v>3</v>
      </c>
      <c r="E335" s="28">
        <v>69729.66</v>
      </c>
      <c r="F335" s="28">
        <v>209188.98</v>
      </c>
      <c r="G335" s="28">
        <v>0</v>
      </c>
      <c r="H335" s="26">
        <f>+VLOOKUP(B335,$B$432:$D$449,3,0)</f>
        <v>64564.197</v>
      </c>
      <c r="I335" s="29">
        <f t="shared" si="10"/>
        <v>209187.99828000003</v>
      </c>
    </row>
    <row r="336" spans="1:9" s="25" customFormat="1" ht="12.75" customHeight="1">
      <c r="A336" s="24">
        <v>46042</v>
      </c>
      <c r="B336" s="25" t="s">
        <v>373</v>
      </c>
      <c r="C336" s="25" t="s">
        <v>374</v>
      </c>
      <c r="D336" s="25" t="s">
        <v>12</v>
      </c>
      <c r="E336" s="25" t="s">
        <v>375</v>
      </c>
      <c r="F336" s="25" t="s">
        <v>376</v>
      </c>
      <c r="G336" s="25" t="s">
        <v>77</v>
      </c>
      <c r="H336" s="26"/>
      <c r="I336" s="29"/>
    </row>
    <row r="337" spans="1:9" s="25" customFormat="1" ht="12.75" customHeight="1">
      <c r="A337" s="25" t="s">
        <v>18</v>
      </c>
      <c r="B337" s="25" t="s">
        <v>19</v>
      </c>
      <c r="D337" s="27">
        <v>2</v>
      </c>
      <c r="E337" s="28">
        <v>20761.650000000001</v>
      </c>
      <c r="F337" s="28">
        <v>41523.300000000003</v>
      </c>
      <c r="G337" s="28">
        <v>0</v>
      </c>
      <c r="H337" s="26">
        <f>+VLOOKUP(B337,$B$432:$D$449,3,0)</f>
        <v>19716.976999999999</v>
      </c>
      <c r="I337" s="29">
        <f t="shared" si="10"/>
        <v>42588.670319999997</v>
      </c>
    </row>
    <row r="338" spans="1:9" s="25" customFormat="1" ht="12.75" customHeight="1">
      <c r="A338" s="24">
        <v>46043</v>
      </c>
      <c r="B338" s="25" t="s">
        <v>20</v>
      </c>
      <c r="C338" s="25" t="s">
        <v>101</v>
      </c>
      <c r="D338" s="25" t="s">
        <v>12</v>
      </c>
      <c r="E338" s="25" t="s">
        <v>102</v>
      </c>
      <c r="F338" s="25" t="s">
        <v>103</v>
      </c>
      <c r="G338" s="25" t="s">
        <v>377</v>
      </c>
      <c r="H338" s="26"/>
      <c r="I338" s="29"/>
    </row>
    <row r="339" spans="1:9" s="25" customFormat="1" ht="12.75" customHeight="1">
      <c r="A339" s="25" t="s">
        <v>27</v>
      </c>
      <c r="B339" s="25" t="s">
        <v>28</v>
      </c>
      <c r="D339" s="27">
        <v>1</v>
      </c>
      <c r="E339" s="28">
        <v>54638.775804398101</v>
      </c>
      <c r="F339" s="28">
        <v>54638.775804398101</v>
      </c>
      <c r="G339" s="28">
        <v>0</v>
      </c>
      <c r="H339" s="26">
        <f>+VLOOKUP(B339,$B$432:$D$449,3,0)</f>
        <v>50591.357000000004</v>
      </c>
      <c r="I339" s="29">
        <f t="shared" si="10"/>
        <v>54638.665560000009</v>
      </c>
    </row>
    <row r="340" spans="1:9" s="25" customFormat="1" ht="12.75" customHeight="1">
      <c r="A340" s="24">
        <v>46043</v>
      </c>
      <c r="B340" s="25" t="s">
        <v>378</v>
      </c>
      <c r="C340" s="25" t="s">
        <v>158</v>
      </c>
      <c r="D340" s="25" t="s">
        <v>12</v>
      </c>
      <c r="E340" s="25" t="s">
        <v>159</v>
      </c>
      <c r="F340" s="25" t="s">
        <v>160</v>
      </c>
      <c r="G340" s="25" t="s">
        <v>377</v>
      </c>
      <c r="H340" s="26"/>
      <c r="I340" s="29"/>
    </row>
    <row r="341" spans="1:9" s="25" customFormat="1" ht="12.75" customHeight="1">
      <c r="A341" s="25" t="s">
        <v>27</v>
      </c>
      <c r="B341" s="25" t="s">
        <v>28</v>
      </c>
      <c r="D341" s="27">
        <v>5</v>
      </c>
      <c r="E341" s="28">
        <v>54638.775804398101</v>
      </c>
      <c r="F341" s="28">
        <v>273193.87902199099</v>
      </c>
      <c r="G341" s="28">
        <v>0</v>
      </c>
      <c r="H341" s="26">
        <f t="shared" ref="H341:H346" si="11">+VLOOKUP(B341,$B$432:$D$449,3,0)</f>
        <v>50591.357000000004</v>
      </c>
      <c r="I341" s="29">
        <f t="shared" si="10"/>
        <v>273193.32780000003</v>
      </c>
    </row>
    <row r="342" spans="1:9" s="25" customFormat="1" ht="12.75" customHeight="1">
      <c r="A342" s="25" t="s">
        <v>29</v>
      </c>
      <c r="B342" s="25" t="s">
        <v>30</v>
      </c>
      <c r="D342" s="27">
        <v>1</v>
      </c>
      <c r="E342" s="28">
        <v>49318.75</v>
      </c>
      <c r="F342" s="28">
        <v>49318.75</v>
      </c>
      <c r="G342" s="28">
        <v>0</v>
      </c>
      <c r="H342" s="26">
        <f t="shared" si="11"/>
        <v>45665.74</v>
      </c>
      <c r="I342" s="29">
        <f t="shared" si="10"/>
        <v>49318.999199999998</v>
      </c>
    </row>
    <row r="343" spans="1:9" s="25" customFormat="1" ht="12.75" customHeight="1">
      <c r="A343" s="25" t="s">
        <v>59</v>
      </c>
      <c r="B343" s="25" t="s">
        <v>60</v>
      </c>
      <c r="D343" s="27">
        <v>1</v>
      </c>
      <c r="E343" s="28">
        <v>45208.666700000002</v>
      </c>
      <c r="F343" s="28">
        <v>45208.666700000002</v>
      </c>
      <c r="G343" s="28">
        <v>0</v>
      </c>
      <c r="H343" s="26">
        <f t="shared" si="11"/>
        <v>41859.877</v>
      </c>
      <c r="I343" s="29">
        <f t="shared" si="10"/>
        <v>45208.667160000005</v>
      </c>
    </row>
    <row r="344" spans="1:9" s="25" customFormat="1" ht="12.75" customHeight="1">
      <c r="A344" s="25" t="s">
        <v>379</v>
      </c>
      <c r="B344" s="25" t="s">
        <v>380</v>
      </c>
      <c r="D344" s="27">
        <v>1</v>
      </c>
      <c r="E344" s="28">
        <v>37500</v>
      </c>
      <c r="F344" s="28">
        <v>37500</v>
      </c>
      <c r="G344" s="28">
        <v>0</v>
      </c>
      <c r="H344" s="26">
        <f t="shared" si="11"/>
        <v>30712.347000000002</v>
      </c>
      <c r="I344" s="29">
        <f t="shared" si="10"/>
        <v>33169.334760000005</v>
      </c>
    </row>
    <row r="345" spans="1:9" s="25" customFormat="1" ht="12.75" customHeight="1">
      <c r="A345" s="25" t="s">
        <v>381</v>
      </c>
      <c r="B345" s="25" t="s">
        <v>382</v>
      </c>
      <c r="D345" s="27">
        <v>4</v>
      </c>
      <c r="E345" s="28">
        <v>36111</v>
      </c>
      <c r="F345" s="28">
        <v>144444</v>
      </c>
      <c r="G345" s="28">
        <v>0</v>
      </c>
      <c r="H345" s="26">
        <f t="shared" si="11"/>
        <v>29575</v>
      </c>
      <c r="I345" s="29">
        <f t="shared" si="10"/>
        <v>127764.00000000001</v>
      </c>
    </row>
    <row r="346" spans="1:9" s="25" customFormat="1" ht="12.75" customHeight="1">
      <c r="A346" s="25" t="s">
        <v>383</v>
      </c>
      <c r="B346" s="25" t="s">
        <v>384</v>
      </c>
      <c r="D346" s="27">
        <v>1</v>
      </c>
      <c r="E346" s="28">
        <v>125940</v>
      </c>
      <c r="F346" s="28">
        <v>125940</v>
      </c>
      <c r="G346" s="28">
        <v>0</v>
      </c>
      <c r="H346" s="26">
        <f t="shared" si="11"/>
        <v>84892.9</v>
      </c>
      <c r="I346" s="29">
        <f t="shared" si="10"/>
        <v>91684.331999999995</v>
      </c>
    </row>
    <row r="347" spans="1:9" s="25" customFormat="1" ht="12.75" customHeight="1">
      <c r="A347" s="24">
        <v>46043</v>
      </c>
      <c r="B347" s="25" t="s">
        <v>385</v>
      </c>
      <c r="C347" s="25" t="s">
        <v>297</v>
      </c>
      <c r="D347" s="25" t="s">
        <v>12</v>
      </c>
      <c r="E347" s="25" t="s">
        <v>298</v>
      </c>
      <c r="F347" s="25" t="s">
        <v>299</v>
      </c>
      <c r="G347" s="25" t="s">
        <v>377</v>
      </c>
      <c r="H347" s="26"/>
      <c r="I347" s="29"/>
    </row>
    <row r="348" spans="1:9" s="25" customFormat="1" ht="12.75" customHeight="1">
      <c r="A348" s="25" t="s">
        <v>59</v>
      </c>
      <c r="B348" s="25" t="s">
        <v>60</v>
      </c>
      <c r="D348" s="27">
        <v>3</v>
      </c>
      <c r="E348" s="28">
        <v>45208.666700000002</v>
      </c>
      <c r="F348" s="28">
        <v>135626.0001</v>
      </c>
      <c r="G348" s="28">
        <v>0</v>
      </c>
      <c r="H348" s="26">
        <f>+VLOOKUP(B348,$B$432:$D$449,3,0)</f>
        <v>41859.877</v>
      </c>
      <c r="I348" s="29">
        <f t="shared" si="10"/>
        <v>135626.00148000001</v>
      </c>
    </row>
    <row r="349" spans="1:9" s="25" customFormat="1" ht="12.75" customHeight="1">
      <c r="A349" s="25" t="s">
        <v>31</v>
      </c>
      <c r="B349" s="25" t="s">
        <v>32</v>
      </c>
      <c r="D349" s="27">
        <v>1</v>
      </c>
      <c r="E349" s="28">
        <v>72972.666700000002</v>
      </c>
      <c r="F349" s="28">
        <v>72972.666700000002</v>
      </c>
      <c r="G349" s="28">
        <v>0</v>
      </c>
      <c r="H349" s="26">
        <f>+VLOOKUP(B349,$B$432:$D$449,3,0)</f>
        <v>67567.282999999996</v>
      </c>
      <c r="I349" s="29">
        <f t="shared" si="10"/>
        <v>72972.665640000007</v>
      </c>
    </row>
    <row r="350" spans="1:9" s="25" customFormat="1" ht="12.75" customHeight="1">
      <c r="A350" s="24">
        <v>46043</v>
      </c>
      <c r="B350" s="25" t="s">
        <v>387</v>
      </c>
      <c r="C350" s="25" t="s">
        <v>388</v>
      </c>
      <c r="D350" s="25" t="s">
        <v>12</v>
      </c>
      <c r="E350" s="25" t="s">
        <v>389</v>
      </c>
      <c r="F350" s="25" t="s">
        <v>390</v>
      </c>
      <c r="G350" s="25" t="s">
        <v>377</v>
      </c>
      <c r="H350" s="26"/>
      <c r="I350" s="29"/>
    </row>
    <row r="351" spans="1:9" s="25" customFormat="1" ht="12.75" customHeight="1">
      <c r="A351" s="25" t="s">
        <v>27</v>
      </c>
      <c r="B351" s="25" t="s">
        <v>28</v>
      </c>
      <c r="D351" s="27">
        <v>1</v>
      </c>
      <c r="E351" s="28">
        <v>54638.775804398101</v>
      </c>
      <c r="F351" s="28">
        <v>54638.775804398101</v>
      </c>
      <c r="G351" s="28">
        <v>0</v>
      </c>
      <c r="H351" s="26">
        <f>+VLOOKUP(B351,$B$432:$D$449,3,0)</f>
        <v>50591.357000000004</v>
      </c>
      <c r="I351" s="29">
        <f t="shared" si="10"/>
        <v>54638.665560000009</v>
      </c>
    </row>
    <row r="352" spans="1:9" s="25" customFormat="1" ht="12.75" customHeight="1">
      <c r="A352" s="25" t="s">
        <v>38</v>
      </c>
      <c r="B352" s="25" t="s">
        <v>39</v>
      </c>
      <c r="D352" s="27">
        <v>1</v>
      </c>
      <c r="E352" s="28">
        <v>105054.796658333</v>
      </c>
      <c r="F352" s="28">
        <v>105054.796658333</v>
      </c>
      <c r="G352" s="28">
        <v>0</v>
      </c>
      <c r="H352" s="26">
        <f>+VLOOKUP(B352,$B$432:$D$449,3,0)</f>
        <v>106116.205</v>
      </c>
      <c r="I352" s="29">
        <f t="shared" si="10"/>
        <v>114605.50140000001</v>
      </c>
    </row>
    <row r="353" spans="1:9" s="25" customFormat="1" ht="12.75" customHeight="1">
      <c r="A353" s="25" t="s">
        <v>29</v>
      </c>
      <c r="B353" s="25" t="s">
        <v>30</v>
      </c>
      <c r="D353" s="27">
        <v>4</v>
      </c>
      <c r="E353" s="28">
        <v>49318.75</v>
      </c>
      <c r="F353" s="28">
        <v>197275</v>
      </c>
      <c r="G353" s="28">
        <v>0</v>
      </c>
      <c r="H353" s="26">
        <f>+VLOOKUP(B353,$B$432:$D$449,3,0)</f>
        <v>45665.74</v>
      </c>
      <c r="I353" s="29">
        <f t="shared" si="10"/>
        <v>197275.99679999999</v>
      </c>
    </row>
    <row r="354" spans="1:9" s="25" customFormat="1" ht="12.75" customHeight="1">
      <c r="A354" s="25" t="s">
        <v>59</v>
      </c>
      <c r="B354" s="25" t="s">
        <v>60</v>
      </c>
      <c r="D354" s="27">
        <v>2</v>
      </c>
      <c r="E354" s="28">
        <v>45208.666700000002</v>
      </c>
      <c r="F354" s="28">
        <v>90417.333400000003</v>
      </c>
      <c r="G354" s="28">
        <v>0</v>
      </c>
      <c r="H354" s="26">
        <f>+VLOOKUP(B354,$B$432:$D$449,3,0)</f>
        <v>41859.877</v>
      </c>
      <c r="I354" s="29">
        <f t="shared" si="10"/>
        <v>90417.334320000009</v>
      </c>
    </row>
    <row r="355" spans="1:9" s="25" customFormat="1" ht="12.75" customHeight="1">
      <c r="A355" s="25" t="s">
        <v>83</v>
      </c>
      <c r="B355" s="25" t="s">
        <v>84</v>
      </c>
      <c r="D355" s="27">
        <v>1</v>
      </c>
      <c r="E355" s="28">
        <v>109686.21</v>
      </c>
      <c r="F355" s="28">
        <v>109686.21</v>
      </c>
      <c r="G355" s="28">
        <v>0</v>
      </c>
      <c r="H355" s="26">
        <f>+VLOOKUP(B355,$B$432:$D$449,3,0)</f>
        <v>101561.42</v>
      </c>
      <c r="I355" s="29">
        <f t="shared" si="10"/>
        <v>109686.3336</v>
      </c>
    </row>
    <row r="356" spans="1:9" s="25" customFormat="1" ht="12.75" customHeight="1">
      <c r="A356" s="24">
        <v>46043</v>
      </c>
      <c r="B356" s="25" t="s">
        <v>178</v>
      </c>
      <c r="C356" s="25" t="s">
        <v>154</v>
      </c>
      <c r="D356" s="25" t="s">
        <v>12</v>
      </c>
      <c r="E356" s="25" t="s">
        <v>155</v>
      </c>
      <c r="F356" s="25" t="s">
        <v>156</v>
      </c>
      <c r="G356" s="25" t="s">
        <v>377</v>
      </c>
      <c r="H356" s="26"/>
      <c r="I356" s="29"/>
    </row>
    <row r="357" spans="1:9" s="25" customFormat="1" ht="12.75" customHeight="1">
      <c r="A357" s="25" t="s">
        <v>325</v>
      </c>
      <c r="B357" s="25" t="s">
        <v>326</v>
      </c>
      <c r="D357" s="27">
        <v>1</v>
      </c>
      <c r="E357" s="28">
        <v>115290</v>
      </c>
      <c r="F357" s="28">
        <v>115290</v>
      </c>
      <c r="G357" s="28">
        <v>0</v>
      </c>
      <c r="H357" s="26">
        <f>+VLOOKUP(B357,$B$432:$D$449,3,0)</f>
        <v>87428.396999999997</v>
      </c>
      <c r="I357" s="29">
        <f t="shared" si="10"/>
        <v>94422.66876</v>
      </c>
    </row>
    <row r="358" spans="1:9" s="25" customFormat="1" ht="12.75" customHeight="1">
      <c r="A358" s="24">
        <v>46043</v>
      </c>
      <c r="B358" s="25" t="s">
        <v>391</v>
      </c>
      <c r="C358" s="25" t="s">
        <v>175</v>
      </c>
      <c r="D358" s="25" t="s">
        <v>12</v>
      </c>
      <c r="E358" s="25" t="s">
        <v>176</v>
      </c>
      <c r="F358" s="25" t="s">
        <v>177</v>
      </c>
      <c r="G358" s="25" t="s">
        <v>377</v>
      </c>
      <c r="H358" s="26"/>
      <c r="I358" s="29"/>
    </row>
    <row r="359" spans="1:9" s="25" customFormat="1" ht="12.75" customHeight="1">
      <c r="A359" s="25" t="s">
        <v>40</v>
      </c>
      <c r="B359" s="25" t="s">
        <v>41</v>
      </c>
      <c r="D359" s="27">
        <v>3</v>
      </c>
      <c r="E359" s="28">
        <v>69729.66</v>
      </c>
      <c r="F359" s="28">
        <v>209188.98</v>
      </c>
      <c r="G359" s="28">
        <v>0</v>
      </c>
      <c r="H359" s="26">
        <f>+VLOOKUP(B359,$B$432:$D$449,3,0)</f>
        <v>64564.197</v>
      </c>
      <c r="I359" s="29">
        <f t="shared" si="10"/>
        <v>209187.99828000003</v>
      </c>
    </row>
    <row r="360" spans="1:9" s="25" customFormat="1" ht="12.75" customHeight="1">
      <c r="A360" s="24">
        <v>46043</v>
      </c>
      <c r="B360" s="25" t="s">
        <v>392</v>
      </c>
      <c r="C360" s="25" t="s">
        <v>144</v>
      </c>
      <c r="D360" s="25" t="s">
        <v>12</v>
      </c>
      <c r="E360" s="25" t="s">
        <v>145</v>
      </c>
      <c r="F360" s="25" t="s">
        <v>146</v>
      </c>
      <c r="G360" s="25" t="s">
        <v>377</v>
      </c>
      <c r="H360" s="26"/>
      <c r="I360" s="29"/>
    </row>
    <row r="361" spans="1:9" s="25" customFormat="1" ht="12.75" customHeight="1">
      <c r="A361" s="25" t="s">
        <v>27</v>
      </c>
      <c r="B361" s="25" t="s">
        <v>28</v>
      </c>
      <c r="D361" s="27">
        <v>2</v>
      </c>
      <c r="E361" s="28">
        <v>54638.775804398101</v>
      </c>
      <c r="F361" s="28">
        <v>109277.551608796</v>
      </c>
      <c r="G361" s="28">
        <v>0</v>
      </c>
      <c r="H361" s="26">
        <f>+VLOOKUP(B361,$B$432:$D$449,3,0)</f>
        <v>50591.357000000004</v>
      </c>
      <c r="I361" s="29">
        <f t="shared" si="10"/>
        <v>109277.33112000002</v>
      </c>
    </row>
    <row r="362" spans="1:9" s="25" customFormat="1" ht="12.75" customHeight="1">
      <c r="A362" s="25" t="s">
        <v>29</v>
      </c>
      <c r="B362" s="25" t="s">
        <v>30</v>
      </c>
      <c r="D362" s="27">
        <v>2</v>
      </c>
      <c r="E362" s="28">
        <v>49318.75</v>
      </c>
      <c r="F362" s="28">
        <v>98637.5</v>
      </c>
      <c r="G362" s="28">
        <v>0</v>
      </c>
      <c r="H362" s="26">
        <f>+VLOOKUP(B362,$B$432:$D$449,3,0)</f>
        <v>45665.74</v>
      </c>
      <c r="I362" s="29">
        <f t="shared" si="10"/>
        <v>98637.998399999997</v>
      </c>
    </row>
    <row r="363" spans="1:9" s="25" customFormat="1" ht="12.75" customHeight="1">
      <c r="A363" s="25" t="s">
        <v>31</v>
      </c>
      <c r="B363" s="25" t="s">
        <v>32</v>
      </c>
      <c r="D363" s="27">
        <v>2</v>
      </c>
      <c r="E363" s="28">
        <v>72972.666700000002</v>
      </c>
      <c r="F363" s="28">
        <v>145945.3334</v>
      </c>
      <c r="G363" s="28">
        <v>0</v>
      </c>
      <c r="H363" s="26">
        <f>+VLOOKUP(B363,$B$432:$D$449,3,0)</f>
        <v>67567.282999999996</v>
      </c>
      <c r="I363" s="29">
        <f t="shared" si="10"/>
        <v>145945.33128000001</v>
      </c>
    </row>
    <row r="364" spans="1:9" s="25" customFormat="1" ht="12.75" customHeight="1">
      <c r="A364" s="24">
        <v>46044</v>
      </c>
      <c r="B364" s="25" t="s">
        <v>393</v>
      </c>
      <c r="C364" s="25" t="s">
        <v>120</v>
      </c>
      <c r="D364" s="25" t="s">
        <v>12</v>
      </c>
      <c r="E364" s="25" t="s">
        <v>121</v>
      </c>
      <c r="F364" s="25" t="s">
        <v>122</v>
      </c>
      <c r="G364" s="25" t="s">
        <v>65</v>
      </c>
      <c r="H364" s="26"/>
      <c r="I364" s="29"/>
    </row>
    <row r="365" spans="1:9" s="25" customFormat="1" ht="12.75" customHeight="1">
      <c r="A365" s="25" t="s">
        <v>66</v>
      </c>
      <c r="B365" s="25" t="s">
        <v>67</v>
      </c>
      <c r="D365" s="27">
        <v>1</v>
      </c>
      <c r="E365" s="28">
        <v>69096.444405139802</v>
      </c>
      <c r="F365" s="28">
        <v>69096.444405139802</v>
      </c>
      <c r="G365" s="28">
        <v>0</v>
      </c>
      <c r="H365" s="26">
        <f>+VLOOKUP(B365,$B$432:$D$449,3,0)</f>
        <v>66822.221999999994</v>
      </c>
      <c r="I365" s="29">
        <f t="shared" si="10"/>
        <v>72167.999759999992</v>
      </c>
    </row>
    <row r="366" spans="1:9" s="25" customFormat="1" ht="12.75" customHeight="1">
      <c r="A366" s="25" t="s">
        <v>242</v>
      </c>
      <c r="B366" s="25" t="s">
        <v>243</v>
      </c>
      <c r="D366" s="27">
        <v>1</v>
      </c>
      <c r="E366" s="28">
        <v>64668.24</v>
      </c>
      <c r="F366" s="28">
        <v>64668.24</v>
      </c>
      <c r="G366" s="28">
        <v>0</v>
      </c>
      <c r="H366" s="26">
        <f>+VLOOKUP(B366,$B$432:$D$449,3,0)</f>
        <v>63700</v>
      </c>
      <c r="I366" s="29">
        <f t="shared" si="10"/>
        <v>68796</v>
      </c>
    </row>
    <row r="367" spans="1:9" s="25" customFormat="1" ht="12.75" customHeight="1">
      <c r="A367" s="25" t="s">
        <v>379</v>
      </c>
      <c r="B367" s="25" t="s">
        <v>380</v>
      </c>
      <c r="D367" s="27">
        <v>1</v>
      </c>
      <c r="E367" s="28">
        <v>37500</v>
      </c>
      <c r="F367" s="28">
        <v>37500</v>
      </c>
      <c r="G367" s="28">
        <v>0</v>
      </c>
      <c r="H367" s="26">
        <f>+VLOOKUP(B367,$B$432:$D$449,3,0)</f>
        <v>30712.347000000002</v>
      </c>
      <c r="I367" s="29">
        <f t="shared" si="10"/>
        <v>33169.334760000005</v>
      </c>
    </row>
    <row r="368" spans="1:9" s="25" customFormat="1" ht="12.75" customHeight="1">
      <c r="A368" s="24">
        <v>46044</v>
      </c>
      <c r="B368" s="25" t="s">
        <v>85</v>
      </c>
      <c r="C368" s="25" t="s">
        <v>245</v>
      </c>
      <c r="D368" s="25" t="s">
        <v>12</v>
      </c>
      <c r="E368" s="25" t="s">
        <v>246</v>
      </c>
      <c r="F368" s="25" t="s">
        <v>247</v>
      </c>
      <c r="G368" s="25" t="s">
        <v>363</v>
      </c>
      <c r="H368" s="26"/>
      <c r="I368" s="29"/>
    </row>
    <row r="369" spans="1:9" s="25" customFormat="1" ht="12.75" customHeight="1">
      <c r="A369" s="25" t="s">
        <v>38</v>
      </c>
      <c r="B369" s="25" t="s">
        <v>39</v>
      </c>
      <c r="D369" s="27">
        <v>1</v>
      </c>
      <c r="E369" s="28">
        <v>105054.796658333</v>
      </c>
      <c r="F369" s="28">
        <v>105054.796658333</v>
      </c>
      <c r="G369" s="28">
        <v>0</v>
      </c>
      <c r="H369" s="26">
        <f>+VLOOKUP(B369,$B$432:$D$449,3,0)</f>
        <v>106116.205</v>
      </c>
      <c r="I369" s="29">
        <f t="shared" si="10"/>
        <v>114605.50140000001</v>
      </c>
    </row>
    <row r="370" spans="1:9" s="25" customFormat="1" ht="12.75" customHeight="1">
      <c r="A370" s="24">
        <v>46044</v>
      </c>
      <c r="B370" s="25" t="s">
        <v>394</v>
      </c>
      <c r="C370" s="25" t="s">
        <v>238</v>
      </c>
      <c r="D370" s="25" t="s">
        <v>12</v>
      </c>
      <c r="E370" s="25" t="s">
        <v>239</v>
      </c>
      <c r="F370" s="25" t="s">
        <v>240</v>
      </c>
      <c r="G370" s="25" t="s">
        <v>395</v>
      </c>
      <c r="H370" s="26"/>
      <c r="I370" s="29"/>
    </row>
    <row r="371" spans="1:9" s="25" customFormat="1" ht="12.75" customHeight="1">
      <c r="A371" s="25" t="s">
        <v>38</v>
      </c>
      <c r="B371" s="25" t="s">
        <v>39</v>
      </c>
      <c r="D371" s="27">
        <v>1</v>
      </c>
      <c r="E371" s="28">
        <v>105054.796658333</v>
      </c>
      <c r="F371" s="28">
        <v>105054.796658333</v>
      </c>
      <c r="G371" s="28">
        <v>0</v>
      </c>
      <c r="H371" s="26">
        <f>+VLOOKUP(B371,$B$432:$D$449,3,0)</f>
        <v>106116.205</v>
      </c>
      <c r="I371" s="29">
        <f t="shared" si="10"/>
        <v>114605.50140000001</v>
      </c>
    </row>
    <row r="372" spans="1:9" s="25" customFormat="1" ht="12.75" customHeight="1">
      <c r="A372" s="25" t="s">
        <v>29</v>
      </c>
      <c r="B372" s="25" t="s">
        <v>30</v>
      </c>
      <c r="D372" s="27">
        <v>2</v>
      </c>
      <c r="E372" s="28">
        <v>49318.75</v>
      </c>
      <c r="F372" s="28">
        <v>98637.5</v>
      </c>
      <c r="G372" s="28">
        <v>0</v>
      </c>
      <c r="H372" s="26">
        <f>+VLOOKUP(B372,$B$432:$D$449,3,0)</f>
        <v>45665.74</v>
      </c>
      <c r="I372" s="29">
        <f t="shared" si="10"/>
        <v>98637.998399999997</v>
      </c>
    </row>
    <row r="373" spans="1:9" s="25" customFormat="1" ht="12.75" customHeight="1">
      <c r="A373" s="25" t="s">
        <v>59</v>
      </c>
      <c r="B373" s="25" t="s">
        <v>60</v>
      </c>
      <c r="D373" s="27">
        <v>1</v>
      </c>
      <c r="E373" s="28">
        <v>45208.666700000002</v>
      </c>
      <c r="F373" s="28">
        <v>45208.666700000002</v>
      </c>
      <c r="G373" s="28">
        <v>0</v>
      </c>
      <c r="H373" s="26">
        <f>+VLOOKUP(B373,$B$432:$D$449,3,0)</f>
        <v>41859.877</v>
      </c>
      <c r="I373" s="29">
        <f t="shared" si="10"/>
        <v>45208.667160000005</v>
      </c>
    </row>
    <row r="374" spans="1:9" s="25" customFormat="1" ht="12.75" customHeight="1">
      <c r="A374" s="25" t="s">
        <v>40</v>
      </c>
      <c r="B374" s="25" t="s">
        <v>41</v>
      </c>
      <c r="D374" s="27">
        <v>1</v>
      </c>
      <c r="E374" s="28">
        <v>69729.66</v>
      </c>
      <c r="F374" s="28">
        <v>69729.66</v>
      </c>
      <c r="G374" s="28">
        <v>0</v>
      </c>
      <c r="H374" s="26">
        <f>+VLOOKUP(B374,$B$432:$D$449,3,0)</f>
        <v>64564.197</v>
      </c>
      <c r="I374" s="29">
        <f t="shared" si="10"/>
        <v>69729.332760000005</v>
      </c>
    </row>
    <row r="375" spans="1:9" s="25" customFormat="1" ht="12.75" customHeight="1">
      <c r="A375" s="24">
        <v>46044</v>
      </c>
      <c r="B375" s="25" t="s">
        <v>396</v>
      </c>
      <c r="C375" s="25" t="s">
        <v>227</v>
      </c>
      <c r="D375" s="25" t="s">
        <v>12</v>
      </c>
      <c r="E375" s="25" t="s">
        <v>228</v>
      </c>
      <c r="F375" s="25" t="s">
        <v>229</v>
      </c>
      <c r="G375" s="25" t="s">
        <v>397</v>
      </c>
      <c r="H375" s="26"/>
      <c r="I375" s="29"/>
    </row>
    <row r="376" spans="1:9" s="25" customFormat="1" ht="12.75" customHeight="1">
      <c r="A376" s="25" t="s">
        <v>242</v>
      </c>
      <c r="B376" s="25" t="s">
        <v>243</v>
      </c>
      <c r="D376" s="27">
        <v>1</v>
      </c>
      <c r="E376" s="28">
        <v>64668.24</v>
      </c>
      <c r="F376" s="28">
        <v>64668.24</v>
      </c>
      <c r="G376" s="28">
        <v>0</v>
      </c>
      <c r="H376" s="26">
        <f>+VLOOKUP(B376,$B$432:$D$449,3,0)</f>
        <v>63700</v>
      </c>
      <c r="I376" s="29">
        <f t="shared" si="10"/>
        <v>68796</v>
      </c>
    </row>
    <row r="377" spans="1:9" s="25" customFormat="1" ht="12.75" customHeight="1">
      <c r="A377" s="24">
        <v>46045</v>
      </c>
      <c r="B377" s="25" t="s">
        <v>398</v>
      </c>
      <c r="C377" s="25" t="s">
        <v>291</v>
      </c>
      <c r="D377" s="25" t="s">
        <v>12</v>
      </c>
      <c r="E377" s="25" t="s">
        <v>292</v>
      </c>
      <c r="F377" s="25" t="s">
        <v>293</v>
      </c>
      <c r="G377" s="25" t="s">
        <v>399</v>
      </c>
      <c r="H377" s="26"/>
      <c r="I377" s="29"/>
    </row>
    <row r="378" spans="1:9" s="25" customFormat="1" ht="12.75" customHeight="1">
      <c r="A378" s="25" t="s">
        <v>25</v>
      </c>
      <c r="B378" s="25" t="s">
        <v>26</v>
      </c>
      <c r="D378" s="27">
        <v>2</v>
      </c>
      <c r="E378" s="28">
        <v>117018.002222222</v>
      </c>
      <c r="F378" s="28">
        <v>234036.004444444</v>
      </c>
      <c r="G378" s="28">
        <v>0</v>
      </c>
      <c r="H378" s="26">
        <f>+VLOOKUP(B378,$B$432:$D$449,3,0)</f>
        <v>108350</v>
      </c>
      <c r="I378" s="29">
        <f t="shared" si="10"/>
        <v>234036.00000000003</v>
      </c>
    </row>
    <row r="379" spans="1:9" s="25" customFormat="1" ht="12.75" customHeight="1">
      <c r="A379" s="24">
        <v>46045</v>
      </c>
      <c r="B379" s="25" t="s">
        <v>400</v>
      </c>
      <c r="C379" s="25" t="s">
        <v>374</v>
      </c>
      <c r="D379" s="25" t="s">
        <v>12</v>
      </c>
      <c r="E379" s="25" t="s">
        <v>375</v>
      </c>
      <c r="F379" s="25" t="s">
        <v>376</v>
      </c>
      <c r="G379" s="25" t="s">
        <v>401</v>
      </c>
      <c r="H379" s="26"/>
      <c r="I379" s="29"/>
    </row>
    <row r="380" spans="1:9" s="25" customFormat="1" ht="12.75" customHeight="1">
      <c r="A380" s="25" t="s">
        <v>40</v>
      </c>
      <c r="B380" s="25" t="s">
        <v>41</v>
      </c>
      <c r="D380" s="27">
        <v>2</v>
      </c>
      <c r="E380" s="28">
        <v>69729.66</v>
      </c>
      <c r="F380" s="28">
        <v>139459.32</v>
      </c>
      <c r="G380" s="28">
        <v>0</v>
      </c>
      <c r="H380" s="26">
        <f>+VLOOKUP(B380,$B$432:$D$449,3,0)</f>
        <v>64564.197</v>
      </c>
      <c r="I380" s="29">
        <f t="shared" si="10"/>
        <v>139458.66552000001</v>
      </c>
    </row>
    <row r="381" spans="1:9" s="25" customFormat="1" ht="12.75" customHeight="1">
      <c r="A381" s="24">
        <v>46045</v>
      </c>
      <c r="B381" s="25" t="s">
        <v>402</v>
      </c>
      <c r="C381" s="25" t="s">
        <v>403</v>
      </c>
      <c r="D381" s="25" t="s">
        <v>12</v>
      </c>
      <c r="E381" s="25" t="s">
        <v>404</v>
      </c>
      <c r="F381" s="25" t="s">
        <v>405</v>
      </c>
      <c r="G381" s="25" t="s">
        <v>358</v>
      </c>
      <c r="H381" s="26"/>
      <c r="I381" s="29"/>
    </row>
    <row r="382" spans="1:9" s="25" customFormat="1" ht="12.75" customHeight="1">
      <c r="A382" s="25" t="s">
        <v>25</v>
      </c>
      <c r="B382" s="25" t="s">
        <v>26</v>
      </c>
      <c r="D382" s="27">
        <v>1</v>
      </c>
      <c r="E382" s="28">
        <v>117018.002222222</v>
      </c>
      <c r="F382" s="28">
        <v>117018.002222222</v>
      </c>
      <c r="G382" s="28">
        <v>0</v>
      </c>
      <c r="H382" s="26">
        <f>+VLOOKUP(B382,$B$432:$D$449,3,0)</f>
        <v>108350</v>
      </c>
      <c r="I382" s="29">
        <f t="shared" si="10"/>
        <v>117018.00000000001</v>
      </c>
    </row>
    <row r="383" spans="1:9" s="25" customFormat="1" ht="12.75" customHeight="1">
      <c r="A383" s="25" t="s">
        <v>31</v>
      </c>
      <c r="B383" s="25" t="s">
        <v>32</v>
      </c>
      <c r="D383" s="27">
        <v>1</v>
      </c>
      <c r="E383" s="28">
        <v>72972.666700000002</v>
      </c>
      <c r="F383" s="28">
        <v>72972.666700000002</v>
      </c>
      <c r="G383" s="28">
        <v>0</v>
      </c>
      <c r="H383" s="26">
        <f>+VLOOKUP(B383,$B$432:$D$449,3,0)</f>
        <v>67567.282999999996</v>
      </c>
      <c r="I383" s="29">
        <f t="shared" si="10"/>
        <v>72972.665640000007</v>
      </c>
    </row>
    <row r="384" spans="1:9" s="25" customFormat="1" ht="12.75" customHeight="1">
      <c r="A384" s="24">
        <v>46046</v>
      </c>
      <c r="B384" s="25" t="s">
        <v>408</v>
      </c>
      <c r="C384" s="25" t="s">
        <v>409</v>
      </c>
      <c r="D384" s="25" t="s">
        <v>12</v>
      </c>
      <c r="E384" s="25" t="s">
        <v>410</v>
      </c>
      <c r="F384" s="25" t="s">
        <v>411</v>
      </c>
      <c r="G384" s="25" t="s">
        <v>412</v>
      </c>
      <c r="H384" s="26"/>
      <c r="I384" s="29"/>
    </row>
    <row r="385" spans="1:9" s="25" customFormat="1" ht="12.75" customHeight="1">
      <c r="A385" s="25" t="s">
        <v>66</v>
      </c>
      <c r="B385" s="25" t="s">
        <v>67</v>
      </c>
      <c r="D385" s="27">
        <v>1</v>
      </c>
      <c r="E385" s="28">
        <v>69096.444405139802</v>
      </c>
      <c r="F385" s="28">
        <v>69096.444405139802</v>
      </c>
      <c r="G385" s="28">
        <v>0</v>
      </c>
      <c r="H385" s="26">
        <f>+VLOOKUP(B385,$B$432:$D$449,3,0)</f>
        <v>66822.221999999994</v>
      </c>
      <c r="I385" s="29">
        <f t="shared" si="10"/>
        <v>72167.999759999992</v>
      </c>
    </row>
    <row r="386" spans="1:9" s="25" customFormat="1" ht="12.75" customHeight="1">
      <c r="A386" s="25" t="s">
        <v>25</v>
      </c>
      <c r="B386" s="25" t="s">
        <v>26</v>
      </c>
      <c r="D386" s="27">
        <v>1</v>
      </c>
      <c r="E386" s="28">
        <v>117018.002222222</v>
      </c>
      <c r="F386" s="28">
        <v>117018.002222222</v>
      </c>
      <c r="G386" s="28">
        <v>0</v>
      </c>
      <c r="H386" s="26">
        <f>+VLOOKUP(B386,$B$432:$D$449,3,0)</f>
        <v>108350</v>
      </c>
      <c r="I386" s="29">
        <f t="shared" si="10"/>
        <v>117018.00000000001</v>
      </c>
    </row>
    <row r="387" spans="1:9" s="25" customFormat="1" ht="12.75" customHeight="1">
      <c r="A387" s="25" t="s">
        <v>16</v>
      </c>
      <c r="B387" s="25" t="s">
        <v>17</v>
      </c>
      <c r="D387" s="27">
        <v>2</v>
      </c>
      <c r="E387" s="28">
        <v>21582.288</v>
      </c>
      <c r="F387" s="28">
        <v>43164.576000000001</v>
      </c>
      <c r="G387" s="28">
        <v>0</v>
      </c>
      <c r="H387" s="26">
        <f>+VLOOKUP(B387,$B$432:$D$449,3,0)</f>
        <v>20475</v>
      </c>
      <c r="I387" s="29">
        <f t="shared" si="10"/>
        <v>44226</v>
      </c>
    </row>
    <row r="388" spans="1:9" s="25" customFormat="1" ht="12.75" customHeight="1">
      <c r="A388" s="25" t="s">
        <v>18</v>
      </c>
      <c r="B388" s="25" t="s">
        <v>19</v>
      </c>
      <c r="D388" s="27">
        <v>2</v>
      </c>
      <c r="E388" s="28">
        <v>20761.650000000001</v>
      </c>
      <c r="F388" s="28">
        <v>41523.300000000003</v>
      </c>
      <c r="G388" s="28">
        <v>0</v>
      </c>
      <c r="H388" s="26">
        <f>+VLOOKUP(B388,$B$432:$D$449,3,0)</f>
        <v>19716.976999999999</v>
      </c>
      <c r="I388" s="29">
        <f t="shared" si="10"/>
        <v>42588.670319999997</v>
      </c>
    </row>
    <row r="389" spans="1:9" s="25" customFormat="1" ht="12.75" customHeight="1">
      <c r="A389" s="24">
        <v>46046</v>
      </c>
      <c r="B389" s="25" t="s">
        <v>413</v>
      </c>
      <c r="C389" s="25" t="s">
        <v>321</v>
      </c>
      <c r="D389" s="25" t="s">
        <v>12</v>
      </c>
      <c r="E389" s="25" t="s">
        <v>322</v>
      </c>
      <c r="F389" s="25" t="s">
        <v>323</v>
      </c>
      <c r="G389" s="25" t="s">
        <v>414</v>
      </c>
      <c r="H389" s="26"/>
      <c r="I389" s="29"/>
    </row>
    <row r="390" spans="1:9" s="25" customFormat="1" ht="12.75" customHeight="1">
      <c r="A390" s="25" t="s">
        <v>40</v>
      </c>
      <c r="B390" s="25" t="s">
        <v>41</v>
      </c>
      <c r="D390" s="27">
        <v>1</v>
      </c>
      <c r="E390" s="28">
        <v>69729.66</v>
      </c>
      <c r="F390" s="28">
        <v>69729.66</v>
      </c>
      <c r="G390" s="28">
        <v>0</v>
      </c>
      <c r="H390" s="26">
        <f>+VLOOKUP(B390,$B$432:$D$449,3,0)</f>
        <v>64564.197</v>
      </c>
      <c r="I390" s="29">
        <f t="shared" si="10"/>
        <v>69729.332760000005</v>
      </c>
    </row>
    <row r="391" spans="1:9" s="25" customFormat="1" ht="12.75" customHeight="1">
      <c r="A391" s="25" t="s">
        <v>242</v>
      </c>
      <c r="B391" s="25" t="s">
        <v>243</v>
      </c>
      <c r="D391" s="27">
        <v>1</v>
      </c>
      <c r="E391" s="28">
        <v>64668.24</v>
      </c>
      <c r="F391" s="28">
        <v>64668.24</v>
      </c>
      <c r="G391" s="28">
        <v>0</v>
      </c>
      <c r="H391" s="26">
        <f>+VLOOKUP(B391,$B$432:$D$449,3,0)</f>
        <v>63700</v>
      </c>
      <c r="I391" s="29">
        <f t="shared" ref="I391:I428" si="12">+D391*H391*1.08</f>
        <v>68796</v>
      </c>
    </row>
    <row r="392" spans="1:9" s="25" customFormat="1" ht="12.75" customHeight="1">
      <c r="A392" s="24">
        <v>46048</v>
      </c>
      <c r="B392" s="25" t="s">
        <v>423</v>
      </c>
      <c r="C392" s="25" t="s">
        <v>165</v>
      </c>
      <c r="D392" s="25" t="s">
        <v>12</v>
      </c>
      <c r="E392" s="25" t="s">
        <v>166</v>
      </c>
      <c r="F392" s="25" t="s">
        <v>167</v>
      </c>
      <c r="G392" s="25" t="s">
        <v>424</v>
      </c>
      <c r="H392" s="26"/>
      <c r="I392" s="29"/>
    </row>
    <row r="393" spans="1:9" s="25" customFormat="1" ht="12.75" customHeight="1">
      <c r="A393" s="25" t="s">
        <v>83</v>
      </c>
      <c r="B393" s="25" t="s">
        <v>84</v>
      </c>
      <c r="D393" s="27">
        <v>2</v>
      </c>
      <c r="E393" s="28">
        <v>109686.21</v>
      </c>
      <c r="F393" s="28">
        <v>219372.42</v>
      </c>
      <c r="G393" s="28">
        <v>0</v>
      </c>
      <c r="H393" s="26">
        <f>+VLOOKUP(B393,$B$432:$D$449,3,0)</f>
        <v>101561.42</v>
      </c>
      <c r="I393" s="29">
        <f t="shared" si="12"/>
        <v>219372.6672</v>
      </c>
    </row>
    <row r="394" spans="1:9" s="25" customFormat="1" ht="12.75" customHeight="1">
      <c r="A394" s="24">
        <v>46049</v>
      </c>
      <c r="B394" s="25" t="s">
        <v>425</v>
      </c>
      <c r="C394" s="25" t="s">
        <v>262</v>
      </c>
      <c r="D394" s="25" t="s">
        <v>12</v>
      </c>
      <c r="E394" s="25" t="s">
        <v>263</v>
      </c>
      <c r="F394" s="25" t="s">
        <v>264</v>
      </c>
      <c r="G394" s="25" t="s">
        <v>426</v>
      </c>
      <c r="H394" s="26"/>
      <c r="I394" s="29"/>
    </row>
    <row r="395" spans="1:9" s="25" customFormat="1" ht="12.75" customHeight="1">
      <c r="A395" s="25" t="s">
        <v>27</v>
      </c>
      <c r="B395" s="25" t="s">
        <v>28</v>
      </c>
      <c r="D395" s="27">
        <v>1</v>
      </c>
      <c r="E395" s="28">
        <v>54638.775804398101</v>
      </c>
      <c r="F395" s="28">
        <v>54638.775804398101</v>
      </c>
      <c r="G395" s="28">
        <v>0</v>
      </c>
      <c r="H395" s="26">
        <f>+VLOOKUP(B395,$B$432:$D$449,3,0)</f>
        <v>50591.357000000004</v>
      </c>
      <c r="I395" s="29">
        <f t="shared" si="12"/>
        <v>54638.665560000009</v>
      </c>
    </row>
    <row r="396" spans="1:9" s="25" customFormat="1" ht="12.75" customHeight="1">
      <c r="A396" s="25" t="s">
        <v>40</v>
      </c>
      <c r="B396" s="25" t="s">
        <v>41</v>
      </c>
      <c r="D396" s="27">
        <v>1</v>
      </c>
      <c r="E396" s="28">
        <v>69729.66</v>
      </c>
      <c r="F396" s="28">
        <v>69729.66</v>
      </c>
      <c r="G396" s="28">
        <v>0</v>
      </c>
      <c r="H396" s="26">
        <f>+VLOOKUP(B396,$B$432:$D$449,3,0)</f>
        <v>64564.197</v>
      </c>
      <c r="I396" s="29">
        <f t="shared" si="12"/>
        <v>69729.332760000005</v>
      </c>
    </row>
    <row r="397" spans="1:9" s="25" customFormat="1" ht="12.75" customHeight="1">
      <c r="A397" s="25" t="s">
        <v>242</v>
      </c>
      <c r="B397" s="25" t="s">
        <v>243</v>
      </c>
      <c r="D397" s="27">
        <v>3</v>
      </c>
      <c r="E397" s="28">
        <v>64668.24</v>
      </c>
      <c r="F397" s="28">
        <v>194004.72</v>
      </c>
      <c r="G397" s="28">
        <v>0</v>
      </c>
      <c r="H397" s="26">
        <f>+VLOOKUP(B397,$B$432:$D$449,3,0)</f>
        <v>63700</v>
      </c>
      <c r="I397" s="29">
        <f t="shared" si="12"/>
        <v>206388</v>
      </c>
    </row>
    <row r="398" spans="1:9" s="25" customFormat="1" ht="12.75" customHeight="1">
      <c r="A398" s="24">
        <v>46049</v>
      </c>
      <c r="B398" s="25" t="s">
        <v>283</v>
      </c>
      <c r="C398" s="25" t="s">
        <v>257</v>
      </c>
      <c r="D398" s="25" t="s">
        <v>12</v>
      </c>
      <c r="E398" s="25" t="s">
        <v>258</v>
      </c>
      <c r="F398" s="25" t="s">
        <v>259</v>
      </c>
      <c r="G398" s="25" t="s">
        <v>395</v>
      </c>
      <c r="H398" s="26"/>
      <c r="I398" s="29"/>
    </row>
    <row r="399" spans="1:9" s="25" customFormat="1" ht="12.75" customHeight="1">
      <c r="A399" s="25" t="s">
        <v>40</v>
      </c>
      <c r="B399" s="25" t="s">
        <v>41</v>
      </c>
      <c r="D399" s="27">
        <v>2</v>
      </c>
      <c r="E399" s="28">
        <v>69729.66</v>
      </c>
      <c r="F399" s="28">
        <v>139459.32</v>
      </c>
      <c r="G399" s="28">
        <v>0</v>
      </c>
      <c r="H399" s="26">
        <f>+VLOOKUP(B399,$B$432:$D$449,3,0)</f>
        <v>64564.197</v>
      </c>
      <c r="I399" s="29">
        <f t="shared" si="12"/>
        <v>139458.66552000001</v>
      </c>
    </row>
    <row r="400" spans="1:9" s="25" customFormat="1" ht="12.75" customHeight="1">
      <c r="A400" s="25" t="s">
        <v>31</v>
      </c>
      <c r="B400" s="25" t="s">
        <v>32</v>
      </c>
      <c r="D400" s="27">
        <v>2</v>
      </c>
      <c r="E400" s="28">
        <v>72972.666700000002</v>
      </c>
      <c r="F400" s="28">
        <v>145945.3334</v>
      </c>
      <c r="G400" s="28">
        <v>0</v>
      </c>
      <c r="H400" s="26">
        <f>+VLOOKUP(B400,$B$432:$D$449,3,0)</f>
        <v>67567.282999999996</v>
      </c>
      <c r="I400" s="29">
        <f t="shared" si="12"/>
        <v>145945.33128000001</v>
      </c>
    </row>
    <row r="401" spans="1:9" s="25" customFormat="1" ht="12.75" customHeight="1">
      <c r="A401" s="24">
        <v>46050</v>
      </c>
      <c r="B401" s="25" t="s">
        <v>261</v>
      </c>
      <c r="C401" s="25" t="s">
        <v>48</v>
      </c>
      <c r="D401" s="25" t="s">
        <v>12</v>
      </c>
      <c r="E401" s="25" t="s">
        <v>49</v>
      </c>
      <c r="F401" s="25" t="s">
        <v>50</v>
      </c>
      <c r="G401" s="25" t="s">
        <v>429</v>
      </c>
      <c r="H401" s="26"/>
      <c r="I401" s="29"/>
    </row>
    <row r="402" spans="1:9" s="25" customFormat="1" ht="12.75" customHeight="1">
      <c r="A402" s="25" t="s">
        <v>27</v>
      </c>
      <c r="B402" s="25" t="s">
        <v>28</v>
      </c>
      <c r="D402" s="27">
        <v>2</v>
      </c>
      <c r="E402" s="28">
        <v>54638.775804398101</v>
      </c>
      <c r="F402" s="28">
        <v>109277.551608796</v>
      </c>
      <c r="G402" s="28">
        <v>0</v>
      </c>
      <c r="H402" s="26">
        <f>+VLOOKUP(B402,$B$432:$D$449,3,0)</f>
        <v>50591.357000000004</v>
      </c>
      <c r="I402" s="29">
        <f t="shared" si="12"/>
        <v>109277.33112000002</v>
      </c>
    </row>
    <row r="403" spans="1:9" s="25" customFormat="1" ht="12.75" customHeight="1">
      <c r="A403" s="24">
        <v>46051</v>
      </c>
      <c r="B403" s="25" t="s">
        <v>301</v>
      </c>
      <c r="C403" s="25" t="s">
        <v>181</v>
      </c>
      <c r="D403" s="25" t="s">
        <v>12</v>
      </c>
      <c r="E403" s="25" t="s">
        <v>182</v>
      </c>
      <c r="F403" s="25" t="s">
        <v>183</v>
      </c>
      <c r="G403" s="25" t="s">
        <v>72</v>
      </c>
      <c r="H403" s="26"/>
      <c r="I403" s="29"/>
    </row>
    <row r="404" spans="1:9" s="25" customFormat="1" ht="12.75" customHeight="1">
      <c r="A404" s="25" t="s">
        <v>38</v>
      </c>
      <c r="B404" s="25" t="s">
        <v>39</v>
      </c>
      <c r="D404" s="27">
        <v>2</v>
      </c>
      <c r="E404" s="28">
        <v>105054.796658333</v>
      </c>
      <c r="F404" s="28">
        <v>210109.59331666699</v>
      </c>
      <c r="G404" s="28">
        <v>0</v>
      </c>
      <c r="H404" s="26">
        <f>+VLOOKUP(B404,$B$432:$D$449,3,0)</f>
        <v>106116.205</v>
      </c>
      <c r="I404" s="29">
        <f t="shared" si="12"/>
        <v>229211.00280000002</v>
      </c>
    </row>
    <row r="405" spans="1:9" s="25" customFormat="1" ht="12.75" customHeight="1">
      <c r="A405" s="24">
        <v>46052</v>
      </c>
      <c r="B405" s="25" t="s">
        <v>434</v>
      </c>
      <c r="C405" s="25" t="s">
        <v>74</v>
      </c>
      <c r="D405" s="25" t="s">
        <v>12</v>
      </c>
      <c r="E405" s="25" t="s">
        <v>75</v>
      </c>
      <c r="F405" s="25" t="s">
        <v>76</v>
      </c>
      <c r="G405" s="25" t="s">
        <v>435</v>
      </c>
      <c r="H405" s="26"/>
      <c r="I405" s="29"/>
    </row>
    <row r="406" spans="1:9" s="25" customFormat="1" ht="12.75" customHeight="1">
      <c r="A406" s="25" t="s">
        <v>27</v>
      </c>
      <c r="B406" s="25" t="s">
        <v>28</v>
      </c>
      <c r="D406" s="27">
        <v>1</v>
      </c>
      <c r="E406" s="28">
        <v>54638.775804398101</v>
      </c>
      <c r="F406" s="28">
        <v>54638.775804398101</v>
      </c>
      <c r="G406" s="28">
        <v>0</v>
      </c>
      <c r="H406" s="26">
        <f t="shared" ref="H406:H411" si="13">+VLOOKUP(B406,$B$432:$D$449,3,0)</f>
        <v>50591.357000000004</v>
      </c>
      <c r="I406" s="29">
        <f t="shared" si="12"/>
        <v>54638.665560000009</v>
      </c>
    </row>
    <row r="407" spans="1:9" s="25" customFormat="1" ht="12.75" customHeight="1">
      <c r="A407" s="25" t="s">
        <v>59</v>
      </c>
      <c r="B407" s="25" t="s">
        <v>60</v>
      </c>
      <c r="D407" s="27">
        <v>2</v>
      </c>
      <c r="E407" s="28">
        <v>45208.666700000002</v>
      </c>
      <c r="F407" s="28">
        <v>90417.333400000003</v>
      </c>
      <c r="G407" s="28">
        <v>0</v>
      </c>
      <c r="H407" s="26">
        <f t="shared" si="13"/>
        <v>41859.877</v>
      </c>
      <c r="I407" s="29">
        <f t="shared" si="12"/>
        <v>90417.334320000009</v>
      </c>
    </row>
    <row r="408" spans="1:9" s="25" customFormat="1" ht="12.75" customHeight="1">
      <c r="A408" s="25" t="s">
        <v>40</v>
      </c>
      <c r="B408" s="25" t="s">
        <v>41</v>
      </c>
      <c r="D408" s="27">
        <v>2</v>
      </c>
      <c r="E408" s="28">
        <v>69729.66</v>
      </c>
      <c r="F408" s="28">
        <v>139459.32</v>
      </c>
      <c r="G408" s="28">
        <v>0</v>
      </c>
      <c r="H408" s="26">
        <f t="shared" si="13"/>
        <v>64564.197</v>
      </c>
      <c r="I408" s="29">
        <f t="shared" si="12"/>
        <v>139458.66552000001</v>
      </c>
    </row>
    <row r="409" spans="1:9" s="25" customFormat="1" ht="12.75" customHeight="1">
      <c r="A409" s="25" t="s">
        <v>242</v>
      </c>
      <c r="B409" s="25" t="s">
        <v>243</v>
      </c>
      <c r="D409" s="27">
        <v>1</v>
      </c>
      <c r="E409" s="28">
        <v>64668.24</v>
      </c>
      <c r="F409" s="28">
        <v>64668.24</v>
      </c>
      <c r="G409" s="28">
        <v>0</v>
      </c>
      <c r="H409" s="26">
        <f t="shared" si="13"/>
        <v>63700</v>
      </c>
      <c r="I409" s="29">
        <f t="shared" si="12"/>
        <v>68796</v>
      </c>
    </row>
    <row r="410" spans="1:9" s="25" customFormat="1" ht="12.75" customHeight="1">
      <c r="A410" s="25" t="s">
        <v>16</v>
      </c>
      <c r="B410" s="25" t="s">
        <v>17</v>
      </c>
      <c r="D410" s="27">
        <v>1</v>
      </c>
      <c r="E410" s="28">
        <v>21582.288</v>
      </c>
      <c r="F410" s="28">
        <v>21582.288</v>
      </c>
      <c r="G410" s="28">
        <v>0</v>
      </c>
      <c r="H410" s="26">
        <f t="shared" si="13"/>
        <v>20475</v>
      </c>
      <c r="I410" s="29">
        <f t="shared" si="12"/>
        <v>22113</v>
      </c>
    </row>
    <row r="411" spans="1:9" s="25" customFormat="1" ht="12.75" customHeight="1">
      <c r="A411" s="25" t="s">
        <v>18</v>
      </c>
      <c r="B411" s="25" t="s">
        <v>19</v>
      </c>
      <c r="D411" s="27">
        <v>2</v>
      </c>
      <c r="E411" s="28">
        <v>20761.650000000001</v>
      </c>
      <c r="F411" s="28">
        <v>41523.300000000003</v>
      </c>
      <c r="G411" s="28">
        <v>0</v>
      </c>
      <c r="H411" s="26">
        <f t="shared" si="13"/>
        <v>19716.976999999999</v>
      </c>
      <c r="I411" s="29">
        <f t="shared" si="12"/>
        <v>42588.670319999997</v>
      </c>
    </row>
    <row r="412" spans="1:9" s="25" customFormat="1" ht="12.75" customHeight="1">
      <c r="A412" s="24">
        <v>46052</v>
      </c>
      <c r="B412" s="25" t="s">
        <v>436</v>
      </c>
      <c r="C412" s="25" t="s">
        <v>227</v>
      </c>
      <c r="D412" s="25" t="s">
        <v>12</v>
      </c>
      <c r="E412" s="25" t="s">
        <v>228</v>
      </c>
      <c r="F412" s="25" t="s">
        <v>229</v>
      </c>
      <c r="G412" s="25" t="s">
        <v>437</v>
      </c>
      <c r="H412" s="26"/>
      <c r="I412" s="29"/>
    </row>
    <row r="413" spans="1:9" s="25" customFormat="1" ht="12.75" customHeight="1">
      <c r="A413" s="25" t="s">
        <v>242</v>
      </c>
      <c r="B413" s="25" t="s">
        <v>243</v>
      </c>
      <c r="D413" s="27">
        <v>1</v>
      </c>
      <c r="E413" s="28">
        <v>64668.24</v>
      </c>
      <c r="F413" s="28">
        <v>64668.24</v>
      </c>
      <c r="G413" s="28">
        <v>0</v>
      </c>
      <c r="H413" s="26">
        <f>+VLOOKUP(B413,$B$432:$D$449,3,0)</f>
        <v>63700</v>
      </c>
      <c r="I413" s="29">
        <f t="shared" si="12"/>
        <v>68796</v>
      </c>
    </row>
    <row r="414" spans="1:9" s="25" customFormat="1" ht="12.75" customHeight="1">
      <c r="A414" s="24">
        <v>46052</v>
      </c>
      <c r="B414" s="25" t="s">
        <v>438</v>
      </c>
      <c r="C414" s="25" t="s">
        <v>86</v>
      </c>
      <c r="D414" s="25" t="s">
        <v>12</v>
      </c>
      <c r="E414" s="25" t="s">
        <v>87</v>
      </c>
      <c r="F414" s="25" t="s">
        <v>88</v>
      </c>
      <c r="G414" s="25" t="s">
        <v>439</v>
      </c>
      <c r="H414" s="26"/>
      <c r="I414" s="29"/>
    </row>
    <row r="415" spans="1:9" s="25" customFormat="1" ht="12.75" customHeight="1">
      <c r="A415" s="25" t="s">
        <v>40</v>
      </c>
      <c r="B415" s="25" t="s">
        <v>41</v>
      </c>
      <c r="D415" s="27">
        <v>1</v>
      </c>
      <c r="E415" s="28">
        <v>69729.66</v>
      </c>
      <c r="F415" s="28">
        <v>69729.66</v>
      </c>
      <c r="G415" s="28">
        <v>0</v>
      </c>
      <c r="H415" s="26">
        <f>+VLOOKUP(B415,$B$432:$D$449,3,0)</f>
        <v>64564.197</v>
      </c>
      <c r="I415" s="29">
        <f t="shared" si="12"/>
        <v>69729.332760000005</v>
      </c>
    </row>
    <row r="416" spans="1:9" s="25" customFormat="1" ht="12.75" customHeight="1">
      <c r="A416" s="25" t="s">
        <v>52</v>
      </c>
      <c r="B416" s="25" t="s">
        <v>53</v>
      </c>
      <c r="D416" s="27">
        <v>2</v>
      </c>
      <c r="E416" s="28">
        <v>23716.7204250295</v>
      </c>
      <c r="F416" s="28">
        <v>47433.440850059</v>
      </c>
      <c r="G416" s="28">
        <v>0</v>
      </c>
      <c r="H416" s="26">
        <f>+VLOOKUP(B416,$B$432:$D$449,3,0)</f>
        <v>22339.63</v>
      </c>
      <c r="I416" s="29">
        <f t="shared" si="12"/>
        <v>48253.600800000007</v>
      </c>
    </row>
    <row r="417" spans="1:9" s="25" customFormat="1" ht="12.75" customHeight="1">
      <c r="A417" s="25" t="s">
        <v>379</v>
      </c>
      <c r="B417" s="25" t="s">
        <v>380</v>
      </c>
      <c r="D417" s="27">
        <v>1</v>
      </c>
      <c r="E417" s="28">
        <v>37500</v>
      </c>
      <c r="F417" s="28">
        <v>37500</v>
      </c>
      <c r="G417" s="28">
        <v>0</v>
      </c>
      <c r="H417" s="26">
        <f>+VLOOKUP(B417,$B$432:$D$449,3,0)</f>
        <v>30712.347000000002</v>
      </c>
      <c r="I417" s="29">
        <f t="shared" si="12"/>
        <v>33169.334760000005</v>
      </c>
    </row>
    <row r="418" spans="1:9" s="25" customFormat="1" ht="12.75" customHeight="1">
      <c r="A418" s="24">
        <v>46052</v>
      </c>
      <c r="B418" s="25" t="s">
        <v>440</v>
      </c>
      <c r="C418" s="25" t="s">
        <v>139</v>
      </c>
      <c r="D418" s="25" t="s">
        <v>12</v>
      </c>
      <c r="E418" s="25" t="s">
        <v>140</v>
      </c>
      <c r="F418" s="25" t="s">
        <v>141</v>
      </c>
      <c r="G418" s="25" t="s">
        <v>173</v>
      </c>
      <c r="H418" s="26"/>
      <c r="I418" s="29"/>
    </row>
    <row r="419" spans="1:9" s="25" customFormat="1" ht="12.75" customHeight="1">
      <c r="A419" s="25" t="s">
        <v>38</v>
      </c>
      <c r="B419" s="25" t="s">
        <v>39</v>
      </c>
      <c r="D419" s="27">
        <v>1</v>
      </c>
      <c r="E419" s="28">
        <v>105054.796658333</v>
      </c>
      <c r="F419" s="28">
        <v>105054.796658333</v>
      </c>
      <c r="G419" s="28">
        <v>0</v>
      </c>
      <c r="H419" s="26">
        <f>+VLOOKUP(B419,$B$432:$D$449,3,0)</f>
        <v>106116.205</v>
      </c>
      <c r="I419" s="29">
        <f t="shared" si="12"/>
        <v>114605.50140000001</v>
      </c>
    </row>
    <row r="420" spans="1:9" s="25" customFormat="1" ht="12.75" customHeight="1">
      <c r="A420" s="25" t="s">
        <v>242</v>
      </c>
      <c r="B420" s="25" t="s">
        <v>243</v>
      </c>
      <c r="D420" s="27">
        <v>1</v>
      </c>
      <c r="E420" s="28">
        <v>64668.24</v>
      </c>
      <c r="F420" s="28">
        <v>64668.24</v>
      </c>
      <c r="G420" s="28">
        <v>0</v>
      </c>
      <c r="H420" s="26">
        <f>+VLOOKUP(B420,$B$432:$D$449,3,0)</f>
        <v>63700</v>
      </c>
      <c r="I420" s="29">
        <f t="shared" si="12"/>
        <v>68796</v>
      </c>
    </row>
    <row r="421" spans="1:9" s="25" customFormat="1" ht="12.75" customHeight="1">
      <c r="A421" s="24">
        <v>46052</v>
      </c>
      <c r="B421" s="25" t="s">
        <v>441</v>
      </c>
      <c r="C421" s="25" t="s">
        <v>120</v>
      </c>
      <c r="D421" s="25" t="s">
        <v>12</v>
      </c>
      <c r="E421" s="25" t="s">
        <v>121</v>
      </c>
      <c r="F421" s="25" t="s">
        <v>122</v>
      </c>
      <c r="G421" s="25" t="s">
        <v>442</v>
      </c>
      <c r="H421" s="26"/>
      <c r="I421" s="29"/>
    </row>
    <row r="422" spans="1:9" s="25" customFormat="1" ht="12.75" customHeight="1">
      <c r="A422" s="25" t="s">
        <v>38</v>
      </c>
      <c r="B422" s="25" t="s">
        <v>39</v>
      </c>
      <c r="D422" s="27">
        <v>1</v>
      </c>
      <c r="E422" s="28">
        <v>105054.796658333</v>
      </c>
      <c r="F422" s="28">
        <v>105054.796658333</v>
      </c>
      <c r="G422" s="28">
        <v>0</v>
      </c>
      <c r="H422" s="26">
        <f>+VLOOKUP(B422,$B$432:$D$449,3,0)</f>
        <v>106116.205</v>
      </c>
      <c r="I422" s="29">
        <f t="shared" si="12"/>
        <v>114605.50140000001</v>
      </c>
    </row>
    <row r="423" spans="1:9" s="25" customFormat="1" ht="12.75" customHeight="1">
      <c r="A423" s="24">
        <v>46052</v>
      </c>
      <c r="B423" s="25" t="s">
        <v>185</v>
      </c>
      <c r="C423" s="25" t="s">
        <v>74</v>
      </c>
      <c r="D423" s="25" t="s">
        <v>12</v>
      </c>
      <c r="E423" s="25" t="s">
        <v>75</v>
      </c>
      <c r="F423" s="25" t="s">
        <v>76</v>
      </c>
      <c r="G423" s="25" t="s">
        <v>443</v>
      </c>
      <c r="H423" s="26"/>
      <c r="I423" s="29"/>
    </row>
    <row r="424" spans="1:9" s="25" customFormat="1" ht="12.75" customHeight="1">
      <c r="A424" s="25" t="s">
        <v>25</v>
      </c>
      <c r="B424" s="25" t="s">
        <v>26</v>
      </c>
      <c r="D424" s="27">
        <v>1</v>
      </c>
      <c r="E424" s="28">
        <v>117018.002222222</v>
      </c>
      <c r="F424" s="28">
        <v>117018.002222222</v>
      </c>
      <c r="G424" s="28">
        <v>0</v>
      </c>
      <c r="H424" s="26">
        <f>+VLOOKUP(B424,$B$432:$D$449,3,0)</f>
        <v>108350</v>
      </c>
      <c r="I424" s="29">
        <f t="shared" si="12"/>
        <v>117018.00000000001</v>
      </c>
    </row>
    <row r="425" spans="1:9" s="25" customFormat="1" ht="12.75" customHeight="1">
      <c r="A425" s="25" t="s">
        <v>31</v>
      </c>
      <c r="B425" s="25" t="s">
        <v>32</v>
      </c>
      <c r="D425" s="27">
        <v>1</v>
      </c>
      <c r="E425" s="28">
        <v>72972.666700000002</v>
      </c>
      <c r="F425" s="28">
        <v>72972.666700000002</v>
      </c>
      <c r="G425" s="28">
        <v>0</v>
      </c>
      <c r="H425" s="26">
        <f>+VLOOKUP(B425,$B$432:$D$449,3,0)</f>
        <v>67567.282999999996</v>
      </c>
      <c r="I425" s="29">
        <f t="shared" si="12"/>
        <v>72972.665640000007</v>
      </c>
    </row>
    <row r="426" spans="1:9" s="25" customFormat="1" ht="12.75" customHeight="1">
      <c r="A426" s="25" t="s">
        <v>242</v>
      </c>
      <c r="B426" s="25" t="s">
        <v>243</v>
      </c>
      <c r="D426" s="27">
        <v>1</v>
      </c>
      <c r="E426" s="28">
        <v>64668.24</v>
      </c>
      <c r="F426" s="28">
        <v>64668.24</v>
      </c>
      <c r="G426" s="28">
        <v>0</v>
      </c>
      <c r="H426" s="26">
        <f>+VLOOKUP(B426,$B$432:$D$449,3,0)</f>
        <v>63700</v>
      </c>
      <c r="I426" s="29">
        <f t="shared" si="12"/>
        <v>68796</v>
      </c>
    </row>
    <row r="427" spans="1:9" s="25" customFormat="1" ht="12.75" customHeight="1">
      <c r="A427" s="24">
        <v>46053</v>
      </c>
      <c r="B427" s="25" t="s">
        <v>444</v>
      </c>
      <c r="C427" s="25" t="s">
        <v>115</v>
      </c>
      <c r="D427" s="25" t="s">
        <v>12</v>
      </c>
      <c r="E427" s="25" t="s">
        <v>116</v>
      </c>
      <c r="F427" s="25" t="s">
        <v>117</v>
      </c>
      <c r="G427" s="25" t="s">
        <v>445</v>
      </c>
      <c r="H427" s="26"/>
      <c r="I427" s="29"/>
    </row>
    <row r="428" spans="1:9" s="25" customFormat="1" ht="12.75" customHeight="1">
      <c r="A428" s="25" t="s">
        <v>381</v>
      </c>
      <c r="B428" s="25" t="s">
        <v>382</v>
      </c>
      <c r="D428" s="27">
        <v>3</v>
      </c>
      <c r="E428" s="28">
        <v>36111</v>
      </c>
      <c r="F428" s="28">
        <v>108333</v>
      </c>
      <c r="G428" s="28">
        <v>0</v>
      </c>
      <c r="H428" s="26">
        <f>+VLOOKUP(B428,$B$432:$D$449,3,0)</f>
        <v>29575</v>
      </c>
      <c r="I428" s="29">
        <f t="shared" si="12"/>
        <v>95823</v>
      </c>
    </row>
    <row r="432" spans="1:9" ht="12.75" customHeight="1">
      <c r="A432" s="3" t="s">
        <v>448</v>
      </c>
      <c r="B432" s="3" t="s">
        <v>449</v>
      </c>
      <c r="C432" s="3" t="s">
        <v>450</v>
      </c>
      <c r="D432" s="3" t="s">
        <v>451</v>
      </c>
      <c r="E432" s="3" t="s">
        <v>452</v>
      </c>
      <c r="F432" s="3" t="s">
        <v>453</v>
      </c>
      <c r="G432" s="4" t="s">
        <v>454</v>
      </c>
      <c r="H432" s="23"/>
    </row>
    <row r="433" spans="1:10" ht="12.75" customHeight="1">
      <c r="A433" s="5" t="s">
        <v>66</v>
      </c>
      <c r="B433" s="5" t="s">
        <v>67</v>
      </c>
      <c r="C433" s="5">
        <f t="shared" ref="C433:C449" si="14">+SUMIF($A$3:$A$428,A433,$D$3:$D$428)</f>
        <v>14</v>
      </c>
      <c r="D433" s="6">
        <v>66822.221999999994</v>
      </c>
      <c r="E433" s="6">
        <f t="shared" ref="E433:E449" si="15">+D433*C433</f>
        <v>935511.10799999989</v>
      </c>
      <c r="F433" s="6">
        <f t="shared" ref="F433:F449" si="16">+E433*8%</f>
        <v>74840.88863999999</v>
      </c>
      <c r="G433" s="7">
        <f t="shared" ref="G433:G449" si="17">+E433+F433</f>
        <v>1010351.9966399999</v>
      </c>
      <c r="J433" s="20">
        <f>+D433/0.91</f>
        <v>73431.013186813172</v>
      </c>
    </row>
    <row r="434" spans="1:10" ht="12.75" customHeight="1">
      <c r="A434" s="5" t="s">
        <v>25</v>
      </c>
      <c r="B434" s="5" t="s">
        <v>26</v>
      </c>
      <c r="C434" s="5">
        <f t="shared" si="14"/>
        <v>11</v>
      </c>
      <c r="D434" s="6">
        <v>108350</v>
      </c>
      <c r="E434" s="6">
        <f t="shared" si="15"/>
        <v>1191850</v>
      </c>
      <c r="F434" s="6">
        <f t="shared" si="16"/>
        <v>95348</v>
      </c>
      <c r="G434" s="7">
        <f t="shared" si="17"/>
        <v>1287198</v>
      </c>
      <c r="J434" s="20">
        <f t="shared" ref="J434:J449" si="18">+D434/0.91</f>
        <v>119065.93406593407</v>
      </c>
    </row>
    <row r="435" spans="1:10" ht="12.75" customHeight="1">
      <c r="A435" s="5" t="s">
        <v>27</v>
      </c>
      <c r="B435" s="5" t="s">
        <v>28</v>
      </c>
      <c r="C435" s="5">
        <f t="shared" si="14"/>
        <v>41</v>
      </c>
      <c r="D435" s="6">
        <v>50591.357000000004</v>
      </c>
      <c r="E435" s="6">
        <f t="shared" si="15"/>
        <v>2074245.6370000001</v>
      </c>
      <c r="F435" s="6">
        <f t="shared" si="16"/>
        <v>165939.65096</v>
      </c>
      <c r="G435" s="7">
        <f t="shared" si="17"/>
        <v>2240185.2879600003</v>
      </c>
      <c r="J435" s="20">
        <f t="shared" si="18"/>
        <v>55594.897802197804</v>
      </c>
    </row>
    <row r="436" spans="1:10" ht="12.75" customHeight="1">
      <c r="A436" s="5" t="s">
        <v>38</v>
      </c>
      <c r="B436" s="5" t="s">
        <v>39</v>
      </c>
      <c r="C436" s="5">
        <f t="shared" si="14"/>
        <v>50</v>
      </c>
      <c r="D436" s="6">
        <v>106116.205</v>
      </c>
      <c r="E436" s="6">
        <f t="shared" si="15"/>
        <v>5305810.25</v>
      </c>
      <c r="F436" s="6">
        <f t="shared" si="16"/>
        <v>424464.82</v>
      </c>
      <c r="G436" s="7">
        <f t="shared" si="17"/>
        <v>5730275.0700000003</v>
      </c>
      <c r="J436" s="20">
        <f t="shared" si="18"/>
        <v>116611.21428571429</v>
      </c>
    </row>
    <row r="437" spans="1:10" ht="12.75" customHeight="1">
      <c r="A437" s="5" t="s">
        <v>29</v>
      </c>
      <c r="B437" s="5" t="s">
        <v>30</v>
      </c>
      <c r="C437" s="5">
        <f t="shared" si="14"/>
        <v>49</v>
      </c>
      <c r="D437" s="6">
        <v>45665.74</v>
      </c>
      <c r="E437" s="6">
        <f t="shared" si="15"/>
        <v>2237621.2599999998</v>
      </c>
      <c r="F437" s="6">
        <f t="shared" si="16"/>
        <v>179009.70079999999</v>
      </c>
      <c r="G437" s="7">
        <f t="shared" si="17"/>
        <v>2416630.9607999995</v>
      </c>
      <c r="J437" s="20">
        <f t="shared" si="18"/>
        <v>50182.131868131866</v>
      </c>
    </row>
    <row r="438" spans="1:10" ht="12.75" customHeight="1">
      <c r="A438" s="5" t="s">
        <v>59</v>
      </c>
      <c r="B438" s="5" t="s">
        <v>60</v>
      </c>
      <c r="C438" s="5">
        <f t="shared" si="14"/>
        <v>32</v>
      </c>
      <c r="D438" s="6">
        <v>41859.877</v>
      </c>
      <c r="E438" s="6">
        <f t="shared" si="15"/>
        <v>1339516.064</v>
      </c>
      <c r="F438" s="6">
        <f t="shared" si="16"/>
        <v>107161.28512</v>
      </c>
      <c r="G438" s="7">
        <f t="shared" si="17"/>
        <v>1446677.3491199999</v>
      </c>
      <c r="J438" s="20">
        <f t="shared" si="18"/>
        <v>45999.864835164837</v>
      </c>
    </row>
    <row r="439" spans="1:10" ht="12.75" customHeight="1">
      <c r="A439" s="5" t="s">
        <v>40</v>
      </c>
      <c r="B439" s="5" t="s">
        <v>41</v>
      </c>
      <c r="C439" s="5">
        <f t="shared" si="14"/>
        <v>41</v>
      </c>
      <c r="D439" s="6">
        <v>64564.197</v>
      </c>
      <c r="E439" s="6">
        <f t="shared" si="15"/>
        <v>2647132.077</v>
      </c>
      <c r="F439" s="6">
        <f t="shared" si="16"/>
        <v>211770.56616000002</v>
      </c>
      <c r="G439" s="7">
        <f t="shared" si="17"/>
        <v>2858902.64316</v>
      </c>
      <c r="J439" s="20">
        <f t="shared" si="18"/>
        <v>70949.667032967031</v>
      </c>
    </row>
    <row r="440" spans="1:10" ht="12.75" customHeight="1">
      <c r="A440" s="5" t="s">
        <v>31</v>
      </c>
      <c r="B440" s="5" t="s">
        <v>32</v>
      </c>
      <c r="C440" s="5">
        <f t="shared" si="14"/>
        <v>46</v>
      </c>
      <c r="D440" s="6">
        <v>67567.282999999996</v>
      </c>
      <c r="E440" s="6">
        <f t="shared" si="15"/>
        <v>3108095.0179999997</v>
      </c>
      <c r="F440" s="6">
        <f t="shared" si="16"/>
        <v>248647.60143999997</v>
      </c>
      <c r="G440" s="7">
        <f t="shared" si="17"/>
        <v>3356742.6194399996</v>
      </c>
      <c r="J440" s="20">
        <f t="shared" si="18"/>
        <v>74249.761538461535</v>
      </c>
    </row>
    <row r="441" spans="1:10" ht="12.75" customHeight="1">
      <c r="A441" s="5" t="s">
        <v>52</v>
      </c>
      <c r="B441" s="5" t="s">
        <v>53</v>
      </c>
      <c r="C441" s="5">
        <f t="shared" si="14"/>
        <v>70</v>
      </c>
      <c r="D441" s="6">
        <v>22339.63</v>
      </c>
      <c r="E441" s="6">
        <f t="shared" si="15"/>
        <v>1563774.1</v>
      </c>
      <c r="F441" s="6">
        <f t="shared" si="16"/>
        <v>125101.92800000001</v>
      </c>
      <c r="G441" s="7">
        <f t="shared" si="17"/>
        <v>1688876.0280000002</v>
      </c>
      <c r="J441" s="20">
        <f t="shared" si="18"/>
        <v>24549.043956043955</v>
      </c>
    </row>
    <row r="442" spans="1:10" ht="12.75" customHeight="1">
      <c r="A442" s="5" t="s">
        <v>242</v>
      </c>
      <c r="B442" s="5" t="s">
        <v>243</v>
      </c>
      <c r="C442" s="5">
        <f t="shared" si="14"/>
        <v>28</v>
      </c>
      <c r="D442" s="6">
        <v>63700</v>
      </c>
      <c r="E442" s="6">
        <f t="shared" si="15"/>
        <v>1783600</v>
      </c>
      <c r="F442" s="6">
        <f t="shared" si="16"/>
        <v>142688</v>
      </c>
      <c r="G442" s="7">
        <f t="shared" si="17"/>
        <v>1926288</v>
      </c>
      <c r="J442" s="20">
        <f t="shared" si="18"/>
        <v>70000</v>
      </c>
    </row>
    <row r="443" spans="1:10" ht="12.75" customHeight="1">
      <c r="A443" s="5" t="s">
        <v>83</v>
      </c>
      <c r="B443" s="5" t="s">
        <v>84</v>
      </c>
      <c r="C443" s="5">
        <f t="shared" si="14"/>
        <v>14</v>
      </c>
      <c r="D443" s="6">
        <v>101561.42</v>
      </c>
      <c r="E443" s="6">
        <f t="shared" si="15"/>
        <v>1421859.88</v>
      </c>
      <c r="F443" s="6">
        <f t="shared" si="16"/>
        <v>113748.7904</v>
      </c>
      <c r="G443" s="7">
        <f t="shared" si="17"/>
        <v>1535608.6703999999</v>
      </c>
      <c r="J443" s="20">
        <f t="shared" si="18"/>
        <v>111605.95604395604</v>
      </c>
    </row>
    <row r="444" spans="1:10" ht="12.75" customHeight="1">
      <c r="A444" s="5" t="s">
        <v>379</v>
      </c>
      <c r="B444" s="5" t="s">
        <v>380</v>
      </c>
      <c r="C444" s="5">
        <f t="shared" si="14"/>
        <v>3</v>
      </c>
      <c r="D444" s="6">
        <v>30712.347000000002</v>
      </c>
      <c r="E444" s="6">
        <f t="shared" si="15"/>
        <v>92137.040999999997</v>
      </c>
      <c r="F444" s="6">
        <f t="shared" si="16"/>
        <v>7370.9632799999999</v>
      </c>
      <c r="G444" s="7">
        <f t="shared" si="17"/>
        <v>99508.004279999994</v>
      </c>
      <c r="J444" s="20">
        <f t="shared" si="18"/>
        <v>33749.831868131871</v>
      </c>
    </row>
    <row r="445" spans="1:10" ht="12.75" customHeight="1">
      <c r="A445" s="5" t="s">
        <v>381</v>
      </c>
      <c r="B445" s="5" t="s">
        <v>382</v>
      </c>
      <c r="C445" s="5">
        <f t="shared" si="14"/>
        <v>7</v>
      </c>
      <c r="D445" s="6">
        <v>29575</v>
      </c>
      <c r="E445" s="6">
        <f t="shared" si="15"/>
        <v>207025</v>
      </c>
      <c r="F445" s="6">
        <f t="shared" si="16"/>
        <v>16562</v>
      </c>
      <c r="G445" s="7">
        <f t="shared" si="17"/>
        <v>223587</v>
      </c>
      <c r="J445" s="20">
        <f t="shared" si="18"/>
        <v>32500</v>
      </c>
    </row>
    <row r="446" spans="1:10" ht="12.75" customHeight="1">
      <c r="A446" s="5" t="s">
        <v>16</v>
      </c>
      <c r="B446" s="5" t="s">
        <v>17</v>
      </c>
      <c r="C446" s="5">
        <f t="shared" si="14"/>
        <v>62</v>
      </c>
      <c r="D446" s="6">
        <v>20475</v>
      </c>
      <c r="E446" s="6">
        <f t="shared" si="15"/>
        <v>1269450</v>
      </c>
      <c r="F446" s="6">
        <f t="shared" si="16"/>
        <v>101556</v>
      </c>
      <c r="G446" s="7">
        <f t="shared" si="17"/>
        <v>1371006</v>
      </c>
      <c r="J446" s="20">
        <f t="shared" si="18"/>
        <v>22500</v>
      </c>
    </row>
    <row r="447" spans="1:10" ht="12.75" customHeight="1">
      <c r="A447" s="5" t="s">
        <v>18</v>
      </c>
      <c r="B447" s="5" t="s">
        <v>19</v>
      </c>
      <c r="C447" s="5">
        <f t="shared" si="14"/>
        <v>33</v>
      </c>
      <c r="D447" s="6">
        <v>19716.976999999999</v>
      </c>
      <c r="E447" s="6">
        <f t="shared" si="15"/>
        <v>650660.24099999992</v>
      </c>
      <c r="F447" s="6">
        <f t="shared" si="16"/>
        <v>52052.819279999996</v>
      </c>
      <c r="G447" s="7">
        <f t="shared" si="17"/>
        <v>702713.06027999986</v>
      </c>
      <c r="J447" s="20">
        <f t="shared" si="18"/>
        <v>21667.007692307692</v>
      </c>
    </row>
    <row r="448" spans="1:10" ht="12.75" customHeight="1">
      <c r="A448" s="5" t="s">
        <v>325</v>
      </c>
      <c r="B448" s="5" t="s">
        <v>326</v>
      </c>
      <c r="C448" s="5">
        <f t="shared" si="14"/>
        <v>4</v>
      </c>
      <c r="D448" s="6">
        <v>87428.396999999997</v>
      </c>
      <c r="E448" s="6">
        <f t="shared" si="15"/>
        <v>349713.58799999999</v>
      </c>
      <c r="F448" s="6">
        <f t="shared" si="16"/>
        <v>27977.087039999999</v>
      </c>
      <c r="G448" s="7">
        <f t="shared" si="17"/>
        <v>377690.67504</v>
      </c>
      <c r="J448" s="20">
        <f t="shared" si="18"/>
        <v>96075.161538461529</v>
      </c>
    </row>
    <row r="449" spans="1:10" ht="12.75" customHeight="1">
      <c r="A449" s="5" t="s">
        <v>383</v>
      </c>
      <c r="B449" s="5" t="s">
        <v>384</v>
      </c>
      <c r="C449" s="5">
        <f t="shared" si="14"/>
        <v>1</v>
      </c>
      <c r="D449" s="6">
        <v>84892.9</v>
      </c>
      <c r="E449" s="6">
        <f t="shared" si="15"/>
        <v>84892.9</v>
      </c>
      <c r="F449" s="6">
        <f t="shared" si="16"/>
        <v>6791.4319999999998</v>
      </c>
      <c r="G449" s="7">
        <f t="shared" si="17"/>
        <v>91684.331999999995</v>
      </c>
      <c r="J449" s="20">
        <f t="shared" si="18"/>
        <v>93288.901098901086</v>
      </c>
    </row>
    <row r="450" spans="1:10" ht="12.75" customHeight="1">
      <c r="A450" s="33" t="s">
        <v>456</v>
      </c>
      <c r="B450" s="33"/>
      <c r="C450" s="8">
        <f t="shared" ref="C450:G450" si="19">+SUM(C433:C449)</f>
        <v>506</v>
      </c>
      <c r="D450" s="8"/>
      <c r="E450" s="8">
        <f t="shared" si="19"/>
        <v>26262894.164000001</v>
      </c>
      <c r="F450" s="8">
        <f t="shared" si="19"/>
        <v>2101031.5331199998</v>
      </c>
      <c r="G450" s="9">
        <f t="shared" si="19"/>
        <v>28363925.69712</v>
      </c>
      <c r="H450" s="23"/>
      <c r="J450" s="20"/>
    </row>
    <row r="451" spans="1:10" ht="12.75" customHeight="1">
      <c r="A451" s="10"/>
      <c r="B451" s="10"/>
    </row>
  </sheetData>
  <mergeCells count="1">
    <mergeCell ref="A450:B450"/>
  </mergeCells>
  <conditionalFormatting sqref="B433:B449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Tmart</vt:lpstr>
      <vt:lpstr>Phần NCC chưa chốt</vt:lpstr>
      <vt:lpstr>Phần XT đã chốt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(Từ đầu ngày 01/01/2026 đến cuối ngày 31/01/2026)</dc:title>
  <dc:creator>Crystal Decisions</dc:creator>
  <dc:description>Powered by Crystal</dc:description>
  <cp:lastModifiedBy>Admin</cp:lastModifiedBy>
  <dcterms:created xsi:type="dcterms:W3CDTF">2026-02-02T10:27:00Z</dcterms:created>
  <dcterms:modified xsi:type="dcterms:W3CDTF">2026-04-09T02:01:43Z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DCA0E49B3F494FB588B284D5191FE980_12</vt:lpwstr>
  </property>
  <property fmtid="{D5CDD505-2E9C-101B-9397-08002B2CF9AE}" pid="3" name="KSOProductBuildVer">
    <vt:lpwstr>1033-12.2.0.23196</vt:lpwstr>
  </property>
</Properties>
</file>