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xr:revisionPtr revIDLastSave="0" documentId="13_ncr:1_{961E97A4-56EF-4D07-A125-9FFE7D6BBC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1.2025" sheetId="29" r:id="rId2"/>
    <sheet name="T10.2025" sheetId="28" r:id="rId3"/>
    <sheet name="T09.2025" sheetId="27" r:id="rId4"/>
    <sheet name="T08.2025" sheetId="26" r:id="rId5"/>
    <sheet name="T07.2025" sheetId="25" r:id="rId6"/>
    <sheet name="T06.2025" sheetId="24" r:id="rId7"/>
    <sheet name="T05.2025" sheetId="23" r:id="rId8"/>
    <sheet name="T04.2025" sheetId="22" state="hidden" r:id="rId9"/>
    <sheet name="T03.2025" sheetId="21" state="hidden" r:id="rId10"/>
    <sheet name="T02.2025" sheetId="20" state="hidden" r:id="rId11"/>
    <sheet name="T4-8" sheetId="2" state="hidden" r:id="rId12"/>
    <sheet name="T9" sheetId="3" state="hidden" r:id="rId13"/>
    <sheet name="T10" sheetId="4" state="hidden" r:id="rId14"/>
    <sheet name="T11+12" sheetId="5" state="hidden" r:id="rId15"/>
    <sheet name="T01.2025" sheetId="17" state="hidden" r:id="rId16"/>
    <sheet name="T12.2024" sheetId="18" state="hidden" r:id="rId17"/>
    <sheet name="T11.2024" sheetId="16" state="hidden" r:id="rId18"/>
    <sheet name="T10.2024" sheetId="15" state="hidden" r:id="rId19"/>
    <sheet name="T09.2024" sheetId="14" state="hidden" r:id="rId20"/>
    <sheet name="T08.2024" sheetId="13" state="hidden" r:id="rId21"/>
    <sheet name="T07.2024" sheetId="12" state="hidden" r:id="rId22"/>
    <sheet name="T06.2024" sheetId="11" state="hidden" r:id="rId23"/>
    <sheet name="T05.2024" sheetId="10" state="hidden" r:id="rId24"/>
    <sheet name="T04.2024" sheetId="9" state="hidden" r:id="rId25"/>
    <sheet name="T03.2024" sheetId="8" state="hidden" r:id="rId26"/>
    <sheet name="T02.2024" sheetId="7" state="hidden" r:id="rId27"/>
    <sheet name="T01.2024" sheetId="6" state="hidden" r:id="rId28"/>
  </sheets>
  <definedNames>
    <definedName name="_xlnm._FilterDatabase" localSheetId="11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M5" i="29"/>
  <c r="M4" i="29"/>
  <c r="M3" i="29"/>
  <c r="J6" i="24"/>
  <c r="I17" i="1"/>
  <c r="I16" i="1"/>
  <c r="M6" i="28"/>
  <c r="M4" i="28"/>
  <c r="M5" i="28"/>
  <c r="M3" i="28"/>
  <c r="M6" i="29" l="1"/>
  <c r="M7" i="28"/>
  <c r="M8" i="27"/>
  <c r="J6" i="22" l="1"/>
  <c r="I15" i="1" l="1"/>
  <c r="H4" i="26"/>
  <c r="H3" i="26"/>
  <c r="H9" i="26" s="1"/>
  <c r="H8" i="25" l="1"/>
  <c r="I14" i="1"/>
  <c r="I13" i="1" l="1"/>
  <c r="J7" i="24"/>
  <c r="J5" i="24"/>
  <c r="I8" i="24"/>
  <c r="H8" i="24"/>
  <c r="G8" i="24"/>
  <c r="I12" i="1"/>
  <c r="J8" i="24" l="1"/>
  <c r="J8" i="22"/>
  <c r="J9" i="23"/>
  <c r="J8" i="23"/>
  <c r="J7" i="23"/>
  <c r="J10" i="23" s="1"/>
  <c r="I10" i="23"/>
  <c r="H10" i="23"/>
  <c r="G10" i="23"/>
  <c r="J9" i="22" l="1"/>
  <c r="J10" i="22"/>
  <c r="J11" i="22"/>
  <c r="J7" i="22"/>
  <c r="I12" i="22"/>
  <c r="H12" i="22"/>
  <c r="G12" i="22"/>
  <c r="J12" i="22" l="1"/>
  <c r="J8" i="21"/>
  <c r="K5" i="21" s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I9" i="15"/>
  <c r="H9" i="15"/>
  <c r="G9" i="15"/>
  <c r="J8" i="15"/>
  <c r="J7" i="15"/>
  <c r="J6" i="15"/>
  <c r="J9" i="15" s="1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47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35" i="1" l="1"/>
  <c r="D20" i="1"/>
  <c r="J11" i="10"/>
  <c r="I11" i="10"/>
  <c r="H11" i="10"/>
  <c r="G11" i="10"/>
  <c r="G48" i="1" l="1"/>
  <c r="H25" i="2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sharedStrings.xml><?xml version="1.0" encoding="utf-8"?>
<sst xmlns="http://schemas.openxmlformats.org/spreadsheetml/2006/main" count="1075" uniqueCount="301">
  <si>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</si>
  <si>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</si>
  <si>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</si>
  <si>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</si>
  <si>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</si>
  <si>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</si>
  <si>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</si>
  <si>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</si>
  <si>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</si>
  <si>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</si>
  <si>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</si>
  <si>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</si>
  <si>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</si>
  <si>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</si>
  <si>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</si>
  <si>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</si>
  <si>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</si>
  <si>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</si>
  <si>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</si>
  <si>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</si>
  <si>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</si>
  <si>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</si>
  <si>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</si>
  <si>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</si>
  <si>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</si>
  <si>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</si>
  <si>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</si>
  <si>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</si>
  <si>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</si>
  <si>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</si>
  <si>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</si>
  <si>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</si>
  <si>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</si>
  <si>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</si>
  <si>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</si>
  <si>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</si>
  <si>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</si>
  <si>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</si>
  <si>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</si>
  <si>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</si>
  <si>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</si>
  <si>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</si>
  <si>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</si>
  <si>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</si>
  <si>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</si>
  <si>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</si>
  <si>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</si>
  <si>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</si>
  <si>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</si>
  <si>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</si>
  <si>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</si>
  <si>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</si>
  <si>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</si>
  <si>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</si>
  <si>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</si>
  <si>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</si>
  <si>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</si>
  <si>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</si>
  <si>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</si>
  <si>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</si>
  <si>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</si>
  <si>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</si>
  <si>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</si>
  <si>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</si>
  <si>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</si>
  <si>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</si>
  <si>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</si>
  <si>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</si>
  <si>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</si>
  <si>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</si>
  <si>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</si>
  <si>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</si>
  <si>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</si>
  <si>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</si>
  <si>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</si>
  <si>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</si>
  <si>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</si>
  <si>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</si>
  <si>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</si>
  <si>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</si>
  <si>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</si>
  <si>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</si>
  <si>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</si>
  <si>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</si>
  <si>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</si>
  <si>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</si>
  <si>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</si>
  <si>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</si>
  <si>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</si>
  <si>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</si>
  <si>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</si>
  <si>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</si>
  <si>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</si>
  <si>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</si>
  <si>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</si>
  <si>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</si>
  <si>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</si>
  <si>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</si>
  <si>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</si>
  <si>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</si>
  <si>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</si>
  <si>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</si>
  <si>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</si>
  <si>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</si>
  <si>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</si>
  <si>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</si>
  <si>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</si>
  <si>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</si>
  <si>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</si>
  <si>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</si>
  <si>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</si>
  <si>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</si>
  <si>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</si>
  <si>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</si>
  <si>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</si>
  <si>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</si>
  <si>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</si>
  <si>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</si>
  <si>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</si>
  <si>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</si>
  <si>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</si>
  <si>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</si>
  <si>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</si>
  <si>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</si>
  <si>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</si>
  <si>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</si>
  <si>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</si>
  <si>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</si>
  <si>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</si>
  <si>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</si>
  <si>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</si>
  <si>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</si>
  <si>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</si>
  <si>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</si>
  <si>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</si>
  <si>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</si>
  <si>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</si>
  <si>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</si>
  <si>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</si>
  <si>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</si>
  <si>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</si>
  <si>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</si>
  <si>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</si>
  <si>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</si>
  <si>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</si>
  <si>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</si>
  <si>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</si>
  <si>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</si>
  <si>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</si>
  <si>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</si>
  <si>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</si>
  <si>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</si>
  <si>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</si>
  <si>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</si>
  <si>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</si>
  <si>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</si>
  <si>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</si>
  <si>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</si>
  <si>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</si>
  <si>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</si>
  <si>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</si>
  <si>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</si>
  <si>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</si>
  <si>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</si>
  <si>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</si>
  <si>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</si>
  <si>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</si>
  <si>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</si>
  <si>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</si>
  <si>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</si>
  <si>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</si>
  <si>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</si>
  <si>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</si>
  <si>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</si>
  <si>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</si>
  <si>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</si>
  <si>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</si>
  <si>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</si>
  <si>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</si>
  <si>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</si>
  <si>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</si>
  <si>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</si>
  <si>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</si>
  <si>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</si>
  <si>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</si>
  <si>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</si>
  <si>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</si>
  <si>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</si>
  <si>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</si>
  <si>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</si>
  <si>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</si>
  <si>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</si>
  <si>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</si>
  <si>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</si>
  <si>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</si>
  <si>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</si>
  <si>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</si>
  <si>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</si>
  <si>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</si>
  <si>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</si>
  <si>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</si>
  <si>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</si>
  <si>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</si>
  <si>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</si>
  <si>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</si>
  <si>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</si>
  <si>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</si>
  <si>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</si>
  <si>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</si>
  <si>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</si>
  <si>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</si>
  <si>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</si>
  <si>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</si>
  <si>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</si>
  <si>
    <t>Hàng bán tháng 05.2025</t>
  </si>
  <si>
    <t>T05.2025</t>
  </si>
  <si>
    <t>00028152</t>
  </si>
  <si>
    <t>00032986</t>
  </si>
  <si>
    <t>00032987</t>
  </si>
  <si>
    <t>00032988</t>
  </si>
  <si>
    <t>HBTL25011620</t>
  </si>
  <si>
    <t>HBTL25011277</t>
  </si>
  <si>
    <t>HBTL25011618</t>
  </si>
  <si>
    <t>HBTL25011619</t>
  </si>
  <si>
    <t>Thanh toán ngày 18/06/2025</t>
  </si>
  <si>
    <t>Thanh toán ngày 18/06/2025 (HADA VN)</t>
  </si>
  <si>
    <t>00040116</t>
  </si>
  <si>
    <t>00040117</t>
  </si>
  <si>
    <t>HBTL25011744</t>
  </si>
  <si>
    <t>HBTL25012065</t>
  </si>
  <si>
    <t>Hàng bán tháng 06.2025</t>
  </si>
  <si>
    <t>T06.2025</t>
  </si>
  <si>
    <t>Hàng bán tháng 07.2025</t>
  </si>
  <si>
    <t>T07.2025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</si>
  <si>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</si>
  <si>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</si>
  <si>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</si>
  <si>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</si>
  <si>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</si>
  <si>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</si>
  <si>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</si>
  <si>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</si>
  <si>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</si>
  <si>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/>
  </si>
  <si>
    <t>00046344</t>
  </si>
  <si>
    <t>1C25TNN</t>
  </si>
  <si>
    <t>CÔNG TY TNHH THƯƠNG MẠI HADA VIỆT NAM</t>
  </si>
  <si>
    <t>0110542608</t>
  </si>
  <si>
    <t>00046345</t>
  </si>
  <si>
    <t>00046346</t>
  </si>
  <si>
    <t>00050701</t>
  </si>
  <si>
    <t>00055778</t>
  </si>
  <si>
    <t>00055779</t>
  </si>
  <si>
    <t>00055822</t>
  </si>
  <si>
    <t>Hàng Trả -Tmart Store Mỹ Đình, Nam Từ Liêm - A.Đăng - Tmart99996</t>
  </si>
  <si>
    <t>Hàng bán tháng 08.2025</t>
  </si>
  <si>
    <t>T08.2025</t>
  </si>
  <si>
    <t>Số dòng = 9</t>
  </si>
  <si>
    <t>HBTL25012950</t>
  </si>
  <si>
    <t>Thanh toán ngày 17/09/2025 (HADA VN)</t>
  </si>
  <si>
    <t>Người liên hệ</t>
  </si>
  <si>
    <t>Mã khách hàng</t>
  </si>
  <si>
    <t>BH20259336</t>
  </si>
  <si>
    <t>Tmart99999</t>
  </si>
  <si>
    <t>00059805</t>
  </si>
  <si>
    <t>TMARTHATECO</t>
  </si>
  <si>
    <t>Tmart Store Hateco Yên Sở - A.Đăng, KM CHÂN GIÒ MUỐI 300G X 15% VÀ GÀ MUỐI 500G X 15% TỪ NGÀY 01-09-2025 ĐẾN 30-09-2025</t>
  </si>
  <si>
    <t>BH20259334</t>
  </si>
  <si>
    <t>Tmart99996</t>
  </si>
  <si>
    <t>00059804</t>
  </si>
  <si>
    <t>Tmart Store Mỹ Đình, Nam Từ Liêm - A.Đăng, KM CHÂN GIÒ MUỐI 300G X 15% VÀ GÀ MUỐI 500G X 15% TỬ NGÀY 01-09-2025 ĐẾN 30-09-2025</t>
  </si>
  <si>
    <t>BH20259332</t>
  </si>
  <si>
    <t>Tmart99998</t>
  </si>
  <si>
    <t>00059802</t>
  </si>
  <si>
    <t>Tmart Store Nghĩa Đô - A.Đăng, KM CHÂN GIÒ MUỐI 300G X 15% VÀ GÀ MUỐI 500G X 15% TỪ NGÀY 01-09-2025 ĐẾN 30-09-2025</t>
  </si>
  <si>
    <t>BH2359560</t>
  </si>
  <si>
    <t>00063329</t>
  </si>
  <si>
    <t>BH2359582</t>
  </si>
  <si>
    <t>00063339</t>
  </si>
  <si>
    <t>Hàng bán tháng 09.2025</t>
  </si>
  <si>
    <t>Thanh toán ngày 17/09/2025</t>
  </si>
  <si>
    <t>BH2363191</t>
  </si>
  <si>
    <t>BH2363502</t>
  </si>
  <si>
    <t>BH2363501</t>
  </si>
  <si>
    <t>00069168</t>
  </si>
  <si>
    <t>00069250</t>
  </si>
  <si>
    <t>00069249</t>
  </si>
  <si>
    <t>HN/HTKD0001</t>
  </si>
  <si>
    <t>ĐÃ KIỂM TRA - Hàng trả - tmart99999 - Tmart Store Hateco Yên Sở - A.Đăng - phiếu: KD0001 - Phiếu ngày (29/10/2025</t>
  </si>
  <si>
    <t>Hàng bán tháng 10.2025</t>
  </si>
  <si>
    <t>T10.2025</t>
  </si>
  <si>
    <t>HN/HT29102507</t>
  </si>
  <si>
    <t>BH2366782</t>
  </si>
  <si>
    <t>BH2368378</t>
  </si>
  <si>
    <t>BH2368379</t>
  </si>
  <si>
    <t>00074910</t>
  </si>
  <si>
    <t>00078344</t>
  </si>
  <si>
    <t>00078345</t>
  </si>
  <si>
    <t>Hàng bán tháng 11.2025</t>
  </si>
  <si>
    <t>Thanh toán ngày 04/12/2025 (HADA VN)</t>
  </si>
  <si>
    <t>Thanh toán ngày 04/12/2025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</si>
</sst>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6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49" fontId="4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38" fontId="13" fillId="0" borderId="5" xfId="0" applyNumberFormat="1" applyFont="1" applyBorder="1" applyAlignment="1">
      <alignment horizontal="right" vertical="center"/>
    </xf>
    <xf numFmtId="14" fontId="13" fillId="0" borderId="5" xfId="0" applyNumberFormat="1" applyFont="1" applyBorder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2"/>
  <sheetViews>
    <sheetView tabSelected="1" topLeftCell="A10" workbookViewId="0">
      <selection activeCell="I18" sqref="I18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10" ht="19.5" x14ac:dyDescent="0.3">
      <c r="B1" s="66" t="s">
        <v>174</v>
      </c>
      <c r="C1" s="66"/>
      <c r="D1" s="66"/>
      <c r="E1" s="66"/>
      <c r="F1" s="66"/>
      <c r="G1" s="66"/>
    </row>
    <row r="2" spans="2:10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10" ht="15.75" x14ac:dyDescent="0.25">
      <c r="B3" s="3"/>
      <c r="C3" s="4" t="s">
        <v>7</v>
      </c>
      <c r="D3" s="5"/>
      <c r="E3" s="6"/>
      <c r="F3" s="7"/>
      <c r="G3" s="7"/>
    </row>
    <row r="4" spans="2:10" ht="15.75" x14ac:dyDescent="0.25">
      <c r="B4" s="8"/>
      <c r="C4" s="4" t="s">
        <v>145</v>
      </c>
      <c r="D4" s="5">
        <v>5928760</v>
      </c>
      <c r="E4" s="6"/>
      <c r="F4" s="7"/>
      <c r="G4" s="7"/>
    </row>
    <row r="5" spans="2:10" ht="15.75" x14ac:dyDescent="0.25">
      <c r="B5" s="8"/>
      <c r="C5" s="4" t="s">
        <v>156</v>
      </c>
      <c r="D5" s="5">
        <v>7584159</v>
      </c>
      <c r="E5" s="6"/>
      <c r="F5" s="7"/>
      <c r="G5" s="7"/>
    </row>
    <row r="6" spans="2:10" ht="15.75" x14ac:dyDescent="0.25">
      <c r="B6" s="8"/>
      <c r="C6" s="4" t="s">
        <v>163</v>
      </c>
      <c r="D6" s="5">
        <v>4762398</v>
      </c>
      <c r="E6" s="6"/>
      <c r="F6" s="7"/>
      <c r="G6" s="7"/>
      <c r="I6" s="32"/>
    </row>
    <row r="7" spans="2:10" ht="15.75" x14ac:dyDescent="0.25">
      <c r="B7" s="8"/>
      <c r="C7" s="4" t="s">
        <v>172</v>
      </c>
      <c r="D7" s="5">
        <v>9018148</v>
      </c>
      <c r="E7" s="6"/>
      <c r="F7" s="7"/>
      <c r="G7" s="7"/>
      <c r="I7" s="32"/>
    </row>
    <row r="8" spans="2:10" ht="15.75" x14ac:dyDescent="0.25">
      <c r="B8" s="8"/>
      <c r="C8" s="4" t="s">
        <v>179</v>
      </c>
      <c r="D8" s="5">
        <v>9686774</v>
      </c>
      <c r="E8" s="6"/>
      <c r="F8" s="7"/>
      <c r="G8" s="7"/>
      <c r="I8" s="32"/>
    </row>
    <row r="9" spans="2:10" ht="15.75" x14ac:dyDescent="0.25">
      <c r="B9" s="8"/>
      <c r="C9" s="4" t="s">
        <v>186</v>
      </c>
      <c r="D9" s="5">
        <v>6626526</v>
      </c>
      <c r="E9" s="6"/>
      <c r="F9" s="7"/>
      <c r="G9" s="7"/>
      <c r="I9" s="32"/>
    </row>
    <row r="10" spans="2:10" ht="15.75" x14ac:dyDescent="0.25">
      <c r="B10" s="8"/>
      <c r="C10" s="4" t="s">
        <v>201</v>
      </c>
      <c r="D10" s="5">
        <v>4781913</v>
      </c>
      <c r="E10" s="6"/>
      <c r="F10" s="7"/>
      <c r="G10" s="7"/>
      <c r="I10" s="32"/>
    </row>
    <row r="11" spans="2:10" ht="15.75" x14ac:dyDescent="0.25">
      <c r="B11" s="8"/>
      <c r="C11" s="4" t="s">
        <v>212</v>
      </c>
      <c r="D11" s="5">
        <v>5609535</v>
      </c>
      <c r="E11" s="6"/>
      <c r="F11" s="7"/>
      <c r="G11" s="7"/>
      <c r="I11" s="32"/>
    </row>
    <row r="12" spans="2:10" ht="15.75" x14ac:dyDescent="0.25">
      <c r="B12" s="8"/>
      <c r="C12" s="50" t="s">
        <v>214</v>
      </c>
      <c r="D12" s="51">
        <v>8627782</v>
      </c>
      <c r="E12" s="6"/>
      <c r="F12" s="7"/>
      <c r="G12" s="7"/>
      <c r="I12" s="32">
        <f>+D12-E29</f>
        <v>7823801</v>
      </c>
      <c r="J12">
        <v>8953187</v>
      </c>
    </row>
    <row r="13" spans="2:10" ht="15.75" x14ac:dyDescent="0.25">
      <c r="B13" s="8"/>
      <c r="C13" s="50" t="s">
        <v>230</v>
      </c>
      <c r="D13" s="51">
        <v>3221960</v>
      </c>
      <c r="E13" s="6"/>
      <c r="F13" s="7"/>
      <c r="G13" s="7"/>
      <c r="I13" s="32">
        <f>+D13-E30</f>
        <v>3045833</v>
      </c>
      <c r="J13">
        <v>1916000</v>
      </c>
    </row>
    <row r="14" spans="2:10" ht="15.75" x14ac:dyDescent="0.25">
      <c r="B14" s="8"/>
      <c r="C14" s="50" t="s">
        <v>232</v>
      </c>
      <c r="D14" s="51">
        <v>5389495</v>
      </c>
      <c r="E14" s="6"/>
      <c r="F14" s="7"/>
      <c r="G14" s="7"/>
      <c r="I14" s="32">
        <f>+D14-E31</f>
        <v>4974143</v>
      </c>
    </row>
    <row r="15" spans="2:10" ht="15.75" x14ac:dyDescent="0.25">
      <c r="B15" s="8"/>
      <c r="C15" s="50" t="s">
        <v>255</v>
      </c>
      <c r="D15" s="51">
        <v>8937430</v>
      </c>
      <c r="E15" s="6"/>
      <c r="F15" s="7"/>
      <c r="G15" s="7"/>
      <c r="I15" s="32">
        <f>+D15-E32</f>
        <v>8529818</v>
      </c>
    </row>
    <row r="16" spans="2:10" ht="15.75" x14ac:dyDescent="0.25">
      <c r="B16" s="8"/>
      <c r="C16" s="50" t="s">
        <v>279</v>
      </c>
      <c r="D16" s="51">
        <v>8995390</v>
      </c>
      <c r="E16" s="6"/>
      <c r="F16" s="7"/>
      <c r="G16" s="7"/>
      <c r="I16" s="32">
        <f>+D16-E34</f>
        <v>8995390</v>
      </c>
    </row>
    <row r="17" spans="2:9" ht="15.75" x14ac:dyDescent="0.25">
      <c r="B17" s="8"/>
      <c r="C17" s="50" t="s">
        <v>289</v>
      </c>
      <c r="D17" s="51">
        <v>7139106</v>
      </c>
      <c r="E17" s="6"/>
      <c r="F17" s="7"/>
      <c r="G17" s="7"/>
      <c r="I17" s="32">
        <f>+D17-E33</f>
        <v>7029958</v>
      </c>
    </row>
    <row r="18" spans="2:9" ht="15.75" x14ac:dyDescent="0.25">
      <c r="B18" s="8"/>
      <c r="C18" s="50" t="s">
        <v>298</v>
      </c>
      <c r="D18" s="51">
        <v>6040087</v>
      </c>
      <c r="E18" s="6"/>
      <c r="F18" s="7"/>
      <c r="G18" s="7"/>
      <c r="I18" s="32">
        <f>+D18-E34</f>
        <v>6040087</v>
      </c>
    </row>
    <row r="19" spans="2:9" ht="15.75" x14ac:dyDescent="0.25">
      <c r="B19" s="8"/>
      <c r="C19" s="4"/>
      <c r="D19" s="6"/>
      <c r="E19" s="6"/>
      <c r="F19" s="7"/>
      <c r="G19" s="7"/>
      <c r="I19" s="32"/>
    </row>
    <row r="20" spans="2:9" ht="15.75" x14ac:dyDescent="0.25">
      <c r="B20" s="67" t="s">
        <v>31</v>
      </c>
      <c r="C20" s="68"/>
      <c r="D20" s="9">
        <f>+SUM(D3:D19)</f>
        <v>102349463</v>
      </c>
      <c r="E20" s="9"/>
      <c r="F20" s="10"/>
      <c r="G20" s="10"/>
      <c r="I20" s="32"/>
    </row>
    <row r="21" spans="2:9" ht="15.75" x14ac:dyDescent="0.25">
      <c r="B21" s="8" t="s">
        <v>146</v>
      </c>
      <c r="C21" s="16" t="s">
        <v>32</v>
      </c>
      <c r="D21" s="55"/>
      <c r="E21" s="5">
        <v>154486</v>
      </c>
      <c r="F21" s="15"/>
      <c r="G21" s="15"/>
    </row>
    <row r="22" spans="2:9" ht="15.75" x14ac:dyDescent="0.25">
      <c r="B22" s="8" t="s">
        <v>157</v>
      </c>
      <c r="C22" s="16" t="s">
        <v>32</v>
      </c>
      <c r="D22" s="55"/>
      <c r="E22" s="5">
        <v>631595</v>
      </c>
      <c r="F22" s="15"/>
      <c r="G22" s="15"/>
    </row>
    <row r="23" spans="2:9" ht="15.75" x14ac:dyDescent="0.25">
      <c r="B23" s="8" t="s">
        <v>164</v>
      </c>
      <c r="C23" s="16" t="s">
        <v>32</v>
      </c>
      <c r="D23" s="55"/>
      <c r="E23" s="5">
        <v>443390</v>
      </c>
      <c r="F23" s="15"/>
      <c r="G23" s="15"/>
    </row>
    <row r="24" spans="2:9" ht="15.75" x14ac:dyDescent="0.25">
      <c r="B24" s="8" t="s">
        <v>173</v>
      </c>
      <c r="C24" s="16" t="s">
        <v>32</v>
      </c>
      <c r="D24" s="55"/>
      <c r="E24" s="5">
        <v>722635</v>
      </c>
      <c r="F24" s="15"/>
      <c r="G24" s="15"/>
    </row>
    <row r="25" spans="2:9" ht="15.75" x14ac:dyDescent="0.25">
      <c r="B25" s="8" t="s">
        <v>190</v>
      </c>
      <c r="C25" s="16" t="s">
        <v>32</v>
      </c>
      <c r="D25" s="55"/>
      <c r="E25" s="5">
        <v>189186</v>
      </c>
      <c r="F25" s="15"/>
      <c r="G25" s="15"/>
    </row>
    <row r="26" spans="2:9" ht="15.75" x14ac:dyDescent="0.25">
      <c r="B26" s="8" t="s">
        <v>187</v>
      </c>
      <c r="C26" s="16" t="s">
        <v>32</v>
      </c>
      <c r="D26" s="55"/>
      <c r="E26" s="5">
        <v>428766</v>
      </c>
      <c r="F26" s="15"/>
      <c r="G26" s="15"/>
    </row>
    <row r="27" spans="2:9" ht="15.75" x14ac:dyDescent="0.25">
      <c r="B27" s="8" t="s">
        <v>200</v>
      </c>
      <c r="C27" s="16" t="s">
        <v>32</v>
      </c>
      <c r="D27" s="55"/>
      <c r="E27" s="5">
        <v>158599</v>
      </c>
      <c r="F27" s="15"/>
      <c r="G27" s="15"/>
    </row>
    <row r="28" spans="2:9" ht="15.75" x14ac:dyDescent="0.25">
      <c r="B28" s="8" t="s">
        <v>213</v>
      </c>
      <c r="C28" s="16" t="s">
        <v>32</v>
      </c>
      <c r="D28" s="55"/>
      <c r="E28" s="5">
        <v>1401116</v>
      </c>
      <c r="F28" s="15"/>
      <c r="G28" s="15"/>
    </row>
    <row r="29" spans="2:9" ht="15.75" x14ac:dyDescent="0.25">
      <c r="B29" s="52" t="s">
        <v>215</v>
      </c>
      <c r="C29" s="53" t="s">
        <v>32</v>
      </c>
      <c r="D29" s="54"/>
      <c r="E29" s="51">
        <v>803981</v>
      </c>
      <c r="F29" s="15"/>
      <c r="G29" s="15"/>
    </row>
    <row r="30" spans="2:9" ht="15.75" x14ac:dyDescent="0.25">
      <c r="B30" s="52" t="s">
        <v>231</v>
      </c>
      <c r="C30" s="53" t="s">
        <v>32</v>
      </c>
      <c r="D30" s="54"/>
      <c r="E30" s="51">
        <v>176127</v>
      </c>
      <c r="F30" s="15"/>
      <c r="G30" s="15"/>
    </row>
    <row r="31" spans="2:9" ht="15.75" x14ac:dyDescent="0.25">
      <c r="B31" s="52" t="s">
        <v>233</v>
      </c>
      <c r="C31" s="53" t="s">
        <v>32</v>
      </c>
      <c r="D31" s="54"/>
      <c r="E31" s="51">
        <v>415352</v>
      </c>
      <c r="F31" s="15"/>
      <c r="G31" s="15"/>
    </row>
    <row r="32" spans="2:9" ht="15.75" x14ac:dyDescent="0.25">
      <c r="B32" s="52" t="s">
        <v>256</v>
      </c>
      <c r="C32" s="53" t="s">
        <v>32</v>
      </c>
      <c r="D32" s="54"/>
      <c r="E32" s="51">
        <v>407612</v>
      </c>
      <c r="F32" s="15"/>
      <c r="G32" s="15"/>
    </row>
    <row r="33" spans="2:7" ht="15.75" x14ac:dyDescent="0.25">
      <c r="B33" s="52" t="s">
        <v>290</v>
      </c>
      <c r="C33" s="53" t="s">
        <v>32</v>
      </c>
      <c r="D33" s="54"/>
      <c r="E33" s="51">
        <v>109148</v>
      </c>
      <c r="F33" s="15"/>
      <c r="G33" s="15"/>
    </row>
    <row r="34" spans="2:7" ht="15.75" x14ac:dyDescent="0.25">
      <c r="B34" s="11"/>
      <c r="C34" s="12"/>
      <c r="D34" s="13"/>
      <c r="E34" s="14"/>
      <c r="F34" s="15"/>
      <c r="G34" s="15"/>
    </row>
    <row r="35" spans="2:7" ht="15.75" x14ac:dyDescent="0.25">
      <c r="B35" s="69" t="s">
        <v>4</v>
      </c>
      <c r="C35" s="70"/>
      <c r="D35" s="9"/>
      <c r="E35" s="18">
        <f>+SUM(E21:E34)</f>
        <v>6041993</v>
      </c>
      <c r="F35" s="10"/>
      <c r="G35" s="19"/>
    </row>
    <row r="36" spans="2:7" ht="15.75" x14ac:dyDescent="0.25">
      <c r="B36" s="3"/>
      <c r="C36" s="16" t="s">
        <v>181</v>
      </c>
      <c r="D36" s="6"/>
      <c r="E36" s="17"/>
      <c r="F36" s="7"/>
      <c r="G36" s="7">
        <v>3052248</v>
      </c>
    </row>
    <row r="37" spans="2:7" ht="15.75" x14ac:dyDescent="0.25">
      <c r="B37" s="3"/>
      <c r="C37" s="16" t="s">
        <v>180</v>
      </c>
      <c r="D37" s="6"/>
      <c r="E37" s="17"/>
      <c r="F37" s="7"/>
      <c r="G37" s="7">
        <v>9674590</v>
      </c>
    </row>
    <row r="38" spans="2:7" ht="15.75" x14ac:dyDescent="0.25">
      <c r="B38" s="3"/>
      <c r="C38" s="16" t="s">
        <v>203</v>
      </c>
      <c r="D38" s="6"/>
      <c r="E38" s="17"/>
      <c r="F38" s="7"/>
      <c r="G38" s="7">
        <v>5064668</v>
      </c>
    </row>
    <row r="39" spans="2:7" ht="15.75" x14ac:dyDescent="0.25">
      <c r="B39" s="3"/>
      <c r="C39" s="16" t="s">
        <v>202</v>
      </c>
      <c r="D39" s="6"/>
      <c r="E39" s="17"/>
      <c r="F39" s="7"/>
      <c r="G39" s="7">
        <v>7549853</v>
      </c>
    </row>
    <row r="40" spans="2:7" ht="15.75" x14ac:dyDescent="0.25">
      <c r="B40" s="3"/>
      <c r="C40" s="16" t="s">
        <v>225</v>
      </c>
      <c r="D40" s="6"/>
      <c r="E40" s="17"/>
      <c r="F40" s="7"/>
      <c r="G40" s="7">
        <v>7672891</v>
      </c>
    </row>
    <row r="41" spans="2:7" ht="15.75" x14ac:dyDescent="0.25">
      <c r="B41" s="3"/>
      <c r="C41" s="16" t="s">
        <v>224</v>
      </c>
      <c r="D41" s="6"/>
      <c r="E41" s="17"/>
      <c r="F41" s="7"/>
      <c r="G41" s="7">
        <v>8022457</v>
      </c>
    </row>
    <row r="42" spans="2:7" ht="15.75" x14ac:dyDescent="0.25">
      <c r="B42" s="3"/>
      <c r="C42" s="16" t="s">
        <v>259</v>
      </c>
      <c r="D42" s="6"/>
      <c r="E42" s="17"/>
      <c r="F42" s="7"/>
      <c r="G42" s="7">
        <v>3387108</v>
      </c>
    </row>
    <row r="43" spans="2:7" ht="15.75" x14ac:dyDescent="0.25">
      <c r="B43" s="3"/>
      <c r="C43" s="16" t="s">
        <v>280</v>
      </c>
      <c r="D43" s="6"/>
      <c r="E43" s="17"/>
      <c r="F43" s="7"/>
      <c r="G43" s="7">
        <v>5445000</v>
      </c>
    </row>
    <row r="44" spans="2:7" ht="15.75" x14ac:dyDescent="0.25">
      <c r="B44" s="3"/>
      <c r="C44" s="16" t="s">
        <v>299</v>
      </c>
      <c r="D44" s="6"/>
      <c r="E44" s="17"/>
      <c r="F44" s="7"/>
      <c r="G44" s="7">
        <v>8953187</v>
      </c>
    </row>
    <row r="45" spans="2:7" ht="15.75" x14ac:dyDescent="0.25">
      <c r="B45" s="3"/>
      <c r="C45" s="16" t="s">
        <v>300</v>
      </c>
      <c r="D45" s="6"/>
      <c r="E45" s="17"/>
      <c r="F45" s="7"/>
      <c r="G45" s="7">
        <v>1916000</v>
      </c>
    </row>
    <row r="46" spans="2:7" ht="15.75" x14ac:dyDescent="0.25">
      <c r="B46" s="3"/>
      <c r="C46" s="16"/>
      <c r="D46" s="6"/>
      <c r="E46" s="17"/>
      <c r="F46" s="7"/>
      <c r="G46" s="7"/>
    </row>
    <row r="47" spans="2:7" ht="15.75" x14ac:dyDescent="0.25">
      <c r="B47" s="69" t="s">
        <v>5</v>
      </c>
      <c r="C47" s="70"/>
      <c r="D47" s="20"/>
      <c r="E47" s="18"/>
      <c r="F47" s="19"/>
      <c r="G47" s="21">
        <f>SUM(G36:G46)</f>
        <v>60738002</v>
      </c>
    </row>
    <row r="48" spans="2:7" ht="18" customHeight="1" x14ac:dyDescent="0.25">
      <c r="B48" s="71" t="s">
        <v>90</v>
      </c>
      <c r="C48" s="72"/>
      <c r="D48" s="72"/>
      <c r="E48" s="72"/>
      <c r="F48" s="73"/>
      <c r="G48" s="22">
        <f>D20-E35-G47</f>
        <v>35569468</v>
      </c>
    </row>
    <row r="49" spans="6:7" x14ac:dyDescent="0.2">
      <c r="G49" s="32"/>
    </row>
    <row r="51" spans="6:7" x14ac:dyDescent="0.2">
      <c r="F51" s="32"/>
    </row>
    <row r="52" spans="6:7" x14ac:dyDescent="0.2">
      <c r="F52" s="32"/>
    </row>
  </sheetData>
  <mergeCells count="5">
    <mergeCell ref="B1:G1"/>
    <mergeCell ref="B20:C20"/>
    <mergeCell ref="B35:C35"/>
    <mergeCell ref="B47:C47"/>
    <mergeCell ref="B48:F48"/>
  </mergeCells>
  <phoneticPr fontId="9" type="noConversion"/>
  <conditionalFormatting sqref="B47:B48 B35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outlinePr summaryBelow="0"/>
  </sheetPr>
  <dimension ref="A1:K8"/>
  <sheetViews>
    <sheetView topLeftCell="C1"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1" width="10.75" style="35" bestFit="1" customWidth="1"/>
    <col min="12" max="16384" width="9.125" style="35"/>
  </cols>
  <sheetData>
    <row r="1" spans="1:11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1" x14ac:dyDescent="0.2">
      <c r="A3" s="39">
        <v>45730</v>
      </c>
      <c r="B3" s="39">
        <v>45730</v>
      </c>
      <c r="C3" s="40" t="s">
        <v>193</v>
      </c>
      <c r="D3" s="24" t="s">
        <v>17</v>
      </c>
      <c r="E3" s="24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1" x14ac:dyDescent="0.2">
      <c r="A4" s="39">
        <v>45730</v>
      </c>
      <c r="B4" s="39">
        <v>45730</v>
      </c>
      <c r="C4" s="40" t="s">
        <v>194</v>
      </c>
      <c r="D4" s="24" t="s">
        <v>17</v>
      </c>
      <c r="E4" s="24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1" x14ac:dyDescent="0.2">
      <c r="A5" s="39">
        <v>45730</v>
      </c>
      <c r="B5" s="39">
        <v>45730</v>
      </c>
      <c r="C5" s="40" t="s">
        <v>195</v>
      </c>
      <c r="D5" s="24" t="s">
        <v>17</v>
      </c>
      <c r="E5" s="24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  <c r="K5" s="49">
        <f>+J8-J5</f>
        <v>3590011</v>
      </c>
    </row>
    <row r="6" spans="1:11" x14ac:dyDescent="0.2">
      <c r="A6" s="39">
        <v>45733</v>
      </c>
      <c r="B6" s="39">
        <v>45733</v>
      </c>
      <c r="C6" s="40" t="s">
        <v>198</v>
      </c>
      <c r="D6" s="40" t="s">
        <v>17</v>
      </c>
      <c r="E6" s="24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25">
        <v>-109279</v>
      </c>
    </row>
    <row r="7" spans="1:11" x14ac:dyDescent="0.2">
      <c r="A7" s="39">
        <v>45742</v>
      </c>
      <c r="B7" s="39">
        <v>45742</v>
      </c>
      <c r="C7" s="40" t="s">
        <v>199</v>
      </c>
      <c r="D7" s="40" t="s">
        <v>17</v>
      </c>
      <c r="E7" s="24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1" x14ac:dyDescent="0.2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ummaryBelow="0"/>
  </sheetPr>
  <dimension ref="A1:J8"/>
  <sheetViews>
    <sheetView topLeftCell="C1"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45693</v>
      </c>
      <c r="B3" s="23">
        <v>45693</v>
      </c>
      <c r="C3" s="24" t="s">
        <v>182</v>
      </c>
      <c r="D3" s="24" t="s">
        <v>17</v>
      </c>
      <c r="E3" s="24" t="s">
        <v>52</v>
      </c>
      <c r="F3" s="24" t="s">
        <v>104</v>
      </c>
      <c r="G3" s="25">
        <v>1843988</v>
      </c>
      <c r="H3" s="25">
        <v>165959</v>
      </c>
      <c r="I3" s="25">
        <v>134242</v>
      </c>
      <c r="J3" s="25">
        <v>1812271</v>
      </c>
    </row>
    <row r="4" spans="1:10" x14ac:dyDescent="0.2">
      <c r="A4" s="23">
        <v>45693</v>
      </c>
      <c r="B4" s="23">
        <v>45693</v>
      </c>
      <c r="C4" s="24" t="s">
        <v>183</v>
      </c>
      <c r="D4" s="24" t="s">
        <v>17</v>
      </c>
      <c r="E4" s="24" t="s">
        <v>52</v>
      </c>
      <c r="F4" s="24" t="s">
        <v>136</v>
      </c>
      <c r="G4" s="25">
        <v>1103288</v>
      </c>
      <c r="H4" s="25">
        <v>99295</v>
      </c>
      <c r="I4" s="25">
        <v>80319</v>
      </c>
      <c r="J4" s="25">
        <v>1084312</v>
      </c>
    </row>
    <row r="5" spans="1:10" x14ac:dyDescent="0.2">
      <c r="A5" s="23">
        <v>45693</v>
      </c>
      <c r="B5" s="23">
        <v>45693</v>
      </c>
      <c r="C5" s="24" t="s">
        <v>184</v>
      </c>
      <c r="D5" s="24" t="s">
        <v>17</v>
      </c>
      <c r="E5" s="24" t="s">
        <v>52</v>
      </c>
      <c r="F5" s="24" t="s">
        <v>137</v>
      </c>
      <c r="G5" s="25">
        <v>2252326</v>
      </c>
      <c r="H5" s="25">
        <v>202710</v>
      </c>
      <c r="I5" s="25">
        <v>163969</v>
      </c>
      <c r="J5" s="25">
        <v>2213585</v>
      </c>
    </row>
    <row r="6" spans="1:10" x14ac:dyDescent="0.2">
      <c r="A6" s="23">
        <v>45712</v>
      </c>
      <c r="B6" s="23">
        <v>45712</v>
      </c>
      <c r="C6" s="24" t="s">
        <v>185</v>
      </c>
      <c r="D6" s="24" t="s">
        <v>17</v>
      </c>
      <c r="E6" s="24" t="s">
        <v>52</v>
      </c>
      <c r="F6" s="24" t="s">
        <v>104</v>
      </c>
      <c r="G6" s="25">
        <v>1542896</v>
      </c>
      <c r="H6" s="25">
        <v>138861</v>
      </c>
      <c r="I6" s="25">
        <v>112323</v>
      </c>
      <c r="J6" s="25">
        <v>1516358</v>
      </c>
    </row>
    <row r="7" spans="1:10" x14ac:dyDescent="0.2">
      <c r="A7" s="39">
        <v>45714</v>
      </c>
      <c r="B7" s="39">
        <v>45714</v>
      </c>
      <c r="C7" s="40" t="s">
        <v>191</v>
      </c>
      <c r="D7" s="24" t="s">
        <v>17</v>
      </c>
      <c r="E7" s="24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75" t="s">
        <v>45</v>
      </c>
      <c r="B1" s="75"/>
      <c r="C1" s="75"/>
      <c r="D1" s="75"/>
      <c r="E1" s="75"/>
      <c r="F1" s="75"/>
      <c r="G1" s="75"/>
      <c r="H1" s="75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95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74" t="s">
        <v>46</v>
      </c>
      <c r="B18" s="74"/>
      <c r="C18" s="74"/>
      <c r="D18" s="74"/>
      <c r="E18" s="74"/>
      <c r="F18" s="74"/>
      <c r="G18" s="74"/>
      <c r="H18" s="74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9000000}"/>
  <mergeCells count="2">
    <mergeCell ref="A18:H18"/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74" t="s">
        <v>61</v>
      </c>
      <c r="B8" s="74"/>
      <c r="C8" s="74"/>
      <c r="D8" s="74"/>
      <c r="E8" s="74"/>
      <c r="F8" s="74"/>
      <c r="G8" s="74"/>
      <c r="H8" s="74"/>
      <c r="I8" s="74"/>
      <c r="J8" s="74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74" t="s">
        <v>61</v>
      </c>
      <c r="B14" s="74"/>
      <c r="C14" s="74"/>
      <c r="D14" s="74"/>
      <c r="E14" s="74"/>
      <c r="F14" s="74"/>
      <c r="G14" s="74"/>
      <c r="H14" s="74"/>
      <c r="I14" s="74"/>
      <c r="J14" s="74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outlinePr summaryBelow="0"/>
  </sheetPr>
  <dimension ref="A1:J7"/>
  <sheetViews>
    <sheetView topLeftCell="C1"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45673</v>
      </c>
      <c r="B3" s="39">
        <v>45673</v>
      </c>
      <c r="C3" s="40" t="s">
        <v>175</v>
      </c>
      <c r="D3" s="24" t="s">
        <v>17</v>
      </c>
      <c r="E3" s="24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">
      <c r="A4" s="39">
        <v>45673</v>
      </c>
      <c r="B4" s="39">
        <v>45673</v>
      </c>
      <c r="C4" s="40" t="s">
        <v>176</v>
      </c>
      <c r="D4" s="24" t="s">
        <v>17</v>
      </c>
      <c r="E4" s="24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">
      <c r="A5" s="39">
        <v>45673</v>
      </c>
      <c r="B5" s="39">
        <v>45673</v>
      </c>
      <c r="C5" s="40" t="s">
        <v>177</v>
      </c>
      <c r="D5" s="24" t="s">
        <v>17</v>
      </c>
      <c r="E5" s="24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">
      <c r="A6" s="39">
        <v>45675</v>
      </c>
      <c r="B6" s="39">
        <v>45675</v>
      </c>
      <c r="C6" s="56" t="s">
        <v>188</v>
      </c>
      <c r="D6" s="24" t="s">
        <v>17</v>
      </c>
      <c r="E6" s="24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167</v>
      </c>
      <c r="D3" s="24" t="s">
        <v>17</v>
      </c>
      <c r="E3" s="24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165</v>
      </c>
      <c r="D4" s="24" t="s">
        <v>17</v>
      </c>
      <c r="E4" s="24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166</v>
      </c>
      <c r="D5" s="24" t="s">
        <v>17</v>
      </c>
      <c r="E5" s="24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168</v>
      </c>
      <c r="D6" s="24" t="s">
        <v>17</v>
      </c>
      <c r="E6" s="24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169</v>
      </c>
      <c r="D7" s="24" t="s">
        <v>17</v>
      </c>
      <c r="E7" s="24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170</v>
      </c>
      <c r="D8" s="24" t="s">
        <v>17</v>
      </c>
      <c r="E8" s="24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171</v>
      </c>
      <c r="D9" s="24" t="s">
        <v>17</v>
      </c>
      <c r="E9" s="24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159</v>
      </c>
      <c r="D3" s="24" t="s">
        <v>17</v>
      </c>
      <c r="E3" s="24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160</v>
      </c>
      <c r="D4" s="24" t="s">
        <v>17</v>
      </c>
      <c r="E4" s="24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161</v>
      </c>
      <c r="D5" s="24" t="s">
        <v>17</v>
      </c>
      <c r="E5" s="24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162</v>
      </c>
      <c r="D6" s="24" t="s">
        <v>17</v>
      </c>
      <c r="E6" s="24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147</v>
      </c>
      <c r="D3" s="24" t="s">
        <v>17</v>
      </c>
      <c r="E3" s="24" t="s">
        <v>52</v>
      </c>
      <c r="F3" s="24" t="s">
        <v>104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148</v>
      </c>
      <c r="D4" s="24" t="s">
        <v>17</v>
      </c>
      <c r="E4" s="24" t="s">
        <v>52</v>
      </c>
      <c r="F4" s="24" t="s">
        <v>136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149</v>
      </c>
      <c r="D5" s="24" t="s">
        <v>17</v>
      </c>
      <c r="E5" s="24" t="s">
        <v>52</v>
      </c>
      <c r="F5" s="24" t="s">
        <v>137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150</v>
      </c>
      <c r="D6" s="24" t="s">
        <v>17</v>
      </c>
      <c r="E6" s="24" t="s">
        <v>52</v>
      </c>
      <c r="F6" s="24" t="s">
        <v>151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152</v>
      </c>
      <c r="D7" s="24" t="s">
        <v>17</v>
      </c>
      <c r="E7" s="24" t="s">
        <v>52</v>
      </c>
      <c r="F7" s="24" t="s">
        <v>153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154</v>
      </c>
      <c r="D8" s="24" t="s">
        <v>17</v>
      </c>
      <c r="E8" s="24" t="s">
        <v>52</v>
      </c>
      <c r="F8" s="24" t="s">
        <v>144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CF32-8203-49C0-94C9-7BFB0FB5F7E4}">
  <sheetPr>
    <tabColor rgb="FFFFFF00"/>
    <outlinePr summaryBelow="0"/>
  </sheetPr>
  <dimension ref="A1:M6"/>
  <sheetViews>
    <sheetView zoomScaleNormal="100" workbookViewId="0">
      <selection activeCell="M2" sqref="M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23">
        <v>45972</v>
      </c>
      <c r="B3" s="23">
        <v>45972</v>
      </c>
      <c r="C3" s="24" t="s">
        <v>292</v>
      </c>
      <c r="D3" s="24" t="s">
        <v>263</v>
      </c>
      <c r="E3" s="24" t="s">
        <v>295</v>
      </c>
      <c r="F3" s="40" t="s">
        <v>265</v>
      </c>
      <c r="G3" s="40" t="s">
        <v>17</v>
      </c>
      <c r="H3" s="40" t="s">
        <v>52</v>
      </c>
      <c r="I3" s="24" t="s">
        <v>104</v>
      </c>
      <c r="J3" s="25">
        <v>2365294</v>
      </c>
      <c r="K3" s="25">
        <v>212876</v>
      </c>
      <c r="L3" s="25">
        <v>172193</v>
      </c>
      <c r="M3" s="43">
        <f>+J3-K3+L3</f>
        <v>2324611</v>
      </c>
    </row>
    <row r="4" spans="1:13" x14ac:dyDescent="0.2">
      <c r="A4" s="23">
        <v>45982</v>
      </c>
      <c r="B4" s="23">
        <v>45982</v>
      </c>
      <c r="C4" s="24" t="s">
        <v>293</v>
      </c>
      <c r="D4" s="24" t="s">
        <v>272</v>
      </c>
      <c r="E4" s="24" t="s">
        <v>296</v>
      </c>
      <c r="F4" s="40" t="s">
        <v>265</v>
      </c>
      <c r="G4" s="40" t="s">
        <v>17</v>
      </c>
      <c r="H4" s="40" t="s">
        <v>52</v>
      </c>
      <c r="I4" s="24" t="s">
        <v>136</v>
      </c>
      <c r="J4" s="25">
        <v>1874004</v>
      </c>
      <c r="K4" s="25">
        <v>168661</v>
      </c>
      <c r="L4" s="25">
        <v>136427</v>
      </c>
      <c r="M4" s="43">
        <f t="shared" ref="M4:M5" si="0">+J4-K4+L4</f>
        <v>1841770</v>
      </c>
    </row>
    <row r="5" spans="1:13" x14ac:dyDescent="0.2">
      <c r="A5" s="23">
        <v>45982</v>
      </c>
      <c r="B5" s="23">
        <v>45982</v>
      </c>
      <c r="C5" s="24" t="s">
        <v>294</v>
      </c>
      <c r="D5" s="24" t="s">
        <v>268</v>
      </c>
      <c r="E5" s="24" t="s">
        <v>297</v>
      </c>
      <c r="F5" s="40" t="s">
        <v>265</v>
      </c>
      <c r="G5" s="40" t="s">
        <v>17</v>
      </c>
      <c r="H5" s="40" t="s">
        <v>52</v>
      </c>
      <c r="I5" s="24" t="s">
        <v>137</v>
      </c>
      <c r="J5" s="25">
        <v>1906498</v>
      </c>
      <c r="K5" s="25">
        <v>171585</v>
      </c>
      <c r="L5" s="25">
        <v>138793</v>
      </c>
      <c r="M5" s="43">
        <f t="shared" si="0"/>
        <v>1873706</v>
      </c>
    </row>
    <row r="6" spans="1:13" x14ac:dyDescent="0.2">
      <c r="M6" s="43">
        <f>SUM(M3:M5)</f>
        <v>6040087</v>
      </c>
    </row>
  </sheetData>
  <mergeCells count="1">
    <mergeCell ref="A1:M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24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24" t="s">
        <v>139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128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129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130</v>
      </c>
      <c r="D5" s="40" t="s">
        <v>17</v>
      </c>
      <c r="E5" s="40" t="s">
        <v>52</v>
      </c>
      <c r="F5" s="24" t="s">
        <v>132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131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127</v>
      </c>
      <c r="D7" s="40" t="s">
        <v>17</v>
      </c>
      <c r="E7" s="40" t="s">
        <v>52</v>
      </c>
      <c r="F7" s="24" t="s">
        <v>123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125</v>
      </c>
      <c r="D9" s="40" t="s">
        <v>17</v>
      </c>
      <c r="E9" s="40" t="s">
        <v>52</v>
      </c>
      <c r="F9" s="24" t="s">
        <v>123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124</v>
      </c>
      <c r="D7" s="40" t="s">
        <v>17</v>
      </c>
      <c r="E7" s="40" t="s">
        <v>52</v>
      </c>
      <c r="F7" s="24" t="s">
        <v>123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74" t="s">
        <v>61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122</v>
      </c>
      <c r="D13" s="24" t="s">
        <v>17</v>
      </c>
      <c r="E13" s="24"/>
      <c r="F13" s="24" t="s">
        <v>123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3758-EF2E-4F73-804B-FF2E653A9ED3}">
  <sheetPr>
    <tabColor rgb="FFFFFF00"/>
    <outlinePr summaryBelow="0"/>
  </sheetPr>
  <dimension ref="A1:M7"/>
  <sheetViews>
    <sheetView zoomScaleNormal="100" workbookViewId="0">
      <selection activeCell="D3" sqref="D3:D5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23">
        <v>45951</v>
      </c>
      <c r="B3" s="23">
        <v>45951</v>
      </c>
      <c r="C3" s="24" t="s">
        <v>281</v>
      </c>
      <c r="D3" s="24" t="s">
        <v>263</v>
      </c>
      <c r="E3" s="24" t="s">
        <v>284</v>
      </c>
      <c r="F3" s="40" t="s">
        <v>265</v>
      </c>
      <c r="G3" s="40" t="s">
        <v>17</v>
      </c>
      <c r="H3" s="40" t="s">
        <v>52</v>
      </c>
      <c r="I3" s="24" t="s">
        <v>104</v>
      </c>
      <c r="J3" s="25">
        <v>2679667</v>
      </c>
      <c r="K3" s="25">
        <v>241171</v>
      </c>
      <c r="L3" s="25">
        <v>195080</v>
      </c>
      <c r="M3" s="43">
        <f>+J3-K3+L3</f>
        <v>2633576</v>
      </c>
    </row>
    <row r="4" spans="1:13" x14ac:dyDescent="0.2">
      <c r="A4" s="23">
        <v>45952</v>
      </c>
      <c r="B4" s="23">
        <v>45952</v>
      </c>
      <c r="C4" s="24" t="s">
        <v>282</v>
      </c>
      <c r="D4" s="24" t="s">
        <v>272</v>
      </c>
      <c r="E4" s="24" t="s">
        <v>285</v>
      </c>
      <c r="F4" s="40" t="s">
        <v>265</v>
      </c>
      <c r="G4" s="40" t="s">
        <v>17</v>
      </c>
      <c r="H4" s="40" t="s">
        <v>52</v>
      </c>
      <c r="I4" s="24" t="s">
        <v>136</v>
      </c>
      <c r="J4" s="25">
        <v>2675434</v>
      </c>
      <c r="K4" s="25">
        <v>240790</v>
      </c>
      <c r="L4" s="25">
        <v>194772</v>
      </c>
      <c r="M4" s="43">
        <f t="shared" ref="M4:M6" si="0">+J4-K4+L4</f>
        <v>2629416</v>
      </c>
    </row>
    <row r="5" spans="1:13" x14ac:dyDescent="0.2">
      <c r="A5" s="23">
        <v>45952</v>
      </c>
      <c r="B5" s="23">
        <v>45952</v>
      </c>
      <c r="C5" s="24" t="s">
        <v>283</v>
      </c>
      <c r="D5" s="24" t="s">
        <v>268</v>
      </c>
      <c r="E5" s="24" t="s">
        <v>286</v>
      </c>
      <c r="F5" s="40" t="s">
        <v>265</v>
      </c>
      <c r="G5" s="40" t="s">
        <v>17</v>
      </c>
      <c r="H5" s="40" t="s">
        <v>52</v>
      </c>
      <c r="I5" s="24" t="s">
        <v>137</v>
      </c>
      <c r="J5" s="25">
        <v>1908949</v>
      </c>
      <c r="K5" s="25">
        <v>171806</v>
      </c>
      <c r="L5" s="25">
        <v>138971</v>
      </c>
      <c r="M5" s="43">
        <f t="shared" si="0"/>
        <v>1876114</v>
      </c>
    </row>
    <row r="6" spans="1:13" x14ac:dyDescent="0.2">
      <c r="A6" s="23">
        <v>45959</v>
      </c>
      <c r="B6" s="23">
        <v>45959</v>
      </c>
      <c r="C6" s="24" t="s">
        <v>287</v>
      </c>
      <c r="D6" s="24" t="s">
        <v>263</v>
      </c>
      <c r="E6" s="40"/>
      <c r="F6" s="40" t="s">
        <v>265</v>
      </c>
      <c r="G6" s="40" t="s">
        <v>17</v>
      </c>
      <c r="H6" s="40" t="s">
        <v>52</v>
      </c>
      <c r="I6" s="40" t="s">
        <v>288</v>
      </c>
      <c r="J6" s="43">
        <v>-101063</v>
      </c>
      <c r="K6" s="43">
        <v>0</v>
      </c>
      <c r="L6" s="43">
        <v>-8085</v>
      </c>
      <c r="M6" s="43">
        <f t="shared" si="0"/>
        <v>-109148</v>
      </c>
    </row>
    <row r="7" spans="1:13" x14ac:dyDescent="0.2">
      <c r="M7" s="43">
        <f>SUM(M3:M6)</f>
        <v>7029958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/>
  </sheetPr>
  <dimension ref="A1:M8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39">
        <v>45918</v>
      </c>
      <c r="B3" s="39">
        <v>45918</v>
      </c>
      <c r="C3" s="40" t="s">
        <v>262</v>
      </c>
      <c r="D3" s="40" t="s">
        <v>263</v>
      </c>
      <c r="E3" s="40" t="s">
        <v>264</v>
      </c>
      <c r="F3" s="40" t="s">
        <v>265</v>
      </c>
      <c r="G3" s="40" t="s">
        <v>17</v>
      </c>
      <c r="H3" s="40" t="s">
        <v>52</v>
      </c>
      <c r="I3" s="40" t="s">
        <v>266</v>
      </c>
      <c r="J3" s="43">
        <v>1934999</v>
      </c>
      <c r="K3" s="43">
        <v>174150</v>
      </c>
      <c r="L3" s="43">
        <v>140868</v>
      </c>
      <c r="M3" s="43">
        <v>1901717</v>
      </c>
    </row>
    <row r="4" spans="1:13" x14ac:dyDescent="0.2">
      <c r="A4" s="39">
        <v>45918</v>
      </c>
      <c r="B4" s="39">
        <v>45918</v>
      </c>
      <c r="C4" s="40" t="s">
        <v>267</v>
      </c>
      <c r="D4" s="40" t="s">
        <v>268</v>
      </c>
      <c r="E4" s="40" t="s">
        <v>269</v>
      </c>
      <c r="F4" s="40" t="s">
        <v>265</v>
      </c>
      <c r="G4" s="40" t="s">
        <v>17</v>
      </c>
      <c r="H4" s="40" t="s">
        <v>52</v>
      </c>
      <c r="I4" s="40" t="s">
        <v>270</v>
      </c>
      <c r="J4" s="43">
        <v>1701984</v>
      </c>
      <c r="K4" s="43">
        <v>153179</v>
      </c>
      <c r="L4" s="43">
        <v>123904</v>
      </c>
      <c r="M4" s="43">
        <v>1672709</v>
      </c>
    </row>
    <row r="5" spans="1:13" x14ac:dyDescent="0.2">
      <c r="A5" s="39">
        <v>45918</v>
      </c>
      <c r="B5" s="39">
        <v>45918</v>
      </c>
      <c r="C5" s="40" t="s">
        <v>271</v>
      </c>
      <c r="D5" s="40" t="s">
        <v>272</v>
      </c>
      <c r="E5" s="40" t="s">
        <v>273</v>
      </c>
      <c r="F5" s="40" t="s">
        <v>265</v>
      </c>
      <c r="G5" s="40" t="s">
        <v>17</v>
      </c>
      <c r="H5" s="40" t="s">
        <v>52</v>
      </c>
      <c r="I5" s="40" t="s">
        <v>274</v>
      </c>
      <c r="J5" s="43">
        <v>1639297</v>
      </c>
      <c r="K5" s="43">
        <v>147537</v>
      </c>
      <c r="L5" s="43">
        <v>119341</v>
      </c>
      <c r="M5" s="43">
        <v>1611101</v>
      </c>
    </row>
    <row r="6" spans="1:13" x14ac:dyDescent="0.2">
      <c r="A6" s="39">
        <v>45930</v>
      </c>
      <c r="B6" s="39">
        <v>45930</v>
      </c>
      <c r="C6" s="40" t="s">
        <v>275</v>
      </c>
      <c r="D6" s="40" t="s">
        <v>263</v>
      </c>
      <c r="E6" s="40" t="s">
        <v>276</v>
      </c>
      <c r="F6" s="40" t="s">
        <v>265</v>
      </c>
      <c r="G6" s="40" t="s">
        <v>17</v>
      </c>
      <c r="H6" s="40" t="s">
        <v>52</v>
      </c>
      <c r="I6" s="40" t="s">
        <v>104</v>
      </c>
      <c r="J6" s="43">
        <v>2237244</v>
      </c>
      <c r="K6" s="43">
        <v>201353</v>
      </c>
      <c r="L6" s="43">
        <v>162871</v>
      </c>
      <c r="M6" s="43">
        <v>2198762</v>
      </c>
    </row>
    <row r="7" spans="1:13" x14ac:dyDescent="0.2">
      <c r="A7" s="39">
        <v>45930</v>
      </c>
      <c r="B7" s="39">
        <v>45930</v>
      </c>
      <c r="C7" s="40" t="s">
        <v>277</v>
      </c>
      <c r="D7" s="40" t="s">
        <v>272</v>
      </c>
      <c r="E7" s="40" t="s">
        <v>278</v>
      </c>
      <c r="F7" s="40" t="s">
        <v>265</v>
      </c>
      <c r="G7" s="40" t="s">
        <v>17</v>
      </c>
      <c r="H7" s="40" t="s">
        <v>52</v>
      </c>
      <c r="I7" s="40" t="s">
        <v>136</v>
      </c>
      <c r="J7" s="43">
        <v>1639297</v>
      </c>
      <c r="K7" s="43">
        <v>147537</v>
      </c>
      <c r="L7" s="43">
        <v>119341</v>
      </c>
      <c r="M7" s="43">
        <v>1611101</v>
      </c>
    </row>
    <row r="8" spans="1:13" x14ac:dyDescent="0.2">
      <c r="M8" s="43">
        <f>SUM(M3:M7)</f>
        <v>8995390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</sheetPr>
  <dimension ref="A1:J9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49.625" style="35" bestFit="1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57" t="s">
        <v>0</v>
      </c>
      <c r="B2" s="58" t="s">
        <v>234</v>
      </c>
      <c r="C2" s="58" t="s">
        <v>235</v>
      </c>
      <c r="D2" s="58" t="s">
        <v>11</v>
      </c>
      <c r="E2" s="59" t="s">
        <v>236</v>
      </c>
      <c r="F2" s="58" t="s">
        <v>237</v>
      </c>
      <c r="G2" s="59" t="s">
        <v>238</v>
      </c>
      <c r="H2" s="59" t="s">
        <v>239</v>
      </c>
      <c r="I2" s="58" t="s">
        <v>240</v>
      </c>
      <c r="J2" s="58" t="s">
        <v>241</v>
      </c>
    </row>
    <row r="3" spans="1:10" x14ac:dyDescent="0.2">
      <c r="A3" s="23">
        <v>45887</v>
      </c>
      <c r="B3" s="60"/>
      <c r="C3" s="60"/>
      <c r="D3" s="40" t="s">
        <v>254</v>
      </c>
      <c r="E3" s="25">
        <v>-225764</v>
      </c>
      <c r="F3" s="61" t="s">
        <v>242</v>
      </c>
      <c r="G3" s="25">
        <v>-18061</v>
      </c>
      <c r="H3" s="62">
        <f>+E3+G3</f>
        <v>-243825</v>
      </c>
      <c r="I3" s="40" t="s">
        <v>17</v>
      </c>
      <c r="J3" s="40" t="s">
        <v>243</v>
      </c>
    </row>
    <row r="4" spans="1:10" x14ac:dyDescent="0.2">
      <c r="A4" s="23">
        <v>45899</v>
      </c>
      <c r="B4" s="60"/>
      <c r="C4" s="60"/>
      <c r="D4" s="40" t="s">
        <v>189</v>
      </c>
      <c r="E4" s="25">
        <v>-151655</v>
      </c>
      <c r="F4" s="61" t="s">
        <v>242</v>
      </c>
      <c r="G4" s="25">
        <v>-12132</v>
      </c>
      <c r="H4" s="62">
        <f>+E4+G4</f>
        <v>-163787</v>
      </c>
      <c r="I4" s="40" t="s">
        <v>17</v>
      </c>
      <c r="J4" s="40" t="s">
        <v>243</v>
      </c>
    </row>
    <row r="5" spans="1:10" x14ac:dyDescent="0.2">
      <c r="A5" s="63">
        <v>45878</v>
      </c>
      <c r="B5" s="60" t="s">
        <v>250</v>
      </c>
      <c r="C5" s="60" t="s">
        <v>245</v>
      </c>
      <c r="D5" s="60" t="s">
        <v>104</v>
      </c>
      <c r="E5" s="62">
        <v>1852657</v>
      </c>
      <c r="F5" s="61" t="s">
        <v>242</v>
      </c>
      <c r="G5" s="62">
        <v>148213</v>
      </c>
      <c r="H5" s="62">
        <v>2000870</v>
      </c>
      <c r="I5" s="60" t="s">
        <v>246</v>
      </c>
      <c r="J5" s="60" t="s">
        <v>247</v>
      </c>
    </row>
    <row r="6" spans="1:10" x14ac:dyDescent="0.2">
      <c r="A6" s="63">
        <v>45898</v>
      </c>
      <c r="B6" s="60" t="s">
        <v>251</v>
      </c>
      <c r="C6" s="60" t="s">
        <v>245</v>
      </c>
      <c r="D6" s="60" t="s">
        <v>137</v>
      </c>
      <c r="E6" s="62">
        <v>2015701</v>
      </c>
      <c r="F6" s="61" t="s">
        <v>242</v>
      </c>
      <c r="G6" s="62">
        <v>161256</v>
      </c>
      <c r="H6" s="62">
        <v>2176957</v>
      </c>
      <c r="I6" s="60" t="s">
        <v>246</v>
      </c>
      <c r="J6" s="60" t="s">
        <v>247</v>
      </c>
    </row>
    <row r="7" spans="1:10" x14ac:dyDescent="0.2">
      <c r="A7" s="63">
        <v>45898</v>
      </c>
      <c r="B7" s="60" t="s">
        <v>252</v>
      </c>
      <c r="C7" s="60" t="s">
        <v>245</v>
      </c>
      <c r="D7" s="60" t="s">
        <v>136</v>
      </c>
      <c r="E7" s="62">
        <v>2015701</v>
      </c>
      <c r="F7" s="61" t="s">
        <v>242</v>
      </c>
      <c r="G7" s="62">
        <v>161256</v>
      </c>
      <c r="H7" s="62">
        <v>2176957</v>
      </c>
      <c r="I7" s="60" t="s">
        <v>246</v>
      </c>
      <c r="J7" s="60" t="s">
        <v>247</v>
      </c>
    </row>
    <row r="8" spans="1:10" x14ac:dyDescent="0.2">
      <c r="A8" s="63">
        <v>45898</v>
      </c>
      <c r="B8" s="60" t="s">
        <v>253</v>
      </c>
      <c r="C8" s="60" t="s">
        <v>245</v>
      </c>
      <c r="D8" s="60" t="s">
        <v>104</v>
      </c>
      <c r="E8" s="62">
        <v>2391339</v>
      </c>
      <c r="F8" s="61" t="s">
        <v>242</v>
      </c>
      <c r="G8" s="62">
        <v>191307</v>
      </c>
      <c r="H8" s="62">
        <v>2582646</v>
      </c>
      <c r="I8" s="60" t="s">
        <v>246</v>
      </c>
      <c r="J8" s="60" t="s">
        <v>247</v>
      </c>
    </row>
    <row r="9" spans="1:10" x14ac:dyDescent="0.2">
      <c r="H9" s="62">
        <f>SUM(H3:H8)</f>
        <v>8529818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/>
  </sheetPr>
  <dimension ref="A1:J8"/>
  <sheetViews>
    <sheetView zoomScaleNormal="100" workbookViewId="0">
      <selection activeCell="G3" sqref="G3:H7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49.625" style="35" bestFit="1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57" t="s">
        <v>0</v>
      </c>
      <c r="B2" s="58" t="s">
        <v>234</v>
      </c>
      <c r="C2" s="58" t="s">
        <v>235</v>
      </c>
      <c r="D2" s="58" t="s">
        <v>11</v>
      </c>
      <c r="E2" s="59" t="s">
        <v>236</v>
      </c>
      <c r="F2" s="58" t="s">
        <v>237</v>
      </c>
      <c r="G2" s="59" t="s">
        <v>238</v>
      </c>
      <c r="H2" s="59" t="s">
        <v>239</v>
      </c>
      <c r="I2" s="58" t="s">
        <v>240</v>
      </c>
      <c r="J2" s="58" t="s">
        <v>241</v>
      </c>
    </row>
    <row r="3" spans="1:10" x14ac:dyDescent="0.2">
      <c r="A3" s="39">
        <v>45847</v>
      </c>
      <c r="B3" s="60"/>
      <c r="C3" s="60"/>
      <c r="D3" s="40" t="s">
        <v>189</v>
      </c>
      <c r="E3" s="43">
        <v>-216700</v>
      </c>
      <c r="F3" s="61" t="s">
        <v>242</v>
      </c>
      <c r="G3" s="43">
        <v>-17336</v>
      </c>
      <c r="H3" s="62">
        <v>-234036</v>
      </c>
      <c r="I3" s="40" t="s">
        <v>17</v>
      </c>
      <c r="J3" s="40" t="s">
        <v>243</v>
      </c>
    </row>
    <row r="4" spans="1:10" x14ac:dyDescent="0.2">
      <c r="A4" s="39">
        <v>45848</v>
      </c>
      <c r="B4" s="60"/>
      <c r="C4" s="60"/>
      <c r="D4" s="40" t="s">
        <v>192</v>
      </c>
      <c r="E4" s="43">
        <v>-167885</v>
      </c>
      <c r="F4" s="61" t="s">
        <v>242</v>
      </c>
      <c r="G4" s="43">
        <v>-13431</v>
      </c>
      <c r="H4" s="62">
        <v>-181316</v>
      </c>
      <c r="I4" s="40" t="s">
        <v>17</v>
      </c>
      <c r="J4" s="40" t="s">
        <v>243</v>
      </c>
    </row>
    <row r="5" spans="1:10" x14ac:dyDescent="0.2">
      <c r="A5" s="63">
        <v>45862</v>
      </c>
      <c r="B5" s="60" t="s">
        <v>244</v>
      </c>
      <c r="C5" s="60" t="s">
        <v>245</v>
      </c>
      <c r="D5" s="60" t="s">
        <v>137</v>
      </c>
      <c r="E5" s="62">
        <v>953404</v>
      </c>
      <c r="F5" s="61" t="s">
        <v>242</v>
      </c>
      <c r="G5" s="62">
        <v>76272</v>
      </c>
      <c r="H5" s="62">
        <v>1029676</v>
      </c>
      <c r="I5" s="60" t="s">
        <v>246</v>
      </c>
      <c r="J5" s="60" t="s">
        <v>247</v>
      </c>
    </row>
    <row r="6" spans="1:10" x14ac:dyDescent="0.2">
      <c r="A6" s="63">
        <v>45862</v>
      </c>
      <c r="B6" s="60" t="s">
        <v>248</v>
      </c>
      <c r="C6" s="60" t="s">
        <v>245</v>
      </c>
      <c r="D6" s="60" t="s">
        <v>136</v>
      </c>
      <c r="E6" s="62">
        <v>1559037</v>
      </c>
      <c r="F6" s="61" t="s">
        <v>242</v>
      </c>
      <c r="G6" s="62">
        <v>124723</v>
      </c>
      <c r="H6" s="62">
        <v>1683760</v>
      </c>
      <c r="I6" s="60" t="s">
        <v>246</v>
      </c>
      <c r="J6" s="60" t="s">
        <v>247</v>
      </c>
    </row>
    <row r="7" spans="1:10" x14ac:dyDescent="0.2">
      <c r="A7" s="63">
        <v>45862</v>
      </c>
      <c r="B7" s="60" t="s">
        <v>249</v>
      </c>
      <c r="C7" s="60" t="s">
        <v>245</v>
      </c>
      <c r="D7" s="60" t="s">
        <v>104</v>
      </c>
      <c r="E7" s="62">
        <v>2477832</v>
      </c>
      <c r="F7" s="61" t="s">
        <v>242</v>
      </c>
      <c r="G7" s="62">
        <v>198227</v>
      </c>
      <c r="H7" s="62">
        <v>2676059</v>
      </c>
      <c r="I7" s="60" t="s">
        <v>246</v>
      </c>
      <c r="J7" s="60" t="s">
        <v>247</v>
      </c>
    </row>
    <row r="8" spans="1:10" x14ac:dyDescent="0.2">
      <c r="H8" s="62">
        <f>SUM(H3:H7)</f>
        <v>4974143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/>
  </sheetPr>
  <dimension ref="A1:J8"/>
  <sheetViews>
    <sheetView topLeftCell="D1" zoomScaleNormal="100" workbookViewId="0">
      <selection activeCell="J8" sqref="J8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45834</v>
      </c>
      <c r="B3" s="39">
        <v>45834</v>
      </c>
      <c r="C3" s="40" t="s">
        <v>226</v>
      </c>
      <c r="D3" s="24" t="s">
        <v>17</v>
      </c>
      <c r="E3" s="24" t="s">
        <v>52</v>
      </c>
      <c r="F3" s="40" t="s">
        <v>104</v>
      </c>
      <c r="G3" s="43">
        <v>1836066</v>
      </c>
      <c r="H3" s="43">
        <v>165245</v>
      </c>
      <c r="I3" s="43">
        <v>133666</v>
      </c>
      <c r="J3" s="43">
        <v>1804487</v>
      </c>
    </row>
    <row r="4" spans="1:10" x14ac:dyDescent="0.2">
      <c r="A4" s="39">
        <v>45834</v>
      </c>
      <c r="B4" s="39">
        <v>45834</v>
      </c>
      <c r="C4" s="40" t="s">
        <v>227</v>
      </c>
      <c r="D4" s="24" t="s">
        <v>17</v>
      </c>
      <c r="E4" s="24" t="s">
        <v>52</v>
      </c>
      <c r="F4" s="40" t="s">
        <v>136</v>
      </c>
      <c r="G4" s="43">
        <v>1442280</v>
      </c>
      <c r="H4" s="43">
        <v>129805</v>
      </c>
      <c r="I4" s="43">
        <v>104998</v>
      </c>
      <c r="J4" s="43">
        <v>1417473</v>
      </c>
    </row>
    <row r="5" spans="1:10" x14ac:dyDescent="0.2">
      <c r="A5" s="39">
        <v>45817</v>
      </c>
      <c r="B5" s="39">
        <v>45817</v>
      </c>
      <c r="C5" s="40" t="s">
        <v>228</v>
      </c>
      <c r="D5" s="24" t="s">
        <v>17</v>
      </c>
      <c r="E5" s="24" t="s">
        <v>52</v>
      </c>
      <c r="F5" s="40" t="s">
        <v>189</v>
      </c>
      <c r="G5" s="43">
        <v>-50592</v>
      </c>
      <c r="H5" s="43">
        <v>0</v>
      </c>
      <c r="I5" s="43">
        <v>-4047</v>
      </c>
      <c r="J5" s="43">
        <f>+G5+I5</f>
        <v>-54639</v>
      </c>
    </row>
    <row r="6" spans="1:10" x14ac:dyDescent="0.2">
      <c r="A6" s="39">
        <v>45818</v>
      </c>
      <c r="B6" s="39">
        <v>45818</v>
      </c>
      <c r="C6" s="40" t="s">
        <v>291</v>
      </c>
      <c r="D6" s="24" t="s">
        <v>17</v>
      </c>
      <c r="E6" s="24" t="s">
        <v>52</v>
      </c>
      <c r="F6" s="40" t="s">
        <v>254</v>
      </c>
      <c r="G6" s="43">
        <v>-66822</v>
      </c>
      <c r="H6" s="43">
        <v>0</v>
      </c>
      <c r="I6" s="43">
        <v>-5346</v>
      </c>
      <c r="J6" s="43">
        <f>+G6+I6</f>
        <v>-72168</v>
      </c>
    </row>
    <row r="7" spans="1:10" x14ac:dyDescent="0.2">
      <c r="A7" s="39">
        <v>45838</v>
      </c>
      <c r="B7" s="39">
        <v>45838</v>
      </c>
      <c r="C7" s="40" t="s">
        <v>229</v>
      </c>
      <c r="D7" s="24" t="s">
        <v>17</v>
      </c>
      <c r="E7" s="24" t="s">
        <v>52</v>
      </c>
      <c r="F7" s="40" t="s">
        <v>189</v>
      </c>
      <c r="G7" s="43">
        <v>-45667</v>
      </c>
      <c r="H7" s="43">
        <v>0</v>
      </c>
      <c r="I7" s="43">
        <v>-3653</v>
      </c>
      <c r="J7" s="43">
        <f>+G7+I7</f>
        <v>-49320</v>
      </c>
    </row>
    <row r="8" spans="1:10" x14ac:dyDescent="0.2">
      <c r="A8" s="36" t="s">
        <v>126</v>
      </c>
      <c r="G8" s="37">
        <f>+SUM(G3:G7)</f>
        <v>3115265</v>
      </c>
      <c r="H8" s="37">
        <f>+SUM(H3:H7)</f>
        <v>295050</v>
      </c>
      <c r="I8" s="37">
        <f>+SUM(I3:I7)</f>
        <v>225618</v>
      </c>
      <c r="J8" s="37">
        <f>+SUM(J3:J7)</f>
        <v>3045833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/>
  </sheetPr>
  <dimension ref="A1:J10"/>
  <sheetViews>
    <sheetView topLeftCell="D1" zoomScaleNormal="100" workbookViewId="0">
      <selection activeCell="J12" sqref="J1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45783</v>
      </c>
      <c r="B3" s="39">
        <v>45783</v>
      </c>
      <c r="C3" s="40" t="s">
        <v>216</v>
      </c>
      <c r="D3" s="24" t="s">
        <v>17</v>
      </c>
      <c r="E3" s="24" t="s">
        <v>52</v>
      </c>
      <c r="F3" s="40" t="s">
        <v>104</v>
      </c>
      <c r="G3" s="43">
        <v>2947247</v>
      </c>
      <c r="H3" s="43">
        <v>265252</v>
      </c>
      <c r="I3" s="43">
        <v>214560</v>
      </c>
      <c r="J3" s="43">
        <v>2896555</v>
      </c>
    </row>
    <row r="4" spans="1:10" x14ac:dyDescent="0.2">
      <c r="A4" s="39">
        <v>45805</v>
      </c>
      <c r="B4" s="39">
        <v>45805</v>
      </c>
      <c r="C4" s="40" t="s">
        <v>217</v>
      </c>
      <c r="D4" s="24" t="s">
        <v>17</v>
      </c>
      <c r="E4" s="24" t="s">
        <v>52</v>
      </c>
      <c r="F4" s="40" t="s">
        <v>137</v>
      </c>
      <c r="G4" s="43">
        <v>1333547</v>
      </c>
      <c r="H4" s="43">
        <v>120019</v>
      </c>
      <c r="I4" s="43">
        <v>97082</v>
      </c>
      <c r="J4" s="43">
        <v>1310610</v>
      </c>
    </row>
    <row r="5" spans="1:10" x14ac:dyDescent="0.2">
      <c r="A5" s="39">
        <v>45805</v>
      </c>
      <c r="B5" s="39">
        <v>45805</v>
      </c>
      <c r="C5" s="40" t="s">
        <v>218</v>
      </c>
      <c r="D5" s="24" t="s">
        <v>17</v>
      </c>
      <c r="E5" s="24" t="s">
        <v>52</v>
      </c>
      <c r="F5" s="40" t="s">
        <v>104</v>
      </c>
      <c r="G5" s="43">
        <v>2855247</v>
      </c>
      <c r="H5" s="43">
        <v>256972</v>
      </c>
      <c r="I5" s="43">
        <v>207862</v>
      </c>
      <c r="J5" s="43">
        <v>2806137</v>
      </c>
    </row>
    <row r="6" spans="1:10" x14ac:dyDescent="0.2">
      <c r="A6" s="39">
        <v>45805</v>
      </c>
      <c r="B6" s="39">
        <v>45805</v>
      </c>
      <c r="C6" s="40" t="s">
        <v>219</v>
      </c>
      <c r="D6" s="40" t="s">
        <v>17</v>
      </c>
      <c r="E6" s="24" t="s">
        <v>52</v>
      </c>
      <c r="F6" s="40" t="s">
        <v>136</v>
      </c>
      <c r="G6" s="43">
        <v>1642735</v>
      </c>
      <c r="H6" s="43">
        <v>147846</v>
      </c>
      <c r="I6" s="43">
        <v>119591</v>
      </c>
      <c r="J6" s="43">
        <v>1614480</v>
      </c>
    </row>
    <row r="7" spans="1:10" x14ac:dyDescent="0.2">
      <c r="A7" s="39">
        <v>45781</v>
      </c>
      <c r="B7" s="39">
        <v>45781</v>
      </c>
      <c r="C7" s="40" t="s">
        <v>220</v>
      </c>
      <c r="D7" s="40" t="s">
        <v>17</v>
      </c>
      <c r="E7" s="24" t="s">
        <v>52</v>
      </c>
      <c r="F7" s="40" t="s">
        <v>192</v>
      </c>
      <c r="G7" s="43">
        <v>-275790</v>
      </c>
      <c r="H7" s="43">
        <v>0</v>
      </c>
      <c r="I7" s="43">
        <v>-22063</v>
      </c>
      <c r="J7" s="43">
        <f>+G7+I7</f>
        <v>-297853</v>
      </c>
    </row>
    <row r="8" spans="1:10" x14ac:dyDescent="0.2">
      <c r="A8" s="39">
        <v>45783</v>
      </c>
      <c r="B8" s="39">
        <v>45783</v>
      </c>
      <c r="C8" s="40" t="s">
        <v>221</v>
      </c>
      <c r="D8" s="40" t="s">
        <v>17</v>
      </c>
      <c r="E8" s="24" t="s">
        <v>52</v>
      </c>
      <c r="F8" s="40" t="s">
        <v>189</v>
      </c>
      <c r="G8" s="43">
        <v>-125580</v>
      </c>
      <c r="H8" s="43">
        <v>0</v>
      </c>
      <c r="I8" s="43">
        <v>-10046</v>
      </c>
      <c r="J8" s="43">
        <f>+G8+I8</f>
        <v>-135626</v>
      </c>
    </row>
    <row r="9" spans="1:10" x14ac:dyDescent="0.2">
      <c r="A9" s="39">
        <v>45797</v>
      </c>
      <c r="B9" s="39">
        <v>45797</v>
      </c>
      <c r="C9" s="40" t="s">
        <v>222</v>
      </c>
      <c r="D9" s="40" t="s">
        <v>17</v>
      </c>
      <c r="E9" s="24" t="s">
        <v>52</v>
      </c>
      <c r="F9" s="40" t="s">
        <v>192</v>
      </c>
      <c r="G9" s="43">
        <v>-343057</v>
      </c>
      <c r="H9" s="43">
        <v>0</v>
      </c>
      <c r="I9" s="43">
        <v>-27445</v>
      </c>
      <c r="J9" s="43">
        <f>+G9+I9</f>
        <v>-370502</v>
      </c>
    </row>
    <row r="10" spans="1:10" x14ac:dyDescent="0.2">
      <c r="A10" s="36" t="s">
        <v>178</v>
      </c>
      <c r="G10" s="37">
        <f>+SUM(G3:G9)</f>
        <v>8034349</v>
      </c>
      <c r="H10" s="37">
        <f>+SUM(H3:H9)</f>
        <v>790089</v>
      </c>
      <c r="I10" s="37">
        <f>+SUM(I3:I9)</f>
        <v>579541</v>
      </c>
      <c r="J10" s="37">
        <f>+SUM(J3:J9)</f>
        <v>7823801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outlinePr summaryBelow="0"/>
  </sheetPr>
  <dimension ref="A1:J12"/>
  <sheetViews>
    <sheetView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2" width="10.75" style="35" bestFit="1" customWidth="1"/>
    <col min="13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45764</v>
      </c>
      <c r="B3" s="39">
        <v>45764</v>
      </c>
      <c r="C3" s="40" t="s">
        <v>204</v>
      </c>
      <c r="D3" s="24" t="s">
        <v>17</v>
      </c>
      <c r="E3" s="24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">
      <c r="A4" s="39">
        <v>45764</v>
      </c>
      <c r="B4" s="39">
        <v>45764</v>
      </c>
      <c r="C4" s="40" t="s">
        <v>205</v>
      </c>
      <c r="D4" s="24" t="s">
        <v>17</v>
      </c>
      <c r="E4" s="24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">
      <c r="A5" s="39">
        <v>45764</v>
      </c>
      <c r="B5" s="39">
        <v>45764</v>
      </c>
      <c r="C5" s="40" t="s">
        <v>206</v>
      </c>
      <c r="D5" s="24" t="s">
        <v>17</v>
      </c>
      <c r="E5" s="24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">
      <c r="A6" s="39">
        <v>45757</v>
      </c>
      <c r="B6" s="39">
        <v>45757</v>
      </c>
      <c r="C6" s="40" t="s">
        <v>258</v>
      </c>
      <c r="D6" s="24" t="s">
        <v>17</v>
      </c>
      <c r="E6" s="24" t="s">
        <v>52</v>
      </c>
      <c r="F6" s="40" t="s">
        <v>254</v>
      </c>
      <c r="G6" s="43">
        <v>-210058</v>
      </c>
      <c r="H6" s="43">
        <v>0</v>
      </c>
      <c r="I6" s="43">
        <v>-16805</v>
      </c>
      <c r="J6" s="43">
        <f>+G6+I6</f>
        <v>-226863</v>
      </c>
    </row>
    <row r="7" spans="1:10" x14ac:dyDescent="0.2">
      <c r="A7" s="39">
        <v>45764</v>
      </c>
      <c r="B7" s="39">
        <v>45764</v>
      </c>
      <c r="C7" s="40" t="s">
        <v>207</v>
      </c>
      <c r="D7" s="40" t="s">
        <v>17</v>
      </c>
      <c r="E7" s="24" t="s">
        <v>52</v>
      </c>
      <c r="F7" s="40" t="s">
        <v>189</v>
      </c>
      <c r="G7" s="43">
        <v>-50592</v>
      </c>
      <c r="H7" s="43">
        <v>0</v>
      </c>
      <c r="I7" s="43">
        <v>-4047</v>
      </c>
      <c r="J7" s="43">
        <f>+G7+I7</f>
        <v>-54639</v>
      </c>
    </row>
    <row r="8" spans="1:10" x14ac:dyDescent="0.2">
      <c r="A8" s="39">
        <v>45769</v>
      </c>
      <c r="B8" s="39">
        <v>45769</v>
      </c>
      <c r="C8" s="40" t="s">
        <v>223</v>
      </c>
      <c r="D8" s="40" t="s">
        <v>17</v>
      </c>
      <c r="E8" s="24" t="s">
        <v>52</v>
      </c>
      <c r="F8" s="40" t="s">
        <v>192</v>
      </c>
      <c r="G8" s="43">
        <v>-184783</v>
      </c>
      <c r="H8" s="43">
        <v>0</v>
      </c>
      <c r="I8" s="43">
        <v>-14783</v>
      </c>
      <c r="J8" s="43">
        <f>+G8+I8</f>
        <v>-199566</v>
      </c>
    </row>
    <row r="9" spans="1:10" x14ac:dyDescent="0.2">
      <c r="A9" s="39">
        <v>45771</v>
      </c>
      <c r="B9" s="39">
        <v>45771</v>
      </c>
      <c r="C9" s="40" t="s">
        <v>208</v>
      </c>
      <c r="D9" s="40" t="s">
        <v>17</v>
      </c>
      <c r="E9" s="24" t="s">
        <v>52</v>
      </c>
      <c r="F9" s="40" t="s">
        <v>189</v>
      </c>
      <c r="G9" s="43">
        <v>-235496</v>
      </c>
      <c r="H9" s="43">
        <v>0</v>
      </c>
      <c r="I9" s="43">
        <v>-18840</v>
      </c>
      <c r="J9" s="43">
        <f t="shared" ref="J9:J11" si="0">+G9+I9</f>
        <v>-254336</v>
      </c>
    </row>
    <row r="10" spans="1:10" x14ac:dyDescent="0.2">
      <c r="A10" s="39">
        <v>45775</v>
      </c>
      <c r="B10" s="39">
        <v>45775</v>
      </c>
      <c r="C10" s="40" t="s">
        <v>209</v>
      </c>
      <c r="D10" s="40" t="s">
        <v>17</v>
      </c>
      <c r="E10" s="24" t="s">
        <v>52</v>
      </c>
      <c r="F10" s="40" t="s">
        <v>211</v>
      </c>
      <c r="G10" s="43">
        <v>-528873</v>
      </c>
      <c r="H10" s="43">
        <v>0</v>
      </c>
      <c r="I10" s="43">
        <v>-42310</v>
      </c>
      <c r="J10" s="43">
        <f t="shared" si="0"/>
        <v>-571183</v>
      </c>
    </row>
    <row r="11" spans="1:10" x14ac:dyDescent="0.2">
      <c r="A11" s="39">
        <v>45776</v>
      </c>
      <c r="B11" s="39">
        <v>45776</v>
      </c>
      <c r="C11" s="40" t="s">
        <v>210</v>
      </c>
      <c r="D11" s="40" t="s">
        <v>17</v>
      </c>
      <c r="E11" s="24" t="s">
        <v>52</v>
      </c>
      <c r="F11" s="40" t="s">
        <v>189</v>
      </c>
      <c r="G11" s="43">
        <v>-87527</v>
      </c>
      <c r="H11" s="43">
        <v>0</v>
      </c>
      <c r="I11" s="43">
        <v>-7002</v>
      </c>
      <c r="J11" s="43">
        <f t="shared" si="0"/>
        <v>-94529</v>
      </c>
    </row>
    <row r="12" spans="1:10" x14ac:dyDescent="0.2">
      <c r="A12" s="36" t="s">
        <v>257</v>
      </c>
      <c r="G12" s="37">
        <f>+SUM(G3:G11)</f>
        <v>4410378</v>
      </c>
      <c r="H12" s="37">
        <f>+SUM(H3:H11)</f>
        <v>513693</v>
      </c>
      <c r="I12" s="37">
        <f>+SUM(I3:I11)</f>
        <v>311734</v>
      </c>
      <c r="J12" s="37">
        <f>+SUM(J3:J11)</f>
        <v>4208419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Công nợ </vt:lpstr>
      <vt:lpstr>T11.2025</vt:lpstr>
      <vt:lpstr>T10.2025</vt:lpstr>
      <vt:lpstr>T09.2025</vt:lpstr>
      <vt:lpstr>T08.2025</vt:lpstr>
      <vt:lpstr>T07.2025</vt:lpstr>
      <vt:lpstr>T06.2025</vt:lpstr>
      <vt:lpstr>T05.2025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2025-12-27T04:47:13Z</dcterms:modified>
</cp:coreProperties>
</file>