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MAYCHUDELL\PKT - Copy 2\06 VU\CONG NO\TMART ANH ĐĂNG\"/>
    </mc:Choice>
  </mc:AlternateContent>
  <xr:revisionPtr revIDLastSave="0" documentId="13_ncr:1_{40E833D1-B5DE-4CB7-BE8D-FBAB289C91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ÔNG NỢ" sheetId="8" r:id="rId1"/>
    <sheet name="T04.26" sheetId="9" r:id="rId2"/>
    <sheet name="T03.26" sheetId="1" r:id="rId3"/>
    <sheet name="T02.26" sheetId="2" r:id="rId4"/>
    <sheet name="T01.26" sheetId="3" r:id="rId5"/>
    <sheet name="T12.25" sheetId="4" r:id="rId6"/>
    <sheet name="T11.25" sheetId="5" r:id="rId7"/>
    <sheet name="T10.25" sheetId="6" r:id="rId8"/>
    <sheet name="T09.25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8" l="1"/>
  <c r="G45" i="8" l="1"/>
  <c r="E31" i="8"/>
  <c r="D17" i="8"/>
  <c r="M8" i="7"/>
  <c r="M7" i="6"/>
  <c r="M6" i="6"/>
  <c r="M5" i="6"/>
  <c r="M4" i="6"/>
  <c r="M3" i="6"/>
  <c r="M5" i="5"/>
  <c r="M4" i="5"/>
  <c r="M3" i="5"/>
  <c r="M6" i="5" s="1"/>
  <c r="M6" i="4"/>
  <c r="M5" i="4"/>
  <c r="M4" i="4"/>
  <c r="M7" i="4" s="1"/>
  <c r="M3" i="4"/>
  <c r="K4" i="3"/>
  <c r="K5" i="2"/>
  <c r="K4" i="2"/>
  <c r="K4" i="1"/>
  <c r="G46" i="8" l="1"/>
</calcChain>
</file>

<file path=xl/sharedStrings.xml><?xml version="1.0" encoding="utf-8"?>
<sst xmlns="http://schemas.openxmlformats.org/spreadsheetml/2006/main" count="368" uniqueCount="129">
  <si>
    <t>Mã khách hàng</t>
  </si>
  <si>
    <t>Tên khách hàng</t>
  </si>
  <si>
    <t>Ngày hạch toán</t>
  </si>
  <si>
    <t>Số chứng từ</t>
  </si>
  <si>
    <t>Ngày hóa đơn</t>
  </si>
  <si>
    <t>Số hóa đơn</t>
  </si>
  <si>
    <t>Diễn Giải</t>
  </si>
  <si>
    <t>Tiền hàng</t>
  </si>
  <si>
    <t>Tiền chiết khấu</t>
  </si>
  <si>
    <t>Tiền thuế VAT</t>
  </si>
  <si>
    <t>Tổng giá trị</t>
  </si>
  <si>
    <t>Phân Loại</t>
  </si>
  <si>
    <t>KL-HNI-HMI-TMARTHATECO</t>
  </si>
  <si>
    <t>TRẦN HẢI ĐĂNG</t>
  </si>
  <si>
    <t>BH19030</t>
  </si>
  <si>
    <t>00014735</t>
  </si>
  <si>
    <t>Tmart Store Mỹ Đình, Nam Từ Liêm - A.Đăng , CHẠY KM SG CHÂN 300G X 10% TỪ NGÀY 1-3 ĐẾN 31-3</t>
  </si>
  <si>
    <t>Bán hàng</t>
  </si>
  <si>
    <t>BH19032</t>
  </si>
  <si>
    <t>00014736</t>
  </si>
  <si>
    <t>Tmart Store Hateco Yên Sở - A.Đăng, CHẠY KM SG CHÂN 300G X 10% TỪ NGÀY 1-3 ĐẾN 31-3</t>
  </si>
  <si>
    <t>BH06202</t>
  </si>
  <si>
    <t>Tmart Store Mỹ Đình, Nam Từ Liêm - A.Đăng</t>
  </si>
  <si>
    <t>BH06203</t>
  </si>
  <si>
    <t>Tmart Store Hateco Yên Sở - A.Đăng, CHẠY KM  SP GÀ MUỐI 500G X 10% TỪ NGÀY 1/2 ĐẾN 28/2</t>
  </si>
  <si>
    <t>090226TMART9999</t>
  </si>
  <si>
    <t>Hàng trả - TMART-HNI-HMI-99999 - Tmart Store Hateco Yên Sở - A.Đăng - 090226TMART9999 - Phiếu ngày (09/02/2026)</t>
  </si>
  <si>
    <t>Hàng trả</t>
  </si>
  <si>
    <t>TMART-HNI-NTL-99996</t>
  </si>
  <si>
    <t>BH00884</t>
  </si>
  <si>
    <t>00001421</t>
  </si>
  <si>
    <t>TMART-HNI-HMI-99999</t>
  </si>
  <si>
    <t>Tmart Store Hateco Yên Sở - A.Đăng</t>
  </si>
  <si>
    <t>BH00885</t>
  </si>
  <si>
    <t>00001423</t>
  </si>
  <si>
    <t>DANH SÁCH BÁN HÀNG</t>
  </si>
  <si>
    <t>Ngày chứng từ</t>
  </si>
  <si>
    <t>Người liên hệ</t>
  </si>
  <si>
    <t>Khách hàng</t>
  </si>
  <si>
    <t>Địa chỉ</t>
  </si>
  <si>
    <t>Diễn giải</t>
  </si>
  <si>
    <t>Tổng tiền hàng</t>
  </si>
  <si>
    <t>Tiền thuế GTGT</t>
  </si>
  <si>
    <t>Tổng tiền thanh toán</t>
  </si>
  <si>
    <t>HN/HT11201</t>
  </si>
  <si>
    <t>Tmart99996</t>
  </si>
  <si>
    <t>TMARTHATECO</t>
  </si>
  <si>
    <t>Tầng 1, Tòa B, Dự Án Hateco Hoàng Mai, Sở Thượng, Phường Yên Sở, Quận Hoàng Mai, TP.Hà Nội</t>
  </si>
  <si>
    <t>ĐÃ KIỂM TRA - Hàng trả - Tmart99996 - Tmart Store Mỹ Đình, Nam Từ Liêm - A.Đăng  - Phiếu ngày (01/12/2025)</t>
  </si>
  <si>
    <t>HN/HT021203</t>
  </si>
  <si>
    <t>ĐÃ KIỂM TRA - Hàng trả - Tmart99996 - Tmart Store Mỹ Đình, Nam Từ Liêm - A.Đăng  - Phiếu ngày (02/12/2025)</t>
  </si>
  <si>
    <t>31225tmart99996</t>
  </si>
  <si>
    <t>Hàng trả - Tmart99996 - Tmart Store Mỹ Đình, Nam Từ Liêm - A.Đăng - 31225tmart99996 - Phiếu ngày (18/09/2025)</t>
  </si>
  <si>
    <t>1212tmart</t>
  </si>
  <si>
    <t>Hàng trả - Tmart99996 - Tmart Store Mỹ Đình, Nam Từ Liêm - A.Đăng - 1212tmart - Phiếu ngày (12/12/2025)</t>
  </si>
  <si>
    <t>BH2366782</t>
  </si>
  <si>
    <t>Tmart99999</t>
  </si>
  <si>
    <t>00074910</t>
  </si>
  <si>
    <t>BH2368378</t>
  </si>
  <si>
    <t>Tmart99998</t>
  </si>
  <si>
    <t>00078344</t>
  </si>
  <si>
    <t>Tmart Store Nghĩa Đô - A.Đăng</t>
  </si>
  <si>
    <t>BH2368379</t>
  </si>
  <si>
    <t>00078345</t>
  </si>
  <si>
    <t>BH2363191</t>
  </si>
  <si>
    <t>00069168</t>
  </si>
  <si>
    <t>BH2363502</t>
  </si>
  <si>
    <t>00069250</t>
  </si>
  <si>
    <t>BH2363501</t>
  </si>
  <si>
    <t>00069249</t>
  </si>
  <si>
    <t>HN/HTKD0001</t>
  </si>
  <si>
    <t>ĐÃ KIỂM TRA - Hàng trả - tmart99999 - Tmart Store Hateco Yên Sở - A.Đăng - phiếu: KD0001 - Phiếu ngày (29/10/2025</t>
  </si>
  <si>
    <t>BH20259336</t>
  </si>
  <si>
    <t>00059805</t>
  </si>
  <si>
    <t>Tmart Store Hateco Yên Sở - A.Đăng, KM CHÂN GIÒ MUỐI 300G X 15% VÀ GÀ MUỐI 500G X 15% TỪ NGÀY 01-09-2025 ĐẾN 30-09-2025</t>
  </si>
  <si>
    <t>BH20259334</t>
  </si>
  <si>
    <t>00059804</t>
  </si>
  <si>
    <t>Tmart Store Mỹ Đình, Nam Từ Liêm - A.Đăng, KM CHÂN GIÒ MUỐI 300G X 15% VÀ GÀ MUỐI 500G X 15% TỬ NGÀY 01-09-2025 ĐẾN 30-09-2025</t>
  </si>
  <si>
    <t>BH20259332</t>
  </si>
  <si>
    <t>00059802</t>
  </si>
  <si>
    <t>Tmart Store Nghĩa Đô - A.Đăng, KM CHÂN GIÒ MUỐI 300G X 15% VÀ GÀ MUỐI 500G X 15% TỪ NGÀY 01-09-2025 ĐẾN 30-09-2025</t>
  </si>
  <si>
    <t>BH2359560</t>
  </si>
  <si>
    <t>00063329</t>
  </si>
  <si>
    <t>BH2359582</t>
  </si>
  <si>
    <t>00063339</t>
  </si>
  <si>
    <t>THEO DÕI CÔNG NỢ / CTY TMART STORE (A ĐĂNG) 2026</t>
  </si>
  <si>
    <t>Nội dung</t>
  </si>
  <si>
    <t>Số tiền bán hàng</t>
  </si>
  <si>
    <t>Số tiền hàng trả</t>
  </si>
  <si>
    <t>Giảm trừ</t>
  </si>
  <si>
    <t>Số tiền khách đã thanh toán</t>
  </si>
  <si>
    <t xml:space="preserve">Số dư đầu kỳ </t>
  </si>
  <si>
    <t>T01.2026</t>
  </si>
  <si>
    <t>Hàng bán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</si>
  <si>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</si>
  <si>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</si>
  <si>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</si>
  <si>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</si>
  <si>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</si>
  <si>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</si>
  <si>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</si>
  <si>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</si>
  <si>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</si>
  <si>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</si>
  <si>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</si>
  <si>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 xml:space="preserve">Tổng hàng bán </t>
  </si>
  <si>
    <t xml:space="preserve">Hàng trả </t>
  </si>
  <si>
    <t>Tổng hàng trả</t>
  </si>
  <si>
    <t>Thanh toán công nợ</t>
  </si>
  <si>
    <t>Thanh toán công nợ T7+8.2025</t>
  </si>
  <si>
    <t>Tổng đã thanh toán</t>
  </si>
  <si>
    <t>Dư nợ phải thu Tmart Store (A Đăng)</t>
  </si>
  <si>
    <t>BH25660</t>
  </si>
  <si>
    <t>00024982</t>
  </si>
  <si>
    <t>Bán hàng Tmart Store Hateco Yên Sở - A.Đăng theo hóa đơn 00024982 ( HỖ TRỢ XUẤT GIÁ CŨ VÌ ĐƠN ĐẶT NGÀY 1-4)</t>
  </si>
  <si>
    <t>BH29187</t>
  </si>
  <si>
    <t>00031099</t>
  </si>
  <si>
    <t>Bán hàng Tmart Store Hateco Yên Sở - A.Đăng theo hóa đơn 00031099 , KM SP CHÂN 300G X 10% VÀ GÀ MUỐI 500G X 10% TỪ 10-4 ĐÉN 10-5</t>
  </si>
  <si>
    <t>BH25659</t>
  </si>
  <si>
    <t>00024981</t>
  </si>
  <si>
    <t>Bán hàng Tmart Store Mỹ Đình, Nam Từ Liêm - A.Đăng theo hóa đơn 00024981 ( HỖ TRỢ XUẤT GIÁ CŨ VÌ ĐƠN ĐẶT 1-4)</t>
  </si>
  <si>
    <t>BH29108</t>
  </si>
  <si>
    <t>00030258</t>
  </si>
  <si>
    <t>Bán hàng Tmart Store Mỹ Đình, Nam Từ Liêm - A.Đăng theo hóa đơn 00030258 , CHẠY KM SP GÀ MUỐI 500G X 10% VÀ CHÂN GIÒ MUỐI 300G X 10% TỪ NGÀY 10-4 ĐẾN 10-5</t>
  </si>
  <si>
    <t>HN/HT210426</t>
  </si>
  <si>
    <t>ĐÃ KIỂM TRA - Hàng trả - TMART-HNI-HMI-99999 - Tmart Store Hateco Yên Sở - A.Đăng - 2104tmart99996 - Phiếu ngày (21/04/2026)</t>
  </si>
  <si>
    <t>HN/HT130432</t>
  </si>
  <si>
    <t>ĐÃ KIỂM TRA - Hàng trả - TMART-HNI-NTL-99996 - Tmart Store Mỹ Đình, Nam Từ Liêm - A.Đăng  - Phiếu ngày (13/04/2026)</t>
  </si>
  <si>
    <t>Thanh toán công nợ T9 +10.2025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</si>
</sst>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FFFFFF"/>
      <name val="Times New Roman"/>
      <family val="2"/>
    </font>
    <font>
      <sz val="11"/>
      <color theme="1"/>
      <name val="Times New Roman"/>
      <family val="2"/>
    </font>
    <font>
      <b/>
      <sz val="14"/>
      <color theme="1"/>
      <name val="Times New Roman"/>
      <family val="1"/>
    </font>
    <font>
      <sz val="8"/>
      <color rgb="FF000000"/>
      <name val="Microsoft Sans Serif"/>
      <family val="2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3"/>
      <color rgb="FFFF0000"/>
      <name val="Times New Roman"/>
      <family val="1"/>
    </font>
    <font>
      <sz val="11"/>
      <color rgb="FFFF0000"/>
      <name val="Arial"/>
      <family val="2"/>
      <charset val="163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565C0"/>
        <bgColor indexed="64"/>
      </patternFill>
    </fill>
    <fill>
      <patternFill patternType="solid">
        <fgColor rgb="FFC2CFF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0" xfId="2"/>
    <xf numFmtId="0" fontId="4" fillId="0" borderId="0" xfId="0" applyFont="1"/>
    <xf numFmtId="14" fontId="0" fillId="0" borderId="0" xfId="0" applyNumberFormat="1"/>
    <xf numFmtId="3" fontId="4" fillId="0" borderId="0" xfId="0" applyNumberFormat="1" applyFont="1"/>
    <xf numFmtId="14" fontId="1" fillId="0" borderId="0" xfId="2" applyNumberFormat="1"/>
    <xf numFmtId="14" fontId="3" fillId="2" borderId="1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38" fontId="6" fillId="3" borderId="3" xfId="0" applyNumberFormat="1" applyFont="1" applyFill="1" applyBorder="1" applyAlignment="1">
      <alignment horizontal="center" vertical="center" wrapText="1"/>
    </xf>
    <xf numFmtId="14" fontId="6" fillId="0" borderId="4" xfId="2" applyNumberFormat="1" applyFont="1" applyBorder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38" fontId="6" fillId="0" borderId="4" xfId="2" applyNumberFormat="1" applyFont="1" applyBorder="1" applyAlignment="1">
      <alignment horizontal="right" vertical="center"/>
    </xf>
    <xf numFmtId="38" fontId="6" fillId="0" borderId="4" xfId="0" applyNumberFormat="1" applyFont="1" applyBorder="1" applyAlignment="1">
      <alignment horizontal="right" vertical="center"/>
    </xf>
    <xf numFmtId="38" fontId="1" fillId="0" borderId="0" xfId="2" applyNumberFormat="1"/>
    <xf numFmtId="14" fontId="6" fillId="0" borderId="4" xfId="0" applyNumberFormat="1" applyFont="1" applyBorder="1" applyAlignment="1">
      <alignment horizontal="center" vertical="center"/>
    </xf>
    <xf numFmtId="14" fontId="8" fillId="4" borderId="5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165" fontId="8" fillId="0" borderId="5" xfId="1" applyNumberFormat="1" applyFont="1" applyFill="1" applyBorder="1" applyAlignment="1">
      <alignment horizontal="center"/>
    </xf>
    <xf numFmtId="165" fontId="9" fillId="0" borderId="5" xfId="1" applyNumberFormat="1" applyFont="1" applyBorder="1" applyAlignment="1">
      <alignment horizontal="center"/>
    </xf>
    <xf numFmtId="165" fontId="9" fillId="0" borderId="5" xfId="1" applyNumberFormat="1" applyFont="1" applyBorder="1" applyAlignment="1"/>
    <xf numFmtId="14" fontId="9" fillId="0" borderId="6" xfId="0" applyNumberFormat="1" applyFont="1" applyBorder="1" applyAlignment="1">
      <alignment horizontal="center"/>
    </xf>
    <xf numFmtId="165" fontId="9" fillId="0" borderId="5" xfId="1" applyNumberFormat="1" applyFont="1" applyFill="1" applyBorder="1" applyAlignment="1">
      <alignment horizontal="center"/>
    </xf>
    <xf numFmtId="165" fontId="0" fillId="0" borderId="0" xfId="0" applyNumberFormat="1"/>
    <xf numFmtId="165" fontId="8" fillId="4" borderId="5" xfId="1" applyNumberFormat="1" applyFont="1" applyFill="1" applyBorder="1" applyAlignment="1">
      <alignment horizontal="center"/>
    </xf>
    <xf numFmtId="165" fontId="8" fillId="4" borderId="5" xfId="1" applyNumberFormat="1" applyFont="1" applyFill="1" applyBorder="1" applyAlignment="1"/>
    <xf numFmtId="0" fontId="9" fillId="0" borderId="5" xfId="0" applyFont="1" applyBorder="1" applyAlignment="1">
      <alignment horizontal="left"/>
    </xf>
    <xf numFmtId="165" fontId="8" fillId="5" borderId="5" xfId="1" applyNumberFormat="1" applyFont="1" applyFill="1" applyBorder="1" applyAlignment="1"/>
    <xf numFmtId="14" fontId="9" fillId="5" borderId="6" xfId="0" applyNumberFormat="1" applyFont="1" applyFill="1" applyBorder="1" applyAlignment="1">
      <alignment horizontal="center"/>
    </xf>
    <xf numFmtId="0" fontId="9" fillId="5" borderId="5" xfId="0" applyFont="1" applyFill="1" applyBorder="1" applyAlignment="1">
      <alignment horizontal="left"/>
    </xf>
    <xf numFmtId="165" fontId="8" fillId="5" borderId="5" xfId="1" applyNumberFormat="1" applyFont="1" applyFill="1" applyBorder="1" applyAlignment="1">
      <alignment horizontal="center"/>
    </xf>
    <xf numFmtId="165" fontId="9" fillId="5" borderId="5" xfId="1" applyNumberFormat="1" applyFont="1" applyFill="1" applyBorder="1" applyAlignment="1">
      <alignment horizontal="center"/>
    </xf>
    <xf numFmtId="165" fontId="10" fillId="4" borderId="5" xfId="1" applyNumberFormat="1" applyFont="1" applyFill="1" applyBorder="1" applyAlignment="1">
      <alignment horizontal="left"/>
    </xf>
    <xf numFmtId="0" fontId="8" fillId="4" borderId="5" xfId="0" applyFont="1" applyFill="1" applyBorder="1"/>
    <xf numFmtId="165" fontId="11" fillId="0" borderId="5" xfId="1" applyNumberFormat="1" applyFont="1" applyBorder="1" applyAlignment="1">
      <alignment horizontal="left"/>
    </xf>
    <xf numFmtId="165" fontId="10" fillId="4" borderId="5" xfId="1" applyNumberFormat="1" applyFont="1" applyFill="1" applyBorder="1" applyAlignment="1">
      <alignment horizontal="center"/>
    </xf>
    <xf numFmtId="165" fontId="8" fillId="4" borderId="5" xfId="0" applyNumberFormat="1" applyFont="1" applyFill="1" applyBorder="1"/>
    <xf numFmtId="165" fontId="12" fillId="6" borderId="5" xfId="0" applyNumberFormat="1" applyFont="1" applyFill="1" applyBorder="1"/>
    <xf numFmtId="14" fontId="0" fillId="0" borderId="0" xfId="0" applyNumberFormat="1" applyAlignment="1">
      <alignment horizontal="center" vertical="center"/>
    </xf>
    <xf numFmtId="165" fontId="0" fillId="0" borderId="0" xfId="1" applyNumberFormat="1" applyFont="1"/>
    <xf numFmtId="0" fontId="4" fillId="0" borderId="0" xfId="0" applyFont="1" applyAlignment="1">
      <alignment horizontal="center" vertical="center"/>
    </xf>
    <xf numFmtId="165" fontId="13" fillId="0" borderId="0" xfId="1" applyNumberFormat="1" applyFont="1"/>
    <xf numFmtId="14" fontId="7" fillId="0" borderId="0" xfId="0" applyNumberFormat="1" applyFont="1" applyAlignment="1">
      <alignment horizontal="center"/>
    </xf>
    <xf numFmtId="14" fontId="8" fillId="4" borderId="6" xfId="0" applyNumberFormat="1" applyFont="1" applyFill="1" applyBorder="1" applyAlignment="1">
      <alignment horizontal="center"/>
    </xf>
    <xf numFmtId="14" fontId="8" fillId="4" borderId="7" xfId="0" applyNumberFormat="1" applyFont="1" applyFill="1" applyBorder="1" applyAlignment="1">
      <alignment horizontal="center"/>
    </xf>
    <xf numFmtId="14" fontId="10" fillId="4" borderId="6" xfId="0" quotePrefix="1" applyNumberFormat="1" applyFont="1" applyFill="1" applyBorder="1" applyAlignment="1">
      <alignment horizontal="center"/>
    </xf>
    <xf numFmtId="14" fontId="10" fillId="4" borderId="7" xfId="0" quotePrefix="1" applyNumberFormat="1" applyFont="1" applyFill="1" applyBorder="1" applyAlignment="1">
      <alignment horizontal="center"/>
    </xf>
    <xf numFmtId="14" fontId="12" fillId="6" borderId="6" xfId="0" quotePrefix="1" applyNumberFormat="1" applyFont="1" applyFill="1" applyBorder="1" applyAlignment="1">
      <alignment horizontal="center"/>
    </xf>
    <xf numFmtId="14" fontId="12" fillId="6" borderId="1" xfId="0" quotePrefix="1" applyNumberFormat="1" applyFont="1" applyFill="1" applyBorder="1" applyAlignment="1">
      <alignment horizontal="center"/>
    </xf>
    <xf numFmtId="14" fontId="12" fillId="6" borderId="7" xfId="0" quotePrefix="1" applyNumberFormat="1" applyFont="1" applyFill="1" applyBorder="1" applyAlignment="1">
      <alignment horizontal="center"/>
    </xf>
    <xf numFmtId="0" fontId="5" fillId="0" borderId="2" xfId="2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I50"/>
  <sheetViews>
    <sheetView tabSelected="1" workbookViewId="0">
      <selection activeCell="N46" sqref="N46"/>
    </sheetView>
  </sheetViews>
  <sheetFormatPr defaultRowHeight="14.25" x14ac:dyDescent="0.2"/>
  <cols>
    <col min="1" max="1" width="4.375" customWidth="1"/>
    <col min="2" max="2" width="15.125" customWidth="1"/>
    <col min="3" max="3" width="29.125" bestFit="1" customWidth="1"/>
    <col min="4" max="4" width="16.375" customWidth="1"/>
    <col min="5" max="5" width="16.75" customWidth="1"/>
    <col min="6" max="6" width="15.25" customWidth="1"/>
    <col min="7" max="7" width="20.625" customWidth="1"/>
    <col min="8" max="8" width="14.25" customWidth="1"/>
    <col min="9" max="9" width="11.625" bestFit="1" customWidth="1"/>
    <col min="16380" max="16383" width="9.125" customWidth="1"/>
    <col min="16384" max="16384" width="25.875" bestFit="1" customWidth="1"/>
  </cols>
  <sheetData>
    <row r="1" spans="2:9" ht="19.5" x14ac:dyDescent="0.3">
      <c r="B1" s="46" t="s">
        <v>85</v>
      </c>
      <c r="C1" s="46"/>
      <c r="D1" s="46"/>
      <c r="E1" s="46"/>
      <c r="F1" s="46"/>
      <c r="G1" s="46"/>
    </row>
    <row r="2" spans="2:9" ht="31.5" x14ac:dyDescent="0.2">
      <c r="B2" s="18" t="s">
        <v>4</v>
      </c>
      <c r="C2" s="19" t="s">
        <v>86</v>
      </c>
      <c r="D2" s="19" t="s">
        <v>87</v>
      </c>
      <c r="E2" s="19" t="s">
        <v>88</v>
      </c>
      <c r="F2" s="19" t="s">
        <v>89</v>
      </c>
      <c r="G2" s="19" t="s">
        <v>90</v>
      </c>
    </row>
    <row r="3" spans="2:9" ht="15.75" x14ac:dyDescent="0.25">
      <c r="B3" s="20"/>
      <c r="C3" s="21" t="s">
        <v>91</v>
      </c>
      <c r="D3" s="22">
        <v>35260627</v>
      </c>
      <c r="E3" s="23"/>
      <c r="F3" s="24"/>
      <c r="G3" s="24"/>
    </row>
    <row r="4" spans="2:9" ht="15.75" x14ac:dyDescent="0.25">
      <c r="B4" s="25" t="s">
        <v>92</v>
      </c>
      <c r="C4" s="21" t="s">
        <v>93</v>
      </c>
      <c r="D4" s="26">
        <v>5759426</v>
      </c>
      <c r="E4" s="23"/>
      <c r="F4" s="24"/>
      <c r="G4" s="24"/>
      <c r="I4" s="27"/>
    </row>
    <row r="5" spans="2:9" ht="15.75" x14ac:dyDescent="0.25">
      <c r="B5" s="25" t="s">
        <v>94</v>
      </c>
      <c r="C5" s="21" t="s">
        <v>93</v>
      </c>
      <c r="D5" s="26">
        <v>6347309</v>
      </c>
      <c r="E5" s="23"/>
      <c r="F5" s="24"/>
      <c r="G5" s="24"/>
      <c r="I5" s="27"/>
    </row>
    <row r="6" spans="2:9" ht="15.75" x14ac:dyDescent="0.25">
      <c r="B6" s="25" t="s">
        <v>95</v>
      </c>
      <c r="C6" s="21" t="s">
        <v>93</v>
      </c>
      <c r="D6" s="26">
        <v>4938902</v>
      </c>
      <c r="E6" s="23"/>
      <c r="F6" s="24"/>
      <c r="G6" s="24"/>
      <c r="I6" s="27"/>
    </row>
    <row r="7" spans="2:9" ht="15.75" x14ac:dyDescent="0.25">
      <c r="B7" s="25" t="s">
        <v>96</v>
      </c>
      <c r="C7" s="21" t="s">
        <v>93</v>
      </c>
      <c r="D7" s="26">
        <v>7994952</v>
      </c>
      <c r="E7" s="23"/>
      <c r="F7" s="24"/>
      <c r="G7" s="24"/>
      <c r="I7" s="27"/>
    </row>
    <row r="8" spans="2:9" ht="15.75" hidden="1" x14ac:dyDescent="0.25">
      <c r="B8" s="25" t="s">
        <v>97</v>
      </c>
      <c r="C8" s="21" t="s">
        <v>93</v>
      </c>
      <c r="D8" s="26"/>
      <c r="E8" s="23"/>
      <c r="F8" s="24"/>
      <c r="G8" s="24"/>
      <c r="I8" s="27"/>
    </row>
    <row r="9" spans="2:9" ht="15.75" hidden="1" x14ac:dyDescent="0.25">
      <c r="B9" s="25" t="s">
        <v>98</v>
      </c>
      <c r="C9" s="21" t="s">
        <v>93</v>
      </c>
      <c r="D9" s="26"/>
      <c r="E9" s="23"/>
      <c r="F9" s="24"/>
      <c r="G9" s="24"/>
      <c r="I9" s="27"/>
    </row>
    <row r="10" spans="2:9" ht="15.75" hidden="1" x14ac:dyDescent="0.25">
      <c r="B10" s="25" t="s">
        <v>99</v>
      </c>
      <c r="C10" s="21" t="s">
        <v>93</v>
      </c>
      <c r="D10" s="26"/>
      <c r="E10" s="23"/>
      <c r="F10" s="24"/>
      <c r="G10" s="24"/>
      <c r="I10" s="27"/>
    </row>
    <row r="11" spans="2:9" ht="15.75" hidden="1" x14ac:dyDescent="0.25">
      <c r="B11" s="25" t="s">
        <v>100</v>
      </c>
      <c r="C11" s="21" t="s">
        <v>93</v>
      </c>
      <c r="D11" s="26"/>
      <c r="E11" s="23"/>
      <c r="F11" s="24"/>
      <c r="G11" s="24"/>
      <c r="I11" s="27"/>
    </row>
    <row r="12" spans="2:9" ht="15.75" hidden="1" x14ac:dyDescent="0.25">
      <c r="B12" s="25" t="s">
        <v>101</v>
      </c>
      <c r="C12" s="21" t="s">
        <v>93</v>
      </c>
      <c r="D12" s="26"/>
      <c r="E12" s="23"/>
      <c r="F12" s="24"/>
      <c r="G12" s="24"/>
      <c r="I12" s="27"/>
    </row>
    <row r="13" spans="2:9" ht="15.75" hidden="1" x14ac:dyDescent="0.25">
      <c r="B13" s="25" t="s">
        <v>102</v>
      </c>
      <c r="C13" s="21" t="s">
        <v>93</v>
      </c>
      <c r="D13" s="26"/>
      <c r="E13" s="23"/>
      <c r="F13" s="24"/>
      <c r="G13" s="24"/>
      <c r="I13" s="27"/>
    </row>
    <row r="14" spans="2:9" ht="15.75" hidden="1" x14ac:dyDescent="0.25">
      <c r="B14" s="25" t="s">
        <v>103</v>
      </c>
      <c r="C14" s="21" t="s">
        <v>93</v>
      </c>
      <c r="D14" s="26"/>
      <c r="E14" s="23"/>
      <c r="F14" s="24"/>
      <c r="G14" s="24"/>
      <c r="I14" s="27"/>
    </row>
    <row r="15" spans="2:9" ht="15.75" hidden="1" x14ac:dyDescent="0.25">
      <c r="B15" s="25" t="s">
        <v>104</v>
      </c>
      <c r="C15" s="21" t="s">
        <v>93</v>
      </c>
      <c r="D15" s="26"/>
      <c r="E15" s="23"/>
      <c r="F15" s="24"/>
      <c r="G15" s="24"/>
      <c r="I15" s="27"/>
    </row>
    <row r="16" spans="2:9" ht="15.75" x14ac:dyDescent="0.25">
      <c r="B16" s="25"/>
      <c r="C16" s="21"/>
      <c r="D16" s="23"/>
      <c r="E16" s="23"/>
      <c r="F16" s="24"/>
      <c r="G16" s="24"/>
      <c r="I16" s="27"/>
    </row>
    <row r="17" spans="2:9" ht="15.75" x14ac:dyDescent="0.25">
      <c r="B17" s="47" t="s">
        <v>105</v>
      </c>
      <c r="C17" s="48"/>
      <c r="D17" s="28">
        <f>+SUM(D3:D16)</f>
        <v>60301216</v>
      </c>
      <c r="E17" s="28"/>
      <c r="F17" s="29"/>
      <c r="G17" s="29"/>
      <c r="I17" s="27"/>
    </row>
    <row r="18" spans="2:9" ht="15.75" x14ac:dyDescent="0.25">
      <c r="B18" s="25" t="s">
        <v>92</v>
      </c>
      <c r="C18" s="30" t="s">
        <v>106</v>
      </c>
      <c r="D18" s="22"/>
      <c r="E18" s="26">
        <v>0</v>
      </c>
      <c r="F18" s="31"/>
      <c r="G18" s="31"/>
    </row>
    <row r="19" spans="2:9" ht="15.75" x14ac:dyDescent="0.25">
      <c r="B19" s="25" t="s">
        <v>94</v>
      </c>
      <c r="C19" s="30" t="s">
        <v>106</v>
      </c>
      <c r="D19" s="22"/>
      <c r="E19" s="26">
        <v>135626</v>
      </c>
      <c r="F19" s="31"/>
      <c r="G19" s="31"/>
    </row>
    <row r="20" spans="2:9" ht="15.75" x14ac:dyDescent="0.25">
      <c r="B20" s="25" t="s">
        <v>95</v>
      </c>
      <c r="C20" s="30" t="s">
        <v>106</v>
      </c>
      <c r="D20" s="22"/>
      <c r="E20" s="26">
        <v>0</v>
      </c>
      <c r="F20" s="31"/>
      <c r="G20" s="31"/>
    </row>
    <row r="21" spans="2:9" ht="15.75" x14ac:dyDescent="0.25">
      <c r="B21" s="25" t="s">
        <v>96</v>
      </c>
      <c r="C21" s="30" t="s">
        <v>106</v>
      </c>
      <c r="D21" s="22"/>
      <c r="E21" s="26">
        <v>875122</v>
      </c>
      <c r="F21" s="31"/>
      <c r="G21" s="31"/>
    </row>
    <row r="22" spans="2:9" ht="15.75" hidden="1" x14ac:dyDescent="0.25">
      <c r="B22" s="25" t="s">
        <v>97</v>
      </c>
      <c r="C22" s="30" t="s">
        <v>106</v>
      </c>
      <c r="D22" s="22"/>
      <c r="E22" s="26"/>
      <c r="F22" s="31"/>
      <c r="G22" s="31"/>
    </row>
    <row r="23" spans="2:9" ht="15.75" hidden="1" x14ac:dyDescent="0.25">
      <c r="B23" s="25" t="s">
        <v>98</v>
      </c>
      <c r="C23" s="30" t="s">
        <v>106</v>
      </c>
      <c r="D23" s="22"/>
      <c r="E23" s="26"/>
      <c r="F23" s="31"/>
      <c r="G23" s="31"/>
    </row>
    <row r="24" spans="2:9" ht="15.75" hidden="1" x14ac:dyDescent="0.25">
      <c r="B24" s="25" t="s">
        <v>99</v>
      </c>
      <c r="C24" s="30" t="s">
        <v>106</v>
      </c>
      <c r="D24" s="22"/>
      <c r="E24" s="26"/>
      <c r="F24" s="31"/>
      <c r="G24" s="31"/>
    </row>
    <row r="25" spans="2:9" ht="15.75" hidden="1" x14ac:dyDescent="0.25">
      <c r="B25" s="25" t="s">
        <v>100</v>
      </c>
      <c r="C25" s="30" t="s">
        <v>106</v>
      </c>
      <c r="D25" s="22"/>
      <c r="E25" s="26"/>
      <c r="F25" s="31"/>
      <c r="G25" s="31"/>
    </row>
    <row r="26" spans="2:9" ht="15.75" hidden="1" x14ac:dyDescent="0.25">
      <c r="B26" s="25" t="s">
        <v>101</v>
      </c>
      <c r="C26" s="30" t="s">
        <v>106</v>
      </c>
      <c r="D26" s="22"/>
      <c r="E26" s="26"/>
      <c r="F26" s="31"/>
      <c r="G26" s="31"/>
    </row>
    <row r="27" spans="2:9" ht="15.75" hidden="1" x14ac:dyDescent="0.25">
      <c r="B27" s="25" t="s">
        <v>102</v>
      </c>
      <c r="C27" s="30" t="s">
        <v>106</v>
      </c>
      <c r="D27" s="22"/>
      <c r="E27" s="26"/>
      <c r="F27" s="31"/>
      <c r="G27" s="31"/>
    </row>
    <row r="28" spans="2:9" ht="15.75" hidden="1" x14ac:dyDescent="0.25">
      <c r="B28" s="25" t="s">
        <v>103</v>
      </c>
      <c r="C28" s="30" t="s">
        <v>106</v>
      </c>
      <c r="D28" s="22"/>
      <c r="E28" s="26"/>
      <c r="F28" s="31"/>
      <c r="G28" s="31"/>
    </row>
    <row r="29" spans="2:9" ht="15.75" hidden="1" x14ac:dyDescent="0.25">
      <c r="B29" s="25" t="s">
        <v>104</v>
      </c>
      <c r="C29" s="30" t="s">
        <v>106</v>
      </c>
      <c r="D29" s="22"/>
      <c r="E29" s="26"/>
      <c r="F29" s="31"/>
      <c r="G29" s="31"/>
    </row>
    <row r="30" spans="2:9" ht="15.75" x14ac:dyDescent="0.25">
      <c r="B30" s="32"/>
      <c r="C30" s="33"/>
      <c r="D30" s="34"/>
      <c r="E30" s="35"/>
      <c r="F30" s="31"/>
      <c r="G30" s="31"/>
    </row>
    <row r="31" spans="2:9" ht="15.75" x14ac:dyDescent="0.25">
      <c r="B31" s="49" t="s">
        <v>107</v>
      </c>
      <c r="C31" s="50"/>
      <c r="D31" s="28"/>
      <c r="E31" s="36">
        <f>+SUM(E18:E30)</f>
        <v>1010748</v>
      </c>
      <c r="F31" s="29"/>
      <c r="G31" s="37"/>
    </row>
    <row r="32" spans="2:9" ht="15.75" x14ac:dyDescent="0.25">
      <c r="B32" s="25" t="s">
        <v>92</v>
      </c>
      <c r="C32" s="30" t="s">
        <v>108</v>
      </c>
      <c r="D32" s="23"/>
      <c r="E32" s="38"/>
      <c r="F32" s="24"/>
      <c r="G32" s="24">
        <v>0</v>
      </c>
    </row>
    <row r="33" spans="2:7" ht="15.75" x14ac:dyDescent="0.25">
      <c r="B33" s="25" t="s">
        <v>94</v>
      </c>
      <c r="C33" s="30" t="s">
        <v>109</v>
      </c>
      <c r="D33" s="23"/>
      <c r="E33" s="38"/>
      <c r="F33" s="24"/>
      <c r="G33" s="24">
        <f>12326055+1178000</f>
        <v>13504055</v>
      </c>
    </row>
    <row r="34" spans="2:7" ht="15.75" x14ac:dyDescent="0.25">
      <c r="B34" s="25" t="s">
        <v>95</v>
      </c>
      <c r="C34" s="30" t="s">
        <v>108</v>
      </c>
      <c r="D34" s="23"/>
      <c r="E34" s="38"/>
      <c r="F34" s="24"/>
      <c r="G34" s="24">
        <v>0</v>
      </c>
    </row>
    <row r="35" spans="2:7" ht="15.75" x14ac:dyDescent="0.25">
      <c r="B35" s="25" t="s">
        <v>96</v>
      </c>
      <c r="C35" s="30" t="s">
        <v>108</v>
      </c>
      <c r="D35" s="23"/>
      <c r="E35" s="38"/>
      <c r="F35" s="24"/>
      <c r="G35" s="24">
        <v>0</v>
      </c>
    </row>
    <row r="36" spans="2:7" ht="15.75" x14ac:dyDescent="0.25">
      <c r="B36" s="25" t="s">
        <v>97</v>
      </c>
      <c r="C36" s="30" t="s">
        <v>128</v>
      </c>
      <c r="D36" s="23"/>
      <c r="E36" s="38"/>
      <c r="F36" s="24"/>
      <c r="G36" s="24">
        <v>16134496</v>
      </c>
    </row>
    <row r="37" spans="2:7" ht="15.75" hidden="1" x14ac:dyDescent="0.25">
      <c r="B37" s="25" t="s">
        <v>98</v>
      </c>
      <c r="C37" s="30" t="s">
        <v>108</v>
      </c>
      <c r="D37" s="23"/>
      <c r="E37" s="38"/>
      <c r="F37" s="24"/>
      <c r="G37" s="24"/>
    </row>
    <row r="38" spans="2:7" ht="15.75" hidden="1" x14ac:dyDescent="0.25">
      <c r="B38" s="25" t="s">
        <v>99</v>
      </c>
      <c r="C38" s="30" t="s">
        <v>108</v>
      </c>
      <c r="D38" s="23"/>
      <c r="E38" s="38"/>
      <c r="F38" s="24"/>
      <c r="G38" s="24"/>
    </row>
    <row r="39" spans="2:7" ht="15.75" hidden="1" x14ac:dyDescent="0.25">
      <c r="B39" s="25" t="s">
        <v>100</v>
      </c>
      <c r="C39" s="30" t="s">
        <v>108</v>
      </c>
      <c r="D39" s="23"/>
      <c r="E39" s="38"/>
      <c r="F39" s="24"/>
      <c r="G39" s="24"/>
    </row>
    <row r="40" spans="2:7" ht="15.75" hidden="1" x14ac:dyDescent="0.25">
      <c r="B40" s="25" t="s">
        <v>101</v>
      </c>
      <c r="C40" s="30" t="s">
        <v>108</v>
      </c>
      <c r="D40" s="23"/>
      <c r="E40" s="38"/>
      <c r="F40" s="24"/>
      <c r="G40" s="24"/>
    </row>
    <row r="41" spans="2:7" ht="15.75" hidden="1" x14ac:dyDescent="0.25">
      <c r="B41" s="25" t="s">
        <v>102</v>
      </c>
      <c r="C41" s="30" t="s">
        <v>108</v>
      </c>
      <c r="D41" s="23"/>
      <c r="E41" s="38"/>
      <c r="F41" s="24"/>
      <c r="G41" s="24"/>
    </row>
    <row r="42" spans="2:7" ht="15.75" hidden="1" x14ac:dyDescent="0.25">
      <c r="B42" s="25" t="s">
        <v>103</v>
      </c>
      <c r="C42" s="30" t="s">
        <v>108</v>
      </c>
      <c r="D42" s="23"/>
      <c r="E42" s="38"/>
      <c r="F42" s="24"/>
      <c r="G42" s="24"/>
    </row>
    <row r="43" spans="2:7" ht="15.75" hidden="1" x14ac:dyDescent="0.25">
      <c r="B43" s="25" t="s">
        <v>104</v>
      </c>
      <c r="C43" s="30" t="s">
        <v>108</v>
      </c>
      <c r="D43" s="23"/>
      <c r="E43" s="38"/>
      <c r="F43" s="24"/>
      <c r="G43" s="24"/>
    </row>
    <row r="44" spans="2:7" ht="15.75" x14ac:dyDescent="0.25">
      <c r="B44" s="20"/>
      <c r="C44" s="30"/>
      <c r="D44" s="23"/>
      <c r="E44" s="38"/>
      <c r="F44" s="24"/>
      <c r="G44" s="24"/>
    </row>
    <row r="45" spans="2:7" ht="15.75" x14ac:dyDescent="0.25">
      <c r="B45" s="49" t="s">
        <v>110</v>
      </c>
      <c r="C45" s="50"/>
      <c r="D45" s="39"/>
      <c r="E45" s="36"/>
      <c r="F45" s="37"/>
      <c r="G45" s="40">
        <f>SUM(G32:G44)</f>
        <v>29638551</v>
      </c>
    </row>
    <row r="46" spans="2:7" ht="16.5" x14ac:dyDescent="0.25">
      <c r="B46" s="51" t="s">
        <v>111</v>
      </c>
      <c r="C46" s="52"/>
      <c r="D46" s="52"/>
      <c r="E46" s="52"/>
      <c r="F46" s="53"/>
      <c r="G46" s="41">
        <f>D17-E31-G45</f>
        <v>29651917</v>
      </c>
    </row>
    <row r="47" spans="2:7" x14ac:dyDescent="0.2">
      <c r="G47" s="27"/>
    </row>
    <row r="49" spans="6:6" x14ac:dyDescent="0.2">
      <c r="F49" s="27"/>
    </row>
    <row r="50" spans="6:6" x14ac:dyDescent="0.2">
      <c r="F50" s="27"/>
    </row>
  </sheetData>
  <mergeCells count="5">
    <mergeCell ref="B1:G1"/>
    <mergeCell ref="B17:C17"/>
    <mergeCell ref="B31:C31"/>
    <mergeCell ref="B45:C45"/>
    <mergeCell ref="B46:F46"/>
  </mergeCells>
  <conditionalFormatting sqref="B45:B46 B31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7"/>
  <sheetViews>
    <sheetView workbookViewId="0">
      <selection activeCell="B10" sqref="B10"/>
    </sheetView>
  </sheetViews>
  <sheetFormatPr defaultRowHeight="14.25" x14ac:dyDescent="0.2"/>
  <cols>
    <col min="1" max="1" width="24.75" customWidth="1"/>
    <col min="2" max="2" width="42.75" customWidth="1"/>
    <col min="3" max="3" width="14.25" customWidth="1"/>
    <col min="4" max="4" width="14" bestFit="1" customWidth="1"/>
    <col min="5" max="5" width="10.75" bestFit="1" customWidth="1"/>
    <col min="6" max="6" width="9.625" customWidth="1"/>
    <col min="7" max="7" width="107.125" customWidth="1"/>
    <col min="8" max="8" width="11.75" customWidth="1"/>
    <col min="9" max="10" width="11.625" bestFit="1" customWidth="1"/>
    <col min="11" max="11" width="13.25" bestFit="1" customWidth="1"/>
    <col min="12" max="12" width="12.375" customWidth="1"/>
  </cols>
  <sheetData>
    <row r="1" spans="1:12" ht="28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" x14ac:dyDescent="0.2">
      <c r="A2" t="s">
        <v>31</v>
      </c>
      <c r="B2" t="s">
        <v>32</v>
      </c>
      <c r="C2" s="42">
        <v>46119</v>
      </c>
      <c r="D2" t="s">
        <v>112</v>
      </c>
      <c r="E2" s="4">
        <v>46119</v>
      </c>
      <c r="F2" t="s">
        <v>113</v>
      </c>
      <c r="G2" t="s">
        <v>114</v>
      </c>
      <c r="H2" s="43">
        <v>2607125</v>
      </c>
      <c r="I2" s="43">
        <v>234642</v>
      </c>
      <c r="J2" s="43">
        <v>189799</v>
      </c>
      <c r="K2" s="43">
        <v>2562282</v>
      </c>
      <c r="L2" s="44" t="s">
        <v>17</v>
      </c>
    </row>
    <row r="3" spans="1:12" ht="15" x14ac:dyDescent="0.2">
      <c r="A3" t="s">
        <v>31</v>
      </c>
      <c r="B3" t="s">
        <v>32</v>
      </c>
      <c r="C3" s="42">
        <v>46141</v>
      </c>
      <c r="D3" t="s">
        <v>115</v>
      </c>
      <c r="E3" s="4">
        <v>46141</v>
      </c>
      <c r="F3" t="s">
        <v>116</v>
      </c>
      <c r="G3" t="s">
        <v>117</v>
      </c>
      <c r="H3" s="43">
        <v>1842628</v>
      </c>
      <c r="I3" s="43">
        <v>165837</v>
      </c>
      <c r="J3" s="43">
        <v>134143</v>
      </c>
      <c r="K3" s="43">
        <v>1810934</v>
      </c>
      <c r="L3" s="44" t="s">
        <v>17</v>
      </c>
    </row>
    <row r="4" spans="1:12" ht="15" x14ac:dyDescent="0.2">
      <c r="A4" t="s">
        <v>28</v>
      </c>
      <c r="B4" t="s">
        <v>22</v>
      </c>
      <c r="C4" s="42">
        <v>46119</v>
      </c>
      <c r="D4" t="s">
        <v>118</v>
      </c>
      <c r="E4" s="42">
        <v>46119</v>
      </c>
      <c r="F4" t="s">
        <v>119</v>
      </c>
      <c r="G4" t="s">
        <v>120</v>
      </c>
      <c r="H4" s="43">
        <v>1780544</v>
      </c>
      <c r="I4" s="43">
        <v>160249</v>
      </c>
      <c r="J4" s="43">
        <v>129624</v>
      </c>
      <c r="K4" s="43">
        <v>1749919</v>
      </c>
      <c r="L4" s="44" t="s">
        <v>17</v>
      </c>
    </row>
    <row r="5" spans="1:12" ht="15" x14ac:dyDescent="0.2">
      <c r="A5" t="s">
        <v>28</v>
      </c>
      <c r="B5" t="s">
        <v>22</v>
      </c>
      <c r="C5" s="42">
        <v>46141</v>
      </c>
      <c r="D5" t="s">
        <v>121</v>
      </c>
      <c r="E5" s="42">
        <v>46141</v>
      </c>
      <c r="F5" t="s">
        <v>122</v>
      </c>
      <c r="G5" t="s">
        <v>123</v>
      </c>
      <c r="H5" s="43">
        <v>1904576</v>
      </c>
      <c r="I5" s="43">
        <v>171412</v>
      </c>
      <c r="J5" s="43">
        <v>138653</v>
      </c>
      <c r="K5" s="43">
        <v>1871817</v>
      </c>
      <c r="L5" s="44" t="s">
        <v>17</v>
      </c>
    </row>
    <row r="6" spans="1:12" ht="15" x14ac:dyDescent="0.2">
      <c r="A6" t="s">
        <v>31</v>
      </c>
      <c r="B6" t="s">
        <v>32</v>
      </c>
      <c r="C6" s="42">
        <v>46133</v>
      </c>
      <c r="D6" t="s">
        <v>124</v>
      </c>
      <c r="G6" t="s">
        <v>125</v>
      </c>
      <c r="H6" s="45">
        <v>-534298</v>
      </c>
      <c r="I6" s="43">
        <v>0</v>
      </c>
      <c r="J6" s="45">
        <v>-42744</v>
      </c>
      <c r="K6" s="45">
        <v>-577042</v>
      </c>
      <c r="L6" s="44" t="s">
        <v>27</v>
      </c>
    </row>
    <row r="7" spans="1:12" ht="15" x14ac:dyDescent="0.2">
      <c r="A7" t="s">
        <v>28</v>
      </c>
      <c r="B7" t="s">
        <v>22</v>
      </c>
      <c r="C7" s="42">
        <v>46125</v>
      </c>
      <c r="D7" t="s">
        <v>126</v>
      </c>
      <c r="G7" t="s">
        <v>127</v>
      </c>
      <c r="H7" s="45">
        <v>-138000</v>
      </c>
      <c r="I7" s="43">
        <v>0</v>
      </c>
      <c r="J7" s="45">
        <v>-11040</v>
      </c>
      <c r="K7" s="45">
        <v>-149040</v>
      </c>
      <c r="L7" s="44" t="s">
        <v>27</v>
      </c>
    </row>
  </sheetData>
  <pageMargins left="0.7" right="0.7" top="0.75" bottom="0.75" header="0.3" footer="0.3"/>
  <pageSetup orientation="portrait" horizontalDpi="300" verticalDpi="300" r:id="rId1"/>
  <ignoredErrors>
    <ignoredError sqref="F2:F3 F4:F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outlinePr summaryBelow="0"/>
  </sheetPr>
  <dimension ref="A1:L4"/>
  <sheetViews>
    <sheetView zoomScaleNormal="100" workbookViewId="0">
      <selection activeCell="A3" sqref="A3"/>
    </sheetView>
  </sheetViews>
  <sheetFormatPr defaultColWidth="9.125" defaultRowHeight="14.25" x14ac:dyDescent="0.2"/>
  <cols>
    <col min="1" max="1" width="51.375" style="2" customWidth="1"/>
    <col min="2" max="2" width="36.375" style="2" bestFit="1" customWidth="1"/>
    <col min="3" max="3" width="13.375" style="6" bestFit="1" customWidth="1"/>
    <col min="4" max="4" width="12.75" style="2" customWidth="1"/>
    <col min="5" max="5" width="11.875" style="6" bestFit="1" customWidth="1"/>
    <col min="6" max="6" width="10" style="2" customWidth="1"/>
    <col min="7" max="7" width="36.375" style="2" bestFit="1" customWidth="1"/>
    <col min="8" max="8" width="9" style="2" bestFit="1" customWidth="1"/>
    <col min="9" max="9" width="9.125" style="2"/>
    <col min="10" max="10" width="8.75" style="2" bestFit="1" customWidth="1"/>
    <col min="11" max="11" width="9.125" style="2" customWidth="1"/>
    <col min="12" max="12" width="9" style="2" bestFit="1" customWidth="1"/>
    <col min="13" max="16384" width="9.125" style="2"/>
  </cols>
  <sheetData>
    <row r="1" spans="1:12" ht="28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" x14ac:dyDescent="0.25">
      <c r="A2" s="3" t="s">
        <v>12</v>
      </c>
      <c r="B2" s="3" t="s">
        <v>13</v>
      </c>
      <c r="C2" s="4">
        <v>46083</v>
      </c>
      <c r="D2" s="3" t="s">
        <v>14</v>
      </c>
      <c r="E2" s="4">
        <v>46083</v>
      </c>
      <c r="F2" s="3" t="s">
        <v>15</v>
      </c>
      <c r="G2" s="3" t="s">
        <v>16</v>
      </c>
      <c r="H2" s="5">
        <v>1876428</v>
      </c>
      <c r="I2" s="5">
        <v>168879</v>
      </c>
      <c r="J2" s="5">
        <v>136604</v>
      </c>
      <c r="K2" s="5">
        <v>1844153</v>
      </c>
      <c r="L2" s="3" t="s">
        <v>17</v>
      </c>
    </row>
    <row r="3" spans="1:12" ht="15" x14ac:dyDescent="0.25">
      <c r="A3" s="3" t="s">
        <v>12</v>
      </c>
      <c r="B3" s="3" t="s">
        <v>13</v>
      </c>
      <c r="C3" s="4">
        <v>46083</v>
      </c>
      <c r="D3" s="3" t="s">
        <v>18</v>
      </c>
      <c r="E3" s="4">
        <v>46083</v>
      </c>
      <c r="F3" s="3" t="s">
        <v>19</v>
      </c>
      <c r="G3" s="3" t="s">
        <v>20</v>
      </c>
      <c r="H3" s="5">
        <v>3148910</v>
      </c>
      <c r="I3" s="5">
        <v>283402</v>
      </c>
      <c r="J3" s="5">
        <v>229241</v>
      </c>
      <c r="K3" s="5">
        <v>3094749</v>
      </c>
      <c r="L3" s="3" t="s">
        <v>17</v>
      </c>
    </row>
    <row r="4" spans="1:12" ht="15" x14ac:dyDescent="0.25">
      <c r="K4" s="5">
        <f>SUM(K2:K3)</f>
        <v>4938902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outlinePr summaryBelow="0"/>
  </sheetPr>
  <dimension ref="A1:L5"/>
  <sheetViews>
    <sheetView zoomScaleNormal="100" workbookViewId="0">
      <selection activeCell="A4" sqref="A4"/>
    </sheetView>
  </sheetViews>
  <sheetFormatPr defaultColWidth="9.125" defaultRowHeight="14.25" x14ac:dyDescent="0.2"/>
  <cols>
    <col min="1" max="1" width="20.875" style="2" bestFit="1" customWidth="1"/>
    <col min="2" max="2" width="36.375" style="2" bestFit="1" customWidth="1"/>
    <col min="3" max="3" width="13.375" style="6" bestFit="1" customWidth="1"/>
    <col min="4" max="4" width="8.375" style="2" bestFit="1" customWidth="1"/>
    <col min="5" max="5" width="11.875" style="6" bestFit="1" customWidth="1"/>
    <col min="6" max="6" width="10" style="2" customWidth="1"/>
    <col min="7" max="7" width="36.375" style="2" bestFit="1" customWidth="1"/>
    <col min="8" max="8" width="9" style="2" bestFit="1" customWidth="1"/>
    <col min="9" max="9" width="9.125" style="2"/>
    <col min="10" max="10" width="8.75" style="2" bestFit="1" customWidth="1"/>
    <col min="11" max="11" width="9.125" style="2" customWidth="1"/>
    <col min="12" max="12" width="9" style="2" bestFit="1" customWidth="1"/>
    <col min="13" max="16384" width="9.125" style="2"/>
  </cols>
  <sheetData>
    <row r="1" spans="1:12" ht="28.5" x14ac:dyDescent="0.2">
      <c r="A1" s="1" t="s">
        <v>0</v>
      </c>
      <c r="B1" s="1" t="s">
        <v>1</v>
      </c>
      <c r="C1" s="7" t="s">
        <v>2</v>
      </c>
      <c r="D1" s="1" t="s">
        <v>3</v>
      </c>
      <c r="E1" s="7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" x14ac:dyDescent="0.25">
      <c r="A2" s="3" t="s">
        <v>12</v>
      </c>
      <c r="B2" s="3" t="s">
        <v>13</v>
      </c>
      <c r="C2" s="4">
        <v>46058</v>
      </c>
      <c r="D2" s="3" t="s">
        <v>21</v>
      </c>
      <c r="E2" s="4">
        <v>46058</v>
      </c>
      <c r="F2" s="3">
        <v>9415</v>
      </c>
      <c r="G2" s="3" t="s">
        <v>22</v>
      </c>
      <c r="H2" s="5">
        <v>2312884</v>
      </c>
      <c r="I2" s="5">
        <v>208160</v>
      </c>
      <c r="J2" s="5">
        <v>168378</v>
      </c>
      <c r="K2" s="5">
        <v>2273102</v>
      </c>
      <c r="L2" s="3" t="s">
        <v>17</v>
      </c>
    </row>
    <row r="3" spans="1:12" ht="15" x14ac:dyDescent="0.25">
      <c r="A3" s="3" t="s">
        <v>12</v>
      </c>
      <c r="B3" s="3" t="s">
        <v>13</v>
      </c>
      <c r="C3" s="4">
        <v>46058</v>
      </c>
      <c r="D3" s="3" t="s">
        <v>23</v>
      </c>
      <c r="E3" s="4">
        <v>46058</v>
      </c>
      <c r="F3" s="3">
        <v>9416</v>
      </c>
      <c r="G3" s="3" t="s">
        <v>24</v>
      </c>
      <c r="H3" s="5">
        <v>4145510</v>
      </c>
      <c r="I3" s="5">
        <v>373096</v>
      </c>
      <c r="J3" s="5">
        <v>301793</v>
      </c>
      <c r="K3" s="5">
        <v>4074207</v>
      </c>
      <c r="L3" s="3" t="s">
        <v>17</v>
      </c>
    </row>
    <row r="4" spans="1:12" ht="15" x14ac:dyDescent="0.25">
      <c r="A4" s="3" t="s">
        <v>12</v>
      </c>
      <c r="B4" s="3" t="s">
        <v>13</v>
      </c>
      <c r="C4" s="4">
        <v>46063</v>
      </c>
      <c r="D4" s="3" t="s">
        <v>25</v>
      </c>
      <c r="E4" s="4">
        <v>46062</v>
      </c>
      <c r="F4" s="3"/>
      <c r="G4" s="3" t="s">
        <v>26</v>
      </c>
      <c r="H4" s="5">
        <v>-125580</v>
      </c>
      <c r="I4" s="5">
        <v>0</v>
      </c>
      <c r="J4" s="5">
        <v>-10046</v>
      </c>
      <c r="K4" s="5">
        <f>+H4+J4</f>
        <v>-135626</v>
      </c>
      <c r="L4" s="3" t="s">
        <v>27</v>
      </c>
    </row>
    <row r="5" spans="1:12" ht="15" x14ac:dyDescent="0.25">
      <c r="K5" s="5">
        <f>SUM(K2:K4)</f>
        <v>6211683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outlinePr summaryBelow="0"/>
  </sheetPr>
  <dimension ref="A1:L4"/>
  <sheetViews>
    <sheetView zoomScaleNormal="100" workbookViewId="0">
      <selection activeCell="A2" sqref="A2"/>
    </sheetView>
  </sheetViews>
  <sheetFormatPr defaultColWidth="9.125" defaultRowHeight="14.25" x14ac:dyDescent="0.2"/>
  <cols>
    <col min="1" max="1" width="28" style="2" customWidth="1"/>
    <col min="2" max="2" width="36.375" style="2" bestFit="1" customWidth="1"/>
    <col min="3" max="3" width="13.375" style="6" bestFit="1" customWidth="1"/>
    <col min="4" max="4" width="8.375" style="2" bestFit="1" customWidth="1"/>
    <col min="5" max="5" width="11.875" style="6" bestFit="1" customWidth="1"/>
    <col min="6" max="6" width="10" style="2" customWidth="1"/>
    <col min="7" max="7" width="36.375" style="2" bestFit="1" customWidth="1"/>
    <col min="8" max="8" width="9" style="2" bestFit="1" customWidth="1"/>
    <col min="9" max="9" width="9.125" style="2"/>
    <col min="10" max="10" width="8.75" style="2" bestFit="1" customWidth="1"/>
    <col min="11" max="11" width="9.125" style="2" customWidth="1"/>
    <col min="12" max="12" width="9" style="2" bestFit="1" customWidth="1"/>
    <col min="13" max="16384" width="9.125" style="2"/>
  </cols>
  <sheetData>
    <row r="1" spans="1:12" ht="28.5" x14ac:dyDescent="0.2">
      <c r="A1" s="1" t="s">
        <v>0</v>
      </c>
      <c r="B1" s="1" t="s">
        <v>1</v>
      </c>
      <c r="C1" s="7" t="s">
        <v>2</v>
      </c>
      <c r="D1" s="1" t="s">
        <v>3</v>
      </c>
      <c r="E1" s="7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" x14ac:dyDescent="0.25">
      <c r="A2" s="3" t="s">
        <v>28</v>
      </c>
      <c r="B2" s="3" t="s">
        <v>22</v>
      </c>
      <c r="C2" s="4">
        <v>46030</v>
      </c>
      <c r="D2" s="3" t="s">
        <v>29</v>
      </c>
      <c r="E2" s="4">
        <v>46030</v>
      </c>
      <c r="F2" s="3" t="s">
        <v>30</v>
      </c>
      <c r="G2" s="3" t="s">
        <v>22</v>
      </c>
      <c r="H2" s="5">
        <v>2700101</v>
      </c>
      <c r="I2" s="5">
        <v>243010</v>
      </c>
      <c r="J2" s="5">
        <v>196567</v>
      </c>
      <c r="K2" s="5">
        <v>2653658</v>
      </c>
      <c r="L2" s="3" t="s">
        <v>17</v>
      </c>
    </row>
    <row r="3" spans="1:12" ht="15" x14ac:dyDescent="0.25">
      <c r="A3" s="3" t="s">
        <v>31</v>
      </c>
      <c r="B3" s="3" t="s">
        <v>32</v>
      </c>
      <c r="C3" s="4">
        <v>46030</v>
      </c>
      <c r="D3" s="3" t="s">
        <v>33</v>
      </c>
      <c r="E3" s="4">
        <v>46030</v>
      </c>
      <c r="F3" s="3" t="s">
        <v>34</v>
      </c>
      <c r="G3" s="3" t="s">
        <v>32</v>
      </c>
      <c r="H3" s="5">
        <v>3160122</v>
      </c>
      <c r="I3" s="5">
        <v>284411</v>
      </c>
      <c r="J3" s="5">
        <v>230057</v>
      </c>
      <c r="K3" s="5">
        <v>3105768</v>
      </c>
      <c r="L3" s="3" t="s">
        <v>17</v>
      </c>
    </row>
    <row r="4" spans="1:12" ht="15" x14ac:dyDescent="0.25">
      <c r="K4" s="5">
        <f>SUM(K2:K3)</f>
        <v>5759426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outlinePr summaryBelow="0"/>
  </sheetPr>
  <dimension ref="A1:M7"/>
  <sheetViews>
    <sheetView zoomScaleNormal="100" workbookViewId="0">
      <selection sqref="A1:M1"/>
    </sheetView>
  </sheetViews>
  <sheetFormatPr defaultColWidth="9.125" defaultRowHeight="14.25" x14ac:dyDescent="0.2"/>
  <cols>
    <col min="1" max="1" width="10.75" style="6" bestFit="1" customWidth="1"/>
    <col min="2" max="2" width="9" style="6" bestFit="1" customWidth="1"/>
    <col min="3" max="3" width="8.75" style="2" bestFit="1" customWidth="1"/>
    <col min="4" max="4" width="14.875" style="2" customWidth="1"/>
    <col min="5" max="5" width="7.875" style="2" bestFit="1" customWidth="1"/>
    <col min="6" max="6" width="11.125" style="2" bestFit="1" customWidth="1"/>
    <col min="7" max="7" width="11.375" style="16" bestFit="1" customWidth="1"/>
    <col min="8" max="8" width="9.125" style="16" bestFit="1" customWidth="1"/>
    <col min="9" max="9" width="27.75" style="16" bestFit="1" customWidth="1"/>
    <col min="10" max="10" width="17.125" style="16" customWidth="1"/>
    <col min="11" max="13" width="9.125" style="2"/>
    <col min="14" max="14" width="10.75" style="2" bestFit="1" customWidth="1"/>
    <col min="15" max="16384" width="9.125" style="2"/>
  </cols>
  <sheetData>
    <row r="1" spans="1:13" ht="18.75" x14ac:dyDescent="0.3">
      <c r="A1" s="54" t="s">
        <v>35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" x14ac:dyDescent="0.2">
      <c r="A2" s="8" t="s">
        <v>2</v>
      </c>
      <c r="B2" s="8" t="s">
        <v>36</v>
      </c>
      <c r="C2" s="9" t="s">
        <v>3</v>
      </c>
      <c r="D2" s="9" t="s">
        <v>37</v>
      </c>
      <c r="E2" s="9" t="s">
        <v>5</v>
      </c>
      <c r="F2" s="9" t="s">
        <v>0</v>
      </c>
      <c r="G2" s="9" t="s">
        <v>38</v>
      </c>
      <c r="H2" s="9" t="s">
        <v>39</v>
      </c>
      <c r="I2" s="9" t="s">
        <v>40</v>
      </c>
      <c r="J2" s="10" t="s">
        <v>41</v>
      </c>
      <c r="K2" s="10" t="s">
        <v>8</v>
      </c>
      <c r="L2" s="10" t="s">
        <v>42</v>
      </c>
      <c r="M2" s="10" t="s">
        <v>43</v>
      </c>
    </row>
    <row r="3" spans="1:13" x14ac:dyDescent="0.2">
      <c r="A3" s="11">
        <v>45992</v>
      </c>
      <c r="B3" s="11">
        <v>45992</v>
      </c>
      <c r="C3" s="12" t="s">
        <v>44</v>
      </c>
      <c r="D3" s="12" t="s">
        <v>45</v>
      </c>
      <c r="E3" s="12"/>
      <c r="F3" s="13" t="s">
        <v>46</v>
      </c>
      <c r="G3" s="13" t="s">
        <v>13</v>
      </c>
      <c r="H3" s="13" t="s">
        <v>47</v>
      </c>
      <c r="I3" s="12" t="s">
        <v>48</v>
      </c>
      <c r="J3" s="14">
        <v>-41860</v>
      </c>
      <c r="K3" s="14">
        <v>0</v>
      </c>
      <c r="L3" s="14">
        <v>-3349</v>
      </c>
      <c r="M3" s="15">
        <f>+J3-K3+L3</f>
        <v>-45209</v>
      </c>
    </row>
    <row r="4" spans="1:13" x14ac:dyDescent="0.2">
      <c r="A4" s="11">
        <v>45993</v>
      </c>
      <c r="B4" s="11">
        <v>45993</v>
      </c>
      <c r="C4" s="12" t="s">
        <v>49</v>
      </c>
      <c r="D4" s="12" t="s">
        <v>45</v>
      </c>
      <c r="E4" s="12"/>
      <c r="F4" s="13" t="s">
        <v>46</v>
      </c>
      <c r="G4" s="13" t="s">
        <v>13</v>
      </c>
      <c r="H4" s="13" t="s">
        <v>47</v>
      </c>
      <c r="I4" s="12" t="s">
        <v>50</v>
      </c>
      <c r="J4" s="14">
        <v>-50591</v>
      </c>
      <c r="K4" s="14">
        <v>0</v>
      </c>
      <c r="L4" s="14">
        <v>-4047</v>
      </c>
      <c r="M4" s="15">
        <f>+J4-K4+L4</f>
        <v>-54638</v>
      </c>
    </row>
    <row r="5" spans="1:13" x14ac:dyDescent="0.2">
      <c r="A5" s="11">
        <v>45994</v>
      </c>
      <c r="B5" s="11">
        <v>45918</v>
      </c>
      <c r="C5" s="12" t="s">
        <v>51</v>
      </c>
      <c r="D5" s="12" t="s">
        <v>45</v>
      </c>
      <c r="E5" s="12"/>
      <c r="F5" s="13" t="s">
        <v>46</v>
      </c>
      <c r="G5" s="13" t="s">
        <v>13</v>
      </c>
      <c r="H5" s="13" t="s">
        <v>47</v>
      </c>
      <c r="I5" s="12" t="s">
        <v>52</v>
      </c>
      <c r="J5" s="14">
        <v>-151653</v>
      </c>
      <c r="K5" s="14">
        <v>0</v>
      </c>
      <c r="L5" s="14">
        <v>-12132</v>
      </c>
      <c r="M5" s="15">
        <f>+J5-K5+L5</f>
        <v>-163785</v>
      </c>
    </row>
    <row r="6" spans="1:13" x14ac:dyDescent="0.2">
      <c r="A6" s="11">
        <v>46015</v>
      </c>
      <c r="B6" s="11">
        <v>46003</v>
      </c>
      <c r="C6" s="12" t="s">
        <v>53</v>
      </c>
      <c r="D6" s="12" t="s">
        <v>45</v>
      </c>
      <c r="E6" s="12"/>
      <c r="F6" s="13" t="s">
        <v>46</v>
      </c>
      <c r="G6" s="13" t="s">
        <v>13</v>
      </c>
      <c r="H6" s="13" t="s">
        <v>47</v>
      </c>
      <c r="I6" s="12" t="s">
        <v>54</v>
      </c>
      <c r="J6" s="14">
        <v>-41860</v>
      </c>
      <c r="K6" s="14">
        <v>0</v>
      </c>
      <c r="L6" s="14">
        <v>-3349</v>
      </c>
      <c r="M6" s="15">
        <f>+J6-K6+L6</f>
        <v>-45209</v>
      </c>
    </row>
    <row r="7" spans="1:13" x14ac:dyDescent="0.2">
      <c r="M7" s="15">
        <f>SUM(M3:M6)</f>
        <v>-308841</v>
      </c>
    </row>
  </sheetData>
  <mergeCells count="1">
    <mergeCell ref="A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outlinePr summaryBelow="0"/>
  </sheetPr>
  <dimension ref="A1:M6"/>
  <sheetViews>
    <sheetView zoomScaleNormal="100" workbookViewId="0">
      <selection sqref="A1:M1"/>
    </sheetView>
  </sheetViews>
  <sheetFormatPr defaultColWidth="9.125" defaultRowHeight="14.25" x14ac:dyDescent="0.2"/>
  <cols>
    <col min="1" max="1" width="10.75" style="6" bestFit="1" customWidth="1"/>
    <col min="2" max="2" width="9" style="6" bestFit="1" customWidth="1"/>
    <col min="3" max="3" width="8.75" style="2" bestFit="1" customWidth="1"/>
    <col min="4" max="4" width="14.875" style="2" customWidth="1"/>
    <col min="5" max="5" width="7.875" style="2" bestFit="1" customWidth="1"/>
    <col min="6" max="6" width="11.125" style="2" bestFit="1" customWidth="1"/>
    <col min="7" max="7" width="11.375" style="16" bestFit="1" customWidth="1"/>
    <col min="8" max="8" width="9.125" style="16" bestFit="1" customWidth="1"/>
    <col min="9" max="9" width="27.75" style="16" bestFit="1" customWidth="1"/>
    <col min="10" max="10" width="17.125" style="16" customWidth="1"/>
    <col min="11" max="13" width="9.125" style="2"/>
    <col min="14" max="14" width="10.75" style="2" bestFit="1" customWidth="1"/>
    <col min="15" max="16384" width="9.125" style="2"/>
  </cols>
  <sheetData>
    <row r="1" spans="1:13" ht="18.75" x14ac:dyDescent="0.3">
      <c r="A1" s="54" t="s">
        <v>35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" x14ac:dyDescent="0.2">
      <c r="A2" s="8" t="s">
        <v>2</v>
      </c>
      <c r="B2" s="8" t="s">
        <v>36</v>
      </c>
      <c r="C2" s="9" t="s">
        <v>3</v>
      </c>
      <c r="D2" s="9" t="s">
        <v>37</v>
      </c>
      <c r="E2" s="9" t="s">
        <v>5</v>
      </c>
      <c r="F2" s="9" t="s">
        <v>0</v>
      </c>
      <c r="G2" s="9" t="s">
        <v>38</v>
      </c>
      <c r="H2" s="9" t="s">
        <v>39</v>
      </c>
      <c r="I2" s="9" t="s">
        <v>40</v>
      </c>
      <c r="J2" s="10" t="s">
        <v>41</v>
      </c>
      <c r="K2" s="10" t="s">
        <v>8</v>
      </c>
      <c r="L2" s="10" t="s">
        <v>42</v>
      </c>
      <c r="M2" s="10" t="s">
        <v>43</v>
      </c>
    </row>
    <row r="3" spans="1:13" x14ac:dyDescent="0.2">
      <c r="A3" s="11">
        <v>45972</v>
      </c>
      <c r="B3" s="11">
        <v>45972</v>
      </c>
      <c r="C3" s="12" t="s">
        <v>55</v>
      </c>
      <c r="D3" s="12" t="s">
        <v>56</v>
      </c>
      <c r="E3" s="12" t="s">
        <v>57</v>
      </c>
      <c r="F3" s="13" t="s">
        <v>46</v>
      </c>
      <c r="G3" s="13" t="s">
        <v>13</v>
      </c>
      <c r="H3" s="13" t="s">
        <v>47</v>
      </c>
      <c r="I3" s="12" t="s">
        <v>32</v>
      </c>
      <c r="J3" s="14">
        <v>2365294</v>
      </c>
      <c r="K3" s="14">
        <v>212876</v>
      </c>
      <c r="L3" s="14">
        <v>172193</v>
      </c>
      <c r="M3" s="15">
        <f>+J3-K3+L3</f>
        <v>2324611</v>
      </c>
    </row>
    <row r="4" spans="1:13" x14ac:dyDescent="0.2">
      <c r="A4" s="11">
        <v>45982</v>
      </c>
      <c r="B4" s="11">
        <v>45982</v>
      </c>
      <c r="C4" s="12" t="s">
        <v>58</v>
      </c>
      <c r="D4" s="12" t="s">
        <v>59</v>
      </c>
      <c r="E4" s="12" t="s">
        <v>60</v>
      </c>
      <c r="F4" s="13" t="s">
        <v>46</v>
      </c>
      <c r="G4" s="13" t="s">
        <v>13</v>
      </c>
      <c r="H4" s="13" t="s">
        <v>47</v>
      </c>
      <c r="I4" s="12" t="s">
        <v>61</v>
      </c>
      <c r="J4" s="14">
        <v>1874004</v>
      </c>
      <c r="K4" s="14">
        <v>168661</v>
      </c>
      <c r="L4" s="14">
        <v>136427</v>
      </c>
      <c r="M4" s="15">
        <f>+J4-K4+L4</f>
        <v>1841770</v>
      </c>
    </row>
    <row r="5" spans="1:13" x14ac:dyDescent="0.2">
      <c r="A5" s="11">
        <v>45982</v>
      </c>
      <c r="B5" s="11">
        <v>45982</v>
      </c>
      <c r="C5" s="12" t="s">
        <v>62</v>
      </c>
      <c r="D5" s="12" t="s">
        <v>45</v>
      </c>
      <c r="E5" s="12" t="s">
        <v>63</v>
      </c>
      <c r="F5" s="13" t="s">
        <v>46</v>
      </c>
      <c r="G5" s="13" t="s">
        <v>13</v>
      </c>
      <c r="H5" s="13" t="s">
        <v>47</v>
      </c>
      <c r="I5" s="12" t="s">
        <v>22</v>
      </c>
      <c r="J5" s="14">
        <v>1906498</v>
      </c>
      <c r="K5" s="14">
        <v>171585</v>
      </c>
      <c r="L5" s="14">
        <v>138793</v>
      </c>
      <c r="M5" s="15">
        <f>+J5-K5+L5</f>
        <v>1873706</v>
      </c>
    </row>
    <row r="6" spans="1:13" x14ac:dyDescent="0.2">
      <c r="M6" s="15">
        <f>SUM(M3:M5)</f>
        <v>6040087</v>
      </c>
    </row>
  </sheetData>
  <mergeCells count="1">
    <mergeCell ref="A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outlinePr summaryBelow="0"/>
  </sheetPr>
  <dimension ref="A1:M10"/>
  <sheetViews>
    <sheetView zoomScaleNormal="100" workbookViewId="0">
      <selection activeCell="M16" sqref="M16"/>
    </sheetView>
  </sheetViews>
  <sheetFormatPr defaultColWidth="9.125" defaultRowHeight="14.25" x14ac:dyDescent="0.2"/>
  <cols>
    <col min="1" max="1" width="10.75" style="6" bestFit="1" customWidth="1"/>
    <col min="2" max="2" width="9" style="6" bestFit="1" customWidth="1"/>
    <col min="3" max="3" width="8.75" style="2" bestFit="1" customWidth="1"/>
    <col min="4" max="4" width="14.875" style="2" customWidth="1"/>
    <col min="5" max="5" width="25.125" style="2" bestFit="1" customWidth="1"/>
    <col min="6" max="6" width="7.875" style="2" bestFit="1" customWidth="1"/>
    <col min="7" max="7" width="9.25" style="16" bestFit="1" customWidth="1"/>
    <col min="8" max="8" width="9.125" style="16" bestFit="1" customWidth="1"/>
    <col min="9" max="10" width="17.125" style="16" customWidth="1"/>
    <col min="11" max="13" width="9.125" style="2"/>
    <col min="14" max="14" width="10.75" style="2" bestFit="1" customWidth="1"/>
    <col min="15" max="16384" width="9.125" style="2"/>
  </cols>
  <sheetData>
    <row r="1" spans="1:13" ht="18.75" x14ac:dyDescent="0.3">
      <c r="A1" s="54" t="s">
        <v>35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" x14ac:dyDescent="0.2">
      <c r="A2" s="8" t="s">
        <v>2</v>
      </c>
      <c r="B2" s="8" t="s">
        <v>36</v>
      </c>
      <c r="C2" s="9" t="s">
        <v>3</v>
      </c>
      <c r="D2" s="9" t="s">
        <v>37</v>
      </c>
      <c r="E2" s="9" t="s">
        <v>5</v>
      </c>
      <c r="F2" s="9" t="s">
        <v>0</v>
      </c>
      <c r="G2" s="9" t="s">
        <v>38</v>
      </c>
      <c r="H2" s="9" t="s">
        <v>39</v>
      </c>
      <c r="I2" s="9" t="s">
        <v>40</v>
      </c>
      <c r="J2" s="10" t="s">
        <v>41</v>
      </c>
      <c r="K2" s="10" t="s">
        <v>8</v>
      </c>
      <c r="L2" s="10" t="s">
        <v>42</v>
      </c>
      <c r="M2" s="10" t="s">
        <v>43</v>
      </c>
    </row>
    <row r="3" spans="1:13" x14ac:dyDescent="0.2">
      <c r="A3" s="11">
        <v>45951</v>
      </c>
      <c r="B3" s="11">
        <v>45951</v>
      </c>
      <c r="C3" s="12" t="s">
        <v>64</v>
      </c>
      <c r="D3" s="12" t="s">
        <v>56</v>
      </c>
      <c r="E3" s="12" t="s">
        <v>65</v>
      </c>
      <c r="F3" s="13" t="s">
        <v>46</v>
      </c>
      <c r="G3" s="13" t="s">
        <v>13</v>
      </c>
      <c r="H3" s="13" t="s">
        <v>47</v>
      </c>
      <c r="I3" s="12" t="s">
        <v>32</v>
      </c>
      <c r="J3" s="14">
        <v>2679667</v>
      </c>
      <c r="K3" s="14">
        <v>241171</v>
      </c>
      <c r="L3" s="14">
        <v>195080</v>
      </c>
      <c r="M3" s="15">
        <f>+J3-K3+L3</f>
        <v>2633576</v>
      </c>
    </row>
    <row r="4" spans="1:13" x14ac:dyDescent="0.2">
      <c r="A4" s="11">
        <v>45952</v>
      </c>
      <c r="B4" s="11">
        <v>45952</v>
      </c>
      <c r="C4" s="12" t="s">
        <v>66</v>
      </c>
      <c r="D4" s="12" t="s">
        <v>59</v>
      </c>
      <c r="E4" s="12" t="s">
        <v>67</v>
      </c>
      <c r="F4" s="13" t="s">
        <v>46</v>
      </c>
      <c r="G4" s="13" t="s">
        <v>13</v>
      </c>
      <c r="H4" s="13" t="s">
        <v>47</v>
      </c>
      <c r="I4" s="12" t="s">
        <v>61</v>
      </c>
      <c r="J4" s="14">
        <v>2675434</v>
      </c>
      <c r="K4" s="14">
        <v>240790</v>
      </c>
      <c r="L4" s="14">
        <v>194772</v>
      </c>
      <c r="M4" s="15">
        <f>+J4-K4+L4</f>
        <v>2629416</v>
      </c>
    </row>
    <row r="5" spans="1:13" x14ac:dyDescent="0.2">
      <c r="A5" s="11">
        <v>45952</v>
      </c>
      <c r="B5" s="11">
        <v>45952</v>
      </c>
      <c r="C5" s="12" t="s">
        <v>68</v>
      </c>
      <c r="D5" s="12" t="s">
        <v>45</v>
      </c>
      <c r="E5" s="12" t="s">
        <v>69</v>
      </c>
      <c r="F5" s="13" t="s">
        <v>46</v>
      </c>
      <c r="G5" s="13" t="s">
        <v>13</v>
      </c>
      <c r="H5" s="13" t="s">
        <v>47</v>
      </c>
      <c r="I5" s="12" t="s">
        <v>22</v>
      </c>
      <c r="J5" s="14">
        <v>1908949</v>
      </c>
      <c r="K5" s="14">
        <v>171806</v>
      </c>
      <c r="L5" s="14">
        <v>138971</v>
      </c>
      <c r="M5" s="15">
        <f>+J5-K5+L5</f>
        <v>1876114</v>
      </c>
    </row>
    <row r="6" spans="1:13" x14ac:dyDescent="0.2">
      <c r="A6" s="11">
        <v>45959</v>
      </c>
      <c r="B6" s="11">
        <v>45959</v>
      </c>
      <c r="C6" s="12" t="s">
        <v>70</v>
      </c>
      <c r="D6" s="12" t="s">
        <v>56</v>
      </c>
      <c r="E6" s="13"/>
      <c r="F6" s="13" t="s">
        <v>46</v>
      </c>
      <c r="G6" s="13" t="s">
        <v>13</v>
      </c>
      <c r="H6" s="13" t="s">
        <v>47</v>
      </c>
      <c r="I6" s="13" t="s">
        <v>71</v>
      </c>
      <c r="J6" s="15">
        <v>-101063</v>
      </c>
      <c r="K6" s="15">
        <v>0</v>
      </c>
      <c r="L6" s="15">
        <v>-8085</v>
      </c>
      <c r="M6" s="15">
        <f>+J6-K6+L6</f>
        <v>-109148</v>
      </c>
    </row>
    <row r="7" spans="1:13" x14ac:dyDescent="0.2">
      <c r="M7" s="15">
        <f>SUM(M3:M6)</f>
        <v>7029958</v>
      </c>
    </row>
    <row r="8" spans="1:13" x14ac:dyDescent="0.2">
      <c r="M8" s="15"/>
    </row>
    <row r="10" spans="1:13" x14ac:dyDescent="0.2">
      <c r="M10" s="15"/>
    </row>
  </sheetData>
  <mergeCells count="1">
    <mergeCell ref="A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outlinePr summaryBelow="0"/>
  </sheetPr>
  <dimension ref="A1:M8"/>
  <sheetViews>
    <sheetView zoomScaleNormal="100" workbookViewId="0">
      <selection activeCell="M8" sqref="M8"/>
    </sheetView>
  </sheetViews>
  <sheetFormatPr defaultColWidth="9.125" defaultRowHeight="14.25" x14ac:dyDescent="0.2"/>
  <cols>
    <col min="1" max="1" width="10.75" style="6" bestFit="1" customWidth="1"/>
    <col min="2" max="2" width="9" style="6" bestFit="1" customWidth="1"/>
    <col min="3" max="3" width="8.75" style="2" bestFit="1" customWidth="1"/>
    <col min="4" max="4" width="14.875" style="2" customWidth="1"/>
    <col min="5" max="5" width="25.125" style="2" bestFit="1" customWidth="1"/>
    <col min="6" max="6" width="7.875" style="2" bestFit="1" customWidth="1"/>
    <col min="7" max="7" width="9.25" style="16" bestFit="1" customWidth="1"/>
    <col min="8" max="8" width="9.125" style="16" bestFit="1" customWidth="1"/>
    <col min="9" max="10" width="17.125" style="16" customWidth="1"/>
    <col min="11" max="13" width="9.125" style="2"/>
    <col min="14" max="14" width="10.75" style="2" bestFit="1" customWidth="1"/>
    <col min="15" max="16384" width="9.125" style="2"/>
  </cols>
  <sheetData>
    <row r="1" spans="1:13" ht="18.75" x14ac:dyDescent="0.3">
      <c r="A1" s="54" t="s">
        <v>35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" x14ac:dyDescent="0.2">
      <c r="A2" s="8" t="s">
        <v>2</v>
      </c>
      <c r="B2" s="8" t="s">
        <v>36</v>
      </c>
      <c r="C2" s="9" t="s">
        <v>3</v>
      </c>
      <c r="D2" s="9" t="s">
        <v>37</v>
      </c>
      <c r="E2" s="9" t="s">
        <v>5</v>
      </c>
      <c r="F2" s="9" t="s">
        <v>0</v>
      </c>
      <c r="G2" s="9" t="s">
        <v>38</v>
      </c>
      <c r="H2" s="9" t="s">
        <v>39</v>
      </c>
      <c r="I2" s="9" t="s">
        <v>40</v>
      </c>
      <c r="J2" s="10" t="s">
        <v>41</v>
      </c>
      <c r="K2" s="10" t="s">
        <v>8</v>
      </c>
      <c r="L2" s="10" t="s">
        <v>42</v>
      </c>
      <c r="M2" s="10" t="s">
        <v>43</v>
      </c>
    </row>
    <row r="3" spans="1:13" x14ac:dyDescent="0.2">
      <c r="A3" s="17">
        <v>45918</v>
      </c>
      <c r="B3" s="17">
        <v>45918</v>
      </c>
      <c r="C3" s="13" t="s">
        <v>72</v>
      </c>
      <c r="D3" s="13" t="s">
        <v>56</v>
      </c>
      <c r="E3" s="13" t="s">
        <v>73</v>
      </c>
      <c r="F3" s="13" t="s">
        <v>46</v>
      </c>
      <c r="G3" s="13" t="s">
        <v>13</v>
      </c>
      <c r="H3" s="13" t="s">
        <v>47</v>
      </c>
      <c r="I3" s="13" t="s">
        <v>74</v>
      </c>
      <c r="J3" s="15">
        <v>1934999</v>
      </c>
      <c r="K3" s="15">
        <v>174150</v>
      </c>
      <c r="L3" s="15">
        <v>140868</v>
      </c>
      <c r="M3" s="15">
        <v>1901717</v>
      </c>
    </row>
    <row r="4" spans="1:13" x14ac:dyDescent="0.2">
      <c r="A4" s="17">
        <v>45918</v>
      </c>
      <c r="B4" s="17">
        <v>45918</v>
      </c>
      <c r="C4" s="13" t="s">
        <v>75</v>
      </c>
      <c r="D4" s="13" t="s">
        <v>45</v>
      </c>
      <c r="E4" s="13" t="s">
        <v>76</v>
      </c>
      <c r="F4" s="13" t="s">
        <v>46</v>
      </c>
      <c r="G4" s="13" t="s">
        <v>13</v>
      </c>
      <c r="H4" s="13" t="s">
        <v>47</v>
      </c>
      <c r="I4" s="13" t="s">
        <v>77</v>
      </c>
      <c r="J4" s="15">
        <v>1701984</v>
      </c>
      <c r="K4" s="15">
        <v>153179</v>
      </c>
      <c r="L4" s="15">
        <v>123904</v>
      </c>
      <c r="M4" s="15">
        <v>1672709</v>
      </c>
    </row>
    <row r="5" spans="1:13" x14ac:dyDescent="0.2">
      <c r="A5" s="17">
        <v>45918</v>
      </c>
      <c r="B5" s="17">
        <v>45918</v>
      </c>
      <c r="C5" s="13" t="s">
        <v>78</v>
      </c>
      <c r="D5" s="13" t="s">
        <v>59</v>
      </c>
      <c r="E5" s="13" t="s">
        <v>79</v>
      </c>
      <c r="F5" s="13" t="s">
        <v>46</v>
      </c>
      <c r="G5" s="13" t="s">
        <v>13</v>
      </c>
      <c r="H5" s="13" t="s">
        <v>47</v>
      </c>
      <c r="I5" s="13" t="s">
        <v>80</v>
      </c>
      <c r="J5" s="15">
        <v>1639297</v>
      </c>
      <c r="K5" s="15">
        <v>147537</v>
      </c>
      <c r="L5" s="15">
        <v>119341</v>
      </c>
      <c r="M5" s="15">
        <v>1611101</v>
      </c>
    </row>
    <row r="6" spans="1:13" x14ac:dyDescent="0.2">
      <c r="A6" s="17">
        <v>45930</v>
      </c>
      <c r="B6" s="17">
        <v>45930</v>
      </c>
      <c r="C6" s="13" t="s">
        <v>81</v>
      </c>
      <c r="D6" s="13" t="s">
        <v>56</v>
      </c>
      <c r="E6" s="13" t="s">
        <v>82</v>
      </c>
      <c r="F6" s="13" t="s">
        <v>46</v>
      </c>
      <c r="G6" s="13" t="s">
        <v>13</v>
      </c>
      <c r="H6" s="13" t="s">
        <v>47</v>
      </c>
      <c r="I6" s="13" t="s">
        <v>32</v>
      </c>
      <c r="J6" s="15">
        <v>2237244</v>
      </c>
      <c r="K6" s="15">
        <v>201353</v>
      </c>
      <c r="L6" s="15">
        <v>162871</v>
      </c>
      <c r="M6" s="15">
        <v>2198762</v>
      </c>
    </row>
    <row r="7" spans="1:13" x14ac:dyDescent="0.2">
      <c r="A7" s="17">
        <v>45930</v>
      </c>
      <c r="B7" s="17">
        <v>45930</v>
      </c>
      <c r="C7" s="13" t="s">
        <v>83</v>
      </c>
      <c r="D7" s="13" t="s">
        <v>59</v>
      </c>
      <c r="E7" s="13" t="s">
        <v>84</v>
      </c>
      <c r="F7" s="13" t="s">
        <v>46</v>
      </c>
      <c r="G7" s="13" t="s">
        <v>13</v>
      </c>
      <c r="H7" s="13" t="s">
        <v>47</v>
      </c>
      <c r="I7" s="13" t="s">
        <v>61</v>
      </c>
      <c r="J7" s="15">
        <v>1639297</v>
      </c>
      <c r="K7" s="15">
        <v>147537</v>
      </c>
      <c r="L7" s="15">
        <v>119341</v>
      </c>
      <c r="M7" s="15">
        <v>1611101</v>
      </c>
    </row>
    <row r="8" spans="1:13" x14ac:dyDescent="0.2">
      <c r="M8" s="15">
        <f>SUM(M3:M7)</f>
        <v>8995390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CÔNG NỢ</vt:lpstr>
      <vt:lpstr>T04.26</vt:lpstr>
      <vt:lpstr>T03.26</vt:lpstr>
      <vt:lpstr>T02.26</vt:lpstr>
      <vt:lpstr>T01.26</vt:lpstr>
      <vt:lpstr>T12.25</vt:lpstr>
      <vt:lpstr>T11.25</vt:lpstr>
      <vt:lpstr>T10.25</vt:lpstr>
      <vt:lpstr>T09.25</vt:lpstr>
    </vt:vector>
  </TitlesOfParts>
  <Company>PhongVu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2026-05-09T04:20:34Z</dcterms:created>
  <dcterms:modified xsi:type="dcterms:W3CDTF">2026-06-01T01:42:23Z</dcterms:modified>
</cp:coreProperties>
</file>