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12.2024" sheetId="17" r:id="rId2"/>
    <sheet name="DS Q04.2024" sheetId="18" r:id="rId3"/>
    <sheet name="T06.2024" sheetId="13" state="hidden" r:id="rId4"/>
    <sheet name="T05.2024" sheetId="12" state="hidden" r:id="rId5"/>
    <sheet name="DS Q2.2024" sheetId="14" state="hidden" r:id="rId6"/>
  </sheets>
  <definedNames>
    <definedName name="_xlnm._FilterDatabase" localSheetId="2" hidden="1">'DS Q04.2024'!$A$1:$J$38</definedName>
    <definedName name="_xlnm._FilterDatabase" localSheetId="5" hidden="1">'DS Q2.2024'!$A$1:$I$60</definedName>
    <definedName name="_xlnm._FilterDatabase" localSheetId="4" hidden="1">T05.2024!$B$3:$K$21</definedName>
    <definedName name="_xlnm._FilterDatabase" localSheetId="3" hidden="1">T06.2024!$A$1:$J$26</definedName>
    <definedName name="_xlnm._FilterDatabase" localSheetId="1" hidden="1">T12.2024!$A$1:$J$9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0" i="17" l="1"/>
  <c r="E39" i="18" l="1"/>
  <c r="F10" i="1" l="1"/>
  <c r="H27" i="18" l="1"/>
  <c r="H28" i="18"/>
  <c r="H29" i="18"/>
  <c r="H30" i="18"/>
  <c r="H31" i="18"/>
  <c r="H32" i="18"/>
  <c r="G39" i="18" l="1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33" i="18"/>
  <c r="H34" i="18"/>
  <c r="H35" i="18"/>
  <c r="H36" i="18"/>
  <c r="H37" i="18"/>
  <c r="H38" i="18"/>
  <c r="H2" i="18"/>
  <c r="H39" i="18" l="1"/>
  <c r="E40" i="18"/>
  <c r="G40" i="18" s="1"/>
  <c r="H40" i="18" l="1"/>
  <c r="H8" i="17"/>
  <c r="H9" i="17" l="1"/>
  <c r="H7" i="17"/>
  <c r="H6" i="17"/>
  <c r="H5" i="17"/>
  <c r="H4" i="17"/>
  <c r="H3" i="17"/>
  <c r="H2" i="17"/>
  <c r="E61" i="14" l="1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I21" i="12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E9" i="1" l="1"/>
  <c r="D6" i="1"/>
  <c r="F12" i="1"/>
  <c r="E6" i="1"/>
  <c r="F13" i="1" l="1"/>
</calcChain>
</file>

<file path=xl/sharedStrings.xml><?xml version="1.0" encoding="utf-8"?>
<sst xmlns="http://schemas.openxmlformats.org/spreadsheetml/2006/main" count="946" uniqueCount="175">
  <si>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</si>
  <si>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</si>
  <si>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</si>
  <si>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</si>
  <si>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</si>
  <si>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</si>
  <si>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</si>
  <si>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</si>
  <si>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</si>
  <si>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</si>
  <si>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</si>
  <si>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</si>
  <si>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</si>
  <si>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</si>
  <si>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</si>
  <si>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</si>
  <si>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</si>
  <si>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</si>
  <si>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</si>
  <si>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</si>
  <si>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</si>
  <si>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</si>
  <si>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</si>
  <si>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</si>
  <si>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</si>
  <si>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</si>
  <si>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</si>
  <si>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</si>
  <si>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</si>
  <si>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</si>
  <si>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</si>
  <si>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</si>
  <si>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</si>
  <si>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</si>
  <si>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</si>
  <si>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</si>
  <si>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</si>
  <si>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</si>
  <si>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</si>
  <si>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</si>
  <si>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</si>
  <si>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</si>
  <si>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</si>
  <si>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</si>
  <si>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</si>
  <si>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</si>
  <si>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</si>
  <si>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</si>
  <si>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</si>
  <si>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</si>
  <si>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</si>
  <si>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</si>
  <si>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</si>
  <si>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</si>
  <si>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</si>
  <si>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</si>
  <si>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</si>
  <si>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</si>
  <si>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</si>
  <si>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</si>
  <si>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</si>
  <si>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</si>
  <si>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</si>
  <si>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</si>
  <si>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</si>
  <si>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</si>
  <si>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</si>
  <si>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</si>
  <si>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</si>
  <si>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</si>
  <si>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</si>
  <si>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</si>
  <si>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</si>
  <si>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</si>
  <si>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</si>
  <si>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</si>
  <si>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</si>
  <si>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</si>
  <si>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</si>
  <si>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</si>
  <si>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</si>
  <si>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</si>
  <si>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</si>
  <si>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</si>
  <si>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</si>
  <si>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</si>
  <si>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</si>
  <si>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</si>
  <si>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</si>
  <si>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</si>
  <si>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</si>
  <si>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</si>
  <si>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</si>
  <si>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</si>
  <si>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</si>
  <si>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</si>
  <si>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</si>
  <si>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</si>
  <si>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</si>
  <si>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</si>
  <si>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</si>
  <si>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</si>
  <si>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</si>
  <si>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</si>
  <si>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</si>
  <si>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</si>
  <si>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</si>
  <si>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</si>
  <si>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</si>
  <si>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</si>
  <si>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</si>
  <si>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</si>
  <si>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</si>
  <si>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</si>
  <si>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</si>
  <si>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</si>
  <si>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</si>
  <si>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</si>
  <si>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</si>
  <si>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</si>
  <si>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</si>
  <si>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</si>
  <si>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</si>
  <si>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Hàng trả - smart0005</t>
  </si>
  <si>
    <t>Thành tiền</t>
  </si>
  <si>
    <t>T12</t>
  </si>
  <si>
    <t>00068680</t>
  </si>
  <si>
    <t>Sunshine Mart S00502 - S-Mart City Saigon- S005020000199530</t>
  </si>
  <si>
    <t>00069661</t>
  </si>
  <si>
    <t>00069743</t>
  </si>
  <si>
    <t>00002322</t>
  </si>
  <si>
    <t>00002404</t>
  </si>
  <si>
    <t>Hàng trả - smart0001</t>
  </si>
  <si>
    <t>00073482</t>
  </si>
  <si>
    <t>00074805</t>
  </si>
  <si>
    <t>00002447</t>
  </si>
  <si>
    <t>Hỗ trợ Q04.2024 (0.5%)</t>
  </si>
  <si>
    <t>Tổng doanh số Q04.2024</t>
  </si>
  <si>
    <t>00001924</t>
  </si>
  <si>
    <t>00001925</t>
  </si>
  <si>
    <t>00001926</t>
  </si>
  <si>
    <t>00001955</t>
  </si>
  <si>
    <t>Hàng trả - phiếu HT0004981 - smart0003</t>
  </si>
  <si>
    <t>00001980</t>
  </si>
  <si>
    <t>00055737</t>
  </si>
  <si>
    <t>00002062</t>
  </si>
  <si>
    <t>Hàng trả - phiếu HT0005304 - smart0001</t>
  </si>
  <si>
    <t>00002063</t>
  </si>
  <si>
    <t>Hàng trả - phiếu HT0005305 - smart0001</t>
  </si>
  <si>
    <t>00002064</t>
  </si>
  <si>
    <t>Hàng trả - phiếu HT0005303 - smart0003</t>
  </si>
  <si>
    <t>00058487</t>
  </si>
  <si>
    <t>00058976</t>
  </si>
  <si>
    <t>00059115</t>
  </si>
  <si>
    <t>00060697</t>
  </si>
  <si>
    <t>00060698</t>
  </si>
  <si>
    <t>00061441</t>
  </si>
  <si>
    <t>00002068</t>
  </si>
  <si>
    <t>00002069</t>
  </si>
  <si>
    <t>00002078</t>
  </si>
  <si>
    <t>Hàng trả - phiếu HT0005449 - smart0004</t>
  </si>
  <si>
    <t>00002086</t>
  </si>
  <si>
    <t>Hàng trả - phiếu HT0005448 - smart0002</t>
  </si>
  <si>
    <t>00002087</t>
  </si>
  <si>
    <t>Hàng trả - phiếu HT0005447 - smart0002</t>
  </si>
  <si>
    <t>00061985</t>
  </si>
  <si>
    <t>00063238</t>
  </si>
  <si>
    <t>00063630</t>
  </si>
  <si>
    <t>00065348</t>
  </si>
  <si>
    <t>00067068</t>
  </si>
  <si>
    <t>00067274</t>
  </si>
  <si>
    <t>00068077</t>
  </si>
  <si>
    <t>00002258</t>
  </si>
  <si>
    <t>Hàng trả - phiếu HT0006051 - smart0001</t>
  </si>
  <si>
    <t>00068104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</si>
</sst>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Border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Fill="1" applyBorder="1" applyAlignment="1">
      <alignment horizontal="right" vertical="center"/>
    </xf>
    <xf numFmtId="0" fontId="4" fillId="0" borderId="0" xfId="5" applyFill="1"/>
    <xf numFmtId="38" fontId="16" fillId="4" borderId="0" xfId="5" applyNumberFormat="1" applyFont="1" applyFill="1"/>
    <xf numFmtId="0" fontId="14" fillId="0" borderId="2" xfId="2" applyFont="1" applyBorder="1" applyAlignment="1">
      <alignment horizontal="left" vertical="center"/>
    </xf>
    <xf numFmtId="38" fontId="14" fillId="0" borderId="2" xfId="2" applyNumberFormat="1" applyFont="1" applyBorder="1" applyAlignment="1">
      <alignment horizontal="right" vertical="center"/>
    </xf>
    <xf numFmtId="0" fontId="14" fillId="0" borderId="2" xfId="2" applyFont="1" applyBorder="1" applyAlignment="1">
      <alignment horizontal="right" vertical="center"/>
    </xf>
    <xf numFmtId="14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 vertical="center"/>
    </xf>
    <xf numFmtId="38" fontId="13" fillId="4" borderId="2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right" vertical="center"/>
    </xf>
    <xf numFmtId="38" fontId="13" fillId="4" borderId="2" xfId="2" applyNumberFormat="1" applyFont="1" applyFill="1" applyBorder="1" applyAlignment="1">
      <alignment horizontal="right" vertical="center"/>
    </xf>
    <xf numFmtId="0" fontId="4" fillId="4" borderId="0" xfId="2" applyFill="1"/>
    <xf numFmtId="14" fontId="13" fillId="4" borderId="2" xfId="2" applyNumberFormat="1" applyFont="1" applyFill="1" applyBorder="1" applyAlignment="1">
      <alignment horizontal="center" vertical="center"/>
    </xf>
    <xf numFmtId="0" fontId="13" fillId="4" borderId="2" xfId="2" applyFont="1" applyFill="1" applyBorder="1" applyAlignment="1">
      <alignment horizontal="left" vertical="center"/>
    </xf>
    <xf numFmtId="0" fontId="13" fillId="4" borderId="2" xfId="2" applyFont="1" applyFill="1" applyBorder="1" applyAlignment="1">
      <alignment horizontal="right" vertical="center"/>
    </xf>
    <xf numFmtId="38" fontId="14" fillId="7" borderId="2" xfId="2" applyNumberFormat="1" applyFont="1" applyFill="1" applyBorder="1" applyAlignment="1">
      <alignment horizontal="right" vertical="center"/>
    </xf>
    <xf numFmtId="38" fontId="13" fillId="7" borderId="2" xfId="0" applyNumberFormat="1" applyFont="1" applyFill="1" applyBorder="1" applyAlignment="1">
      <alignment horizontal="right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8">
    <cellStyle name="Comma" xfId="1" builtinId="3"/>
    <cellStyle name="Comma 2" xfId="7"/>
    <cellStyle name="Normal" xfId="0" builtinId="0"/>
    <cellStyle name="Normal 2" xfId="2"/>
    <cellStyle name="Normal 2 2" xfId="6"/>
    <cellStyle name="Normal 3" xfId="3"/>
    <cellStyle name="Normal 4" xfId="5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"/>
  <sheetViews>
    <sheetView tabSelected="1" workbookViewId="0">
      <selection activeCell="F15" sqref="F15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72" t="s">
        <v>0</v>
      </c>
      <c r="C1" s="72"/>
      <c r="D1" s="72"/>
      <c r="E1" s="72"/>
      <c r="F1" s="72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5">
      <c r="B3" s="2"/>
      <c r="C3" s="2" t="s">
        <v>5</v>
      </c>
      <c r="D3" s="3">
        <v>9407025</v>
      </c>
      <c r="E3" s="2"/>
      <c r="F3" s="2"/>
      <c r="G3" s="18"/>
      <c r="H3" s="18"/>
    </row>
    <row r="4" spans="2:8" ht="15.75" x14ac:dyDescent="0.25">
      <c r="B4" s="20" t="s">
        <v>125</v>
      </c>
      <c r="C4" s="22" t="s">
        <v>6</v>
      </c>
      <c r="D4" s="5">
        <v>6856922</v>
      </c>
      <c r="E4" s="10">
        <v>88556</v>
      </c>
      <c r="F4" s="6"/>
      <c r="H4" s="18"/>
    </row>
    <row r="5" spans="2:8" ht="15.75" x14ac:dyDescent="0.25">
      <c r="B5" s="20"/>
      <c r="C5" s="22"/>
      <c r="D5" s="5"/>
      <c r="E5" s="10"/>
      <c r="F5" s="6"/>
      <c r="H5" s="18"/>
    </row>
    <row r="6" spans="2:8" ht="15.75" x14ac:dyDescent="0.25">
      <c r="B6" s="73" t="s">
        <v>7</v>
      </c>
      <c r="C6" s="74"/>
      <c r="D6" s="7">
        <f>+SUM(D4:D4)</f>
        <v>6856922</v>
      </c>
      <c r="E6" s="7">
        <f>+SUM(E4:E4)</f>
        <v>88556</v>
      </c>
      <c r="F6" s="9"/>
      <c r="G6" s="18"/>
      <c r="H6" s="18"/>
    </row>
    <row r="7" spans="2:8" ht="15.75" x14ac:dyDescent="0.25">
      <c r="B7" s="20" t="s">
        <v>125</v>
      </c>
      <c r="C7" s="29" t="s">
        <v>8</v>
      </c>
      <c r="D7" s="10"/>
      <c r="E7" s="4">
        <v>779490</v>
      </c>
      <c r="F7" s="6"/>
      <c r="G7" s="18"/>
      <c r="H7" s="18"/>
    </row>
    <row r="8" spans="2:8" ht="15.75" x14ac:dyDescent="0.25">
      <c r="B8" s="22"/>
      <c r="C8" s="29"/>
      <c r="D8" s="10"/>
      <c r="E8" s="4"/>
      <c r="F8" s="6"/>
      <c r="G8" s="18"/>
    </row>
    <row r="9" spans="2:8" ht="15.75" x14ac:dyDescent="0.25">
      <c r="B9" s="73" t="s">
        <v>9</v>
      </c>
      <c r="C9" s="74"/>
      <c r="D9" s="7"/>
      <c r="E9" s="8">
        <f>+SUM(E7:E7)</f>
        <v>779490</v>
      </c>
      <c r="F9" s="9"/>
    </row>
    <row r="10" spans="2:8" ht="15.75" x14ac:dyDescent="0.25">
      <c r="B10" s="21"/>
      <c r="C10" s="15" t="s">
        <v>57</v>
      </c>
      <c r="D10" s="10"/>
      <c r="E10" s="5"/>
      <c r="F10" s="4">
        <f>9407025+1560854</f>
        <v>10967879</v>
      </c>
    </row>
    <row r="11" spans="2:8" ht="15.75" x14ac:dyDescent="0.25">
      <c r="B11" s="21"/>
      <c r="C11" s="15"/>
      <c r="D11" s="10"/>
      <c r="E11" s="5"/>
      <c r="F11" s="11"/>
    </row>
    <row r="12" spans="2:8" ht="15.75" x14ac:dyDescent="0.25">
      <c r="B12" s="73" t="s">
        <v>10</v>
      </c>
      <c r="C12" s="74"/>
      <c r="D12" s="12"/>
      <c r="E12" s="9"/>
      <c r="F12" s="13">
        <f>+SUM(F10:F11)</f>
        <v>10967879</v>
      </c>
      <c r="H12" s="19"/>
    </row>
    <row r="13" spans="2:8" ht="15.75" x14ac:dyDescent="0.25">
      <c r="B13" s="75" t="s">
        <v>11</v>
      </c>
      <c r="C13" s="76"/>
      <c r="D13" s="76"/>
      <c r="E13" s="77"/>
      <c r="F13" s="14">
        <f>+D3+D6-E6-E9-F12</f>
        <v>4428022</v>
      </c>
      <c r="G13" s="18"/>
      <c r="H13" s="18"/>
    </row>
    <row r="14" spans="2:8" x14ac:dyDescent="0.25">
      <c r="F14" s="17"/>
    </row>
    <row r="15" spans="2:8" x14ac:dyDescent="0.25">
      <c r="F15" s="18">
        <f>+F13+E4</f>
        <v>4516578</v>
      </c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6">
        <v>45629</v>
      </c>
      <c r="B2" s="37" t="s">
        <v>126</v>
      </c>
      <c r="C2" s="37" t="s">
        <v>26</v>
      </c>
      <c r="D2" s="37" t="s">
        <v>127</v>
      </c>
      <c r="E2" s="38">
        <v>1445235</v>
      </c>
      <c r="F2" s="39" t="s">
        <v>25</v>
      </c>
      <c r="G2" s="38">
        <v>115619</v>
      </c>
      <c r="H2" s="33">
        <f>+E2+G2</f>
        <v>1560854</v>
      </c>
      <c r="I2" s="37" t="s">
        <v>22</v>
      </c>
      <c r="J2" s="37" t="s">
        <v>23</v>
      </c>
    </row>
    <row r="3" spans="1:10" outlineLevel="1" x14ac:dyDescent="0.25">
      <c r="A3" s="36">
        <v>45631</v>
      </c>
      <c r="B3" s="37" t="s">
        <v>128</v>
      </c>
      <c r="C3" s="37" t="s">
        <v>26</v>
      </c>
      <c r="D3" s="37" t="s">
        <v>24</v>
      </c>
      <c r="E3" s="38">
        <v>752346</v>
      </c>
      <c r="F3" s="39" t="s">
        <v>25</v>
      </c>
      <c r="G3" s="38">
        <v>60188</v>
      </c>
      <c r="H3" s="33">
        <f t="shared" ref="H3:H9" si="0">+E3+G3</f>
        <v>812534</v>
      </c>
      <c r="I3" s="37" t="s">
        <v>22</v>
      </c>
      <c r="J3" s="37" t="s">
        <v>23</v>
      </c>
    </row>
    <row r="4" spans="1:10" outlineLevel="1" x14ac:dyDescent="0.25">
      <c r="A4" s="36">
        <v>45632</v>
      </c>
      <c r="B4" s="37" t="s">
        <v>129</v>
      </c>
      <c r="C4" s="37" t="s">
        <v>26</v>
      </c>
      <c r="D4" s="37" t="s">
        <v>28</v>
      </c>
      <c r="E4" s="38">
        <v>809169</v>
      </c>
      <c r="F4" s="39" t="s">
        <v>25</v>
      </c>
      <c r="G4" s="38">
        <v>64734</v>
      </c>
      <c r="H4" s="33">
        <f t="shared" si="0"/>
        <v>873903</v>
      </c>
      <c r="I4" s="37" t="s">
        <v>22</v>
      </c>
      <c r="J4" s="37" t="s">
        <v>23</v>
      </c>
    </row>
    <row r="5" spans="1:10" outlineLevel="1" x14ac:dyDescent="0.25">
      <c r="A5" s="36">
        <v>45636</v>
      </c>
      <c r="B5" s="37" t="s">
        <v>130</v>
      </c>
      <c r="C5" s="37" t="s">
        <v>27</v>
      </c>
      <c r="D5" s="37" t="s">
        <v>123</v>
      </c>
      <c r="E5" s="38">
        <v>-269040</v>
      </c>
      <c r="F5" s="39" t="s">
        <v>25</v>
      </c>
      <c r="G5" s="38">
        <v>-21523</v>
      </c>
      <c r="H5" s="33">
        <f t="shared" si="0"/>
        <v>-290563</v>
      </c>
      <c r="I5" s="37" t="s">
        <v>22</v>
      </c>
      <c r="J5" s="37" t="s">
        <v>23</v>
      </c>
    </row>
    <row r="6" spans="1:10" outlineLevel="1" x14ac:dyDescent="0.25">
      <c r="A6" s="36">
        <v>45649</v>
      </c>
      <c r="B6" s="37" t="s">
        <v>131</v>
      </c>
      <c r="C6" s="37" t="s">
        <v>27</v>
      </c>
      <c r="D6" s="37" t="s">
        <v>132</v>
      </c>
      <c r="E6" s="38">
        <v>-81042</v>
      </c>
      <c r="F6" s="39" t="s">
        <v>25</v>
      </c>
      <c r="G6" s="38">
        <v>-6483</v>
      </c>
      <c r="H6" s="33">
        <f t="shared" si="0"/>
        <v>-87525</v>
      </c>
      <c r="I6" s="37" t="s">
        <v>22</v>
      </c>
      <c r="J6" s="37" t="s">
        <v>23</v>
      </c>
    </row>
    <row r="7" spans="1:10" outlineLevel="1" x14ac:dyDescent="0.25">
      <c r="A7" s="36">
        <v>45651</v>
      </c>
      <c r="B7" s="37" t="s">
        <v>133</v>
      </c>
      <c r="C7" s="37" t="s">
        <v>26</v>
      </c>
      <c r="D7" s="37" t="s">
        <v>28</v>
      </c>
      <c r="E7" s="38">
        <v>1882545</v>
      </c>
      <c r="F7" s="39" t="s">
        <v>25</v>
      </c>
      <c r="G7" s="38">
        <v>150604</v>
      </c>
      <c r="H7" s="33">
        <f t="shared" si="0"/>
        <v>2033149</v>
      </c>
      <c r="I7" s="37" t="s">
        <v>22</v>
      </c>
      <c r="J7" s="37" t="s">
        <v>23</v>
      </c>
    </row>
    <row r="8" spans="1:10" outlineLevel="1" x14ac:dyDescent="0.25">
      <c r="A8" s="36">
        <v>45653</v>
      </c>
      <c r="B8" s="37" t="s">
        <v>134</v>
      </c>
      <c r="C8" s="37" t="s">
        <v>26</v>
      </c>
      <c r="D8" s="37" t="s">
        <v>24</v>
      </c>
      <c r="E8" s="38">
        <v>1459706</v>
      </c>
      <c r="F8" s="39" t="s">
        <v>25</v>
      </c>
      <c r="G8" s="38">
        <v>116776</v>
      </c>
      <c r="H8" s="33">
        <f t="shared" si="0"/>
        <v>1576482</v>
      </c>
      <c r="I8" s="37" t="s">
        <v>22</v>
      </c>
      <c r="J8" s="37" t="s">
        <v>23</v>
      </c>
    </row>
    <row r="9" spans="1:10" outlineLevel="1" x14ac:dyDescent="0.25">
      <c r="A9" s="36">
        <v>45657</v>
      </c>
      <c r="B9" s="37" t="s">
        <v>135</v>
      </c>
      <c r="C9" s="37" t="s">
        <v>27</v>
      </c>
      <c r="D9" s="37" t="s">
        <v>123</v>
      </c>
      <c r="E9" s="38">
        <v>-81042</v>
      </c>
      <c r="F9" s="39" t="s">
        <v>25</v>
      </c>
      <c r="G9" s="38">
        <v>-6483</v>
      </c>
      <c r="H9" s="33">
        <f t="shared" si="0"/>
        <v>-87525</v>
      </c>
      <c r="I9" s="37" t="s">
        <v>22</v>
      </c>
      <c r="J9" s="37" t="s">
        <v>23</v>
      </c>
    </row>
    <row r="10" spans="1:10" x14ac:dyDescent="0.25">
      <c r="A10" s="70"/>
      <c r="B10" s="71"/>
      <c r="C10" s="71"/>
      <c r="D10" s="37" t="s">
        <v>8</v>
      </c>
      <c r="E10" s="38">
        <v>-290626.85185185185</v>
      </c>
      <c r="F10" s="39" t="s">
        <v>25</v>
      </c>
      <c r="G10" s="38">
        <f>+E10*F10</f>
        <v>-23250.14814814815</v>
      </c>
      <c r="H10" s="33">
        <v>-313877</v>
      </c>
      <c r="I10" s="37" t="s">
        <v>22</v>
      </c>
      <c r="J10" s="37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0"/>
  <sheetViews>
    <sheetView topLeftCell="A25" zoomScaleNormal="100" workbookViewId="0">
      <selection activeCell="E31" sqref="E31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124</v>
      </c>
      <c r="I1" s="24" t="s">
        <v>16</v>
      </c>
      <c r="J1" s="24" t="s">
        <v>17</v>
      </c>
    </row>
    <row r="2" spans="1:10" outlineLevel="1" x14ac:dyDescent="0.25">
      <c r="A2" s="36">
        <v>45570</v>
      </c>
      <c r="B2" s="37" t="s">
        <v>138</v>
      </c>
      <c r="C2" s="37" t="s">
        <v>27</v>
      </c>
      <c r="D2" s="37" t="s">
        <v>132</v>
      </c>
      <c r="E2" s="38">
        <v>-248646</v>
      </c>
      <c r="F2" s="39" t="s">
        <v>25</v>
      </c>
      <c r="G2" s="38">
        <v>-19891</v>
      </c>
      <c r="H2" s="33">
        <f>+E2+G2</f>
        <v>-268537</v>
      </c>
      <c r="I2" s="37" t="s">
        <v>22</v>
      </c>
      <c r="J2" s="37" t="s">
        <v>23</v>
      </c>
    </row>
    <row r="3" spans="1:10" outlineLevel="1" x14ac:dyDescent="0.25">
      <c r="A3" s="36">
        <v>45570</v>
      </c>
      <c r="B3" s="37" t="s">
        <v>139</v>
      </c>
      <c r="C3" s="37" t="s">
        <v>27</v>
      </c>
      <c r="D3" s="37" t="s">
        <v>132</v>
      </c>
      <c r="E3" s="38">
        <v>-423228</v>
      </c>
      <c r="F3" s="39" t="s">
        <v>25</v>
      </c>
      <c r="G3" s="38">
        <v>-33858</v>
      </c>
      <c r="H3" s="33">
        <f t="shared" ref="H3:H38" si="0">+E3+G3</f>
        <v>-457086</v>
      </c>
      <c r="I3" s="37" t="s">
        <v>22</v>
      </c>
      <c r="J3" s="37" t="s">
        <v>23</v>
      </c>
    </row>
    <row r="4" spans="1:10" outlineLevel="1" x14ac:dyDescent="0.25">
      <c r="A4" s="36">
        <v>45570</v>
      </c>
      <c r="B4" s="37" t="s">
        <v>140</v>
      </c>
      <c r="C4" s="37" t="s">
        <v>27</v>
      </c>
      <c r="D4" s="37" t="s">
        <v>132</v>
      </c>
      <c r="E4" s="38">
        <v>-484359</v>
      </c>
      <c r="F4" s="39" t="s">
        <v>25</v>
      </c>
      <c r="G4" s="38">
        <v>-38749</v>
      </c>
      <c r="H4" s="33">
        <f t="shared" si="0"/>
        <v>-523108</v>
      </c>
      <c r="I4" s="37" t="s">
        <v>22</v>
      </c>
      <c r="J4" s="37" t="s">
        <v>23</v>
      </c>
    </row>
    <row r="5" spans="1:10" outlineLevel="1" x14ac:dyDescent="0.25">
      <c r="A5" s="36">
        <v>45570</v>
      </c>
      <c r="B5" s="37" t="s">
        <v>141</v>
      </c>
      <c r="C5" s="37" t="s">
        <v>27</v>
      </c>
      <c r="D5" s="37" t="s">
        <v>142</v>
      </c>
      <c r="E5" s="38">
        <v>-471359</v>
      </c>
      <c r="F5" s="39" t="s">
        <v>25</v>
      </c>
      <c r="G5" s="38">
        <v>-37709</v>
      </c>
      <c r="H5" s="33">
        <f t="shared" si="0"/>
        <v>-509068</v>
      </c>
      <c r="I5" s="37" t="s">
        <v>22</v>
      </c>
      <c r="J5" s="37" t="s">
        <v>23</v>
      </c>
    </row>
    <row r="6" spans="1:10" outlineLevel="1" x14ac:dyDescent="0.25">
      <c r="A6" s="36">
        <v>45574</v>
      </c>
      <c r="B6" s="37" t="s">
        <v>143</v>
      </c>
      <c r="C6" s="37" t="s">
        <v>27</v>
      </c>
      <c r="D6" s="37" t="s">
        <v>123</v>
      </c>
      <c r="E6" s="38">
        <v>-43700</v>
      </c>
      <c r="F6" s="39" t="s">
        <v>25</v>
      </c>
      <c r="G6" s="38">
        <v>-3496</v>
      </c>
      <c r="H6" s="33">
        <f t="shared" si="0"/>
        <v>-47196</v>
      </c>
      <c r="I6" s="37" t="s">
        <v>22</v>
      </c>
      <c r="J6" s="37" t="s">
        <v>23</v>
      </c>
    </row>
    <row r="7" spans="1:10" outlineLevel="1" x14ac:dyDescent="0.25">
      <c r="A7" s="36">
        <v>45574</v>
      </c>
      <c r="B7" s="37" t="s">
        <v>144</v>
      </c>
      <c r="C7" s="37" t="s">
        <v>26</v>
      </c>
      <c r="D7" s="37" t="s">
        <v>28</v>
      </c>
      <c r="E7" s="38">
        <v>789364</v>
      </c>
      <c r="F7" s="39" t="s">
        <v>25</v>
      </c>
      <c r="G7" s="38">
        <v>63149</v>
      </c>
      <c r="H7" s="33">
        <f t="shared" si="0"/>
        <v>852513</v>
      </c>
      <c r="I7" s="37" t="s">
        <v>22</v>
      </c>
      <c r="J7" s="37" t="s">
        <v>23</v>
      </c>
    </row>
    <row r="8" spans="1:10" outlineLevel="1" x14ac:dyDescent="0.25">
      <c r="A8" s="36">
        <v>45582</v>
      </c>
      <c r="B8" s="37" t="s">
        <v>145</v>
      </c>
      <c r="C8" s="37" t="s">
        <v>27</v>
      </c>
      <c r="D8" s="37" t="s">
        <v>146</v>
      </c>
      <c r="E8" s="38">
        <v>-70538</v>
      </c>
      <c r="F8" s="39" t="s">
        <v>25</v>
      </c>
      <c r="G8" s="38">
        <v>-5643</v>
      </c>
      <c r="H8" s="33">
        <f t="shared" si="0"/>
        <v>-76181</v>
      </c>
      <c r="I8" s="37" t="s">
        <v>22</v>
      </c>
      <c r="J8" s="37" t="s">
        <v>23</v>
      </c>
    </row>
    <row r="9" spans="1:10" outlineLevel="1" x14ac:dyDescent="0.25">
      <c r="A9" s="36">
        <v>45582</v>
      </c>
      <c r="B9" s="37" t="s">
        <v>147</v>
      </c>
      <c r="C9" s="37" t="s">
        <v>27</v>
      </c>
      <c r="D9" s="37" t="s">
        <v>148</v>
      </c>
      <c r="E9" s="38">
        <v>-211260</v>
      </c>
      <c r="F9" s="39" t="s">
        <v>25</v>
      </c>
      <c r="G9" s="38">
        <v>-16901</v>
      </c>
      <c r="H9" s="33">
        <f t="shared" si="0"/>
        <v>-228161</v>
      </c>
      <c r="I9" s="37" t="s">
        <v>22</v>
      </c>
      <c r="J9" s="37" t="s">
        <v>23</v>
      </c>
    </row>
    <row r="10" spans="1:10" outlineLevel="1" x14ac:dyDescent="0.25">
      <c r="A10" s="36">
        <v>45582</v>
      </c>
      <c r="B10" s="37" t="s">
        <v>149</v>
      </c>
      <c r="C10" s="37" t="s">
        <v>27</v>
      </c>
      <c r="D10" s="37" t="s">
        <v>150</v>
      </c>
      <c r="E10" s="38">
        <v>-380904</v>
      </c>
      <c r="F10" s="39" t="s">
        <v>25</v>
      </c>
      <c r="G10" s="38">
        <v>-30472</v>
      </c>
      <c r="H10" s="33">
        <f t="shared" si="0"/>
        <v>-411376</v>
      </c>
      <c r="I10" s="37" t="s">
        <v>22</v>
      </c>
      <c r="J10" s="37" t="s">
        <v>23</v>
      </c>
    </row>
    <row r="11" spans="1:10" outlineLevel="1" x14ac:dyDescent="0.25">
      <c r="A11" s="36">
        <v>45582</v>
      </c>
      <c r="B11" s="37" t="s">
        <v>151</v>
      </c>
      <c r="C11" s="37" t="s">
        <v>26</v>
      </c>
      <c r="D11" s="37" t="s">
        <v>61</v>
      </c>
      <c r="E11" s="38">
        <v>1700575</v>
      </c>
      <c r="F11" s="39" t="s">
        <v>25</v>
      </c>
      <c r="G11" s="38">
        <v>136046</v>
      </c>
      <c r="H11" s="33">
        <f t="shared" si="0"/>
        <v>1836621</v>
      </c>
      <c r="I11" s="37" t="s">
        <v>22</v>
      </c>
      <c r="J11" s="37" t="s">
        <v>23</v>
      </c>
    </row>
    <row r="12" spans="1:10" outlineLevel="1" x14ac:dyDescent="0.25">
      <c r="A12" s="36">
        <v>45586</v>
      </c>
      <c r="B12" s="37" t="s">
        <v>152</v>
      </c>
      <c r="C12" s="37" t="s">
        <v>26</v>
      </c>
      <c r="D12" s="37" t="s">
        <v>24</v>
      </c>
      <c r="E12" s="38">
        <v>745600</v>
      </c>
      <c r="F12" s="39" t="s">
        <v>25</v>
      </c>
      <c r="G12" s="38">
        <v>59648</v>
      </c>
      <c r="H12" s="33">
        <f t="shared" si="0"/>
        <v>805248</v>
      </c>
      <c r="I12" s="37" t="s">
        <v>22</v>
      </c>
      <c r="J12" s="37" t="s">
        <v>23</v>
      </c>
    </row>
    <row r="13" spans="1:10" outlineLevel="1" x14ac:dyDescent="0.25">
      <c r="A13" s="36">
        <v>45587</v>
      </c>
      <c r="B13" s="37" t="s">
        <v>153</v>
      </c>
      <c r="C13" s="37" t="s">
        <v>26</v>
      </c>
      <c r="D13" s="37" t="s">
        <v>28</v>
      </c>
      <c r="E13" s="38">
        <v>817075</v>
      </c>
      <c r="F13" s="39" t="s">
        <v>25</v>
      </c>
      <c r="G13" s="38">
        <v>65366</v>
      </c>
      <c r="H13" s="33">
        <f t="shared" si="0"/>
        <v>882441</v>
      </c>
      <c r="I13" s="37" t="s">
        <v>22</v>
      </c>
      <c r="J13" s="37" t="s">
        <v>23</v>
      </c>
    </row>
    <row r="14" spans="1:10" outlineLevel="1" x14ac:dyDescent="0.25">
      <c r="A14" s="36">
        <v>45593</v>
      </c>
      <c r="B14" s="37" t="s">
        <v>154</v>
      </c>
      <c r="C14" s="37" t="s">
        <v>26</v>
      </c>
      <c r="D14" s="37" t="s">
        <v>53</v>
      </c>
      <c r="E14" s="38">
        <v>1320644</v>
      </c>
      <c r="F14" s="39" t="s">
        <v>25</v>
      </c>
      <c r="G14" s="38">
        <v>105652</v>
      </c>
      <c r="H14" s="33">
        <f t="shared" si="0"/>
        <v>1426296</v>
      </c>
      <c r="I14" s="37" t="s">
        <v>22</v>
      </c>
      <c r="J14" s="37" t="s">
        <v>23</v>
      </c>
    </row>
    <row r="15" spans="1:10" outlineLevel="1" x14ac:dyDescent="0.25">
      <c r="A15" s="36">
        <v>45593</v>
      </c>
      <c r="B15" s="37" t="s">
        <v>155</v>
      </c>
      <c r="C15" s="37" t="s">
        <v>26</v>
      </c>
      <c r="D15" s="37" t="s">
        <v>30</v>
      </c>
      <c r="E15" s="38">
        <v>829612</v>
      </c>
      <c r="F15" s="39" t="s">
        <v>25</v>
      </c>
      <c r="G15" s="38">
        <v>66369</v>
      </c>
      <c r="H15" s="33">
        <f t="shared" si="0"/>
        <v>895981</v>
      </c>
      <c r="I15" s="37" t="s">
        <v>22</v>
      </c>
      <c r="J15" s="37" t="s">
        <v>23</v>
      </c>
    </row>
    <row r="16" spans="1:10" outlineLevel="1" x14ac:dyDescent="0.25">
      <c r="A16" s="36">
        <v>45595</v>
      </c>
      <c r="B16" s="37" t="s">
        <v>156</v>
      </c>
      <c r="C16" s="37" t="s">
        <v>26</v>
      </c>
      <c r="D16" s="37" t="s">
        <v>28</v>
      </c>
      <c r="E16" s="38">
        <v>860282</v>
      </c>
      <c r="F16" s="39" t="s">
        <v>25</v>
      </c>
      <c r="G16" s="38">
        <v>68823</v>
      </c>
      <c r="H16" s="33">
        <f t="shared" si="0"/>
        <v>929105</v>
      </c>
      <c r="I16" s="37" t="s">
        <v>22</v>
      </c>
      <c r="J16" s="37" t="s">
        <v>23</v>
      </c>
    </row>
    <row r="17" spans="1:10" outlineLevel="1" x14ac:dyDescent="0.25">
      <c r="A17" s="36">
        <v>45596</v>
      </c>
      <c r="B17" s="37" t="s">
        <v>157</v>
      </c>
      <c r="C17" s="37" t="s">
        <v>27</v>
      </c>
      <c r="D17" s="37" t="s">
        <v>123</v>
      </c>
      <c r="E17" s="38">
        <v>-352690</v>
      </c>
      <c r="F17" s="39" t="s">
        <v>25</v>
      </c>
      <c r="G17" s="38">
        <v>-28215</v>
      </c>
      <c r="H17" s="33">
        <f t="shared" si="0"/>
        <v>-380905</v>
      </c>
      <c r="I17" s="37" t="s">
        <v>22</v>
      </c>
      <c r="J17" s="37" t="s">
        <v>23</v>
      </c>
    </row>
    <row r="18" spans="1:10" outlineLevel="1" x14ac:dyDescent="0.25">
      <c r="A18" s="36">
        <v>45596</v>
      </c>
      <c r="B18" s="37" t="s">
        <v>158</v>
      </c>
      <c r="C18" s="37" t="s">
        <v>27</v>
      </c>
      <c r="D18" s="37" t="s">
        <v>123</v>
      </c>
      <c r="E18" s="38">
        <v>-43700</v>
      </c>
      <c r="F18" s="39" t="s">
        <v>25</v>
      </c>
      <c r="G18" s="38">
        <v>-3496</v>
      </c>
      <c r="H18" s="33">
        <f t="shared" si="0"/>
        <v>-47196</v>
      </c>
      <c r="I18" s="37" t="s">
        <v>22</v>
      </c>
      <c r="J18" s="37" t="s">
        <v>23</v>
      </c>
    </row>
    <row r="19" spans="1:10" outlineLevel="1" x14ac:dyDescent="0.25">
      <c r="A19" s="36">
        <v>45596</v>
      </c>
      <c r="B19" s="37" t="s">
        <v>159</v>
      </c>
      <c r="C19" s="37" t="s">
        <v>27</v>
      </c>
      <c r="D19" s="37" t="s">
        <v>160</v>
      </c>
      <c r="E19" s="38">
        <v>-450872</v>
      </c>
      <c r="F19" s="39" t="s">
        <v>25</v>
      </c>
      <c r="G19" s="38">
        <v>-36070</v>
      </c>
      <c r="H19" s="33">
        <f t="shared" si="0"/>
        <v>-486942</v>
      </c>
      <c r="I19" s="37" t="s">
        <v>22</v>
      </c>
      <c r="J19" s="37" t="s">
        <v>23</v>
      </c>
    </row>
    <row r="20" spans="1:10" outlineLevel="1" x14ac:dyDescent="0.25">
      <c r="A20" s="36">
        <v>45596</v>
      </c>
      <c r="B20" s="37" t="s">
        <v>161</v>
      </c>
      <c r="C20" s="37" t="s">
        <v>27</v>
      </c>
      <c r="D20" s="37" t="s">
        <v>162</v>
      </c>
      <c r="E20" s="38">
        <v>-327256</v>
      </c>
      <c r="F20" s="39" t="s">
        <v>25</v>
      </c>
      <c r="G20" s="38">
        <v>-26181</v>
      </c>
      <c r="H20" s="33">
        <f t="shared" si="0"/>
        <v>-353437</v>
      </c>
      <c r="I20" s="37" t="s">
        <v>22</v>
      </c>
      <c r="J20" s="37" t="s">
        <v>23</v>
      </c>
    </row>
    <row r="21" spans="1:10" outlineLevel="1" x14ac:dyDescent="0.25">
      <c r="A21" s="36">
        <v>45596</v>
      </c>
      <c r="B21" s="37" t="s">
        <v>163</v>
      </c>
      <c r="C21" s="37" t="s">
        <v>27</v>
      </c>
      <c r="D21" s="37" t="s">
        <v>164</v>
      </c>
      <c r="E21" s="38">
        <v>-47672</v>
      </c>
      <c r="F21" s="39" t="s">
        <v>25</v>
      </c>
      <c r="G21" s="38">
        <v>-3814</v>
      </c>
      <c r="H21" s="33">
        <f t="shared" si="0"/>
        <v>-51486</v>
      </c>
      <c r="I21" s="37" t="s">
        <v>22</v>
      </c>
      <c r="J21" s="37" t="s">
        <v>23</v>
      </c>
    </row>
    <row r="22" spans="1:10" outlineLevel="1" x14ac:dyDescent="0.25">
      <c r="A22" s="36">
        <v>45597</v>
      </c>
      <c r="B22" s="37" t="s">
        <v>165</v>
      </c>
      <c r="C22" s="37" t="s">
        <v>26</v>
      </c>
      <c r="D22" s="37" t="s">
        <v>24</v>
      </c>
      <c r="E22" s="38">
        <v>1100448</v>
      </c>
      <c r="F22" s="39" t="s">
        <v>25</v>
      </c>
      <c r="G22" s="38">
        <v>88036</v>
      </c>
      <c r="H22" s="33">
        <f t="shared" si="0"/>
        <v>1188484</v>
      </c>
      <c r="I22" s="37" t="s">
        <v>22</v>
      </c>
      <c r="J22" s="37" t="s">
        <v>23</v>
      </c>
    </row>
    <row r="23" spans="1:10" outlineLevel="1" x14ac:dyDescent="0.25">
      <c r="A23" s="36">
        <v>45604</v>
      </c>
      <c r="B23" s="37" t="s">
        <v>166</v>
      </c>
      <c r="C23" s="37" t="s">
        <v>26</v>
      </c>
      <c r="D23" s="37" t="s">
        <v>61</v>
      </c>
      <c r="E23" s="38">
        <v>1522448</v>
      </c>
      <c r="F23" s="39" t="s">
        <v>25</v>
      </c>
      <c r="G23" s="38">
        <v>121796</v>
      </c>
      <c r="H23" s="33">
        <f t="shared" si="0"/>
        <v>1644244</v>
      </c>
      <c r="I23" s="37" t="s">
        <v>22</v>
      </c>
      <c r="J23" s="37" t="s">
        <v>23</v>
      </c>
    </row>
    <row r="24" spans="1:10" outlineLevel="1" x14ac:dyDescent="0.25">
      <c r="A24" s="36">
        <v>45607</v>
      </c>
      <c r="B24" s="37" t="s">
        <v>167</v>
      </c>
      <c r="C24" s="37" t="s">
        <v>26</v>
      </c>
      <c r="D24" s="37" t="s">
        <v>28</v>
      </c>
      <c r="E24" s="38">
        <v>1393000</v>
      </c>
      <c r="F24" s="39" t="s">
        <v>25</v>
      </c>
      <c r="G24" s="38">
        <v>111440</v>
      </c>
      <c r="H24" s="33">
        <f t="shared" si="0"/>
        <v>1504440</v>
      </c>
      <c r="I24" s="37" t="s">
        <v>22</v>
      </c>
      <c r="J24" s="37" t="s">
        <v>23</v>
      </c>
    </row>
    <row r="25" spans="1:10" outlineLevel="1" x14ac:dyDescent="0.25">
      <c r="A25" s="36">
        <v>45615</v>
      </c>
      <c r="B25" s="37" t="s">
        <v>168</v>
      </c>
      <c r="C25" s="37" t="s">
        <v>26</v>
      </c>
      <c r="D25" s="37" t="s">
        <v>24</v>
      </c>
      <c r="E25" s="38">
        <v>1493107</v>
      </c>
      <c r="F25" s="39" t="s">
        <v>25</v>
      </c>
      <c r="G25" s="38">
        <v>119449</v>
      </c>
      <c r="H25" s="33">
        <f t="shared" si="0"/>
        <v>1612556</v>
      </c>
      <c r="I25" s="37" t="s">
        <v>22</v>
      </c>
      <c r="J25" s="37" t="s">
        <v>23</v>
      </c>
    </row>
    <row r="26" spans="1:10" outlineLevel="1" x14ac:dyDescent="0.25">
      <c r="A26" s="36">
        <v>45621</v>
      </c>
      <c r="B26" s="37" t="s">
        <v>169</v>
      </c>
      <c r="C26" s="37" t="s">
        <v>26</v>
      </c>
      <c r="D26" s="37" t="s">
        <v>24</v>
      </c>
      <c r="E26" s="38">
        <v>729480</v>
      </c>
      <c r="F26" s="39" t="s">
        <v>25</v>
      </c>
      <c r="G26" s="38">
        <v>58358</v>
      </c>
      <c r="H26" s="33">
        <f t="shared" si="0"/>
        <v>787838</v>
      </c>
      <c r="I26" s="37" t="s">
        <v>22</v>
      </c>
      <c r="J26" s="37" t="s">
        <v>23</v>
      </c>
    </row>
    <row r="27" spans="1:10" outlineLevel="1" x14ac:dyDescent="0.25">
      <c r="A27" s="36">
        <v>45623</v>
      </c>
      <c r="B27" s="37" t="s">
        <v>170</v>
      </c>
      <c r="C27" s="37" t="s">
        <v>26</v>
      </c>
      <c r="D27" s="37" t="s">
        <v>28</v>
      </c>
      <c r="E27" s="38">
        <v>1164355</v>
      </c>
      <c r="F27" s="39" t="s">
        <v>25</v>
      </c>
      <c r="G27" s="38">
        <v>93148</v>
      </c>
      <c r="H27" s="33">
        <f t="shared" ref="H27:H32" si="1">+E27+G27</f>
        <v>1257503</v>
      </c>
      <c r="I27" s="37" t="s">
        <v>22</v>
      </c>
      <c r="J27" s="37" t="s">
        <v>23</v>
      </c>
    </row>
    <row r="28" spans="1:10" outlineLevel="1" x14ac:dyDescent="0.25">
      <c r="A28" s="36">
        <v>45624</v>
      </c>
      <c r="B28" s="37" t="s">
        <v>171</v>
      </c>
      <c r="C28" s="37" t="s">
        <v>26</v>
      </c>
      <c r="D28" s="37" t="s">
        <v>53</v>
      </c>
      <c r="E28" s="38">
        <v>651569</v>
      </c>
      <c r="F28" s="39" t="s">
        <v>25</v>
      </c>
      <c r="G28" s="38">
        <v>52126</v>
      </c>
      <c r="H28" s="33">
        <f t="shared" si="1"/>
        <v>703695</v>
      </c>
      <c r="I28" s="37" t="s">
        <v>22</v>
      </c>
      <c r="J28" s="37" t="s">
        <v>23</v>
      </c>
    </row>
    <row r="29" spans="1:10" outlineLevel="1" x14ac:dyDescent="0.25">
      <c r="A29" s="36">
        <v>45625</v>
      </c>
      <c r="B29" s="37" t="s">
        <v>172</v>
      </c>
      <c r="C29" s="37" t="s">
        <v>27</v>
      </c>
      <c r="D29" s="37" t="s">
        <v>173</v>
      </c>
      <c r="E29" s="38">
        <v>-521862</v>
      </c>
      <c r="F29" s="39" t="s">
        <v>25</v>
      </c>
      <c r="G29" s="38">
        <v>-41748</v>
      </c>
      <c r="H29" s="33">
        <f t="shared" si="1"/>
        <v>-563610</v>
      </c>
      <c r="I29" s="37" t="s">
        <v>22</v>
      </c>
      <c r="J29" s="37" t="s">
        <v>23</v>
      </c>
    </row>
    <row r="30" spans="1:10" outlineLevel="1" x14ac:dyDescent="0.25">
      <c r="A30" s="36">
        <v>45625</v>
      </c>
      <c r="B30" s="37" t="s">
        <v>174</v>
      </c>
      <c r="C30" s="37" t="s">
        <v>26</v>
      </c>
      <c r="D30" s="37" t="s">
        <v>61</v>
      </c>
      <c r="E30" s="38">
        <v>1177662</v>
      </c>
      <c r="F30" s="39" t="s">
        <v>25</v>
      </c>
      <c r="G30" s="38">
        <v>94213</v>
      </c>
      <c r="H30" s="33">
        <f t="shared" si="1"/>
        <v>1271875</v>
      </c>
      <c r="I30" s="37" t="s">
        <v>22</v>
      </c>
      <c r="J30" s="37" t="s">
        <v>23</v>
      </c>
    </row>
    <row r="31" spans="1:10" s="64" customFormat="1" outlineLevel="1" x14ac:dyDescent="0.25">
      <c r="A31" s="59">
        <v>45629</v>
      </c>
      <c r="B31" s="60" t="s">
        <v>126</v>
      </c>
      <c r="C31" s="60" t="s">
        <v>26</v>
      </c>
      <c r="D31" s="60" t="s">
        <v>127</v>
      </c>
      <c r="E31" s="69">
        <v>1445235</v>
      </c>
      <c r="F31" s="62" t="s">
        <v>25</v>
      </c>
      <c r="G31" s="61">
        <v>115619</v>
      </c>
      <c r="H31" s="63">
        <f t="shared" si="1"/>
        <v>1560854</v>
      </c>
      <c r="I31" s="60" t="s">
        <v>22</v>
      </c>
      <c r="J31" s="60" t="s">
        <v>23</v>
      </c>
    </row>
    <row r="32" spans="1:10" outlineLevel="1" x14ac:dyDescent="0.25">
      <c r="A32" s="36">
        <v>45631</v>
      </c>
      <c r="B32" s="37" t="s">
        <v>128</v>
      </c>
      <c r="C32" s="37" t="s">
        <v>26</v>
      </c>
      <c r="D32" s="37" t="s">
        <v>24</v>
      </c>
      <c r="E32" s="38">
        <v>752346</v>
      </c>
      <c r="F32" s="39" t="s">
        <v>25</v>
      </c>
      <c r="G32" s="38">
        <v>60188</v>
      </c>
      <c r="H32" s="33">
        <f t="shared" si="1"/>
        <v>812534</v>
      </c>
      <c r="I32" s="37" t="s">
        <v>22</v>
      </c>
      <c r="J32" s="37" t="s">
        <v>23</v>
      </c>
    </row>
    <row r="33" spans="1:10" outlineLevel="1" x14ac:dyDescent="0.25">
      <c r="A33" s="36">
        <v>45632</v>
      </c>
      <c r="B33" s="37" t="s">
        <v>129</v>
      </c>
      <c r="C33" s="37" t="s">
        <v>26</v>
      </c>
      <c r="D33" s="37" t="s">
        <v>28</v>
      </c>
      <c r="E33" s="38">
        <v>809169</v>
      </c>
      <c r="F33" s="39" t="s">
        <v>25</v>
      </c>
      <c r="G33" s="38">
        <v>64734</v>
      </c>
      <c r="H33" s="33">
        <f t="shared" si="0"/>
        <v>873903</v>
      </c>
      <c r="I33" s="37" t="s">
        <v>22</v>
      </c>
      <c r="J33" s="37" t="s">
        <v>23</v>
      </c>
    </row>
    <row r="34" spans="1:10" outlineLevel="1" x14ac:dyDescent="0.25">
      <c r="A34" s="36">
        <v>45636</v>
      </c>
      <c r="B34" s="37" t="s">
        <v>130</v>
      </c>
      <c r="C34" s="37" t="s">
        <v>27</v>
      </c>
      <c r="D34" s="37" t="s">
        <v>123</v>
      </c>
      <c r="E34" s="38">
        <v>-269040</v>
      </c>
      <c r="F34" s="39" t="s">
        <v>25</v>
      </c>
      <c r="G34" s="38">
        <v>-21523</v>
      </c>
      <c r="H34" s="33">
        <f t="shared" si="0"/>
        <v>-290563</v>
      </c>
      <c r="I34" s="37" t="s">
        <v>22</v>
      </c>
      <c r="J34" s="37" t="s">
        <v>23</v>
      </c>
    </row>
    <row r="35" spans="1:10" outlineLevel="1" x14ac:dyDescent="0.25">
      <c r="A35" s="36">
        <v>45649</v>
      </c>
      <c r="B35" s="37" t="s">
        <v>131</v>
      </c>
      <c r="C35" s="37" t="s">
        <v>27</v>
      </c>
      <c r="D35" s="37" t="s">
        <v>132</v>
      </c>
      <c r="E35" s="38">
        <v>-81042</v>
      </c>
      <c r="F35" s="39" t="s">
        <v>25</v>
      </c>
      <c r="G35" s="38">
        <v>-6483</v>
      </c>
      <c r="H35" s="33">
        <f t="shared" si="0"/>
        <v>-87525</v>
      </c>
      <c r="I35" s="37" t="s">
        <v>22</v>
      </c>
      <c r="J35" s="37" t="s">
        <v>23</v>
      </c>
    </row>
    <row r="36" spans="1:10" outlineLevel="1" x14ac:dyDescent="0.25">
      <c r="A36" s="36">
        <v>45651</v>
      </c>
      <c r="B36" s="37" t="s">
        <v>133</v>
      </c>
      <c r="C36" s="37" t="s">
        <v>26</v>
      </c>
      <c r="D36" s="37" t="s">
        <v>28</v>
      </c>
      <c r="E36" s="38">
        <v>1882545</v>
      </c>
      <c r="F36" s="39" t="s">
        <v>25</v>
      </c>
      <c r="G36" s="38">
        <v>150604</v>
      </c>
      <c r="H36" s="33">
        <f t="shared" si="0"/>
        <v>2033149</v>
      </c>
      <c r="I36" s="37" t="s">
        <v>22</v>
      </c>
      <c r="J36" s="37" t="s">
        <v>23</v>
      </c>
    </row>
    <row r="37" spans="1:10" outlineLevel="1" x14ac:dyDescent="0.25">
      <c r="A37" s="36">
        <v>45653</v>
      </c>
      <c r="B37" s="37" t="s">
        <v>134</v>
      </c>
      <c r="C37" s="37" t="s">
        <v>26</v>
      </c>
      <c r="D37" s="37" t="s">
        <v>24</v>
      </c>
      <c r="E37" s="38">
        <v>1459706</v>
      </c>
      <c r="F37" s="39" t="s">
        <v>25</v>
      </c>
      <c r="G37" s="38">
        <v>116776</v>
      </c>
      <c r="H37" s="33">
        <f t="shared" si="0"/>
        <v>1576482</v>
      </c>
      <c r="I37" s="37" t="s">
        <v>22</v>
      </c>
      <c r="J37" s="37" t="s">
        <v>23</v>
      </c>
    </row>
    <row r="38" spans="1:10" outlineLevel="1" x14ac:dyDescent="0.25">
      <c r="A38" s="36">
        <v>45657</v>
      </c>
      <c r="B38" s="37" t="s">
        <v>135</v>
      </c>
      <c r="C38" s="37" t="s">
        <v>27</v>
      </c>
      <c r="D38" s="37" t="s">
        <v>123</v>
      </c>
      <c r="E38" s="38">
        <v>-81042</v>
      </c>
      <c r="F38" s="39" t="s">
        <v>25</v>
      </c>
      <c r="G38" s="38">
        <v>-6483</v>
      </c>
      <c r="H38" s="33">
        <f t="shared" si="0"/>
        <v>-87525</v>
      </c>
      <c r="I38" s="37" t="s">
        <v>22</v>
      </c>
      <c r="J38" s="37" t="s">
        <v>23</v>
      </c>
    </row>
    <row r="39" spans="1:10" s="64" customFormat="1" x14ac:dyDescent="0.25">
      <c r="A39" s="65"/>
      <c r="B39" s="66"/>
      <c r="C39" s="66"/>
      <c r="D39" s="66" t="s">
        <v>137</v>
      </c>
      <c r="E39" s="68">
        <f>SUM(E2:E38)-E31</f>
        <v>16689817</v>
      </c>
      <c r="F39" s="67"/>
      <c r="G39" s="63">
        <f>SUM(G2:G38)</f>
        <v>1450808</v>
      </c>
      <c r="H39" s="63">
        <f>SUM(H2:H38)</f>
        <v>19585860</v>
      </c>
      <c r="I39" s="66"/>
      <c r="J39" s="66"/>
    </row>
    <row r="40" spans="1:10" x14ac:dyDescent="0.25">
      <c r="A40" s="31"/>
      <c r="B40" s="32"/>
      <c r="C40" s="32"/>
      <c r="D40" s="56" t="s">
        <v>136</v>
      </c>
      <c r="E40" s="57">
        <f>0.5%*E39</f>
        <v>83449.085000000006</v>
      </c>
      <c r="F40" s="58" t="s">
        <v>25</v>
      </c>
      <c r="G40" s="57">
        <f>+E40*0.08</f>
        <v>6675.9268000000011</v>
      </c>
      <c r="H40" s="57">
        <f>+E40+G40</f>
        <v>90125.011800000007</v>
      </c>
      <c r="I40" s="32"/>
      <c r="J40" s="32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28" customWidth="1"/>
    <col min="2" max="3" width="11.42578125" style="23" customWidth="1"/>
    <col min="4" max="4" width="57.140625" style="23" customWidth="1"/>
    <col min="5" max="5" width="17.140625" style="27" customWidth="1"/>
    <col min="6" max="6" width="11.42578125" style="23" customWidth="1"/>
    <col min="7" max="8" width="15.7109375" style="27" customWidth="1"/>
    <col min="9" max="9" width="50" style="23" customWidth="1"/>
    <col min="10" max="10" width="21.42578125" style="23" customWidth="1"/>
    <col min="11" max="16384" width="9.140625" style="23"/>
  </cols>
  <sheetData>
    <row r="1" spans="1:10" ht="24.75" customHeight="1" x14ac:dyDescent="0.25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5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5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5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5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5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5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5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5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5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5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5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5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5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5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5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5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5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5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5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5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5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5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5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5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5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40625" defaultRowHeight="15" outlineLevelRow="1" x14ac:dyDescent="0.25"/>
  <cols>
    <col min="1" max="1" width="1.42578125" style="23" customWidth="1"/>
    <col min="2" max="2" width="14.28515625" style="28" customWidth="1"/>
    <col min="3" max="4" width="11.42578125" style="23" customWidth="1"/>
    <col min="5" max="5" width="57.140625" style="23" customWidth="1"/>
    <col min="6" max="6" width="17.140625" style="27" customWidth="1"/>
    <col min="7" max="7" width="11.42578125" style="23" customWidth="1"/>
    <col min="8" max="9" width="15.7109375" style="27" customWidth="1"/>
    <col min="10" max="10" width="50" style="23" customWidth="1"/>
    <col min="11" max="11" width="21.42578125" style="23" customWidth="1"/>
    <col min="12" max="16384" width="9.140625" style="23"/>
  </cols>
  <sheetData>
    <row r="1" spans="1:11" ht="18.75" x14ac:dyDescent="0.3">
      <c r="A1" s="78" t="s">
        <v>12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x14ac:dyDescent="0.25">
      <c r="A2" s="79" t="s">
        <v>31</v>
      </c>
      <c r="B2" s="79"/>
      <c r="C2" s="79"/>
      <c r="D2" s="79"/>
      <c r="E2" s="79"/>
      <c r="F2" s="79"/>
      <c r="G2" s="79"/>
      <c r="H2" s="79"/>
      <c r="I2" s="79"/>
      <c r="J2" s="79"/>
    </row>
    <row r="3" spans="1:11" ht="24.75" customHeight="1" x14ac:dyDescent="0.25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5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5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5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5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5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5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5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5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5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5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5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5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5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5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5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5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5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5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40625" defaultRowHeight="15" outlineLevelRow="1" x14ac:dyDescent="0.25"/>
  <cols>
    <col min="1" max="1" width="14.28515625" style="49" customWidth="1"/>
    <col min="2" max="3" width="11.42578125" style="44" customWidth="1"/>
    <col min="4" max="4" width="57.140625" style="44" customWidth="1"/>
    <col min="5" max="5" width="17.140625" style="51" customWidth="1"/>
    <col min="6" max="6" width="11.42578125" style="44" customWidth="1"/>
    <col min="7" max="7" width="15.7109375" style="51" customWidth="1"/>
    <col min="8" max="8" width="50" style="44" customWidth="1"/>
    <col min="9" max="9" width="21.42578125" style="44" customWidth="1"/>
    <col min="10" max="16384" width="9.140625" style="44"/>
  </cols>
  <sheetData>
    <row r="1" spans="1:9" ht="24.75" customHeight="1" x14ac:dyDescent="0.25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5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5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5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5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5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5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5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5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5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5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5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5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5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5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5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5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5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5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5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5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5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5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5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5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5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5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5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5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5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5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5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5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5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5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5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5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5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5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5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5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5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5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5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5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5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5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5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5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5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5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5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5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5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5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5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5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5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5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5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5">
      <c r="E61" s="50">
        <f>SUM(E2:E60)</f>
        <v>25083691</v>
      </c>
    </row>
    <row r="62" spans="1:9" x14ac:dyDescent="0.25">
      <c r="D62" s="52">
        <v>5.0000000000000001E-3</v>
      </c>
      <c r="E62" s="53">
        <f>+D62*E61</f>
        <v>125418.455</v>
      </c>
      <c r="F62" s="54"/>
      <c r="G62" s="53">
        <f>+E62*0.08</f>
        <v>10033.4764</v>
      </c>
    </row>
    <row r="63" spans="1:9" x14ac:dyDescent="0.25">
      <c r="G63" s="55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Công nợ </vt:lpstr>
      <vt:lpstr>T12.2024</vt:lpstr>
      <vt:lpstr>DS Q04.2024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2025-03-06T04:36:13Z</dcterms:modified>
</cp:coreProperties>
</file>