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SUNSHINE MART\"/>
    </mc:Choice>
  </mc:AlternateContent>
  <bookViews>
    <workbookView xWindow="-120" yWindow="-120" windowWidth="24270" windowHeight="13020"/>
  </bookViews>
  <sheets>
    <sheet name="TH Công nợ " sheetId="1" r:id="rId1"/>
    <sheet name="T01.2024" sheetId="12" r:id="rId2"/>
    <sheet name="T12" sheetId="10" r:id="rId3"/>
    <sheet name="T11" sheetId="9" r:id="rId4"/>
    <sheet name="T10" sheetId="8" r:id="rId5"/>
    <sheet name="T9" sheetId="7" r:id="rId6"/>
    <sheet name="T8" sheetId="6" r:id="rId7"/>
    <sheet name="T7" sheetId="4" r:id="rId8"/>
    <sheet name="T1,2,3,4,5" sheetId="2" r:id="rId9"/>
    <sheet name="Sheet1" sheetId="5" r:id="rId10"/>
  </sheets>
  <definedNames>
    <definedName name="_xlnm._FilterDatabase" localSheetId="1" hidden="1">T01.2024!$B$3:$K$18</definedName>
    <definedName name="_xlnm._FilterDatabase" localSheetId="8" hidden="1">'T1,2,3,4,5'!$A$4:$O$79</definedName>
    <definedName name="_xlnm._FilterDatabase" localSheetId="2" hidden="1">'T12'!$B$3:$K$19</definedName>
    <definedName name="_xlnm._FilterDatabase" localSheetId="7" hidden="1">'T7'!$A$4:$L$24</definedName>
    <definedName name="_xlnm._FilterDatabase" localSheetId="6" hidden="1">'T8'!$A$3:$L$17</definedName>
    <definedName name="_xlnm.Print_Titles" localSheetId="9">Sheet1!$4:$4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F41" i="1" s="1"/>
  <c r="K10" i="12"/>
  <c r="K11" i="12"/>
  <c r="K5" i="12"/>
  <c r="K6" i="12"/>
  <c r="K7" i="12"/>
  <c r="K8" i="12"/>
  <c r="K9" i="12"/>
  <c r="K12" i="12"/>
  <c r="K13" i="12"/>
  <c r="K14" i="12"/>
  <c r="K15" i="12"/>
  <c r="K16" i="12"/>
  <c r="K17" i="12"/>
  <c r="K18" i="12"/>
  <c r="K4" i="12"/>
  <c r="E18" i="1"/>
  <c r="F40" i="1"/>
  <c r="K19" i="12" l="1"/>
  <c r="K19" i="10"/>
  <c r="K18" i="10"/>
  <c r="K17" i="10"/>
  <c r="K16" i="10"/>
  <c r="K5" i="10"/>
  <c r="K6" i="10"/>
  <c r="K7" i="10"/>
  <c r="K8" i="10"/>
  <c r="K9" i="10"/>
  <c r="K10" i="10"/>
  <c r="K11" i="10"/>
  <c r="K12" i="10"/>
  <c r="K13" i="10"/>
  <c r="K14" i="10"/>
  <c r="K15" i="10"/>
  <c r="K4" i="10"/>
  <c r="K20" i="10" s="1"/>
  <c r="K19" i="8" l="1"/>
  <c r="K9" i="8"/>
  <c r="K8" i="8"/>
  <c r="K7" i="8"/>
  <c r="K6" i="8"/>
  <c r="K5" i="8"/>
  <c r="K4" i="8"/>
  <c r="H21" i="7"/>
  <c r="J21" i="7" s="1"/>
  <c r="K21" i="7" s="1"/>
  <c r="K20" i="7"/>
  <c r="J18" i="6"/>
  <c r="K18" i="6" s="1"/>
  <c r="H18" i="6"/>
  <c r="F67" i="5"/>
  <c r="A68" i="2"/>
  <c r="H3" i="2"/>
  <c r="F104" i="2" s="1"/>
  <c r="F105" i="2" s="1"/>
  <c r="I3" i="2"/>
  <c r="J3" i="2"/>
  <c r="K90" i="2"/>
  <c r="K89" i="2"/>
  <c r="K88" i="2"/>
  <c r="K87" i="2"/>
  <c r="K86" i="2"/>
  <c r="K85" i="2"/>
  <c r="K84" i="2"/>
  <c r="K83" i="2"/>
  <c r="K82" i="2"/>
  <c r="K81" i="2"/>
  <c r="K80" i="2"/>
  <c r="F65" i="5"/>
  <c r="H65" i="5" l="1"/>
  <c r="I65" i="5" s="1"/>
  <c r="H67" i="5"/>
  <c r="I67" i="5" s="1"/>
  <c r="I66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35" i="5"/>
  <c r="I34" i="5"/>
  <c r="I33" i="5"/>
  <c r="I32" i="5"/>
  <c r="I31" i="5"/>
  <c r="I30" i="5"/>
  <c r="I29" i="5"/>
  <c r="I28" i="5"/>
  <c r="I26" i="5"/>
  <c r="I25" i="5"/>
  <c r="I24" i="5"/>
  <c r="H3" i="4"/>
  <c r="I3" i="4"/>
  <c r="J3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11" i="4"/>
  <c r="K3" i="4" s="1"/>
  <c r="F66" i="5" l="1"/>
  <c r="H66" i="5" s="1"/>
  <c r="I68" i="5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9" i="2"/>
  <c r="A70" i="2"/>
  <c r="A71" i="2"/>
  <c r="A72" i="2"/>
  <c r="A73" i="2"/>
  <c r="A74" i="2"/>
  <c r="A75" i="2"/>
  <c r="A76" i="2"/>
  <c r="A77" i="2"/>
  <c r="A78" i="2"/>
  <c r="A79" i="2"/>
  <c r="A5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3" i="2" l="1"/>
  <c r="E19" i="1"/>
  <c r="E20" i="1"/>
  <c r="D6" i="1"/>
  <c r="E23" i="1"/>
  <c r="E22" i="1"/>
  <c r="D4" i="1"/>
  <c r="D7" i="1"/>
  <c r="D5" i="1"/>
  <c r="E21" i="1"/>
  <c r="D8" i="1"/>
  <c r="D18" i="1" l="1"/>
</calcChain>
</file>

<file path=xl/sharedStrings.xml><?xml version="1.0" encoding="utf-8"?>
<sst xmlns="http://schemas.openxmlformats.org/spreadsheetml/2006/main" count="1681" uniqueCount="380">
  <si>
    <t>THEO DÕI CÔNG NỢ / CTY SUNSHINE</t>
  </si>
  <si>
    <t>Ngày tháng</t>
  </si>
  <si>
    <t>Nội dung</t>
  </si>
  <si>
    <t>Số tiền bán hàng (+VAT)</t>
  </si>
  <si>
    <t>Giảm trừ</t>
  </si>
  <si>
    <t>Sô tiền khách đã thanh toán</t>
  </si>
  <si>
    <t>Số dư đầu kỳ</t>
  </si>
  <si>
    <t xml:space="preserve">Bán hàng </t>
  </si>
  <si>
    <t>Tổng bán hàng</t>
  </si>
  <si>
    <t>Hàng trả</t>
  </si>
  <si>
    <t>Tổng hàng trả</t>
  </si>
  <si>
    <t>Thanh toán</t>
  </si>
  <si>
    <t>Tổng đã thanh toán</t>
  </si>
  <si>
    <t>Dư nợ phải thu SUNSHINE</t>
  </si>
  <si>
    <t>BẢNG KÊ HÓA ĐƠN, CHỨNG TỪ HÀNG HÓA, DỊCH VỤ BÁN RA (MẪU QUẢN TRỊ)</t>
  </si>
  <si>
    <t>Từ ngày 01/01/2023 đến ngày 31/5/2023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</si>
  <si>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</si>
  <si>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</si>
  <si>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</si>
  <si>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</si>
  <si>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</si>
  <si>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</si>
  <si>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</si>
  <si>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</si>
  <si>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</si>
  <si>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Tổng cộng</t>
  </si>
  <si>
    <t>00001009</t>
  </si>
  <si>
    <t>1C23TNN</t>
  </si>
  <si>
    <t>CÔNG TY TNHH KINH DOANH THƯƠNG MẠI VÀ DỊCH VỤ SUNSHINE MART</t>
  </si>
  <si>
    <t>0109334554</t>
  </si>
  <si>
    <t>Sunshine Mart Tây Hồ</t>
  </si>
  <si>
    <t>10%</t>
  </si>
  <si>
    <t>00001113</t>
  </si>
  <si>
    <t>Bán hàng CÔNG TY TNHH KINH DOANH THƯƠNG MẠI VÀ DỊCH VỤ SUNSHINE MART theo hóa đơn 00001113</t>
  </si>
  <si>
    <t>00002876</t>
  </si>
  <si>
    <t>Bán hàng CÔNG TY TNHH KINH DOANH THƯƠNG MẠI VÀ DỊCH VỤ SUNSHINE MART theo hóa đơn 00002876</t>
  </si>
  <si>
    <t>00003110</t>
  </si>
  <si>
    <t>Bán hàng CÔNG TY TNHH KINH DOANH THƯƠNG MẠI VÀ DỊCH VỤ SUNSHINE MART theo hóa đơn 00003110</t>
  </si>
  <si>
    <t>00003111</t>
  </si>
  <si>
    <t>Bán hàng CÔNG TY TNHH KINH DOANH THƯƠNG MẠI VÀ DỊCH VỤ SUNSHINE MART theo hóa đơn 00003111</t>
  </si>
  <si>
    <t>00003112</t>
  </si>
  <si>
    <t>Sunshine Mart Dương Văn Bé, Hoàng Mai</t>
  </si>
  <si>
    <t>00003113</t>
  </si>
  <si>
    <t>Bán hàng CÔNG TY TNHH KINH DOANH THƯƠNG MẠI VÀ DỊCH VỤ SUNSHINE MART theo hóa đơn 00003113</t>
  </si>
  <si>
    <t>00004010</t>
  </si>
  <si>
    <t>Bán hàng CÔNG TY TNHH KINH DOANH THƯƠNG MẠI VÀ DỊCH VỤ SUNSHINE MART theo hóa đơn 00004010</t>
  </si>
  <si>
    <t>00004189</t>
  </si>
  <si>
    <t>00006860</t>
  </si>
  <si>
    <t>S00402-Kho Shunshine Center</t>
  </si>
  <si>
    <t>00006882</t>
  </si>
  <si>
    <t>00011344</t>
  </si>
  <si>
    <t>Sunshine Mart Lĩnh Nam, Hoàng Mai</t>
  </si>
  <si>
    <t>00013358</t>
  </si>
  <si>
    <t>Sunshine Mart Bắc Từ Liêm</t>
  </si>
  <si>
    <t>00013599</t>
  </si>
  <si>
    <t>Sunshine Mart Center</t>
  </si>
  <si>
    <t>00015687</t>
  </si>
  <si>
    <t>00015734</t>
  </si>
  <si>
    <t>00017517</t>
  </si>
  <si>
    <t>00017518</t>
  </si>
  <si>
    <t>00017563</t>
  </si>
  <si>
    <t>CK CỐ ĐỊNH 5% - Sunshine Mart Bắc Từ Liêm</t>
  </si>
  <si>
    <t>00017596</t>
  </si>
  <si>
    <t>00019307</t>
  </si>
  <si>
    <t>00019324</t>
  </si>
  <si>
    <t>00020429</t>
  </si>
  <si>
    <t>Sunshine Mart Tây Hồ, CK CỐ ĐỊNH 5%</t>
  </si>
  <si>
    <t>00020434</t>
  </si>
  <si>
    <t>00022212</t>
  </si>
  <si>
    <t>Sunshine Mart Lĩnh Nam, Hoàng Mai, CK CỐ ĐỊNH 5%</t>
  </si>
  <si>
    <t>00022364</t>
  </si>
  <si>
    <t>00022374</t>
  </si>
  <si>
    <t>00022426</t>
  </si>
  <si>
    <t>S00402-Kho Shunshine Center , ck cố định 5% - Sunshine Mart Center</t>
  </si>
  <si>
    <t>00023558</t>
  </si>
  <si>
    <t>00025277</t>
  </si>
  <si>
    <t>00025278</t>
  </si>
  <si>
    <t>00025279</t>
  </si>
  <si>
    <t>00025309</t>
  </si>
  <si>
    <t>00025686</t>
  </si>
  <si>
    <t>00028436</t>
  </si>
  <si>
    <t>00029844</t>
  </si>
  <si>
    <t>00029876</t>
  </si>
  <si>
    <t>00029897</t>
  </si>
  <si>
    <t>00000061</t>
  </si>
  <si>
    <t>1C23TTL</t>
  </si>
  <si>
    <t>8%</t>
  </si>
  <si>
    <t>00000062</t>
  </si>
  <si>
    <t>00000332</t>
  </si>
  <si>
    <t>Hàng trả - Kho Sunshine Center - phiếu xuất S004S0040223022300120</t>
  </si>
  <si>
    <t>00000333</t>
  </si>
  <si>
    <t>Hàng trả - phiếu MH000414</t>
  </si>
  <si>
    <t>00000334</t>
  </si>
  <si>
    <t>Hàng trả - Kho Sunshine Riverside - phiếu xuất ACAC0223022300284</t>
  </si>
  <si>
    <t>00000335</t>
  </si>
  <si>
    <t>00000336</t>
  </si>
  <si>
    <t>Hàng trả - Kho Sunshine Palace - phiếu xuất ABAB0223022300367</t>
  </si>
  <si>
    <t>00000337</t>
  </si>
  <si>
    <t>Hàng trả - Kho Sunshine Garden - phiếu xuất S003S0030223022300384</t>
  </si>
  <si>
    <t>00000338</t>
  </si>
  <si>
    <t>Hàng trả - Kho Sunshine City - phiếu xuất S002S0020223022300406</t>
  </si>
  <si>
    <t>00000339</t>
  </si>
  <si>
    <t>Sunshine Mart Bắc Từ Liêm - phiếu xuất S002S0020223022300522</t>
  </si>
  <si>
    <t>00000340</t>
  </si>
  <si>
    <t>Hàng trả - Kho Sunshine Riverside - phiếu xuất ACAC0223022300615</t>
  </si>
  <si>
    <t>00000341</t>
  </si>
  <si>
    <t>Hàng trả - Kho Sunshine Riverside - phiếu xuất ACAC0223022300618</t>
  </si>
  <si>
    <t>00000342</t>
  </si>
  <si>
    <t>Hàng trả - Kho Sunshine Riverside - phiếu xuất ACAC0223022300620</t>
  </si>
  <si>
    <t>00000506</t>
  </si>
  <si>
    <t>00000507</t>
  </si>
  <si>
    <t>00000508</t>
  </si>
  <si>
    <t>00000550</t>
  </si>
  <si>
    <t>Hàng trả - Kho Sunshine Garden - phiếu xuất S003S0030223022300748</t>
  </si>
  <si>
    <t>00000551</t>
  </si>
  <si>
    <t>Hàng trả - Kho Sunshine Garden - phiếu xuất S003S0030223022300752</t>
  </si>
  <si>
    <t>00000756</t>
  </si>
  <si>
    <t>00000757</t>
  </si>
  <si>
    <t>00000758</t>
  </si>
  <si>
    <t>00000760</t>
  </si>
  <si>
    <t>00000761</t>
  </si>
  <si>
    <t>00000762</t>
  </si>
  <si>
    <t>00000763</t>
  </si>
  <si>
    <t>00001014</t>
  </si>
  <si>
    <t>Hàng trả - phiếu MH000572</t>
  </si>
  <si>
    <t>00001015</t>
  </si>
  <si>
    <t>Hàng trả - phiếu MH000573</t>
  </si>
  <si>
    <t>00001079</t>
  </si>
  <si>
    <t>Hàng trả - phiếu MH000640</t>
  </si>
  <si>
    <t>00001080</t>
  </si>
  <si>
    <t>Hàng trả - phiếu MH000921</t>
  </si>
  <si>
    <t>00001081</t>
  </si>
  <si>
    <t>Hàng trả - phiếu MH000922</t>
  </si>
  <si>
    <t>00001082</t>
  </si>
  <si>
    <t>00001186</t>
  </si>
  <si>
    <t>00001187</t>
  </si>
  <si>
    <t>00001188</t>
  </si>
  <si>
    <t>00001254</t>
  </si>
  <si>
    <t>00001255</t>
  </si>
  <si>
    <t>00032716</t>
  </si>
  <si>
    <t>Bán hàng Sunshine Mart Lĩnh Nam, Hoàng Mai , CK CỐ ĐỊNH 5%</t>
  </si>
  <si>
    <t>00032717</t>
  </si>
  <si>
    <t>Bán hàng Sunshine Mart Bắc Từ Liêm, CK CỐ ĐỊNH 5%</t>
  </si>
  <si>
    <t>00033125</t>
  </si>
  <si>
    <t>00033244</t>
  </si>
  <si>
    <t>00034307</t>
  </si>
  <si>
    <t>00036235</t>
  </si>
  <si>
    <t>00036285</t>
  </si>
  <si>
    <t>00001398</t>
  </si>
  <si>
    <t>Hàng trả - Kho Sunshine City - phiếu MH001577</t>
  </si>
  <si>
    <t>00001399</t>
  </si>
  <si>
    <t>Hàng trả - S00402-Kho Shunshine Center - phiếu MH001576</t>
  </si>
  <si>
    <t>00001400</t>
  </si>
  <si>
    <t>Hàng trả - S00402-Kho Shunshine Center - phiếu MH001574</t>
  </si>
  <si>
    <t>00001401</t>
  </si>
  <si>
    <t>Hàng trả - S00402-Kho Shunshine Center - phiếu MH001575</t>
  </si>
  <si>
    <t>00001402</t>
  </si>
  <si>
    <t>Hàng trả - kho Sunshine Riverside - phiếu MH001602</t>
  </si>
  <si>
    <t>00037558</t>
  </si>
  <si>
    <t>Bán hàng Sunshine Mart Tây Hồ, CK 5%</t>
  </si>
  <si>
    <t>00037588</t>
  </si>
  <si>
    <t>00037685</t>
  </si>
  <si>
    <t>00037703</t>
  </si>
  <si>
    <t>00001488</t>
  </si>
  <si>
    <t>Hàng trả - S00402-Kho Sunshine Center - phiếu MH001774</t>
  </si>
  <si>
    <t>00001489</t>
  </si>
  <si>
    <t>Hàng trả - S00402-Kho Sunshine Center - phiếu MH001775</t>
  </si>
  <si>
    <t>00001490</t>
  </si>
  <si>
    <t>00001491</t>
  </si>
  <si>
    <t>Hàng trả - S00402-Kho Sunshine Center - phiếu MH001575</t>
  </si>
  <si>
    <t>Tháng 7 năm 2023</t>
  </si>
  <si>
    <t>00039423</t>
  </si>
  <si>
    <t>00039425</t>
  </si>
  <si>
    <t>00040890</t>
  </si>
  <si>
    <t>00040895</t>
  </si>
  <si>
    <t>00001626</t>
  </si>
  <si>
    <t>Hàng trả - phiếu MH001992 - smart0003</t>
  </si>
  <si>
    <t>00001627</t>
  </si>
  <si>
    <t>Hàng trả - phiếu MH001993 - smart0003</t>
  </si>
  <si>
    <t>00001629</t>
  </si>
  <si>
    <t>Hàng trả - phiếu MH002300 - smart0003</t>
  </si>
  <si>
    <t>00001630</t>
  </si>
  <si>
    <t>Hàng trả - phiếu MH002149 - smart0003</t>
  </si>
  <si>
    <t>00001631</t>
  </si>
  <si>
    <t>Hàng trả - phiếu MH002167 - smart0001</t>
  </si>
  <si>
    <t>00001632</t>
  </si>
  <si>
    <t>Hàng trả - phiếu MH002168 - smart0001</t>
  </si>
  <si>
    <t>00001633</t>
  </si>
  <si>
    <t>Hàng trả - phiếu MH002290 - smart0002</t>
  </si>
  <si>
    <t>00001634</t>
  </si>
  <si>
    <t>Hàng trả - phiếu MH002298 - smart0003</t>
  </si>
  <si>
    <t>00001635</t>
  </si>
  <si>
    <t>Hàng trả - phiếu MH002299 - smart0003</t>
  </si>
  <si>
    <t>00044058</t>
  </si>
  <si>
    <t>00001636</t>
  </si>
  <si>
    <t>00001717</t>
  </si>
  <si>
    <t>00001718</t>
  </si>
  <si>
    <t>00001719</t>
  </si>
  <si>
    <t>00001720</t>
  </si>
  <si>
    <t>Hàng trả - phiếu MH002363 - smart0001</t>
  </si>
  <si>
    <t>Hàng trả - phiếu MH002364 - smart0001</t>
  </si>
  <si>
    <t>Hàng trả - phiếu MH002367 - smart0005</t>
  </si>
  <si>
    <t>Hàng trả - phiếu MH002366 - smart0005</t>
  </si>
  <si>
    <t>Thưởng DS năm 2022</t>
  </si>
  <si>
    <t xml:space="preserve">Số dư đầu kỳ </t>
  </si>
  <si>
    <t>BẢNG KÊ HÓA ĐƠN, CHỨNG TỪ HÀNG HÓA, DỊCH VỤ BÁN RA</t>
  </si>
  <si>
    <t>Từ ngày 01/05/2023 đến ngày 31/7/2023</t>
  </si>
  <si>
    <t>Thưởng doanh số có điều kiện năm 2022</t>
  </si>
  <si>
    <t>Hỗ trợ quảng cáo tháng 7.2023</t>
  </si>
  <si>
    <t>(Sunshine xuất HĐ)</t>
  </si>
  <si>
    <t>Sunshine thanh toán tháng 3+4</t>
  </si>
  <si>
    <t xml:space="preserve">Tổng cộng </t>
  </si>
  <si>
    <t>Hỗ trợ quảng cáo tháng 1-6.2023</t>
  </si>
  <si>
    <t>00048865</t>
  </si>
  <si>
    <t>0109334555</t>
  </si>
  <si>
    <t>00045096</t>
  </si>
  <si>
    <t>Tháng 8 năm 2023</t>
  </si>
  <si>
    <t>00001766</t>
  </si>
  <si>
    <t>Hàng trả - phiếu MH002455 - smart0003</t>
  </si>
  <si>
    <t>00046685</t>
  </si>
  <si>
    <t>00001804</t>
  </si>
  <si>
    <t>Hàng trả - phiếu MH002574 - smart0003</t>
  </si>
  <si>
    <t>00001805</t>
  </si>
  <si>
    <t>00001824</t>
  </si>
  <si>
    <t>Hàng trả - phiếu MH002150 - smart0003</t>
  </si>
  <si>
    <t>00049652</t>
  </si>
  <si>
    <t>00001857</t>
  </si>
  <si>
    <t>00001858</t>
  </si>
  <si>
    <t>00050751</t>
  </si>
  <si>
    <t>00050752</t>
  </si>
  <si>
    <t>00050753</t>
  </si>
  <si>
    <t>00051169</t>
  </si>
  <si>
    <t>00052243</t>
  </si>
  <si>
    <t>00001917</t>
  </si>
  <si>
    <t>Hỗ trợ quảng cáo T8</t>
  </si>
  <si>
    <t>Hỗ trợ Quảng cáo tháng 8</t>
  </si>
  <si>
    <t>Tháng 9 năm 2023</t>
  </si>
  <si>
    <t>00053255</t>
  </si>
  <si>
    <t>Sunshine Mart Bắc Từ Liêm , ck 5%</t>
  </si>
  <si>
    <t>00053341</t>
  </si>
  <si>
    <t>00054737</t>
  </si>
  <si>
    <t>00054790</t>
  </si>
  <si>
    <t>Sunshine Mart Bắc Từ Liêm , CK 5% CỐ ĐỊNH</t>
  </si>
  <si>
    <t>00056050</t>
  </si>
  <si>
    <t>Sunshine Mart Dương Văn Bé, Hoàng Mai,  CK 5% CỐ ĐỊNH + KM CHẢ CỐM 300G VÀ GIÒ TAI LƯỠI XÀO MỖI LOẠI 15% TỪ NGÀY 15-9 ĐẾN 30-9</t>
  </si>
  <si>
    <t>00056051</t>
  </si>
  <si>
    <t>Sunshine Mart Lĩnh Nam, Hoàng Mai , CK 5% CỐ ĐỊNH + KM CHẢ CỐM 300G VÀ GIÒ TAI LƯỠI XÀO MỖI LOẠI 15% TỪ 15 -9 ĐẾN 30-9</t>
  </si>
  <si>
    <t>00056296</t>
  </si>
  <si>
    <t>Sunshine Mart Bắc Từ Liêm , CK 5% CỐ ĐỊNH + KM CHẢ CỐM 300G VÀ GIÒ TAI LƯỠI XÀO MỖI LOẠI 15% TỪ 15 -9 ĐẾN 30-9-2023</t>
  </si>
  <si>
    <t>00056297</t>
  </si>
  <si>
    <t>Bán hàng Sunshine Mart Tây Hồ,  CK 5% CỐ ĐỊNH + KM CHẢ CỐM 300G VÀ GIÒ TAI LƯỠI XÀO MỖI LOẠI 15% TỪ 15 -9 ĐẾN 30-9</t>
  </si>
  <si>
    <t>00057908</t>
  </si>
  <si>
    <t>Bán hàng Sunshine Mart Lĩnh Nam, Hoàng Mai , CK 5% CỐ ĐỊNH + KM CHẢ CỐM 300G VÀ GIÒ TAI LƯỠI XÀO MỖI LOẠI 15% TỪ 15 -9 ĐẾN 30-9</t>
  </si>
  <si>
    <t>00057934</t>
  </si>
  <si>
    <t>Sunshine Mart Bắc Từ Liêm ,  CK 5% CỐ ĐỊNH + KM CHẢ CỐM 300G VÀ GIÒ TAI LƯỠI XÀO MỖI LOẠI 15% TỪ 15 -9 ĐẾN 30-9</t>
  </si>
  <si>
    <t>00001966</t>
  </si>
  <si>
    <t>00001986</t>
  </si>
  <si>
    <t>00002052</t>
  </si>
  <si>
    <t>00002053</t>
  </si>
  <si>
    <t>00002054</t>
  </si>
  <si>
    <t>00002055</t>
  </si>
  <si>
    <t>Hỗ trợ quảng cáo tháng 9</t>
  </si>
  <si>
    <t>SSM xuất HĐ</t>
  </si>
  <si>
    <t>Hàng trả  - smart0003</t>
  </si>
  <si>
    <t>Hàng trả - smart0003</t>
  </si>
  <si>
    <t>Hàng trả  - smart0002</t>
  </si>
  <si>
    <t>Hàng trả - smart0002</t>
  </si>
  <si>
    <t>Hàng trả- smart0002</t>
  </si>
  <si>
    <t>Tháng 10 năm 2023</t>
  </si>
  <si>
    <t>00059261</t>
  </si>
  <si>
    <t>00059269</t>
  </si>
  <si>
    <t>00060643</t>
  </si>
  <si>
    <t>Bán hàng CÔNG TY TNHH KINH DOANH THƯƠNG MẠI VÀ DỊCH VỤ SUNSHINE MART theo hóa đơn 00060643</t>
  </si>
  <si>
    <t>00062106</t>
  </si>
  <si>
    <t>00063524</t>
  </si>
  <si>
    <t>00063869</t>
  </si>
  <si>
    <t>00002155</t>
  </si>
  <si>
    <t>Hàng trả - phiếu MH003514 - smart0001</t>
  </si>
  <si>
    <t>00002156</t>
  </si>
  <si>
    <t>Hàng trả - phiếu MH003512 - smart0005</t>
  </si>
  <si>
    <t>00002262</t>
  </si>
  <si>
    <t>Hàng trả - phiếu MH003791 - smart0003</t>
  </si>
  <si>
    <t>00002263</t>
  </si>
  <si>
    <t>Hàng trả - phiếu MH003790 - smart0003</t>
  </si>
  <si>
    <t>00002264</t>
  </si>
  <si>
    <t>Hàng trả - phiếu MH003792 - smart0001</t>
  </si>
  <si>
    <t>00002368</t>
  </si>
  <si>
    <t>Hàng trả - phiếu MH003973 - smart0002</t>
  </si>
  <si>
    <t>00002369</t>
  </si>
  <si>
    <t>Hàng trả - phiếu MH003972 - smart0002</t>
  </si>
  <si>
    <t>00002370</t>
  </si>
  <si>
    <t>Hàng trả - phiếu MH004005 - smart0003</t>
  </si>
  <si>
    <t>00002371</t>
  </si>
  <si>
    <t>Hàng trả - phiếu MH004004 - smart0003</t>
  </si>
  <si>
    <t>Tháng 11 năm 2023</t>
  </si>
  <si>
    <t>00065302</t>
  </si>
  <si>
    <t>00066588</t>
  </si>
  <si>
    <t>00066582</t>
  </si>
  <si>
    <t>00067415</t>
  </si>
  <si>
    <t>00069403</t>
  </si>
  <si>
    <t>00069404</t>
  </si>
  <si>
    <t>00069719</t>
  </si>
  <si>
    <t>00070059</t>
  </si>
  <si>
    <t>00071345</t>
  </si>
  <si>
    <t>00071578</t>
  </si>
  <si>
    <t>00002461</t>
  </si>
  <si>
    <t>Hàng trả - phiếu MH004321 - smart0001</t>
  </si>
  <si>
    <t>00002458</t>
  </si>
  <si>
    <t>Hàng trả - phiếu MH004162 - smart0001</t>
  </si>
  <si>
    <t>00002464</t>
  </si>
  <si>
    <t>Hàng trả - phiếu MH004184 - smart0002</t>
  </si>
  <si>
    <t>00002459</t>
  </si>
  <si>
    <t>Hàng trả - phiếu MH004164 - smart0003</t>
  </si>
  <si>
    <t>00002462</t>
  </si>
  <si>
    <t>Hàng trả - phiếu MH004320 - smart0001</t>
  </si>
  <si>
    <t>00002460</t>
  </si>
  <si>
    <t>Hàng trả - phiếu MH004318 - smart0001</t>
  </si>
  <si>
    <t>00002457</t>
  </si>
  <si>
    <t>Hàng trả - phiếu MH004179 - smart0001</t>
  </si>
  <si>
    <t>00002463</t>
  </si>
  <si>
    <t>Hàng trả - phiếu MH004185 - smart0002</t>
  </si>
  <si>
    <t>00002541</t>
  </si>
  <si>
    <t>Hàng trả - phiếu MH004431 - smart0001</t>
  </si>
  <si>
    <t>00002543</t>
  </si>
  <si>
    <t>Hàng trả - phiếu MH004323 - smart0002</t>
  </si>
  <si>
    <t>00002540</t>
  </si>
  <si>
    <t>Hàng trả - phiếu MH004432 - smart0001</t>
  </si>
  <si>
    <t>00002542</t>
  </si>
  <si>
    <t>Hàng trả - phiếu MH004425 - smart0001</t>
  </si>
  <si>
    <t>Tháng 12 năm 2023</t>
  </si>
  <si>
    <t>00072966</t>
  </si>
  <si>
    <t>00072990</t>
  </si>
  <si>
    <t>00074411</t>
  </si>
  <si>
    <t>00074412</t>
  </si>
  <si>
    <t>00074622</t>
  </si>
  <si>
    <t>00075593</t>
  </si>
  <si>
    <t>00075608</t>
  </si>
  <si>
    <t>00075909</t>
  </si>
  <si>
    <t>00075912</t>
  </si>
  <si>
    <t>00075957</t>
  </si>
  <si>
    <t>00077477</t>
  </si>
  <si>
    <t>00079108</t>
  </si>
  <si>
    <t>Bán hàng Sunshine Mart Dương Văn Bé, Hoàng Mai theo hóa đơn 00074622 , ck 5% cố định + km gà muối 500g x15% và giò tai lưỡi xào 250g x 15%</t>
  </si>
  <si>
    <t>Bán hàng Sunshine Mart Tây Hồ theo hóa đơn 00075593 , KM GÀ MUỐI 500G X 15% VÀ GIÒ TAI LƯỠI XÀO 250G X 15%</t>
  </si>
  <si>
    <t>00002700</t>
  </si>
  <si>
    <t>00002762</t>
  </si>
  <si>
    <t>00002777</t>
  </si>
  <si>
    <t>00002779</t>
  </si>
  <si>
    <t>Hàng trả - phiếu MH004639 - smart0001</t>
  </si>
  <si>
    <t>Hàng trả - phiếu MH004840 - smart0004</t>
  </si>
  <si>
    <t>Hàng trả - phiếu MH004855 - smart0003</t>
  </si>
  <si>
    <t>Hàng trả - phiếu MH004854 - smart0003</t>
  </si>
  <si>
    <t>Tháng 01 năm 2024</t>
  </si>
  <si>
    <t>00000003</t>
  </si>
  <si>
    <t>1C24TTL</t>
  </si>
  <si>
    <t>Hàng trả - phiếu HT0000142 - smart0003</t>
  </si>
  <si>
    <t>00001339</t>
  </si>
  <si>
    <t>1C24TNN</t>
  </si>
  <si>
    <t>00000027</t>
  </si>
  <si>
    <t>Hàng trả - phiếu HT0000043 - smart0005</t>
  </si>
  <si>
    <t>00000028</t>
  </si>
  <si>
    <t>Hàng trả - phiếu HT0000168 - smart0005</t>
  </si>
  <si>
    <t>00000037</t>
  </si>
  <si>
    <t>Hàng trả - phiếu HT0000137 - smart0002</t>
  </si>
  <si>
    <t>00002314</t>
  </si>
  <si>
    <t>00002575</t>
  </si>
  <si>
    <t>00002576</t>
  </si>
  <si>
    <t>00004232</t>
  </si>
  <si>
    <t>00004544</t>
  </si>
  <si>
    <t>00000012</t>
  </si>
  <si>
    <t>1C24TMT</t>
  </si>
  <si>
    <t>Hàng trả - phiếu HT0000234 - smart0003</t>
  </si>
  <si>
    <t>00000013</t>
  </si>
  <si>
    <t>Hàng trả - phiếu HT0000235 - smart0003</t>
  </si>
  <si>
    <t>00000084</t>
  </si>
  <si>
    <t>Hàng trả - phiếu HT0000367 - smart0003</t>
  </si>
  <si>
    <t>1C24TDV</t>
  </si>
  <si>
    <t>HỖ TRỢ QUẢNG CÁO QUÝ 4.2023</t>
  </si>
  <si>
    <t>00000047</t>
  </si>
  <si>
    <t>00005723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</si>
</sst>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(* #,##0.0000000_);_(* \(#,##0.0000000\);_(* &quot;-&quot;??_);_(@_)"/>
    <numFmt numFmtId="168" formatCode="#,##0_ ;[Red]\-#,##0\ 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charset val="163"/>
      <scheme val="minor"/>
    </font>
    <font>
      <sz val="12"/>
      <color theme="1"/>
      <name val="Calibri"/>
      <family val="2"/>
      <charset val="163"/>
      <scheme val="minor"/>
    </font>
    <font>
      <sz val="12"/>
      <name val="Times New Roman"/>
      <family val="1"/>
    </font>
    <font>
      <b/>
      <sz val="12"/>
      <color theme="1"/>
      <name val="Calibri"/>
      <family val="2"/>
      <charset val="163"/>
      <scheme val="minor"/>
    </font>
    <font>
      <b/>
      <sz val="12"/>
      <name val="Times New Roman"/>
      <family val="1"/>
      <charset val="163"/>
    </font>
    <font>
      <sz val="8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/>
      <top style="thin">
        <color rgb="FFE3E3E3"/>
      </top>
      <bottom/>
      <diagonal/>
    </border>
    <border>
      <left/>
      <right style="thin">
        <color rgb="FFE3E3E3"/>
      </right>
      <top style="thin">
        <color rgb="FFE3E3E3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5" fontId="6" fillId="0" borderId="1" xfId="1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4" fontId="7" fillId="0" borderId="1" xfId="2" applyNumberFormat="1" applyFont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14" fontId="6" fillId="3" borderId="4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0" fillId="0" borderId="0" xfId="0" applyNumberFormat="1"/>
    <xf numFmtId="165" fontId="0" fillId="0" borderId="0" xfId="0" applyNumberFormat="1"/>
    <xf numFmtId="0" fontId="13" fillId="3" borderId="2" xfId="0" applyFont="1" applyFill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lef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right" vertical="center"/>
    </xf>
    <xf numFmtId="166" fontId="0" fillId="0" borderId="0" xfId="1" applyNumberFormat="1" applyFont="1"/>
    <xf numFmtId="167" fontId="0" fillId="0" borderId="0" xfId="0" applyNumberFormat="1"/>
    <xf numFmtId="0" fontId="11" fillId="0" borderId="0" xfId="0" applyFont="1" applyAlignment="1">
      <alignment horizontal="center"/>
    </xf>
    <xf numFmtId="0" fontId="12" fillId="5" borderId="6" xfId="0" applyFont="1" applyFill="1" applyBorder="1" applyAlignment="1">
      <alignment horizontal="center" vertical="center"/>
    </xf>
    <xf numFmtId="166" fontId="11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15" fillId="0" borderId="0" xfId="0" applyFont="1"/>
    <xf numFmtId="1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8" fontId="5" fillId="5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8" fontId="7" fillId="3" borderId="1" xfId="0" applyNumberFormat="1" applyFont="1" applyFill="1" applyBorder="1" applyAlignment="1">
      <alignment horizontal="center" vertical="center" wrapText="1"/>
    </xf>
    <xf numFmtId="38" fontId="5" fillId="3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38" fontId="16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14" fontId="16" fillId="0" borderId="1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left" vertical="center"/>
    </xf>
    <xf numFmtId="0" fontId="16" fillId="0" borderId="1" xfId="2" applyFont="1" applyBorder="1" applyAlignment="1">
      <alignment horizontal="left" vertical="center" wrapText="1"/>
    </xf>
    <xf numFmtId="38" fontId="16" fillId="0" borderId="1" xfId="2" applyNumberFormat="1" applyFont="1" applyBorder="1" applyAlignment="1">
      <alignment horizontal="right" vertical="center"/>
    </xf>
    <xf numFmtId="0" fontId="16" fillId="0" borderId="1" xfId="2" applyFont="1" applyBorder="1" applyAlignment="1">
      <alignment horizontal="right" vertical="center"/>
    </xf>
    <xf numFmtId="0" fontId="8" fillId="0" borderId="1" xfId="2" applyFont="1" applyBorder="1" applyAlignment="1">
      <alignment horizontal="left" vertical="center" wrapText="1"/>
    </xf>
    <xf numFmtId="168" fontId="16" fillId="0" borderId="1" xfId="0" applyNumberFormat="1" applyFont="1" applyBorder="1" applyAlignment="1">
      <alignment horizontal="right" vertical="center"/>
    </xf>
    <xf numFmtId="0" fontId="17" fillId="0" borderId="0" xfId="0" applyFont="1"/>
    <xf numFmtId="0" fontId="17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4" fillId="0" borderId="0" xfId="0" applyFont="1"/>
    <xf numFmtId="38" fontId="6" fillId="0" borderId="1" xfId="0" applyNumberFormat="1" applyFont="1" applyBorder="1" applyAlignment="1">
      <alignment vertical="center"/>
    </xf>
    <xf numFmtId="38" fontId="3" fillId="0" borderId="1" xfId="0" applyNumberFormat="1" applyFont="1" applyBorder="1" applyAlignment="1">
      <alignment horizontal="center" vertical="center"/>
    </xf>
    <xf numFmtId="168" fontId="6" fillId="0" borderId="1" xfId="1" applyNumberFormat="1" applyFont="1" applyBorder="1" applyAlignment="1">
      <alignment vertical="center"/>
    </xf>
    <xf numFmtId="9" fontId="6" fillId="0" borderId="1" xfId="3" applyFont="1" applyBorder="1" applyAlignment="1">
      <alignment vertical="center"/>
    </xf>
    <xf numFmtId="168" fontId="6" fillId="0" borderId="1" xfId="0" applyNumberFormat="1" applyFont="1" applyBorder="1" applyAlignment="1">
      <alignment vertical="center"/>
    </xf>
    <xf numFmtId="168" fontId="6" fillId="0" borderId="1" xfId="3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vertical="center"/>
    </xf>
    <xf numFmtId="0" fontId="13" fillId="0" borderId="2" xfId="0" quotePrefix="1" applyFont="1" applyBorder="1" applyAlignment="1">
      <alignment horizontal="left" vertical="center"/>
    </xf>
    <xf numFmtId="0" fontId="16" fillId="0" borderId="1" xfId="0" quotePrefix="1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4" fillId="0" borderId="0" xfId="2"/>
    <xf numFmtId="38" fontId="12" fillId="5" borderId="7" xfId="2" applyNumberFormat="1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3" fillId="0" borderId="8" xfId="2" applyFont="1" applyBorder="1" applyAlignment="1">
      <alignment horizontal="left" vertical="center"/>
    </xf>
    <xf numFmtId="0" fontId="12" fillId="5" borderId="11" xfId="2" applyFont="1" applyFill="1" applyBorder="1" applyAlignment="1">
      <alignment horizontal="center" vertical="center" wrapText="1"/>
    </xf>
    <xf numFmtId="0" fontId="0" fillId="0" borderId="9" xfId="0" applyBorder="1"/>
    <xf numFmtId="14" fontId="13" fillId="0" borderId="9" xfId="2" applyNumberFormat="1" applyFont="1" applyBorder="1" applyAlignment="1">
      <alignment horizontal="center" vertical="center"/>
    </xf>
    <xf numFmtId="0" fontId="13" fillId="0" borderId="9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14" fontId="7" fillId="0" borderId="3" xfId="2" applyNumberFormat="1" applyFont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38" fontId="13" fillId="0" borderId="0" xfId="0" applyNumberFormat="1" applyFont="1" applyFill="1" applyBorder="1" applyAlignment="1">
      <alignment horizontal="right" vertical="center"/>
    </xf>
    <xf numFmtId="0" fontId="4" fillId="0" borderId="0" xfId="2"/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left" vertical="center"/>
    </xf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0" fontId="13" fillId="0" borderId="2" xfId="2" applyFont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2" fillId="5" borderId="11" xfId="2" applyFont="1" applyFill="1" applyBorder="1" applyAlignment="1">
      <alignment horizontal="center" vertical="center" wrapText="1"/>
    </xf>
    <xf numFmtId="14" fontId="4" fillId="0" borderId="0" xfId="2" applyNumberFormat="1"/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165" fontId="6" fillId="4" borderId="1" xfId="1" applyNumberFormat="1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2"/>
    <cellStyle name="Normal 3" xfId="4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tabSelected="1" workbookViewId="0">
      <selection activeCell="B1" sqref="B1:F1"/>
    </sheetView>
  </sheetViews>
  <sheetFormatPr defaultRowHeight="15" x14ac:dyDescent="0.25"/>
  <cols>
    <col min="1" max="1" width="2.5703125" customWidth="1"/>
    <col min="2" max="2" width="14" customWidth="1"/>
    <col min="3" max="3" width="20" style="22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9" width="11.5703125" bestFit="1" customWidth="1"/>
  </cols>
  <sheetData>
    <row r="1" spans="2:9" ht="19.5" x14ac:dyDescent="0.3">
      <c r="B1" s="106" t="s">
        <v>0</v>
      </c>
      <c r="C1" s="106"/>
      <c r="D1" s="106"/>
      <c r="E1" s="106"/>
      <c r="F1" s="106"/>
    </row>
    <row r="2" spans="2:9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2:9" ht="18.75" customHeight="1" x14ac:dyDescent="0.25">
      <c r="B3" s="2"/>
      <c r="C3" s="2" t="s">
        <v>6</v>
      </c>
      <c r="D3" s="3">
        <v>34828209</v>
      </c>
      <c r="E3" s="2"/>
      <c r="F3" s="2"/>
    </row>
    <row r="4" spans="2:9" ht="15.75" x14ac:dyDescent="0.25">
      <c r="B4" s="4">
        <v>1</v>
      </c>
      <c r="C4" s="4" t="s">
        <v>7</v>
      </c>
      <c r="D4" s="5">
        <f>+SUMIFS('T1,2,3,4,5'!K$5:K$42,'T1,2,3,4,5'!A$5:A$42,'TH Công nợ '!B4)</f>
        <v>4680677</v>
      </c>
      <c r="E4" s="6"/>
      <c r="F4" s="6"/>
      <c r="H4" s="32"/>
    </row>
    <row r="5" spans="2:9" ht="15.75" x14ac:dyDescent="0.25">
      <c r="B5" s="4">
        <v>2</v>
      </c>
      <c r="C5" s="4" t="s">
        <v>7</v>
      </c>
      <c r="D5" s="5">
        <f>+SUMIFS('T1,2,3,4,5'!K$5:K$42,'T1,2,3,4,5'!A$5:A$42,'TH Công nợ '!B5)</f>
        <v>15437188</v>
      </c>
      <c r="E5" s="6"/>
      <c r="F5" s="6"/>
      <c r="H5" s="32"/>
    </row>
    <row r="6" spans="2:9" ht="15.75" x14ac:dyDescent="0.25">
      <c r="B6" s="4">
        <v>3</v>
      </c>
      <c r="C6" s="4" t="s">
        <v>7</v>
      </c>
      <c r="D6" s="5">
        <f>+SUMIFS('T1,2,3,4,5'!K$5:K$42,'T1,2,3,4,5'!A$5:A$42,'TH Công nợ '!B6)</f>
        <v>13734583</v>
      </c>
      <c r="E6" s="6"/>
      <c r="F6" s="6"/>
      <c r="H6" s="32"/>
    </row>
    <row r="7" spans="2:9" ht="15.75" x14ac:dyDescent="0.25">
      <c r="B7" s="4">
        <v>4</v>
      </c>
      <c r="C7" s="4" t="s">
        <v>7</v>
      </c>
      <c r="D7" s="5">
        <f>+SUMIFS('T1,2,3,4,5'!K$5:K$42,'T1,2,3,4,5'!A$5:A$42,'TH Công nợ '!B7)</f>
        <v>14782221</v>
      </c>
      <c r="E7" s="6"/>
      <c r="F7" s="7"/>
      <c r="H7" s="31"/>
    </row>
    <row r="8" spans="2:9" ht="15.75" x14ac:dyDescent="0.25">
      <c r="B8" s="4">
        <v>5</v>
      </c>
      <c r="C8" s="4" t="s">
        <v>7</v>
      </c>
      <c r="D8" s="5">
        <f>+SUMIFS('T1,2,3,4,5'!K$5:K$42,'T1,2,3,4,5'!A$5:A$42,'TH Công nợ '!B8)</f>
        <v>17760508</v>
      </c>
      <c r="E8" s="6"/>
      <c r="F8" s="7"/>
      <c r="H8" s="32"/>
    </row>
    <row r="9" spans="2:9" ht="15.75" x14ac:dyDescent="0.25">
      <c r="B9" s="4">
        <v>6</v>
      </c>
      <c r="C9" s="4" t="s">
        <v>7</v>
      </c>
      <c r="D9" s="5">
        <v>22737951</v>
      </c>
      <c r="E9" s="6">
        <v>389235</v>
      </c>
      <c r="F9" s="7"/>
      <c r="G9" s="32"/>
      <c r="H9" s="32"/>
    </row>
    <row r="10" spans="2:9" ht="15.75" x14ac:dyDescent="0.25">
      <c r="B10" s="4">
        <v>7</v>
      </c>
      <c r="C10" s="4" t="s">
        <v>7</v>
      </c>
      <c r="D10" s="6">
        <v>11236817</v>
      </c>
      <c r="E10" s="6"/>
      <c r="F10" s="7"/>
      <c r="G10" s="32"/>
      <c r="H10" s="32"/>
    </row>
    <row r="11" spans="2:9" ht="15.75" x14ac:dyDescent="0.25">
      <c r="B11" s="4"/>
      <c r="C11" s="4" t="s">
        <v>203</v>
      </c>
      <c r="D11" s="6"/>
      <c r="E11" s="13">
        <v>2253468</v>
      </c>
      <c r="F11" s="7"/>
      <c r="H11" s="32"/>
      <c r="I11" s="32"/>
    </row>
    <row r="12" spans="2:9" ht="15.75" x14ac:dyDescent="0.25">
      <c r="B12" s="80">
        <v>8</v>
      </c>
      <c r="C12" s="4" t="s">
        <v>7</v>
      </c>
      <c r="D12" s="6">
        <v>16038944</v>
      </c>
      <c r="E12" s="13">
        <v>41730</v>
      </c>
      <c r="F12" s="7"/>
      <c r="H12" s="32"/>
    </row>
    <row r="13" spans="2:9" ht="15.75" x14ac:dyDescent="0.25">
      <c r="B13" s="80">
        <v>9</v>
      </c>
      <c r="C13" s="4" t="s">
        <v>7</v>
      </c>
      <c r="D13" s="6">
        <v>15221868</v>
      </c>
      <c r="E13" s="13"/>
      <c r="F13" s="7"/>
      <c r="H13" s="32"/>
    </row>
    <row r="14" spans="2:9" ht="15.75" x14ac:dyDescent="0.25">
      <c r="B14" s="80">
        <v>10</v>
      </c>
      <c r="C14" s="4" t="s">
        <v>7</v>
      </c>
      <c r="D14" s="6">
        <v>12062802</v>
      </c>
      <c r="E14" s="13">
        <v>190778</v>
      </c>
      <c r="F14" s="7"/>
      <c r="H14" s="32"/>
    </row>
    <row r="15" spans="2:9" ht="15.75" x14ac:dyDescent="0.25">
      <c r="B15" s="80">
        <v>11</v>
      </c>
      <c r="C15" s="4" t="s">
        <v>7</v>
      </c>
      <c r="D15" s="6">
        <v>12405355</v>
      </c>
      <c r="E15" s="122">
        <v>-998236</v>
      </c>
      <c r="F15" s="7"/>
      <c r="H15" s="32"/>
    </row>
    <row r="16" spans="2:9" ht="15.75" x14ac:dyDescent="0.25">
      <c r="B16" s="80">
        <v>12</v>
      </c>
      <c r="C16" s="93" t="s">
        <v>7</v>
      </c>
      <c r="D16" s="6">
        <v>16586811</v>
      </c>
      <c r="E16" s="13"/>
      <c r="F16" s="7"/>
      <c r="H16" s="32"/>
    </row>
    <row r="17" spans="2:9" ht="15.75" x14ac:dyDescent="0.25">
      <c r="B17" s="80">
        <v>1.2023999999999999</v>
      </c>
      <c r="C17" s="93" t="s">
        <v>7</v>
      </c>
      <c r="D17" s="6">
        <v>12223525</v>
      </c>
      <c r="E17" s="13">
        <v>180145</v>
      </c>
      <c r="F17" s="7"/>
      <c r="H17" s="32"/>
    </row>
    <row r="18" spans="2:9" ht="15.75" x14ac:dyDescent="0.25">
      <c r="B18" s="107" t="s">
        <v>8</v>
      </c>
      <c r="C18" s="108"/>
      <c r="D18" s="8">
        <f>+SUM(D4:D17)</f>
        <v>184909250</v>
      </c>
      <c r="E18" s="8">
        <f>+SUM(E4:E17)</f>
        <v>2057120</v>
      </c>
      <c r="F18" s="10"/>
      <c r="G18" s="32"/>
      <c r="H18" s="32"/>
    </row>
    <row r="19" spans="2:9" ht="15.75" x14ac:dyDescent="0.25">
      <c r="B19" s="4">
        <v>1</v>
      </c>
      <c r="C19" s="20" t="s">
        <v>9</v>
      </c>
      <c r="D19" s="11"/>
      <c r="E19" s="5">
        <f>+SUMIFS('T1,2,3,4,5'!K$43:K$79,'T1,2,3,4,5'!A$43:A$79,'TH Công nợ '!B19)</f>
        <v>-665313</v>
      </c>
      <c r="F19" s="12"/>
      <c r="H19" s="31"/>
    </row>
    <row r="20" spans="2:9" ht="15.75" x14ac:dyDescent="0.25">
      <c r="B20" s="4">
        <v>2</v>
      </c>
      <c r="C20" s="20" t="s">
        <v>9</v>
      </c>
      <c r="D20" s="13"/>
      <c r="E20" s="5">
        <f>+SUMIFS('T1,2,3,4,5'!K$43:K$79,'T1,2,3,4,5'!A$43:A$79,'TH Công nợ '!B20)</f>
        <v>-3750871</v>
      </c>
      <c r="F20" s="7"/>
    </row>
    <row r="21" spans="2:9" ht="15.75" x14ac:dyDescent="0.25">
      <c r="B21" s="4">
        <v>3</v>
      </c>
      <c r="C21" s="20" t="s">
        <v>9</v>
      </c>
      <c r="D21" s="13"/>
      <c r="E21" s="5">
        <f>+SUMIFS('T1,2,3,4,5'!K$43:K$79,'T1,2,3,4,5'!A$43:A$79,'TH Công nợ '!B21)</f>
        <v>-5415245</v>
      </c>
      <c r="F21" s="7"/>
      <c r="H21" s="32"/>
    </row>
    <row r="22" spans="2:9" ht="15.75" x14ac:dyDescent="0.25">
      <c r="B22" s="4">
        <v>4</v>
      </c>
      <c r="C22" s="20" t="s">
        <v>9</v>
      </c>
      <c r="D22" s="13"/>
      <c r="E22" s="5">
        <f>+SUMIFS('T1,2,3,4,5'!K$43:K$79,'T1,2,3,4,5'!A$43:A$79,'TH Công nợ '!B22)</f>
        <v>-207793</v>
      </c>
      <c r="F22" s="7"/>
      <c r="H22" s="32"/>
    </row>
    <row r="23" spans="2:9" ht="15.75" x14ac:dyDescent="0.25">
      <c r="B23" s="4">
        <v>5</v>
      </c>
      <c r="C23" s="20" t="s">
        <v>9</v>
      </c>
      <c r="D23" s="13"/>
      <c r="E23" s="5">
        <f>+SUMIFS('T1,2,3,4,5'!K$43:K$79,'T1,2,3,4,5'!A$43:A$79,'TH Công nợ '!B23)</f>
        <v>-1649639</v>
      </c>
      <c r="F23" s="7"/>
      <c r="G23" s="32"/>
      <c r="I23" s="32"/>
    </row>
    <row r="24" spans="2:9" ht="15.75" x14ac:dyDescent="0.25">
      <c r="B24" s="4">
        <v>6</v>
      </c>
      <c r="C24" s="20" t="s">
        <v>9</v>
      </c>
      <c r="D24" s="13"/>
      <c r="E24" s="5">
        <v>-1677460</v>
      </c>
      <c r="F24" s="7"/>
      <c r="G24" s="32"/>
      <c r="H24" s="32"/>
    </row>
    <row r="25" spans="2:9" ht="15.75" x14ac:dyDescent="0.25">
      <c r="B25" s="4">
        <v>7</v>
      </c>
      <c r="C25" s="20" t="s">
        <v>9</v>
      </c>
      <c r="D25" s="13"/>
      <c r="E25" s="5">
        <v>-1911655</v>
      </c>
      <c r="F25" s="7"/>
    </row>
    <row r="26" spans="2:9" ht="15.75" x14ac:dyDescent="0.25">
      <c r="B26" s="4">
        <v>8</v>
      </c>
      <c r="C26" s="20" t="s">
        <v>9</v>
      </c>
      <c r="D26" s="13"/>
      <c r="E26" s="5">
        <v>-1377172</v>
      </c>
      <c r="F26" s="7"/>
      <c r="G26" s="32"/>
    </row>
    <row r="27" spans="2:9" ht="15.75" x14ac:dyDescent="0.25">
      <c r="B27" s="4">
        <v>9</v>
      </c>
      <c r="C27" s="20" t="s">
        <v>9</v>
      </c>
      <c r="D27" s="13"/>
      <c r="E27" s="5">
        <v>-1102269</v>
      </c>
      <c r="F27" s="7"/>
    </row>
    <row r="28" spans="2:9" ht="15.75" x14ac:dyDescent="0.25">
      <c r="B28" s="4">
        <v>10</v>
      </c>
      <c r="C28" s="20" t="s">
        <v>9</v>
      </c>
      <c r="D28" s="13"/>
      <c r="E28" s="5">
        <v>-1491458</v>
      </c>
      <c r="F28" s="7"/>
    </row>
    <row r="29" spans="2:9" ht="15.75" x14ac:dyDescent="0.25">
      <c r="B29" s="4">
        <v>11</v>
      </c>
      <c r="C29" s="20" t="s">
        <v>9</v>
      </c>
      <c r="D29" s="13"/>
      <c r="E29" s="5">
        <v>-2841259</v>
      </c>
      <c r="F29" s="7"/>
      <c r="G29" s="32"/>
    </row>
    <row r="30" spans="2:9" ht="15.75" x14ac:dyDescent="0.25">
      <c r="B30" s="93">
        <v>12</v>
      </c>
      <c r="C30" s="20" t="s">
        <v>9</v>
      </c>
      <c r="D30" s="13"/>
      <c r="E30" s="5">
        <v>-696787</v>
      </c>
      <c r="F30" s="7"/>
      <c r="G30" s="32"/>
    </row>
    <row r="31" spans="2:9" ht="15.75" x14ac:dyDescent="0.25">
      <c r="B31" s="93">
        <v>1.2023999999999999</v>
      </c>
      <c r="C31" s="20" t="s">
        <v>9</v>
      </c>
      <c r="D31" s="13"/>
      <c r="E31" s="5">
        <v>-1829951</v>
      </c>
      <c r="F31" s="7"/>
      <c r="G31" s="32"/>
    </row>
    <row r="32" spans="2:9" ht="15.75" x14ac:dyDescent="0.25">
      <c r="B32" s="107" t="s">
        <v>10</v>
      </c>
      <c r="C32" s="108"/>
      <c r="D32" s="8"/>
      <c r="E32" s="9">
        <f>+SUM(E19:E31)</f>
        <v>-24616872</v>
      </c>
      <c r="F32" s="10"/>
    </row>
    <row r="33" spans="2:8" ht="15.75" x14ac:dyDescent="0.25">
      <c r="B33" s="14">
        <v>45009</v>
      </c>
      <c r="C33" s="21" t="s">
        <v>11</v>
      </c>
      <c r="D33" s="13"/>
      <c r="E33" s="6"/>
      <c r="F33" s="15">
        <v>50529888</v>
      </c>
    </row>
    <row r="34" spans="2:8" ht="15.75" x14ac:dyDescent="0.25">
      <c r="B34" s="16">
        <v>45082</v>
      </c>
      <c r="C34" s="21" t="s">
        <v>11</v>
      </c>
      <c r="D34" s="13"/>
      <c r="E34" s="6"/>
      <c r="F34" s="15">
        <v>22893766</v>
      </c>
      <c r="H34" s="32"/>
    </row>
    <row r="35" spans="2:8" ht="15.75" x14ac:dyDescent="0.25">
      <c r="B35" s="16">
        <v>45166</v>
      </c>
      <c r="C35" s="21" t="s">
        <v>11</v>
      </c>
      <c r="D35" s="13"/>
      <c r="E35" s="6"/>
      <c r="F35" s="15">
        <v>43812089</v>
      </c>
      <c r="H35" s="32"/>
    </row>
    <row r="36" spans="2:8" ht="15.75" x14ac:dyDescent="0.25">
      <c r="B36" s="16">
        <v>45195</v>
      </c>
      <c r="C36" s="21" t="s">
        <v>11</v>
      </c>
      <c r="D36" s="13"/>
      <c r="E36" s="6"/>
      <c r="F36" s="15">
        <v>14661772</v>
      </c>
      <c r="H36" s="32"/>
    </row>
    <row r="37" spans="2:8" ht="15.75" x14ac:dyDescent="0.25">
      <c r="B37" s="91">
        <v>45229</v>
      </c>
      <c r="C37" s="21" t="s">
        <v>11</v>
      </c>
      <c r="D37" s="13"/>
      <c r="E37" s="6"/>
      <c r="F37" s="15">
        <v>13928821</v>
      </c>
      <c r="H37" s="32"/>
    </row>
    <row r="38" spans="2:8" ht="15.75" x14ac:dyDescent="0.25">
      <c r="B38" s="91">
        <v>45259</v>
      </c>
      <c r="C38" s="21" t="s">
        <v>11</v>
      </c>
      <c r="D38" s="13"/>
      <c r="E38" s="6"/>
      <c r="F38" s="15">
        <v>11569580</v>
      </c>
      <c r="H38" s="32"/>
    </row>
    <row r="39" spans="2:8" ht="15.75" x14ac:dyDescent="0.25">
      <c r="B39" s="91">
        <v>45286</v>
      </c>
      <c r="C39" s="21" t="s">
        <v>11</v>
      </c>
      <c r="D39" s="13"/>
      <c r="E39" s="6"/>
      <c r="F39" s="15">
        <v>9564096</v>
      </c>
      <c r="H39" s="32"/>
    </row>
    <row r="40" spans="2:8" ht="15.75" x14ac:dyDescent="0.25">
      <c r="B40" s="107" t="s">
        <v>12</v>
      </c>
      <c r="C40" s="108"/>
      <c r="D40" s="17"/>
      <c r="E40" s="10"/>
      <c r="F40" s="18">
        <f>+SUM(F33:F39)</f>
        <v>166960012</v>
      </c>
      <c r="H40" s="39"/>
    </row>
    <row r="41" spans="2:8" ht="15.75" x14ac:dyDescent="0.25">
      <c r="B41" s="109" t="s">
        <v>13</v>
      </c>
      <c r="C41" s="110"/>
      <c r="D41" s="110"/>
      <c r="E41" s="111"/>
      <c r="F41" s="19">
        <f>+D3+D18-E18+E32-F40</f>
        <v>26103455</v>
      </c>
      <c r="G41" s="32"/>
      <c r="H41" s="32"/>
    </row>
    <row r="42" spans="2:8" x14ac:dyDescent="0.25">
      <c r="F42" s="31"/>
    </row>
  </sheetData>
  <mergeCells count="5">
    <mergeCell ref="B1:F1"/>
    <mergeCell ref="B18:C18"/>
    <mergeCell ref="B32:C32"/>
    <mergeCell ref="B40:C40"/>
    <mergeCell ref="B41:E41"/>
  </mergeCells>
  <conditionalFormatting sqref="B41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68"/>
  <sheetViews>
    <sheetView topLeftCell="A76" workbookViewId="0">
      <selection activeCell="I67" sqref="I67"/>
    </sheetView>
  </sheetViews>
  <sheetFormatPr defaultRowHeight="15" x14ac:dyDescent="0.25"/>
  <cols>
    <col min="1" max="1" width="1.7109375" customWidth="1"/>
    <col min="2" max="2" width="12.28515625" customWidth="1"/>
    <col min="3" max="3" width="13.140625" customWidth="1"/>
    <col min="4" max="4" width="12.5703125" customWidth="1"/>
    <col min="5" max="5" width="33.5703125" style="43" customWidth="1"/>
    <col min="6" max="6" width="16.5703125" customWidth="1"/>
    <col min="7" max="7" width="11.28515625" customWidth="1"/>
    <col min="8" max="8" width="13.7109375" customWidth="1"/>
    <col min="9" max="9" width="16.5703125" customWidth="1"/>
  </cols>
  <sheetData>
    <row r="2" spans="1:9" ht="18.75" x14ac:dyDescent="0.3">
      <c r="A2" s="116" t="s">
        <v>205</v>
      </c>
      <c r="B2" s="116"/>
      <c r="C2" s="116"/>
      <c r="D2" s="116"/>
      <c r="E2" s="116"/>
      <c r="F2" s="116"/>
      <c r="G2" s="116"/>
      <c r="H2" s="116"/>
      <c r="I2" s="116"/>
    </row>
    <row r="3" spans="1:9" ht="23.45" customHeight="1" x14ac:dyDescent="0.25">
      <c r="A3" s="120" t="s">
        <v>206</v>
      </c>
      <c r="B3" s="120"/>
      <c r="C3" s="120"/>
      <c r="D3" s="120"/>
      <c r="E3" s="120"/>
      <c r="F3" s="120"/>
      <c r="G3" s="120"/>
      <c r="H3" s="120"/>
      <c r="I3" s="120"/>
    </row>
    <row r="4" spans="1:9" ht="48" customHeight="1" x14ac:dyDescent="0.25">
      <c r="A4" s="44"/>
      <c r="B4" s="45" t="s">
        <v>16</v>
      </c>
      <c r="C4" s="46" t="s">
        <v>17</v>
      </c>
      <c r="D4" s="46" t="s">
        <v>18</v>
      </c>
      <c r="E4" s="46" t="s">
        <v>21</v>
      </c>
      <c r="F4" s="47" t="s">
        <v>22</v>
      </c>
      <c r="G4" s="46" t="s">
        <v>23</v>
      </c>
      <c r="H4" s="47" t="s">
        <v>24</v>
      </c>
      <c r="I4" s="47" t="s">
        <v>25</v>
      </c>
    </row>
    <row r="5" spans="1:9" ht="27.75" customHeight="1" x14ac:dyDescent="0.25">
      <c r="A5" s="44"/>
      <c r="B5" s="48"/>
      <c r="C5" s="49"/>
      <c r="D5" s="49"/>
      <c r="E5" s="50" t="s">
        <v>204</v>
      </c>
      <c r="F5" s="51"/>
      <c r="G5" s="49"/>
      <c r="H5" s="51"/>
      <c r="I5" s="52">
        <v>23716652</v>
      </c>
    </row>
    <row r="6" spans="1:9" ht="31.5" x14ac:dyDescent="0.25">
      <c r="A6" s="44"/>
      <c r="B6" s="53">
        <v>45048</v>
      </c>
      <c r="C6" s="54" t="s">
        <v>75</v>
      </c>
      <c r="D6" s="55" t="s">
        <v>27</v>
      </c>
      <c r="E6" s="56" t="s">
        <v>41</v>
      </c>
      <c r="F6" s="57">
        <v>946545</v>
      </c>
      <c r="G6" s="58" t="s">
        <v>31</v>
      </c>
      <c r="H6" s="57">
        <v>94655</v>
      </c>
      <c r="I6" s="57">
        <v>1041200</v>
      </c>
    </row>
    <row r="7" spans="1:9" ht="23.45" customHeight="1" x14ac:dyDescent="0.25">
      <c r="A7" s="44"/>
      <c r="B7" s="53">
        <v>45048</v>
      </c>
      <c r="C7" s="55" t="s">
        <v>76</v>
      </c>
      <c r="D7" s="55" t="s">
        <v>27</v>
      </c>
      <c r="E7" s="56" t="s">
        <v>55</v>
      </c>
      <c r="F7" s="57">
        <v>3066350</v>
      </c>
      <c r="G7" s="58" t="s">
        <v>31</v>
      </c>
      <c r="H7" s="57">
        <v>306635</v>
      </c>
      <c r="I7" s="57">
        <v>3372985</v>
      </c>
    </row>
    <row r="8" spans="1:9" ht="23.45" customHeight="1" x14ac:dyDescent="0.25">
      <c r="A8" s="44"/>
      <c r="B8" s="53">
        <v>45048</v>
      </c>
      <c r="C8" s="55" t="s">
        <v>77</v>
      </c>
      <c r="D8" s="55" t="s">
        <v>27</v>
      </c>
      <c r="E8" s="56" t="s">
        <v>53</v>
      </c>
      <c r="F8" s="57">
        <v>2078581</v>
      </c>
      <c r="G8" s="58" t="s">
        <v>31</v>
      </c>
      <c r="H8" s="57">
        <v>207858</v>
      </c>
      <c r="I8" s="57">
        <v>2286439</v>
      </c>
    </row>
    <row r="9" spans="1:9" ht="23.45" customHeight="1" x14ac:dyDescent="0.25">
      <c r="A9" s="44"/>
      <c r="B9" s="53">
        <v>45049</v>
      </c>
      <c r="C9" s="55" t="s">
        <v>78</v>
      </c>
      <c r="D9" s="55" t="s">
        <v>27</v>
      </c>
      <c r="E9" s="56" t="s">
        <v>30</v>
      </c>
      <c r="F9" s="57">
        <v>2356659</v>
      </c>
      <c r="G9" s="58" t="s">
        <v>31</v>
      </c>
      <c r="H9" s="57">
        <v>235666</v>
      </c>
      <c r="I9" s="57">
        <v>2592325</v>
      </c>
    </row>
    <row r="10" spans="1:9" ht="23.45" customHeight="1" x14ac:dyDescent="0.25">
      <c r="A10" s="44"/>
      <c r="B10" s="53">
        <v>45054</v>
      </c>
      <c r="C10" s="55" t="s">
        <v>79</v>
      </c>
      <c r="D10" s="55" t="s">
        <v>27</v>
      </c>
      <c r="E10" s="56" t="s">
        <v>53</v>
      </c>
      <c r="F10" s="57">
        <v>1114685</v>
      </c>
      <c r="G10" s="58" t="s">
        <v>31</v>
      </c>
      <c r="H10" s="57">
        <v>111469</v>
      </c>
      <c r="I10" s="57">
        <v>1226154</v>
      </c>
    </row>
    <row r="11" spans="1:9" ht="31.5" x14ac:dyDescent="0.25">
      <c r="A11" s="44"/>
      <c r="B11" s="53">
        <v>45062</v>
      </c>
      <c r="C11" s="55" t="s">
        <v>80</v>
      </c>
      <c r="D11" s="55" t="s">
        <v>27</v>
      </c>
      <c r="E11" s="56" t="s">
        <v>41</v>
      </c>
      <c r="F11" s="57">
        <v>1562231</v>
      </c>
      <c r="G11" s="58" t="s">
        <v>31</v>
      </c>
      <c r="H11" s="57">
        <v>156223</v>
      </c>
      <c r="I11" s="57">
        <v>1718454</v>
      </c>
    </row>
    <row r="12" spans="1:9" ht="23.45" customHeight="1" x14ac:dyDescent="0.25">
      <c r="A12" s="44"/>
      <c r="B12" s="53">
        <v>45068</v>
      </c>
      <c r="C12" s="55" t="s">
        <v>81</v>
      </c>
      <c r="D12" s="55" t="s">
        <v>27</v>
      </c>
      <c r="E12" s="56" t="s">
        <v>48</v>
      </c>
      <c r="F12" s="57">
        <v>2036967</v>
      </c>
      <c r="G12" s="58" t="s">
        <v>31</v>
      </c>
      <c r="H12" s="57">
        <v>203697</v>
      </c>
      <c r="I12" s="57">
        <v>2240664</v>
      </c>
    </row>
    <row r="13" spans="1:9" ht="23.45" customHeight="1" x14ac:dyDescent="0.25">
      <c r="A13" s="44"/>
      <c r="B13" s="53">
        <v>45068</v>
      </c>
      <c r="C13" s="55" t="s">
        <v>82</v>
      </c>
      <c r="D13" s="55" t="s">
        <v>27</v>
      </c>
      <c r="E13" s="56" t="s">
        <v>53</v>
      </c>
      <c r="F13" s="57">
        <v>1293310</v>
      </c>
      <c r="G13" s="58" t="s">
        <v>31</v>
      </c>
      <c r="H13" s="57">
        <v>129331</v>
      </c>
      <c r="I13" s="57">
        <v>1422641</v>
      </c>
    </row>
    <row r="14" spans="1:9" ht="23.45" customHeight="1" x14ac:dyDescent="0.25">
      <c r="A14" s="44"/>
      <c r="B14" s="53">
        <v>45068</v>
      </c>
      <c r="C14" s="55" t="s">
        <v>83</v>
      </c>
      <c r="D14" s="55" t="s">
        <v>27</v>
      </c>
      <c r="E14" s="56" t="s">
        <v>30</v>
      </c>
      <c r="F14" s="57">
        <v>1690587</v>
      </c>
      <c r="G14" s="58" t="s">
        <v>31</v>
      </c>
      <c r="H14" s="57">
        <v>169059</v>
      </c>
      <c r="I14" s="57">
        <v>1859646</v>
      </c>
    </row>
    <row r="15" spans="1:9" ht="23.45" customHeight="1" x14ac:dyDescent="0.25">
      <c r="A15" s="44"/>
      <c r="B15" s="53">
        <v>45054</v>
      </c>
      <c r="C15" s="55" t="s">
        <v>127</v>
      </c>
      <c r="D15" s="55" t="s">
        <v>85</v>
      </c>
      <c r="E15" s="56" t="s">
        <v>9</v>
      </c>
      <c r="F15" s="57">
        <v>-83397</v>
      </c>
      <c r="G15" s="58" t="s">
        <v>31</v>
      </c>
      <c r="H15" s="57">
        <v>-8340</v>
      </c>
      <c r="I15" s="57">
        <v>-91737</v>
      </c>
    </row>
    <row r="16" spans="1:9" ht="23.45" customHeight="1" x14ac:dyDescent="0.25">
      <c r="A16" s="44"/>
      <c r="B16" s="53">
        <v>45054</v>
      </c>
      <c r="C16" s="55" t="s">
        <v>129</v>
      </c>
      <c r="D16" s="55" t="s">
        <v>85</v>
      </c>
      <c r="E16" s="56" t="s">
        <v>9</v>
      </c>
      <c r="F16" s="57">
        <v>-211614</v>
      </c>
      <c r="G16" s="58" t="s">
        <v>31</v>
      </c>
      <c r="H16" s="57">
        <v>-21161</v>
      </c>
      <c r="I16" s="57">
        <v>-232775</v>
      </c>
    </row>
    <row r="17" spans="1:9" ht="23.45" customHeight="1" x14ac:dyDescent="0.25">
      <c r="A17" s="44"/>
      <c r="B17" s="53">
        <v>45054</v>
      </c>
      <c r="C17" s="55" t="s">
        <v>131</v>
      </c>
      <c r="D17" s="55" t="s">
        <v>85</v>
      </c>
      <c r="E17" s="56" t="s">
        <v>9</v>
      </c>
      <c r="F17" s="57">
        <v>-136212</v>
      </c>
      <c r="G17" s="58" t="s">
        <v>31</v>
      </c>
      <c r="H17" s="57">
        <v>-13621</v>
      </c>
      <c r="I17" s="57">
        <v>-149833</v>
      </c>
    </row>
    <row r="18" spans="1:9" ht="23.45" customHeight="1" x14ac:dyDescent="0.25">
      <c r="A18" s="44"/>
      <c r="B18" s="53">
        <v>45054</v>
      </c>
      <c r="C18" s="55" t="s">
        <v>133</v>
      </c>
      <c r="D18" s="55" t="s">
        <v>85</v>
      </c>
      <c r="E18" s="56" t="s">
        <v>9</v>
      </c>
      <c r="F18" s="57">
        <v>-87400</v>
      </c>
      <c r="G18" s="58" t="s">
        <v>31</v>
      </c>
      <c r="H18" s="57">
        <v>-8740</v>
      </c>
      <c r="I18" s="57">
        <v>-96140</v>
      </c>
    </row>
    <row r="19" spans="1:9" ht="23.45" customHeight="1" x14ac:dyDescent="0.25">
      <c r="A19" s="44"/>
      <c r="B19" s="53">
        <v>45066</v>
      </c>
      <c r="C19" s="55" t="s">
        <v>134</v>
      </c>
      <c r="D19" s="55" t="s">
        <v>85</v>
      </c>
      <c r="E19" s="56" t="s">
        <v>9</v>
      </c>
      <c r="F19" s="57">
        <v>-349600</v>
      </c>
      <c r="G19" s="58" t="s">
        <v>86</v>
      </c>
      <c r="H19" s="57">
        <v>-27968</v>
      </c>
      <c r="I19" s="57">
        <v>-377568</v>
      </c>
    </row>
    <row r="20" spans="1:9" ht="23.45" customHeight="1" x14ac:dyDescent="0.25">
      <c r="A20" s="44"/>
      <c r="B20" s="53">
        <v>45066</v>
      </c>
      <c r="C20" s="55" t="s">
        <v>135</v>
      </c>
      <c r="D20" s="55" t="s">
        <v>85</v>
      </c>
      <c r="E20" s="56" t="s">
        <v>9</v>
      </c>
      <c r="F20" s="57">
        <v>-172426</v>
      </c>
      <c r="G20" s="58" t="s">
        <v>31</v>
      </c>
      <c r="H20" s="57">
        <v>-17243</v>
      </c>
      <c r="I20" s="57">
        <v>-189669</v>
      </c>
    </row>
    <row r="21" spans="1:9" ht="23.45" customHeight="1" x14ac:dyDescent="0.25">
      <c r="A21" s="44"/>
      <c r="B21" s="53">
        <v>45066</v>
      </c>
      <c r="C21" s="55" t="s">
        <v>136</v>
      </c>
      <c r="D21" s="55" t="s">
        <v>85</v>
      </c>
      <c r="E21" s="56" t="s">
        <v>9</v>
      </c>
      <c r="F21" s="57">
        <v>-96890</v>
      </c>
      <c r="G21" s="58" t="s">
        <v>86</v>
      </c>
      <c r="H21" s="57">
        <v>-7751</v>
      </c>
      <c r="I21" s="57">
        <v>-104641</v>
      </c>
    </row>
    <row r="22" spans="1:9" ht="23.45" customHeight="1" x14ac:dyDescent="0.25">
      <c r="A22" s="44"/>
      <c r="B22" s="53">
        <v>45077</v>
      </c>
      <c r="C22" s="55" t="s">
        <v>137</v>
      </c>
      <c r="D22" s="55" t="s">
        <v>85</v>
      </c>
      <c r="E22" s="56" t="s">
        <v>9</v>
      </c>
      <c r="F22" s="57">
        <v>-255823</v>
      </c>
      <c r="G22" s="58" t="s">
        <v>31</v>
      </c>
      <c r="H22" s="57">
        <v>-25582</v>
      </c>
      <c r="I22" s="57">
        <v>-281405</v>
      </c>
    </row>
    <row r="23" spans="1:9" ht="23.45" customHeight="1" x14ac:dyDescent="0.25">
      <c r="A23" s="44"/>
      <c r="B23" s="53">
        <v>45077</v>
      </c>
      <c r="C23" s="55" t="s">
        <v>138</v>
      </c>
      <c r="D23" s="55" t="s">
        <v>85</v>
      </c>
      <c r="E23" s="56" t="s">
        <v>9</v>
      </c>
      <c r="F23" s="57">
        <v>-114428</v>
      </c>
      <c r="G23" s="58" t="s">
        <v>31</v>
      </c>
      <c r="H23" s="57">
        <v>-11443</v>
      </c>
      <c r="I23" s="57">
        <v>-125871</v>
      </c>
    </row>
    <row r="24" spans="1:9" ht="33" customHeight="1" x14ac:dyDescent="0.25">
      <c r="A24" s="44"/>
      <c r="B24" s="59">
        <v>45078</v>
      </c>
      <c r="C24" s="60" t="s">
        <v>139</v>
      </c>
      <c r="D24" s="60" t="s">
        <v>27</v>
      </c>
      <c r="E24" s="61" t="s">
        <v>140</v>
      </c>
      <c r="F24" s="62">
        <v>967398</v>
      </c>
      <c r="G24" s="63" t="s">
        <v>31</v>
      </c>
      <c r="H24" s="62">
        <v>96740</v>
      </c>
      <c r="I24" s="70">
        <f>+H24+F24</f>
        <v>1064138</v>
      </c>
    </row>
    <row r="25" spans="1:9" ht="31.5" x14ac:dyDescent="0.25">
      <c r="A25" s="44"/>
      <c r="B25" s="59">
        <v>45078</v>
      </c>
      <c r="C25" s="60" t="s">
        <v>141</v>
      </c>
      <c r="D25" s="60" t="s">
        <v>27</v>
      </c>
      <c r="E25" s="61" t="s">
        <v>142</v>
      </c>
      <c r="F25" s="62">
        <v>1564215</v>
      </c>
      <c r="G25" s="63" t="s">
        <v>31</v>
      </c>
      <c r="H25" s="62">
        <v>156422</v>
      </c>
      <c r="I25" s="70">
        <f>+H25+F25</f>
        <v>1720637</v>
      </c>
    </row>
    <row r="26" spans="1:9" ht="24.75" customHeight="1" x14ac:dyDescent="0.25">
      <c r="A26" s="44"/>
      <c r="B26" s="59">
        <v>45082</v>
      </c>
      <c r="C26" s="60" t="s">
        <v>143</v>
      </c>
      <c r="D26" s="60" t="s">
        <v>27</v>
      </c>
      <c r="E26" s="61" t="s">
        <v>53</v>
      </c>
      <c r="F26" s="62">
        <v>1244627</v>
      </c>
      <c r="G26" s="63" t="s">
        <v>31</v>
      </c>
      <c r="H26" s="62">
        <v>124463</v>
      </c>
      <c r="I26" s="70">
        <f>+H26+F26</f>
        <v>1369090</v>
      </c>
    </row>
    <row r="27" spans="1:9" ht="24.75" customHeight="1" x14ac:dyDescent="0.25">
      <c r="A27" s="44"/>
      <c r="B27" s="59"/>
      <c r="C27" s="60"/>
      <c r="D27" s="60"/>
      <c r="E27" s="64" t="s">
        <v>210</v>
      </c>
      <c r="F27" s="62"/>
      <c r="G27" s="63"/>
      <c r="H27" s="62"/>
      <c r="I27" s="71">
        <v>-22893766</v>
      </c>
    </row>
    <row r="28" spans="1:9" ht="21.75" customHeight="1" x14ac:dyDescent="0.25">
      <c r="A28" s="44"/>
      <c r="B28" s="59">
        <v>45083</v>
      </c>
      <c r="C28" s="60" t="s">
        <v>144</v>
      </c>
      <c r="D28" s="60" t="s">
        <v>27</v>
      </c>
      <c r="E28" s="61" t="s">
        <v>30</v>
      </c>
      <c r="F28" s="62">
        <v>1134964</v>
      </c>
      <c r="G28" s="63" t="s">
        <v>31</v>
      </c>
      <c r="H28" s="62">
        <v>113496</v>
      </c>
      <c r="I28" s="70">
        <f t="shared" ref="I28:I35" si="0">+H28+F28</f>
        <v>1248460</v>
      </c>
    </row>
    <row r="29" spans="1:9" ht="21.75" customHeight="1" x14ac:dyDescent="0.25">
      <c r="A29" s="44"/>
      <c r="B29" s="59">
        <v>45086</v>
      </c>
      <c r="C29" s="60" t="s">
        <v>145</v>
      </c>
      <c r="D29" s="60" t="s">
        <v>27</v>
      </c>
      <c r="E29" s="61" t="s">
        <v>48</v>
      </c>
      <c r="F29" s="62">
        <v>2033216</v>
      </c>
      <c r="G29" s="63" t="s">
        <v>31</v>
      </c>
      <c r="H29" s="62">
        <v>203322</v>
      </c>
      <c r="I29" s="70">
        <f t="shared" si="0"/>
        <v>2236538</v>
      </c>
    </row>
    <row r="30" spans="1:9" ht="21.75" customHeight="1" x14ac:dyDescent="0.25">
      <c r="A30" s="44"/>
      <c r="B30" s="59">
        <v>45096</v>
      </c>
      <c r="C30" s="60" t="s">
        <v>146</v>
      </c>
      <c r="D30" s="60" t="s">
        <v>27</v>
      </c>
      <c r="E30" s="61" t="s">
        <v>53</v>
      </c>
      <c r="F30" s="62">
        <v>2575605</v>
      </c>
      <c r="G30" s="63" t="s">
        <v>31</v>
      </c>
      <c r="H30" s="62">
        <v>257561</v>
      </c>
      <c r="I30" s="70">
        <f t="shared" si="0"/>
        <v>2833166</v>
      </c>
    </row>
    <row r="31" spans="1:9" ht="31.5" x14ac:dyDescent="0.25">
      <c r="A31" s="44"/>
      <c r="B31" s="59">
        <v>45097</v>
      </c>
      <c r="C31" s="60" t="s">
        <v>147</v>
      </c>
      <c r="D31" s="60" t="s">
        <v>27</v>
      </c>
      <c r="E31" s="61" t="s">
        <v>51</v>
      </c>
      <c r="F31" s="62">
        <v>883692</v>
      </c>
      <c r="G31" s="63" t="s">
        <v>31</v>
      </c>
      <c r="H31" s="62">
        <v>88369</v>
      </c>
      <c r="I31" s="70">
        <f t="shared" si="0"/>
        <v>972061</v>
      </c>
    </row>
    <row r="32" spans="1:9" ht="31.5" x14ac:dyDescent="0.25">
      <c r="A32" s="44"/>
      <c r="B32" s="59">
        <v>45100</v>
      </c>
      <c r="C32" s="60" t="s">
        <v>158</v>
      </c>
      <c r="D32" s="60" t="s">
        <v>27</v>
      </c>
      <c r="E32" s="61" t="s">
        <v>159</v>
      </c>
      <c r="F32" s="62">
        <v>1213340</v>
      </c>
      <c r="G32" s="63" t="s">
        <v>31</v>
      </c>
      <c r="H32" s="62">
        <v>121334</v>
      </c>
      <c r="I32" s="70">
        <f t="shared" si="0"/>
        <v>1334674</v>
      </c>
    </row>
    <row r="33" spans="1:9" ht="31.5" x14ac:dyDescent="0.25">
      <c r="A33" s="44"/>
      <c r="B33" s="59">
        <v>45100</v>
      </c>
      <c r="C33" s="60" t="s">
        <v>160</v>
      </c>
      <c r="D33" s="60" t="s">
        <v>27</v>
      </c>
      <c r="E33" s="61" t="s">
        <v>41</v>
      </c>
      <c r="F33" s="62">
        <v>4940353</v>
      </c>
      <c r="G33" s="63" t="s">
        <v>31</v>
      </c>
      <c r="H33" s="62">
        <v>494035</v>
      </c>
      <c r="I33" s="70">
        <f t="shared" si="0"/>
        <v>5434388</v>
      </c>
    </row>
    <row r="34" spans="1:9" ht="23.45" customHeight="1" x14ac:dyDescent="0.25">
      <c r="A34" s="44"/>
      <c r="B34" s="59">
        <v>45103</v>
      </c>
      <c r="C34" s="60" t="s">
        <v>161</v>
      </c>
      <c r="D34" s="60" t="s">
        <v>27</v>
      </c>
      <c r="E34" s="61" t="s">
        <v>53</v>
      </c>
      <c r="F34" s="62">
        <v>1518133</v>
      </c>
      <c r="G34" s="63" t="s">
        <v>31</v>
      </c>
      <c r="H34" s="62">
        <v>151813</v>
      </c>
      <c r="I34" s="70">
        <f t="shared" si="0"/>
        <v>1669946</v>
      </c>
    </row>
    <row r="35" spans="1:9" ht="23.45" customHeight="1" x14ac:dyDescent="0.25">
      <c r="A35" s="44"/>
      <c r="B35" s="59">
        <v>45103</v>
      </c>
      <c r="C35" s="60" t="s">
        <v>162</v>
      </c>
      <c r="D35" s="60" t="s">
        <v>27</v>
      </c>
      <c r="E35" s="61" t="s">
        <v>48</v>
      </c>
      <c r="F35" s="62">
        <v>2595321</v>
      </c>
      <c r="G35" s="63" t="s">
        <v>31</v>
      </c>
      <c r="H35" s="62">
        <v>259532</v>
      </c>
      <c r="I35" s="70">
        <f t="shared" si="0"/>
        <v>2854853</v>
      </c>
    </row>
    <row r="36" spans="1:9" ht="28.5" customHeight="1" x14ac:dyDescent="0.25">
      <c r="A36" s="44"/>
      <c r="B36" s="59">
        <v>45100</v>
      </c>
      <c r="C36" s="60" t="s">
        <v>148</v>
      </c>
      <c r="D36" s="60" t="s">
        <v>85</v>
      </c>
      <c r="E36" s="56" t="s">
        <v>9</v>
      </c>
      <c r="F36" s="62">
        <v>-431065</v>
      </c>
      <c r="G36" s="63" t="s">
        <v>31</v>
      </c>
      <c r="H36" s="62">
        <v>-43107</v>
      </c>
      <c r="I36" s="70">
        <v>-474172</v>
      </c>
    </row>
    <row r="37" spans="1:9" ht="28.5" customHeight="1" x14ac:dyDescent="0.25">
      <c r="A37" s="44"/>
      <c r="B37" s="59">
        <v>45100</v>
      </c>
      <c r="C37" s="60" t="s">
        <v>150</v>
      </c>
      <c r="D37" s="60" t="s">
        <v>85</v>
      </c>
      <c r="E37" s="56" t="s">
        <v>9</v>
      </c>
      <c r="F37" s="62">
        <v>-258639</v>
      </c>
      <c r="G37" s="63" t="s">
        <v>31</v>
      </c>
      <c r="H37" s="62">
        <v>-25864</v>
      </c>
      <c r="I37" s="70">
        <v>-284503</v>
      </c>
    </row>
    <row r="38" spans="1:9" ht="28.5" customHeight="1" x14ac:dyDescent="0.25">
      <c r="A38" s="44"/>
      <c r="B38" s="59">
        <v>45100</v>
      </c>
      <c r="C38" s="60" t="s">
        <v>152</v>
      </c>
      <c r="D38" s="60" t="s">
        <v>85</v>
      </c>
      <c r="E38" s="56" t="s">
        <v>9</v>
      </c>
      <c r="F38" s="62">
        <v>-131100</v>
      </c>
      <c r="G38" s="63" t="s">
        <v>31</v>
      </c>
      <c r="H38" s="62">
        <v>-13110</v>
      </c>
      <c r="I38" s="70">
        <v>-144210</v>
      </c>
    </row>
    <row r="39" spans="1:9" ht="28.5" customHeight="1" x14ac:dyDescent="0.25">
      <c r="A39" s="44"/>
      <c r="B39" s="59">
        <v>45100</v>
      </c>
      <c r="C39" s="60" t="s">
        <v>154</v>
      </c>
      <c r="D39" s="60" t="s">
        <v>85</v>
      </c>
      <c r="E39" s="56" t="s">
        <v>9</v>
      </c>
      <c r="F39" s="62">
        <v>-96890</v>
      </c>
      <c r="G39" s="63" t="s">
        <v>31</v>
      </c>
      <c r="H39" s="62">
        <v>-9689</v>
      </c>
      <c r="I39" s="70">
        <v>-106579</v>
      </c>
    </row>
    <row r="40" spans="1:9" ht="28.5" customHeight="1" x14ac:dyDescent="0.25">
      <c r="A40" s="44"/>
      <c r="B40" s="59">
        <v>45100</v>
      </c>
      <c r="C40" s="60" t="s">
        <v>156</v>
      </c>
      <c r="D40" s="60" t="s">
        <v>85</v>
      </c>
      <c r="E40" s="56" t="s">
        <v>9</v>
      </c>
      <c r="F40" s="62">
        <v>-129913</v>
      </c>
      <c r="G40" s="63" t="s">
        <v>31</v>
      </c>
      <c r="H40" s="62">
        <v>-12991</v>
      </c>
      <c r="I40" s="70">
        <v>-142904</v>
      </c>
    </row>
    <row r="41" spans="1:9" ht="28.5" customHeight="1" x14ac:dyDescent="0.25">
      <c r="A41" s="44"/>
      <c r="B41" s="59">
        <v>45107</v>
      </c>
      <c r="C41" s="60" t="s">
        <v>163</v>
      </c>
      <c r="D41" s="60" t="s">
        <v>85</v>
      </c>
      <c r="E41" s="56" t="s">
        <v>9</v>
      </c>
      <c r="F41" s="62">
        <v>-133885</v>
      </c>
      <c r="G41" s="63" t="s">
        <v>31</v>
      </c>
      <c r="H41" s="62">
        <v>-13389</v>
      </c>
      <c r="I41" s="70">
        <v>-147274</v>
      </c>
    </row>
    <row r="42" spans="1:9" ht="28.5" customHeight="1" x14ac:dyDescent="0.25">
      <c r="A42" s="44"/>
      <c r="B42" s="59">
        <v>45107</v>
      </c>
      <c r="C42" s="60" t="s">
        <v>165</v>
      </c>
      <c r="D42" s="60" t="s">
        <v>85</v>
      </c>
      <c r="E42" s="56" t="s">
        <v>9</v>
      </c>
      <c r="F42" s="62">
        <v>-70538</v>
      </c>
      <c r="G42" s="63" t="s">
        <v>31</v>
      </c>
      <c r="H42" s="62">
        <v>-7054</v>
      </c>
      <c r="I42" s="70">
        <v>-77592</v>
      </c>
    </row>
    <row r="43" spans="1:9" ht="28.5" customHeight="1" x14ac:dyDescent="0.25">
      <c r="A43" s="44"/>
      <c r="B43" s="59">
        <v>45107</v>
      </c>
      <c r="C43" s="60" t="s">
        <v>167</v>
      </c>
      <c r="D43" s="60" t="s">
        <v>85</v>
      </c>
      <c r="E43" s="61" t="s">
        <v>9</v>
      </c>
      <c r="F43" s="62">
        <v>-176043</v>
      </c>
      <c r="G43" s="63" t="s">
        <v>31</v>
      </c>
      <c r="H43" s="62">
        <v>-17604</v>
      </c>
      <c r="I43" s="70">
        <v>-193647</v>
      </c>
    </row>
    <row r="44" spans="1:9" ht="28.5" customHeight="1" x14ac:dyDescent="0.25">
      <c r="A44" s="44"/>
      <c r="B44" s="59">
        <v>45107</v>
      </c>
      <c r="C44" s="60" t="s">
        <v>168</v>
      </c>
      <c r="D44" s="60" t="s">
        <v>85</v>
      </c>
      <c r="E44" s="56" t="s">
        <v>9</v>
      </c>
      <c r="F44" s="62">
        <v>-96890</v>
      </c>
      <c r="G44" s="63" t="s">
        <v>31</v>
      </c>
      <c r="H44" s="62">
        <v>-9689</v>
      </c>
      <c r="I44" s="70">
        <v>-106579</v>
      </c>
    </row>
    <row r="45" spans="1:9" ht="28.5" customHeight="1" x14ac:dyDescent="0.25">
      <c r="A45" s="44"/>
      <c r="B45" s="53">
        <v>45111</v>
      </c>
      <c r="C45" s="55" t="s">
        <v>171</v>
      </c>
      <c r="D45" s="55" t="s">
        <v>27</v>
      </c>
      <c r="E45" s="56" t="s">
        <v>30</v>
      </c>
      <c r="F45" s="57">
        <v>2688441</v>
      </c>
      <c r="G45" s="58" t="s">
        <v>86</v>
      </c>
      <c r="H45" s="57">
        <v>215075</v>
      </c>
      <c r="I45" s="57">
        <v>2903516</v>
      </c>
    </row>
    <row r="46" spans="1:9" ht="28.5" customHeight="1" x14ac:dyDescent="0.25">
      <c r="A46" s="44"/>
      <c r="B46" s="53">
        <v>45111</v>
      </c>
      <c r="C46" s="55" t="s">
        <v>172</v>
      </c>
      <c r="D46" s="55" t="s">
        <v>27</v>
      </c>
      <c r="E46" s="56" t="s">
        <v>53</v>
      </c>
      <c r="F46" s="57">
        <v>1114685</v>
      </c>
      <c r="G46" s="58" t="s">
        <v>86</v>
      </c>
      <c r="H46" s="57">
        <v>89175</v>
      </c>
      <c r="I46" s="57">
        <v>1203860</v>
      </c>
    </row>
    <row r="47" spans="1:9" ht="28.5" customHeight="1" x14ac:dyDescent="0.25">
      <c r="A47" s="44"/>
      <c r="B47" s="53">
        <v>45117</v>
      </c>
      <c r="C47" s="55" t="s">
        <v>173</v>
      </c>
      <c r="D47" s="55" t="s">
        <v>27</v>
      </c>
      <c r="E47" s="56" t="s">
        <v>53</v>
      </c>
      <c r="F47" s="57">
        <v>1328062</v>
      </c>
      <c r="G47" s="58" t="s">
        <v>86</v>
      </c>
      <c r="H47" s="57">
        <v>106245</v>
      </c>
      <c r="I47" s="57">
        <v>1434307</v>
      </c>
    </row>
    <row r="48" spans="1:9" ht="28.5" customHeight="1" x14ac:dyDescent="0.25">
      <c r="A48" s="44"/>
      <c r="B48" s="53">
        <v>45117</v>
      </c>
      <c r="C48" s="55" t="s">
        <v>174</v>
      </c>
      <c r="D48" s="55" t="s">
        <v>27</v>
      </c>
      <c r="E48" s="56" t="s">
        <v>55</v>
      </c>
      <c r="F48" s="57">
        <v>1025967</v>
      </c>
      <c r="G48" s="58" t="s">
        <v>86</v>
      </c>
      <c r="H48" s="57">
        <v>82077</v>
      </c>
      <c r="I48" s="57">
        <v>1108044</v>
      </c>
    </row>
    <row r="49" spans="1:9" ht="28.5" customHeight="1" x14ac:dyDescent="0.25">
      <c r="A49" s="44"/>
      <c r="B49" s="53">
        <v>45133</v>
      </c>
      <c r="C49" s="55" t="s">
        <v>193</v>
      </c>
      <c r="D49" s="55" t="s">
        <v>27</v>
      </c>
      <c r="E49" s="56" t="s">
        <v>53</v>
      </c>
      <c r="F49" s="57">
        <v>2843451</v>
      </c>
      <c r="G49" s="58" t="s">
        <v>86</v>
      </c>
      <c r="H49" s="57">
        <v>227476</v>
      </c>
      <c r="I49" s="57">
        <v>3070927</v>
      </c>
    </row>
    <row r="50" spans="1:9" ht="28.5" customHeight="1" x14ac:dyDescent="0.25">
      <c r="A50" s="44"/>
      <c r="B50" s="53">
        <v>45135</v>
      </c>
      <c r="C50" s="79" t="s">
        <v>215</v>
      </c>
      <c r="D50" s="55" t="s">
        <v>27</v>
      </c>
      <c r="E50" s="56" t="s">
        <v>48</v>
      </c>
      <c r="F50" s="57">
        <v>1403855</v>
      </c>
      <c r="G50" s="58" t="s">
        <v>86</v>
      </c>
      <c r="H50" s="57">
        <v>112308</v>
      </c>
      <c r="I50" s="57">
        <v>1516163</v>
      </c>
    </row>
    <row r="51" spans="1:9" ht="24" customHeight="1" x14ac:dyDescent="0.25">
      <c r="A51" s="44"/>
      <c r="B51" s="59">
        <v>45127</v>
      </c>
      <c r="C51" s="60" t="s">
        <v>175</v>
      </c>
      <c r="D51" s="60" t="s">
        <v>85</v>
      </c>
      <c r="E51" s="56" t="s">
        <v>9</v>
      </c>
      <c r="F51" s="62">
        <v>-377018</v>
      </c>
      <c r="G51" s="63" t="s">
        <v>31</v>
      </c>
      <c r="H51" s="62">
        <v>-37702</v>
      </c>
      <c r="I51" s="57">
        <f t="shared" ref="I51:I64" si="1">+H51+F51</f>
        <v>-414720</v>
      </c>
    </row>
    <row r="52" spans="1:9" ht="24" customHeight="1" x14ac:dyDescent="0.25">
      <c r="A52" s="44"/>
      <c r="B52" s="59">
        <v>45127</v>
      </c>
      <c r="C52" s="60" t="s">
        <v>177</v>
      </c>
      <c r="D52" s="60" t="s">
        <v>85</v>
      </c>
      <c r="E52" s="56" t="s">
        <v>9</v>
      </c>
      <c r="F52" s="62">
        <v>-56430</v>
      </c>
      <c r="G52" s="63" t="s">
        <v>31</v>
      </c>
      <c r="H52" s="62">
        <v>-5643</v>
      </c>
      <c r="I52" s="57">
        <f t="shared" si="1"/>
        <v>-62073</v>
      </c>
    </row>
    <row r="53" spans="1:9" ht="24" customHeight="1" x14ac:dyDescent="0.25">
      <c r="A53" s="44"/>
      <c r="B53" s="59">
        <v>45127</v>
      </c>
      <c r="C53" s="60" t="s">
        <v>179</v>
      </c>
      <c r="D53" s="60" t="s">
        <v>85</v>
      </c>
      <c r="E53" s="56" t="s">
        <v>9</v>
      </c>
      <c r="F53" s="62">
        <v>-52815</v>
      </c>
      <c r="G53" s="63" t="s">
        <v>31</v>
      </c>
      <c r="H53" s="62">
        <v>-5282</v>
      </c>
      <c r="I53" s="57">
        <f t="shared" si="1"/>
        <v>-58097</v>
      </c>
    </row>
    <row r="54" spans="1:9" ht="24" customHeight="1" x14ac:dyDescent="0.25">
      <c r="A54" s="44"/>
      <c r="B54" s="59">
        <v>45127</v>
      </c>
      <c r="C54" s="60" t="s">
        <v>181</v>
      </c>
      <c r="D54" s="60" t="s">
        <v>85</v>
      </c>
      <c r="E54" s="56" t="s">
        <v>9</v>
      </c>
      <c r="F54" s="62">
        <v>-47672</v>
      </c>
      <c r="G54" s="63" t="s">
        <v>31</v>
      </c>
      <c r="H54" s="62">
        <v>-4767</v>
      </c>
      <c r="I54" s="57">
        <f t="shared" si="1"/>
        <v>-52439</v>
      </c>
    </row>
    <row r="55" spans="1:9" ht="24" customHeight="1" x14ac:dyDescent="0.25">
      <c r="A55" s="44"/>
      <c r="B55" s="59">
        <v>45127</v>
      </c>
      <c r="C55" s="60" t="s">
        <v>183</v>
      </c>
      <c r="D55" s="60" t="s">
        <v>85</v>
      </c>
      <c r="E55" s="56" t="s">
        <v>9</v>
      </c>
      <c r="F55" s="62">
        <v>-246579</v>
      </c>
      <c r="G55" s="63" t="s">
        <v>31</v>
      </c>
      <c r="H55" s="62">
        <v>-24658</v>
      </c>
      <c r="I55" s="57">
        <f t="shared" si="1"/>
        <v>-271237</v>
      </c>
    </row>
    <row r="56" spans="1:9" ht="24" customHeight="1" x14ac:dyDescent="0.25">
      <c r="A56" s="44"/>
      <c r="B56" s="59">
        <v>45127</v>
      </c>
      <c r="C56" s="60" t="s">
        <v>185</v>
      </c>
      <c r="D56" s="60" t="s">
        <v>85</v>
      </c>
      <c r="E56" s="56" t="s">
        <v>9</v>
      </c>
      <c r="F56" s="62">
        <v>-83397</v>
      </c>
      <c r="G56" s="63" t="s">
        <v>31</v>
      </c>
      <c r="H56" s="62">
        <v>-8340</v>
      </c>
      <c r="I56" s="57">
        <f t="shared" si="1"/>
        <v>-91737</v>
      </c>
    </row>
    <row r="57" spans="1:9" ht="24" customHeight="1" x14ac:dyDescent="0.25">
      <c r="A57" s="44"/>
      <c r="B57" s="59">
        <v>45127</v>
      </c>
      <c r="C57" s="60" t="s">
        <v>187</v>
      </c>
      <c r="D57" s="60" t="s">
        <v>85</v>
      </c>
      <c r="E57" s="56" t="s">
        <v>9</v>
      </c>
      <c r="F57" s="62">
        <v>-282152</v>
      </c>
      <c r="G57" s="63" t="s">
        <v>86</v>
      </c>
      <c r="H57" s="62">
        <v>-22572</v>
      </c>
      <c r="I57" s="57">
        <f t="shared" si="1"/>
        <v>-304724</v>
      </c>
    </row>
    <row r="58" spans="1:9" ht="24" customHeight="1" x14ac:dyDescent="0.25">
      <c r="A58" s="44"/>
      <c r="B58" s="59">
        <v>45127</v>
      </c>
      <c r="C58" s="60" t="s">
        <v>189</v>
      </c>
      <c r="D58" s="60" t="s">
        <v>85</v>
      </c>
      <c r="E58" s="56" t="s">
        <v>9</v>
      </c>
      <c r="F58" s="62">
        <v>-47672</v>
      </c>
      <c r="G58" s="63" t="s">
        <v>31</v>
      </c>
      <c r="H58" s="62">
        <v>-4767</v>
      </c>
      <c r="I58" s="57">
        <f t="shared" si="1"/>
        <v>-52439</v>
      </c>
    </row>
    <row r="59" spans="1:9" ht="24" customHeight="1" x14ac:dyDescent="0.25">
      <c r="A59" s="44"/>
      <c r="B59" s="59">
        <v>45127</v>
      </c>
      <c r="C59" s="60" t="s">
        <v>191</v>
      </c>
      <c r="D59" s="60" t="s">
        <v>85</v>
      </c>
      <c r="E59" s="56" t="s">
        <v>9</v>
      </c>
      <c r="F59" s="62">
        <v>-70538</v>
      </c>
      <c r="G59" s="63" t="s">
        <v>31</v>
      </c>
      <c r="H59" s="62">
        <v>-7054</v>
      </c>
      <c r="I59" s="57">
        <f t="shared" si="1"/>
        <v>-77592</v>
      </c>
    </row>
    <row r="60" spans="1:9" ht="24" customHeight="1" x14ac:dyDescent="0.25">
      <c r="A60" s="44"/>
      <c r="B60" s="59">
        <v>45127</v>
      </c>
      <c r="C60" s="60" t="s">
        <v>194</v>
      </c>
      <c r="D60" s="60" t="s">
        <v>85</v>
      </c>
      <c r="E60" s="56" t="s">
        <v>9</v>
      </c>
      <c r="F60" s="62">
        <v>-52815</v>
      </c>
      <c r="G60" s="63" t="s">
        <v>86</v>
      </c>
      <c r="H60" s="62">
        <v>-4225</v>
      </c>
      <c r="I60" s="57">
        <f t="shared" si="1"/>
        <v>-57040</v>
      </c>
    </row>
    <row r="61" spans="1:9" ht="24" customHeight="1" x14ac:dyDescent="0.25">
      <c r="A61" s="44"/>
      <c r="B61" s="59">
        <v>45138</v>
      </c>
      <c r="C61" s="60" t="s">
        <v>195</v>
      </c>
      <c r="D61" s="60" t="s">
        <v>85</v>
      </c>
      <c r="E61" s="56" t="s">
        <v>9</v>
      </c>
      <c r="F61" s="62">
        <v>-141076</v>
      </c>
      <c r="G61" s="63" t="s">
        <v>31</v>
      </c>
      <c r="H61" s="62">
        <v>-14108</v>
      </c>
      <c r="I61" s="57">
        <f t="shared" si="1"/>
        <v>-155184</v>
      </c>
    </row>
    <row r="62" spans="1:9" ht="24" customHeight="1" x14ac:dyDescent="0.25">
      <c r="A62" s="44"/>
      <c r="B62" s="59">
        <v>45138</v>
      </c>
      <c r="C62" s="60" t="s">
        <v>196</v>
      </c>
      <c r="D62" s="60" t="s">
        <v>85</v>
      </c>
      <c r="E62" s="56" t="s">
        <v>9</v>
      </c>
      <c r="F62" s="62">
        <v>-105506</v>
      </c>
      <c r="G62" s="63" t="s">
        <v>31</v>
      </c>
      <c r="H62" s="62">
        <v>-10551</v>
      </c>
      <c r="I62" s="57">
        <f t="shared" si="1"/>
        <v>-116057</v>
      </c>
    </row>
    <row r="63" spans="1:9" ht="24" customHeight="1" x14ac:dyDescent="0.25">
      <c r="A63" s="44"/>
      <c r="B63" s="59">
        <v>45138</v>
      </c>
      <c r="C63" s="60" t="s">
        <v>197</v>
      </c>
      <c r="D63" s="60" t="s">
        <v>85</v>
      </c>
      <c r="E63" s="56" t="s">
        <v>9</v>
      </c>
      <c r="F63" s="62">
        <v>-83397</v>
      </c>
      <c r="G63" s="63" t="s">
        <v>31</v>
      </c>
      <c r="H63" s="62">
        <v>-8340</v>
      </c>
      <c r="I63" s="57">
        <f t="shared" si="1"/>
        <v>-91737</v>
      </c>
    </row>
    <row r="64" spans="1:9" ht="24" customHeight="1" x14ac:dyDescent="0.25">
      <c r="A64" s="44"/>
      <c r="B64" s="59">
        <v>45138</v>
      </c>
      <c r="C64" s="60" t="s">
        <v>198</v>
      </c>
      <c r="D64" s="60" t="s">
        <v>85</v>
      </c>
      <c r="E64" s="56" t="s">
        <v>9</v>
      </c>
      <c r="F64" s="62">
        <v>-96890</v>
      </c>
      <c r="G64" s="63" t="s">
        <v>31</v>
      </c>
      <c r="H64" s="62">
        <v>-9689</v>
      </c>
      <c r="I64" s="57">
        <f t="shared" si="1"/>
        <v>-106579</v>
      </c>
    </row>
    <row r="65" spans="1:9" ht="31.5" x14ac:dyDescent="0.25">
      <c r="A65" s="44"/>
      <c r="B65" s="59">
        <v>45155</v>
      </c>
      <c r="C65" s="77" t="s">
        <v>213</v>
      </c>
      <c r="D65" s="60" t="s">
        <v>27</v>
      </c>
      <c r="E65" s="56" t="s">
        <v>207</v>
      </c>
      <c r="F65" s="72">
        <f>-208654373*0.01</f>
        <v>-2086543.73</v>
      </c>
      <c r="G65" s="73">
        <v>0.08</v>
      </c>
      <c r="H65" s="72">
        <f>+G65*F65</f>
        <v>-166923.49840000001</v>
      </c>
      <c r="I65" s="72">
        <f>+F65+H65</f>
        <v>-2253467.2283999999</v>
      </c>
    </row>
    <row r="66" spans="1:9" ht="24.75" customHeight="1" x14ac:dyDescent="0.25">
      <c r="A66" s="44"/>
      <c r="B66" s="121" t="s">
        <v>209</v>
      </c>
      <c r="C66" s="121"/>
      <c r="D66" s="121"/>
      <c r="E66" s="56" t="s">
        <v>212</v>
      </c>
      <c r="F66" s="74">
        <f>+I66/1.1</f>
        <v>-353850</v>
      </c>
      <c r="G66" s="75">
        <v>0.1</v>
      </c>
      <c r="H66" s="74">
        <f>+F66*0.1</f>
        <v>-35385</v>
      </c>
      <c r="I66" s="65">
        <f>-'TH Công nợ '!E9</f>
        <v>-389235</v>
      </c>
    </row>
    <row r="67" spans="1:9" ht="24.75" customHeight="1" x14ac:dyDescent="0.25">
      <c r="A67" s="44"/>
      <c r="B67" s="121" t="s">
        <v>209</v>
      </c>
      <c r="C67" s="121"/>
      <c r="D67" s="121"/>
      <c r="E67" s="56" t="s">
        <v>208</v>
      </c>
      <c r="F67" s="74">
        <f>-SUM(F45:F64)*0.005</f>
        <v>-43302.520000000004</v>
      </c>
      <c r="G67" s="74">
        <v>0.08</v>
      </c>
      <c r="H67" s="74">
        <f>+G67*F67</f>
        <v>-3464.2016000000003</v>
      </c>
      <c r="I67" s="74">
        <f>+H67+F67</f>
        <v>-46766.721600000004</v>
      </c>
    </row>
    <row r="68" spans="1:9" s="69" customFormat="1" ht="22.5" customHeight="1" x14ac:dyDescent="0.25">
      <c r="A68" s="66"/>
      <c r="B68" s="67"/>
      <c r="C68" s="67"/>
      <c r="D68" s="67"/>
      <c r="E68" s="68" t="s">
        <v>211</v>
      </c>
      <c r="F68" s="76"/>
      <c r="G68" s="76"/>
      <c r="H68" s="76"/>
      <c r="I68" s="71">
        <f>+SUM(I5:I67)</f>
        <v>44629939.049999997</v>
      </c>
    </row>
  </sheetData>
  <mergeCells count="4">
    <mergeCell ref="A2:I2"/>
    <mergeCell ref="A3:I3"/>
    <mergeCell ref="B67:D67"/>
    <mergeCell ref="B66:D66"/>
  </mergeCells>
  <pageMargins left="0.23622047244094491" right="0.23622047244094491" top="0.39370078740157483" bottom="0.43307086614173229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9"/>
  <sheetViews>
    <sheetView topLeftCell="F1" zoomScaleNormal="100" workbookViewId="0">
      <selection activeCell="K3" sqref="K3"/>
    </sheetView>
  </sheetViews>
  <sheetFormatPr defaultColWidth="9.140625" defaultRowHeight="15" outlineLevelRow="1" x14ac:dyDescent="0.25"/>
  <cols>
    <col min="1" max="1" width="1.42578125" style="95" customWidth="1"/>
    <col min="2" max="2" width="14.28515625" style="105" customWidth="1"/>
    <col min="3" max="4" width="11.42578125" style="95" customWidth="1"/>
    <col min="5" max="5" width="57.140625" style="95" customWidth="1"/>
    <col min="6" max="6" width="9.5703125" style="95" customWidth="1"/>
    <col min="7" max="7" width="57.140625" style="95" customWidth="1"/>
    <col min="8" max="8" width="17.140625" style="101" customWidth="1"/>
    <col min="9" max="9" width="11.42578125" style="95" customWidth="1"/>
    <col min="10" max="10" width="15.7109375" style="101" customWidth="1"/>
    <col min="11" max="11" width="11.7109375" style="95" bestFit="1" customWidth="1"/>
    <col min="12" max="12" width="21.42578125" style="95" customWidth="1"/>
    <col min="13" max="16384" width="9.140625" style="95"/>
  </cols>
  <sheetData>
    <row r="1" spans="1:11" ht="18.75" x14ac:dyDescent="0.3">
      <c r="A1" s="112" t="s">
        <v>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x14ac:dyDescent="0.25">
      <c r="A2" s="113" t="s">
        <v>352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24.75" customHeight="1" x14ac:dyDescent="0.25">
      <c r="B3" s="99" t="s">
        <v>16</v>
      </c>
      <c r="C3" s="98" t="s">
        <v>17</v>
      </c>
      <c r="D3" s="98" t="s">
        <v>18</v>
      </c>
      <c r="E3" s="98" t="s">
        <v>19</v>
      </c>
      <c r="F3" s="98" t="s">
        <v>20</v>
      </c>
      <c r="G3" s="98" t="s">
        <v>21</v>
      </c>
      <c r="H3" s="100" t="s">
        <v>22</v>
      </c>
      <c r="I3" s="98" t="s">
        <v>23</v>
      </c>
      <c r="J3" s="100" t="s">
        <v>24</v>
      </c>
      <c r="K3" s="100" t="s">
        <v>25</v>
      </c>
    </row>
    <row r="4" spans="1:11" outlineLevel="1" x14ac:dyDescent="0.25">
      <c r="B4" s="27">
        <v>45299</v>
      </c>
      <c r="C4" s="28" t="s">
        <v>356</v>
      </c>
      <c r="D4" s="28" t="s">
        <v>357</v>
      </c>
      <c r="E4" s="28" t="s">
        <v>28</v>
      </c>
      <c r="F4" s="28" t="s">
        <v>29</v>
      </c>
      <c r="G4" s="28" t="s">
        <v>55</v>
      </c>
      <c r="H4" s="29">
        <v>1261306</v>
      </c>
      <c r="I4" s="30" t="s">
        <v>86</v>
      </c>
      <c r="J4" s="29">
        <v>100904</v>
      </c>
      <c r="K4" s="101">
        <f>+H4+J4</f>
        <v>1362210</v>
      </c>
    </row>
    <row r="5" spans="1:11" outlineLevel="1" x14ac:dyDescent="0.25">
      <c r="B5" s="27">
        <v>45303</v>
      </c>
      <c r="C5" s="28" t="s">
        <v>364</v>
      </c>
      <c r="D5" s="28" t="s">
        <v>357</v>
      </c>
      <c r="E5" s="28" t="s">
        <v>28</v>
      </c>
      <c r="F5" s="28" t="s">
        <v>29</v>
      </c>
      <c r="G5" s="28" t="s">
        <v>53</v>
      </c>
      <c r="H5" s="29">
        <v>1127362</v>
      </c>
      <c r="I5" s="30" t="s">
        <v>86</v>
      </c>
      <c r="J5" s="29">
        <v>90189</v>
      </c>
      <c r="K5" s="101">
        <f t="shared" ref="K5:K18" si="0">+H5+J5</f>
        <v>1217551</v>
      </c>
    </row>
    <row r="6" spans="1:11" outlineLevel="1" x14ac:dyDescent="0.25">
      <c r="B6" s="27">
        <v>45306</v>
      </c>
      <c r="C6" s="28" t="s">
        <v>365</v>
      </c>
      <c r="D6" s="28" t="s">
        <v>357</v>
      </c>
      <c r="E6" s="28" t="s">
        <v>28</v>
      </c>
      <c r="F6" s="28" t="s">
        <v>29</v>
      </c>
      <c r="G6" s="28" t="s">
        <v>53</v>
      </c>
      <c r="H6" s="29">
        <v>1378760</v>
      </c>
      <c r="I6" s="30" t="s">
        <v>86</v>
      </c>
      <c r="J6" s="29">
        <v>110301</v>
      </c>
      <c r="K6" s="101">
        <f t="shared" si="0"/>
        <v>1489061</v>
      </c>
    </row>
    <row r="7" spans="1:11" outlineLevel="1" x14ac:dyDescent="0.25">
      <c r="B7" s="27">
        <v>45306</v>
      </c>
      <c r="C7" s="28" t="s">
        <v>366</v>
      </c>
      <c r="D7" s="28" t="s">
        <v>357</v>
      </c>
      <c r="E7" s="28" t="s">
        <v>28</v>
      </c>
      <c r="F7" s="28" t="s">
        <v>29</v>
      </c>
      <c r="G7" s="28" t="s">
        <v>55</v>
      </c>
      <c r="H7" s="29">
        <v>1193966</v>
      </c>
      <c r="I7" s="30" t="s">
        <v>86</v>
      </c>
      <c r="J7" s="29">
        <v>95517</v>
      </c>
      <c r="K7" s="101">
        <f t="shared" si="0"/>
        <v>1289483</v>
      </c>
    </row>
    <row r="8" spans="1:11" outlineLevel="1" x14ac:dyDescent="0.25">
      <c r="B8" s="27">
        <v>45313</v>
      </c>
      <c r="C8" s="28" t="s">
        <v>367</v>
      </c>
      <c r="D8" s="28" t="s">
        <v>357</v>
      </c>
      <c r="E8" s="28" t="s">
        <v>28</v>
      </c>
      <c r="F8" s="28" t="s">
        <v>29</v>
      </c>
      <c r="G8" s="28" t="s">
        <v>53</v>
      </c>
      <c r="H8" s="29">
        <v>612870</v>
      </c>
      <c r="I8" s="30" t="s">
        <v>86</v>
      </c>
      <c r="J8" s="29">
        <v>49030</v>
      </c>
      <c r="K8" s="101">
        <f t="shared" si="0"/>
        <v>661900</v>
      </c>
    </row>
    <row r="9" spans="1:11" outlineLevel="1" x14ac:dyDescent="0.25">
      <c r="B9" s="27">
        <v>45315</v>
      </c>
      <c r="C9" s="28" t="s">
        <v>368</v>
      </c>
      <c r="D9" s="28" t="s">
        <v>357</v>
      </c>
      <c r="E9" s="28" t="s">
        <v>28</v>
      </c>
      <c r="F9" s="28" t="s">
        <v>29</v>
      </c>
      <c r="G9" s="28" t="s">
        <v>51</v>
      </c>
      <c r="H9" s="29">
        <v>1112260</v>
      </c>
      <c r="I9" s="30" t="s">
        <v>86</v>
      </c>
      <c r="J9" s="29">
        <v>88981</v>
      </c>
      <c r="K9" s="101">
        <f t="shared" si="0"/>
        <v>1201241</v>
      </c>
    </row>
    <row r="10" spans="1:11" outlineLevel="1" x14ac:dyDescent="0.25">
      <c r="B10" s="27">
        <v>45317</v>
      </c>
      <c r="C10" s="28" t="s">
        <v>379</v>
      </c>
      <c r="D10" s="28" t="s">
        <v>357</v>
      </c>
      <c r="E10" s="28" t="s">
        <v>28</v>
      </c>
      <c r="F10" s="28" t="s">
        <v>29</v>
      </c>
      <c r="G10" s="28" t="s">
        <v>55</v>
      </c>
      <c r="H10" s="29">
        <v>4631555</v>
      </c>
      <c r="I10" s="30" t="s">
        <v>86</v>
      </c>
      <c r="J10" s="29">
        <v>370524</v>
      </c>
      <c r="K10" s="101">
        <f t="shared" si="0"/>
        <v>5002079</v>
      </c>
    </row>
    <row r="11" spans="1:11" outlineLevel="1" x14ac:dyDescent="0.25">
      <c r="B11" s="27">
        <v>45300</v>
      </c>
      <c r="C11" s="78" t="s">
        <v>378</v>
      </c>
      <c r="D11" s="28" t="s">
        <v>376</v>
      </c>
      <c r="E11" s="28" t="s">
        <v>28</v>
      </c>
      <c r="F11" s="28" t="s">
        <v>29</v>
      </c>
      <c r="G11" s="28" t="s">
        <v>377</v>
      </c>
      <c r="H11" s="29">
        <v>-166801</v>
      </c>
      <c r="I11" s="30" t="s">
        <v>86</v>
      </c>
      <c r="J11" s="29">
        <v>-13344</v>
      </c>
      <c r="K11" s="101">
        <f t="shared" si="0"/>
        <v>-180145</v>
      </c>
    </row>
    <row r="12" spans="1:11" outlineLevel="1" x14ac:dyDescent="0.25">
      <c r="B12" s="27">
        <v>45295</v>
      </c>
      <c r="C12" s="28" t="s">
        <v>353</v>
      </c>
      <c r="D12" s="28" t="s">
        <v>354</v>
      </c>
      <c r="E12" s="28" t="s">
        <v>28</v>
      </c>
      <c r="F12" s="28" t="s">
        <v>29</v>
      </c>
      <c r="G12" s="28" t="s">
        <v>355</v>
      </c>
      <c r="H12" s="29">
        <v>-160532</v>
      </c>
      <c r="I12" s="30" t="s">
        <v>86</v>
      </c>
      <c r="J12" s="29">
        <v>-12843</v>
      </c>
      <c r="K12" s="101">
        <f t="shared" si="0"/>
        <v>-173375</v>
      </c>
    </row>
    <row r="13" spans="1:11" outlineLevel="1" x14ac:dyDescent="0.25">
      <c r="B13" s="27">
        <v>45303</v>
      </c>
      <c r="C13" s="28" t="s">
        <v>358</v>
      </c>
      <c r="D13" s="28" t="s">
        <v>354</v>
      </c>
      <c r="E13" s="28" t="s">
        <v>28</v>
      </c>
      <c r="F13" s="28" t="s">
        <v>29</v>
      </c>
      <c r="G13" s="28" t="s">
        <v>359</v>
      </c>
      <c r="H13" s="29">
        <v>-460246</v>
      </c>
      <c r="I13" s="30" t="s">
        <v>86</v>
      </c>
      <c r="J13" s="29">
        <v>-36819</v>
      </c>
      <c r="K13" s="101">
        <f t="shared" si="0"/>
        <v>-497065</v>
      </c>
    </row>
    <row r="14" spans="1:11" outlineLevel="1" x14ac:dyDescent="0.25">
      <c r="B14" s="27">
        <v>45303</v>
      </c>
      <c r="C14" s="28" t="s">
        <v>360</v>
      </c>
      <c r="D14" s="28" t="s">
        <v>354</v>
      </c>
      <c r="E14" s="28" t="s">
        <v>28</v>
      </c>
      <c r="F14" s="28" t="s">
        <v>29</v>
      </c>
      <c r="G14" s="28" t="s">
        <v>361</v>
      </c>
      <c r="H14" s="29">
        <v>-70538</v>
      </c>
      <c r="I14" s="30" t="s">
        <v>86</v>
      </c>
      <c r="J14" s="29">
        <v>-5643</v>
      </c>
      <c r="K14" s="101">
        <f t="shared" si="0"/>
        <v>-76181</v>
      </c>
    </row>
    <row r="15" spans="1:11" outlineLevel="1" x14ac:dyDescent="0.25">
      <c r="B15" s="27">
        <v>45303</v>
      </c>
      <c r="C15" s="28" t="s">
        <v>362</v>
      </c>
      <c r="D15" s="28" t="s">
        <v>354</v>
      </c>
      <c r="E15" s="28" t="s">
        <v>28</v>
      </c>
      <c r="F15" s="28" t="s">
        <v>29</v>
      </c>
      <c r="G15" s="28" t="s">
        <v>363</v>
      </c>
      <c r="H15" s="29">
        <v>-139028</v>
      </c>
      <c r="I15" s="30" t="s">
        <v>86</v>
      </c>
      <c r="J15" s="29">
        <v>-11122</v>
      </c>
      <c r="K15" s="101">
        <f t="shared" si="0"/>
        <v>-150150</v>
      </c>
    </row>
    <row r="16" spans="1:11" outlineLevel="1" x14ac:dyDescent="0.25">
      <c r="B16" s="27">
        <v>45320</v>
      </c>
      <c r="C16" s="28" t="s">
        <v>369</v>
      </c>
      <c r="D16" s="28" t="s">
        <v>370</v>
      </c>
      <c r="E16" s="28" t="s">
        <v>28</v>
      </c>
      <c r="F16" s="28" t="s">
        <v>29</v>
      </c>
      <c r="G16" s="28" t="s">
        <v>371</v>
      </c>
      <c r="H16" s="29">
        <v>-241563</v>
      </c>
      <c r="I16" s="30" t="s">
        <v>86</v>
      </c>
      <c r="J16" s="29">
        <v>-19325</v>
      </c>
      <c r="K16" s="101">
        <f t="shared" si="0"/>
        <v>-260888</v>
      </c>
    </row>
    <row r="17" spans="2:11" outlineLevel="1" x14ac:dyDescent="0.25">
      <c r="B17" s="27">
        <v>45320</v>
      </c>
      <c r="C17" s="28" t="s">
        <v>372</v>
      </c>
      <c r="D17" s="28" t="s">
        <v>370</v>
      </c>
      <c r="E17" s="28" t="s">
        <v>28</v>
      </c>
      <c r="F17" s="28" t="s">
        <v>29</v>
      </c>
      <c r="G17" s="28" t="s">
        <v>373</v>
      </c>
      <c r="H17" s="29">
        <v>-166794</v>
      </c>
      <c r="I17" s="30" t="s">
        <v>86</v>
      </c>
      <c r="J17" s="29">
        <v>-13344</v>
      </c>
      <c r="K17" s="101">
        <f t="shared" si="0"/>
        <v>-180138</v>
      </c>
    </row>
    <row r="18" spans="2:11" outlineLevel="1" x14ac:dyDescent="0.25">
      <c r="B18" s="27">
        <v>45320</v>
      </c>
      <c r="C18" s="28" t="s">
        <v>374</v>
      </c>
      <c r="D18" s="28" t="s">
        <v>370</v>
      </c>
      <c r="E18" s="28" t="s">
        <v>28</v>
      </c>
      <c r="F18" s="28" t="s">
        <v>29</v>
      </c>
      <c r="G18" s="28" t="s">
        <v>375</v>
      </c>
      <c r="H18" s="29">
        <v>-455698</v>
      </c>
      <c r="I18" s="30" t="s">
        <v>86</v>
      </c>
      <c r="J18" s="29">
        <v>-36456</v>
      </c>
      <c r="K18" s="101">
        <f t="shared" si="0"/>
        <v>-492154</v>
      </c>
    </row>
    <row r="19" spans="2:11" x14ac:dyDescent="0.25">
      <c r="K19" s="101">
        <f>SUBTOTAL(9,K4:K18)</f>
        <v>10213429</v>
      </c>
    </row>
  </sheetData>
  <autoFilter ref="B3:K18"/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E3" sqref="E3"/>
    </sheetView>
  </sheetViews>
  <sheetFormatPr defaultRowHeight="15" x14ac:dyDescent="0.25"/>
  <cols>
    <col min="1" max="1" width="2.28515625" customWidth="1"/>
    <col min="2" max="4" width="11" customWidth="1"/>
    <col min="5" max="5" width="54.140625" customWidth="1"/>
    <col min="6" max="6" width="11" customWidth="1"/>
    <col min="7" max="7" width="28.42578125" customWidth="1"/>
    <col min="8" max="10" width="11" customWidth="1"/>
    <col min="11" max="11" width="11.7109375" customWidth="1"/>
  </cols>
  <sheetData>
    <row r="1" spans="1:11" ht="18.75" x14ac:dyDescent="0.3">
      <c r="A1" s="114" t="s">
        <v>14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25">
      <c r="A2" s="115" t="s">
        <v>329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31.5" x14ac:dyDescent="0.25">
      <c r="A3" s="95"/>
      <c r="B3" s="99" t="s">
        <v>16</v>
      </c>
      <c r="C3" s="98" t="s">
        <v>17</v>
      </c>
      <c r="D3" s="98" t="s">
        <v>18</v>
      </c>
      <c r="E3" s="98" t="s">
        <v>19</v>
      </c>
      <c r="F3" s="98" t="s">
        <v>20</v>
      </c>
      <c r="G3" s="98" t="s">
        <v>21</v>
      </c>
      <c r="H3" s="100" t="s">
        <v>22</v>
      </c>
      <c r="I3" s="98" t="s">
        <v>23</v>
      </c>
      <c r="J3" s="100" t="s">
        <v>24</v>
      </c>
      <c r="K3" s="104" t="s">
        <v>211</v>
      </c>
    </row>
    <row r="4" spans="1:11" x14ac:dyDescent="0.25">
      <c r="A4" s="95"/>
      <c r="B4" s="27">
        <v>45264</v>
      </c>
      <c r="C4" s="28" t="s">
        <v>330</v>
      </c>
      <c r="D4" s="28" t="s">
        <v>27</v>
      </c>
      <c r="E4" s="28" t="s">
        <v>28</v>
      </c>
      <c r="F4" s="28" t="s">
        <v>29</v>
      </c>
      <c r="G4" s="28" t="s">
        <v>53</v>
      </c>
      <c r="H4" s="29">
        <v>1220597</v>
      </c>
      <c r="I4" s="30" t="s">
        <v>86</v>
      </c>
      <c r="J4" s="29">
        <v>97648</v>
      </c>
      <c r="K4" s="101">
        <f>+H4+J4</f>
        <v>1318245</v>
      </c>
    </row>
    <row r="5" spans="1:11" x14ac:dyDescent="0.25">
      <c r="A5" s="95"/>
      <c r="B5" s="27">
        <v>45264</v>
      </c>
      <c r="C5" s="28" t="s">
        <v>331</v>
      </c>
      <c r="D5" s="28" t="s">
        <v>27</v>
      </c>
      <c r="E5" s="28" t="s">
        <v>28</v>
      </c>
      <c r="F5" s="28" t="s">
        <v>29</v>
      </c>
      <c r="G5" s="28" t="s">
        <v>51</v>
      </c>
      <c r="H5" s="29">
        <v>517492</v>
      </c>
      <c r="I5" s="30" t="s">
        <v>86</v>
      </c>
      <c r="J5" s="29">
        <v>41399</v>
      </c>
      <c r="K5" s="101">
        <f t="shared" ref="K5:K19" si="0">+H5+J5</f>
        <v>558891</v>
      </c>
    </row>
    <row r="6" spans="1:11" x14ac:dyDescent="0.25">
      <c r="A6" s="95"/>
      <c r="B6" s="27">
        <v>45271</v>
      </c>
      <c r="C6" s="28" t="s">
        <v>332</v>
      </c>
      <c r="D6" s="28" t="s">
        <v>27</v>
      </c>
      <c r="E6" s="28" t="s">
        <v>28</v>
      </c>
      <c r="F6" s="28" t="s">
        <v>29</v>
      </c>
      <c r="G6" s="28" t="s">
        <v>30</v>
      </c>
      <c r="H6" s="29">
        <v>1849288</v>
      </c>
      <c r="I6" s="30" t="s">
        <v>86</v>
      </c>
      <c r="J6" s="29">
        <v>147943</v>
      </c>
      <c r="K6" s="101">
        <f t="shared" si="0"/>
        <v>1997231</v>
      </c>
    </row>
    <row r="7" spans="1:11" x14ac:dyDescent="0.25">
      <c r="A7" s="95"/>
      <c r="B7" s="27">
        <v>45271</v>
      </c>
      <c r="C7" s="28" t="s">
        <v>333</v>
      </c>
      <c r="D7" s="28" t="s">
        <v>27</v>
      </c>
      <c r="E7" s="28" t="s">
        <v>28</v>
      </c>
      <c r="F7" s="28" t="s">
        <v>29</v>
      </c>
      <c r="G7" s="28" t="s">
        <v>53</v>
      </c>
      <c r="H7" s="29">
        <v>502435</v>
      </c>
      <c r="I7" s="30" t="s">
        <v>86</v>
      </c>
      <c r="J7" s="29">
        <v>40195</v>
      </c>
      <c r="K7" s="101">
        <f t="shared" si="0"/>
        <v>542630</v>
      </c>
    </row>
    <row r="8" spans="1:11" x14ac:dyDescent="0.25">
      <c r="A8" s="95"/>
      <c r="B8" s="27">
        <v>45273</v>
      </c>
      <c r="C8" s="28" t="s">
        <v>334</v>
      </c>
      <c r="D8" s="28" t="s">
        <v>27</v>
      </c>
      <c r="E8" s="28" t="s">
        <v>28</v>
      </c>
      <c r="F8" s="28" t="s">
        <v>29</v>
      </c>
      <c r="G8" s="28" t="s">
        <v>342</v>
      </c>
      <c r="H8" s="29">
        <v>1335667</v>
      </c>
      <c r="I8" s="30" t="s">
        <v>86</v>
      </c>
      <c r="J8" s="29">
        <v>106853</v>
      </c>
      <c r="K8" s="101">
        <f t="shared" si="0"/>
        <v>1442520</v>
      </c>
    </row>
    <row r="9" spans="1:11" x14ac:dyDescent="0.25">
      <c r="A9" s="95"/>
      <c r="B9" s="27">
        <v>45275</v>
      </c>
      <c r="C9" s="28" t="s">
        <v>335</v>
      </c>
      <c r="D9" s="28" t="s">
        <v>27</v>
      </c>
      <c r="E9" s="28" t="s">
        <v>28</v>
      </c>
      <c r="F9" s="28" t="s">
        <v>29</v>
      </c>
      <c r="G9" s="28" t="s">
        <v>343</v>
      </c>
      <c r="H9" s="29">
        <v>4229195</v>
      </c>
      <c r="I9" s="30" t="s">
        <v>86</v>
      </c>
      <c r="J9" s="29">
        <v>338336</v>
      </c>
      <c r="K9" s="101">
        <f t="shared" si="0"/>
        <v>4567531</v>
      </c>
    </row>
    <row r="10" spans="1:11" x14ac:dyDescent="0.25">
      <c r="A10" s="95"/>
      <c r="B10" s="27">
        <v>45275</v>
      </c>
      <c r="C10" s="28" t="s">
        <v>336</v>
      </c>
      <c r="D10" s="28" t="s">
        <v>27</v>
      </c>
      <c r="E10" s="28" t="s">
        <v>28</v>
      </c>
      <c r="F10" s="28" t="s">
        <v>29</v>
      </c>
      <c r="G10" s="28" t="s">
        <v>51</v>
      </c>
      <c r="H10" s="29">
        <v>491158</v>
      </c>
      <c r="I10" s="30" t="s">
        <v>86</v>
      </c>
      <c r="J10" s="29">
        <v>39293</v>
      </c>
      <c r="K10" s="101">
        <f t="shared" si="0"/>
        <v>530451</v>
      </c>
    </row>
    <row r="11" spans="1:11" x14ac:dyDescent="0.25">
      <c r="A11" s="95"/>
      <c r="B11" s="27">
        <v>45278</v>
      </c>
      <c r="C11" s="28" t="s">
        <v>337</v>
      </c>
      <c r="D11" s="28" t="s">
        <v>27</v>
      </c>
      <c r="E11" s="28" t="s">
        <v>28</v>
      </c>
      <c r="F11" s="28" t="s">
        <v>29</v>
      </c>
      <c r="G11" s="28" t="s">
        <v>53</v>
      </c>
      <c r="H11" s="29">
        <v>616470</v>
      </c>
      <c r="I11" s="30" t="s">
        <v>86</v>
      </c>
      <c r="J11" s="29">
        <v>49318</v>
      </c>
      <c r="K11" s="101">
        <f t="shared" si="0"/>
        <v>665788</v>
      </c>
    </row>
    <row r="12" spans="1:11" x14ac:dyDescent="0.25">
      <c r="A12" s="95"/>
      <c r="B12" s="27">
        <v>45278</v>
      </c>
      <c r="C12" s="28" t="s">
        <v>338</v>
      </c>
      <c r="D12" s="28" t="s">
        <v>27</v>
      </c>
      <c r="E12" s="28" t="s">
        <v>28</v>
      </c>
      <c r="F12" s="28" t="s">
        <v>29</v>
      </c>
      <c r="G12" s="28" t="s">
        <v>55</v>
      </c>
      <c r="H12" s="29">
        <v>934320</v>
      </c>
      <c r="I12" s="30" t="s">
        <v>86</v>
      </c>
      <c r="J12" s="29">
        <v>74746</v>
      </c>
      <c r="K12" s="101">
        <f t="shared" si="0"/>
        <v>1009066</v>
      </c>
    </row>
    <row r="13" spans="1:11" x14ac:dyDescent="0.25">
      <c r="A13" s="95"/>
      <c r="B13" s="27">
        <v>45279</v>
      </c>
      <c r="C13" s="28" t="s">
        <v>339</v>
      </c>
      <c r="D13" s="28" t="s">
        <v>27</v>
      </c>
      <c r="E13" s="28" t="s">
        <v>28</v>
      </c>
      <c r="F13" s="28" t="s">
        <v>29</v>
      </c>
      <c r="G13" s="28" t="s">
        <v>53</v>
      </c>
      <c r="H13" s="29">
        <v>943152</v>
      </c>
      <c r="I13" s="30" t="s">
        <v>86</v>
      </c>
      <c r="J13" s="29">
        <v>75452</v>
      </c>
      <c r="K13" s="101">
        <f t="shared" si="0"/>
        <v>1018604</v>
      </c>
    </row>
    <row r="14" spans="1:11" x14ac:dyDescent="0.25">
      <c r="A14" s="95"/>
      <c r="B14" s="27">
        <v>45286</v>
      </c>
      <c r="C14" s="28" t="s">
        <v>340</v>
      </c>
      <c r="D14" s="28" t="s">
        <v>27</v>
      </c>
      <c r="E14" s="28" t="s">
        <v>28</v>
      </c>
      <c r="F14" s="28" t="s">
        <v>29</v>
      </c>
      <c r="G14" s="28" t="s">
        <v>53</v>
      </c>
      <c r="H14" s="29">
        <v>797195</v>
      </c>
      <c r="I14" s="30" t="s">
        <v>86</v>
      </c>
      <c r="J14" s="29">
        <v>63776</v>
      </c>
      <c r="K14" s="101">
        <f t="shared" si="0"/>
        <v>860971</v>
      </c>
    </row>
    <row r="15" spans="1:11" x14ac:dyDescent="0.25">
      <c r="A15" s="95"/>
      <c r="B15" s="27">
        <v>45290</v>
      </c>
      <c r="C15" s="28" t="s">
        <v>341</v>
      </c>
      <c r="D15" s="28" t="s">
        <v>27</v>
      </c>
      <c r="E15" s="28" t="s">
        <v>28</v>
      </c>
      <c r="F15" s="28" t="s">
        <v>29</v>
      </c>
      <c r="G15" s="28" t="s">
        <v>55</v>
      </c>
      <c r="H15" s="29">
        <v>1921188</v>
      </c>
      <c r="I15" s="30" t="s">
        <v>86</v>
      </c>
      <c r="J15" s="29">
        <v>153695</v>
      </c>
      <c r="K15" s="101">
        <f t="shared" si="0"/>
        <v>2074883</v>
      </c>
    </row>
    <row r="16" spans="1:11" x14ac:dyDescent="0.25">
      <c r="A16" s="95"/>
      <c r="B16" s="27">
        <v>45280</v>
      </c>
      <c r="C16" s="28" t="s">
        <v>344</v>
      </c>
      <c r="D16" s="28" t="s">
        <v>85</v>
      </c>
      <c r="E16" s="97" t="s">
        <v>28</v>
      </c>
      <c r="F16" s="97" t="s">
        <v>29</v>
      </c>
      <c r="G16" s="97" t="s">
        <v>348</v>
      </c>
      <c r="H16" s="29">
        <v>-115996</v>
      </c>
      <c r="I16" s="30" t="s">
        <v>86</v>
      </c>
      <c r="J16" s="29">
        <v>-9280</v>
      </c>
      <c r="K16" s="101">
        <f t="shared" si="0"/>
        <v>-125276</v>
      </c>
    </row>
    <row r="17" spans="1:11" x14ac:dyDescent="0.25">
      <c r="A17" s="95"/>
      <c r="B17" s="27">
        <v>45281</v>
      </c>
      <c r="C17" s="28" t="s">
        <v>345</v>
      </c>
      <c r="D17" s="28" t="s">
        <v>85</v>
      </c>
      <c r="E17" s="97" t="s">
        <v>28</v>
      </c>
      <c r="F17" s="97" t="s">
        <v>29</v>
      </c>
      <c r="G17" s="97" t="s">
        <v>349</v>
      </c>
      <c r="H17" s="29">
        <v>-199074</v>
      </c>
      <c r="I17" s="30" t="s">
        <v>86</v>
      </c>
      <c r="J17" s="29">
        <v>-15926</v>
      </c>
      <c r="K17" s="101">
        <f t="shared" si="0"/>
        <v>-215000</v>
      </c>
    </row>
    <row r="18" spans="1:11" x14ac:dyDescent="0.25">
      <c r="A18" s="95"/>
      <c r="B18" s="27">
        <v>45281</v>
      </c>
      <c r="C18" s="28" t="s">
        <v>346</v>
      </c>
      <c r="D18" s="28" t="s">
        <v>85</v>
      </c>
      <c r="E18" s="97" t="s">
        <v>28</v>
      </c>
      <c r="F18" s="97" t="s">
        <v>29</v>
      </c>
      <c r="G18" s="97" t="s">
        <v>350</v>
      </c>
      <c r="H18" s="29">
        <v>-246706</v>
      </c>
      <c r="I18" s="30" t="s">
        <v>86</v>
      </c>
      <c r="J18" s="29">
        <v>-19736</v>
      </c>
      <c r="K18" s="101">
        <f t="shared" si="0"/>
        <v>-266442</v>
      </c>
    </row>
    <row r="19" spans="1:11" x14ac:dyDescent="0.25">
      <c r="B19" s="27">
        <v>45281</v>
      </c>
      <c r="C19" s="28" t="s">
        <v>347</v>
      </c>
      <c r="D19" s="28" t="s">
        <v>85</v>
      </c>
      <c r="E19" s="97" t="s">
        <v>28</v>
      </c>
      <c r="F19" s="97" t="s">
        <v>29</v>
      </c>
      <c r="G19" s="97" t="s">
        <v>351</v>
      </c>
      <c r="H19" s="29">
        <v>-83397</v>
      </c>
      <c r="I19" s="30" t="s">
        <v>86</v>
      </c>
      <c r="J19" s="29">
        <v>-6672</v>
      </c>
      <c r="K19" s="101">
        <f t="shared" si="0"/>
        <v>-90069</v>
      </c>
    </row>
    <row r="20" spans="1:11" x14ac:dyDescent="0.25">
      <c r="K20" s="31">
        <f>SUBTOTAL(9,K4:K19)</f>
        <v>15890024</v>
      </c>
    </row>
  </sheetData>
  <autoFilter ref="B3:K19"/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0" workbookViewId="0">
      <selection activeCell="B26" sqref="B26"/>
    </sheetView>
  </sheetViews>
  <sheetFormatPr defaultRowHeight="15" x14ac:dyDescent="0.25"/>
  <cols>
    <col min="1" max="1" width="2.28515625" customWidth="1"/>
    <col min="2" max="4" width="11" customWidth="1"/>
    <col min="5" max="5" width="54.140625" customWidth="1"/>
    <col min="6" max="6" width="11" customWidth="1"/>
    <col min="7" max="7" width="28.42578125" customWidth="1"/>
    <col min="8" max="11" width="11" customWidth="1"/>
  </cols>
  <sheetData>
    <row r="1" spans="1:11" ht="18.75" x14ac:dyDescent="0.3">
      <c r="A1" s="114" t="s">
        <v>14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25">
      <c r="A2" s="115" t="s">
        <v>294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31.5" x14ac:dyDescent="0.25">
      <c r="A3" s="95"/>
      <c r="B3" s="99" t="s">
        <v>16</v>
      </c>
      <c r="C3" s="98" t="s">
        <v>17</v>
      </c>
      <c r="D3" s="98" t="s">
        <v>18</v>
      </c>
      <c r="E3" s="98" t="s">
        <v>19</v>
      </c>
      <c r="F3" s="98" t="s">
        <v>20</v>
      </c>
      <c r="G3" s="98" t="s">
        <v>21</v>
      </c>
      <c r="H3" s="100" t="s">
        <v>22</v>
      </c>
      <c r="I3" s="98" t="s">
        <v>23</v>
      </c>
      <c r="J3" s="100" t="s">
        <v>24</v>
      </c>
      <c r="K3" s="104" t="s">
        <v>211</v>
      </c>
    </row>
    <row r="4" spans="1:11" x14ac:dyDescent="0.25">
      <c r="A4" s="95"/>
      <c r="B4" s="103">
        <v>45231</v>
      </c>
      <c r="C4" s="97" t="s">
        <v>295</v>
      </c>
      <c r="D4" s="97" t="s">
        <v>27</v>
      </c>
      <c r="E4" s="97" t="s">
        <v>28</v>
      </c>
      <c r="F4" s="97" t="s">
        <v>29</v>
      </c>
      <c r="G4" s="97" t="s">
        <v>55</v>
      </c>
      <c r="H4" s="96">
        <v>1581347</v>
      </c>
      <c r="I4" s="102" t="s">
        <v>86</v>
      </c>
      <c r="J4" s="96">
        <v>126508</v>
      </c>
      <c r="K4" s="101">
        <v>1707855</v>
      </c>
    </row>
    <row r="5" spans="1:11" x14ac:dyDescent="0.25">
      <c r="A5" s="95"/>
      <c r="B5" s="103">
        <v>45236</v>
      </c>
      <c r="C5" s="97" t="s">
        <v>296</v>
      </c>
      <c r="D5" s="97" t="s">
        <v>27</v>
      </c>
      <c r="E5" s="97" t="s">
        <v>28</v>
      </c>
      <c r="F5" s="97" t="s">
        <v>29</v>
      </c>
      <c r="G5" s="97" t="s">
        <v>53</v>
      </c>
      <c r="H5" s="96">
        <v>1574437</v>
      </c>
      <c r="I5" s="102" t="s">
        <v>86</v>
      </c>
      <c r="J5" s="96">
        <v>125955</v>
      </c>
      <c r="K5" s="101">
        <v>1700392</v>
      </c>
    </row>
    <row r="6" spans="1:11" x14ac:dyDescent="0.25">
      <c r="A6" s="95"/>
      <c r="B6" s="103">
        <v>45236</v>
      </c>
      <c r="C6" s="97" t="s">
        <v>297</v>
      </c>
      <c r="D6" s="97" t="s">
        <v>27</v>
      </c>
      <c r="E6" s="97" t="s">
        <v>28</v>
      </c>
      <c r="F6" s="97" t="s">
        <v>29</v>
      </c>
      <c r="G6" s="97" t="s">
        <v>30</v>
      </c>
      <c r="H6" s="96">
        <v>1187095</v>
      </c>
      <c r="I6" s="102" t="s">
        <v>86</v>
      </c>
      <c r="J6" s="96">
        <v>94968</v>
      </c>
      <c r="K6" s="101">
        <v>1282063</v>
      </c>
    </row>
    <row r="7" spans="1:11" x14ac:dyDescent="0.25">
      <c r="A7" s="95"/>
      <c r="B7" s="103">
        <v>45239</v>
      </c>
      <c r="C7" s="97" t="s">
        <v>298</v>
      </c>
      <c r="D7" s="97" t="s">
        <v>27</v>
      </c>
      <c r="E7" s="97" t="s">
        <v>28</v>
      </c>
      <c r="F7" s="97" t="s">
        <v>29</v>
      </c>
      <c r="G7" s="97" t="s">
        <v>41</v>
      </c>
      <c r="H7" s="96">
        <v>2124860</v>
      </c>
      <c r="I7" s="102" t="s">
        <v>86</v>
      </c>
      <c r="J7" s="96">
        <v>169989</v>
      </c>
      <c r="K7" s="101">
        <v>2294849</v>
      </c>
    </row>
    <row r="8" spans="1:11" x14ac:dyDescent="0.25">
      <c r="A8" s="95"/>
      <c r="B8" s="103">
        <v>45247</v>
      </c>
      <c r="C8" s="97" t="s">
        <v>299</v>
      </c>
      <c r="D8" s="97" t="s">
        <v>27</v>
      </c>
      <c r="E8" s="97" t="s">
        <v>28</v>
      </c>
      <c r="F8" s="97" t="s">
        <v>29</v>
      </c>
      <c r="G8" s="97" t="s">
        <v>55</v>
      </c>
      <c r="H8" s="96">
        <v>735564</v>
      </c>
      <c r="I8" s="102" t="s">
        <v>86</v>
      </c>
      <c r="J8" s="96">
        <v>58845</v>
      </c>
      <c r="K8" s="101">
        <v>794409</v>
      </c>
    </row>
    <row r="9" spans="1:11" x14ac:dyDescent="0.25">
      <c r="A9" s="95"/>
      <c r="B9" s="103">
        <v>45247</v>
      </c>
      <c r="C9" s="97" t="s">
        <v>300</v>
      </c>
      <c r="D9" s="97" t="s">
        <v>27</v>
      </c>
      <c r="E9" s="97" t="s">
        <v>28</v>
      </c>
      <c r="F9" s="97" t="s">
        <v>29</v>
      </c>
      <c r="G9" s="97" t="s">
        <v>51</v>
      </c>
      <c r="H9" s="96">
        <v>684892</v>
      </c>
      <c r="I9" s="102" t="s">
        <v>86</v>
      </c>
      <c r="J9" s="96">
        <v>54791</v>
      </c>
      <c r="K9" s="101">
        <v>739683</v>
      </c>
    </row>
    <row r="10" spans="1:11" x14ac:dyDescent="0.25">
      <c r="A10" s="95"/>
      <c r="B10" s="103">
        <v>45250</v>
      </c>
      <c r="C10" s="97" t="s">
        <v>301</v>
      </c>
      <c r="D10" s="97" t="s">
        <v>27</v>
      </c>
      <c r="E10" s="97" t="s">
        <v>28</v>
      </c>
      <c r="F10" s="97" t="s">
        <v>29</v>
      </c>
      <c r="G10" s="97" t="s">
        <v>53</v>
      </c>
      <c r="H10" s="96">
        <v>704586</v>
      </c>
      <c r="I10" s="102" t="s">
        <v>86</v>
      </c>
      <c r="J10" s="96">
        <v>56367</v>
      </c>
      <c r="K10" s="101">
        <v>760953</v>
      </c>
    </row>
    <row r="11" spans="1:11" x14ac:dyDescent="0.25">
      <c r="A11" s="95"/>
      <c r="B11" s="103">
        <v>45251</v>
      </c>
      <c r="C11" s="97" t="s">
        <v>302</v>
      </c>
      <c r="D11" s="97" t="s">
        <v>27</v>
      </c>
      <c r="E11" s="97" t="s">
        <v>28</v>
      </c>
      <c r="F11" s="97" t="s">
        <v>29</v>
      </c>
      <c r="G11" s="97" t="s">
        <v>55</v>
      </c>
      <c r="H11" s="96">
        <v>1337210</v>
      </c>
      <c r="I11" s="102" t="s">
        <v>86</v>
      </c>
      <c r="J11" s="96">
        <v>106977</v>
      </c>
      <c r="K11" s="101">
        <v>1444187</v>
      </c>
    </row>
    <row r="12" spans="1:11" x14ac:dyDescent="0.25">
      <c r="A12" s="95"/>
      <c r="B12" s="103">
        <v>45254</v>
      </c>
      <c r="C12" s="97" t="s">
        <v>303</v>
      </c>
      <c r="D12" s="97" t="s">
        <v>27</v>
      </c>
      <c r="E12" s="97" t="s">
        <v>28</v>
      </c>
      <c r="F12" s="97" t="s">
        <v>29</v>
      </c>
      <c r="G12" s="97" t="s">
        <v>41</v>
      </c>
      <c r="H12" s="96">
        <v>897216</v>
      </c>
      <c r="I12" s="102" t="s">
        <v>86</v>
      </c>
      <c r="J12" s="96">
        <v>71777</v>
      </c>
      <c r="K12" s="101">
        <v>968993</v>
      </c>
    </row>
    <row r="13" spans="1:11" x14ac:dyDescent="0.25">
      <c r="A13" s="95"/>
      <c r="B13" s="103">
        <v>45257</v>
      </c>
      <c r="C13" s="97" t="s">
        <v>304</v>
      </c>
      <c r="D13" s="97" t="s">
        <v>27</v>
      </c>
      <c r="E13" s="97" t="s">
        <v>28</v>
      </c>
      <c r="F13" s="97" t="s">
        <v>29</v>
      </c>
      <c r="G13" s="97" t="s">
        <v>53</v>
      </c>
      <c r="H13" s="96">
        <v>659232</v>
      </c>
      <c r="I13" s="102" t="s">
        <v>86</v>
      </c>
      <c r="J13" s="96">
        <v>52739</v>
      </c>
      <c r="K13" s="101">
        <v>711971</v>
      </c>
    </row>
    <row r="14" spans="1:11" x14ac:dyDescent="0.25">
      <c r="A14" s="95"/>
      <c r="B14" s="103">
        <v>45243</v>
      </c>
      <c r="C14" s="97" t="s">
        <v>305</v>
      </c>
      <c r="D14" s="97" t="s">
        <v>85</v>
      </c>
      <c r="E14" s="97" t="s">
        <v>28</v>
      </c>
      <c r="F14" s="97" t="s">
        <v>29</v>
      </c>
      <c r="G14" s="97" t="s">
        <v>306</v>
      </c>
      <c r="H14" s="96">
        <v>-56430</v>
      </c>
      <c r="I14" s="102" t="s">
        <v>86</v>
      </c>
      <c r="J14" s="96">
        <v>-4514</v>
      </c>
      <c r="K14" s="101">
        <v>-60944</v>
      </c>
    </row>
    <row r="15" spans="1:11" x14ac:dyDescent="0.25">
      <c r="A15" s="95"/>
      <c r="B15" s="103">
        <v>45243</v>
      </c>
      <c r="C15" s="97" t="s">
        <v>307</v>
      </c>
      <c r="D15" s="97" t="s">
        <v>85</v>
      </c>
      <c r="E15" s="97" t="s">
        <v>28</v>
      </c>
      <c r="F15" s="97" t="s">
        <v>29</v>
      </c>
      <c r="G15" s="97" t="s">
        <v>308</v>
      </c>
      <c r="H15" s="96">
        <v>-59957</v>
      </c>
      <c r="I15" s="102" t="s">
        <v>86</v>
      </c>
      <c r="J15" s="96">
        <v>-4797</v>
      </c>
      <c r="K15" s="101">
        <v>-64754</v>
      </c>
    </row>
    <row r="16" spans="1:11" x14ac:dyDescent="0.25">
      <c r="A16" s="95"/>
      <c r="B16" s="103">
        <v>45243</v>
      </c>
      <c r="C16" s="97" t="s">
        <v>309</v>
      </c>
      <c r="D16" s="97" t="s">
        <v>85</v>
      </c>
      <c r="E16" s="97" t="s">
        <v>28</v>
      </c>
      <c r="F16" s="97" t="s">
        <v>29</v>
      </c>
      <c r="G16" s="97" t="s">
        <v>310</v>
      </c>
      <c r="H16" s="96">
        <v>-143016</v>
      </c>
      <c r="I16" s="102" t="s">
        <v>86</v>
      </c>
      <c r="J16" s="96">
        <v>-11441</v>
      </c>
      <c r="K16" s="101">
        <v>-154457</v>
      </c>
    </row>
    <row r="17" spans="2:11" x14ac:dyDescent="0.25">
      <c r="B17" s="103">
        <v>45243</v>
      </c>
      <c r="C17" s="97" t="s">
        <v>311</v>
      </c>
      <c r="D17" s="97" t="s">
        <v>85</v>
      </c>
      <c r="E17" s="97" t="s">
        <v>28</v>
      </c>
      <c r="F17" s="97" t="s">
        <v>29</v>
      </c>
      <c r="G17" s="97" t="s">
        <v>312</v>
      </c>
      <c r="H17" s="96">
        <v>-144562</v>
      </c>
      <c r="I17" s="102" t="s">
        <v>86</v>
      </c>
      <c r="J17" s="96">
        <v>-11565</v>
      </c>
      <c r="K17" s="101">
        <v>-156127</v>
      </c>
    </row>
    <row r="18" spans="2:11" x14ac:dyDescent="0.25">
      <c r="B18" s="103">
        <v>45243</v>
      </c>
      <c r="C18" s="97" t="s">
        <v>313</v>
      </c>
      <c r="D18" s="97" t="s">
        <v>85</v>
      </c>
      <c r="E18" s="97" t="s">
        <v>28</v>
      </c>
      <c r="F18" s="97" t="s">
        <v>29</v>
      </c>
      <c r="G18" s="97" t="s">
        <v>314</v>
      </c>
      <c r="H18" s="96">
        <v>-250191</v>
      </c>
      <c r="I18" s="102" t="s">
        <v>86</v>
      </c>
      <c r="J18" s="96">
        <v>-20015</v>
      </c>
      <c r="K18" s="101">
        <v>-270206</v>
      </c>
    </row>
    <row r="19" spans="2:11" x14ac:dyDescent="0.25">
      <c r="B19" s="103">
        <v>45243</v>
      </c>
      <c r="C19" s="97" t="s">
        <v>315</v>
      </c>
      <c r="D19" s="97" t="s">
        <v>85</v>
      </c>
      <c r="E19" s="97" t="s">
        <v>28</v>
      </c>
      <c r="F19" s="97" t="s">
        <v>29</v>
      </c>
      <c r="G19" s="97" t="s">
        <v>316</v>
      </c>
      <c r="H19" s="96">
        <v>-284807</v>
      </c>
      <c r="I19" s="102" t="s">
        <v>86</v>
      </c>
      <c r="J19" s="96">
        <v>-22784</v>
      </c>
      <c r="K19" s="101">
        <v>-307591</v>
      </c>
    </row>
    <row r="20" spans="2:11" x14ac:dyDescent="0.25">
      <c r="B20" s="103">
        <v>45243</v>
      </c>
      <c r="C20" s="97" t="s">
        <v>317</v>
      </c>
      <c r="D20" s="97" t="s">
        <v>85</v>
      </c>
      <c r="E20" s="97" t="s">
        <v>28</v>
      </c>
      <c r="F20" s="97" t="s">
        <v>29</v>
      </c>
      <c r="G20" s="97" t="s">
        <v>318</v>
      </c>
      <c r="H20" s="96">
        <v>-365549</v>
      </c>
      <c r="I20" s="102" t="s">
        <v>86</v>
      </c>
      <c r="J20" s="96">
        <v>-29244</v>
      </c>
      <c r="K20" s="101">
        <v>-394793</v>
      </c>
    </row>
    <row r="21" spans="2:11" x14ac:dyDescent="0.25">
      <c r="B21" s="103">
        <v>45243</v>
      </c>
      <c r="C21" s="97" t="s">
        <v>319</v>
      </c>
      <c r="D21" s="97" t="s">
        <v>85</v>
      </c>
      <c r="E21" s="97" t="s">
        <v>28</v>
      </c>
      <c r="F21" s="97" t="s">
        <v>29</v>
      </c>
      <c r="G21" s="97" t="s">
        <v>320</v>
      </c>
      <c r="H21" s="96">
        <v>-378553</v>
      </c>
      <c r="I21" s="102" t="s">
        <v>86</v>
      </c>
      <c r="J21" s="96">
        <v>-30284</v>
      </c>
      <c r="K21" s="101">
        <v>-408837</v>
      </c>
    </row>
    <row r="22" spans="2:11" x14ac:dyDescent="0.25">
      <c r="B22" s="103">
        <v>45250</v>
      </c>
      <c r="C22" s="97" t="s">
        <v>321</v>
      </c>
      <c r="D22" s="97" t="s">
        <v>85</v>
      </c>
      <c r="E22" s="97" t="s">
        <v>28</v>
      </c>
      <c r="F22" s="97" t="s">
        <v>29</v>
      </c>
      <c r="G22" s="97" t="s">
        <v>322</v>
      </c>
      <c r="H22" s="96">
        <v>-56430</v>
      </c>
      <c r="I22" s="102" t="s">
        <v>86</v>
      </c>
      <c r="J22" s="96">
        <v>-4514</v>
      </c>
      <c r="K22" s="101">
        <v>-60944</v>
      </c>
    </row>
    <row r="23" spans="2:11" x14ac:dyDescent="0.25">
      <c r="B23" s="103">
        <v>45250</v>
      </c>
      <c r="C23" s="97" t="s">
        <v>323</v>
      </c>
      <c r="D23" s="97" t="s">
        <v>85</v>
      </c>
      <c r="E23" s="97" t="s">
        <v>28</v>
      </c>
      <c r="F23" s="97" t="s">
        <v>29</v>
      </c>
      <c r="G23" s="97" t="s">
        <v>324</v>
      </c>
      <c r="H23" s="96">
        <v>-239828</v>
      </c>
      <c r="I23" s="102" t="s">
        <v>86</v>
      </c>
      <c r="J23" s="96">
        <v>-19186</v>
      </c>
      <c r="K23" s="101">
        <v>-259014</v>
      </c>
    </row>
    <row r="24" spans="2:11" x14ac:dyDescent="0.25">
      <c r="B24" s="103">
        <v>45250</v>
      </c>
      <c r="C24" s="97" t="s">
        <v>325</v>
      </c>
      <c r="D24" s="97" t="s">
        <v>85</v>
      </c>
      <c r="E24" s="97" t="s">
        <v>28</v>
      </c>
      <c r="F24" s="97" t="s">
        <v>29</v>
      </c>
      <c r="G24" s="97" t="s">
        <v>326</v>
      </c>
      <c r="H24" s="96">
        <v>-260207</v>
      </c>
      <c r="I24" s="102" t="s">
        <v>86</v>
      </c>
      <c r="J24" s="96">
        <v>-20817</v>
      </c>
      <c r="K24" s="101">
        <v>-281024</v>
      </c>
    </row>
    <row r="25" spans="2:11" x14ac:dyDescent="0.25">
      <c r="B25" s="103">
        <v>45250</v>
      </c>
      <c r="C25" s="97" t="s">
        <v>327</v>
      </c>
      <c r="D25" s="97" t="s">
        <v>85</v>
      </c>
      <c r="E25" s="97" t="s">
        <v>28</v>
      </c>
      <c r="F25" s="97" t="s">
        <v>29</v>
      </c>
      <c r="G25" s="97" t="s">
        <v>328</v>
      </c>
      <c r="H25" s="96">
        <v>-391267</v>
      </c>
      <c r="I25" s="102" t="s">
        <v>86</v>
      </c>
      <c r="J25" s="96">
        <v>-31301</v>
      </c>
      <c r="K25" s="101">
        <v>-422568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K4" sqref="K4:K18"/>
    </sheetView>
  </sheetViews>
  <sheetFormatPr defaultRowHeight="15" x14ac:dyDescent="0.25"/>
  <cols>
    <col min="1" max="1" width="2.7109375" customWidth="1"/>
    <col min="11" max="11" width="10.140625" bestFit="1" customWidth="1"/>
    <col min="13" max="13" width="9.7109375" bestFit="1" customWidth="1"/>
  </cols>
  <sheetData>
    <row r="1" spans="1:11" ht="18.75" x14ac:dyDescent="0.3">
      <c r="A1" s="116" t="s">
        <v>14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1" x14ac:dyDescent="0.25">
      <c r="A2" s="117" t="s">
        <v>268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1" ht="42" x14ac:dyDescent="0.25">
      <c r="B3" s="23" t="s">
        <v>16</v>
      </c>
      <c r="C3" s="24" t="s">
        <v>17</v>
      </c>
      <c r="D3" s="24" t="s">
        <v>18</v>
      </c>
      <c r="E3" s="24" t="s">
        <v>19</v>
      </c>
      <c r="F3" s="24" t="s">
        <v>20</v>
      </c>
      <c r="G3" s="24" t="s">
        <v>21</v>
      </c>
      <c r="H3" s="25" t="s">
        <v>22</v>
      </c>
      <c r="I3" s="24" t="s">
        <v>23</v>
      </c>
      <c r="J3" s="25" t="s">
        <v>24</v>
      </c>
      <c r="K3" s="92" t="s">
        <v>25</v>
      </c>
    </row>
    <row r="4" spans="1:11" x14ac:dyDescent="0.25">
      <c r="B4" s="27">
        <v>45201</v>
      </c>
      <c r="C4" s="28" t="s">
        <v>269</v>
      </c>
      <c r="D4" s="28" t="s">
        <v>27</v>
      </c>
      <c r="E4" s="28" t="s">
        <v>28</v>
      </c>
      <c r="F4" s="28" t="s">
        <v>29</v>
      </c>
      <c r="G4" s="28" t="s">
        <v>30</v>
      </c>
      <c r="H4" s="29">
        <v>1637110</v>
      </c>
      <c r="I4" s="30" t="s">
        <v>86</v>
      </c>
      <c r="J4" s="29">
        <v>130969</v>
      </c>
      <c r="K4" s="29">
        <f t="shared" ref="K4:K9" si="0">+J4+H4</f>
        <v>1768079</v>
      </c>
    </row>
    <row r="5" spans="1:11" x14ac:dyDescent="0.25">
      <c r="B5" s="27">
        <v>45201</v>
      </c>
      <c r="C5" s="28" t="s">
        <v>270</v>
      </c>
      <c r="D5" s="28" t="s">
        <v>27</v>
      </c>
      <c r="E5" s="28" t="s">
        <v>28</v>
      </c>
      <c r="F5" s="28" t="s">
        <v>29</v>
      </c>
      <c r="G5" s="28" t="s">
        <v>53</v>
      </c>
      <c r="H5" s="29">
        <v>2283997</v>
      </c>
      <c r="I5" s="30" t="s">
        <v>86</v>
      </c>
      <c r="J5" s="29">
        <v>182720</v>
      </c>
      <c r="K5" s="29">
        <f t="shared" si="0"/>
        <v>2466717</v>
      </c>
    </row>
    <row r="6" spans="1:11" x14ac:dyDescent="0.25">
      <c r="B6" s="27">
        <v>45205</v>
      </c>
      <c r="C6" s="28" t="s">
        <v>271</v>
      </c>
      <c r="D6" s="28" t="s">
        <v>27</v>
      </c>
      <c r="E6" s="28" t="s">
        <v>28</v>
      </c>
      <c r="F6" s="28" t="s">
        <v>29</v>
      </c>
      <c r="G6" s="28" t="s">
        <v>272</v>
      </c>
      <c r="H6" s="29">
        <v>2845255</v>
      </c>
      <c r="I6" s="30" t="s">
        <v>86</v>
      </c>
      <c r="J6" s="29">
        <v>227620</v>
      </c>
      <c r="K6" s="29">
        <f t="shared" si="0"/>
        <v>3072875</v>
      </c>
    </row>
    <row r="7" spans="1:11" x14ac:dyDescent="0.25">
      <c r="B7" s="27">
        <v>45215</v>
      </c>
      <c r="C7" s="28" t="s">
        <v>273</v>
      </c>
      <c r="D7" s="28" t="s">
        <v>27</v>
      </c>
      <c r="E7" s="28" t="s">
        <v>28</v>
      </c>
      <c r="F7" s="28" t="s">
        <v>29</v>
      </c>
      <c r="G7" s="28" t="s">
        <v>53</v>
      </c>
      <c r="H7" s="29">
        <v>1511810</v>
      </c>
      <c r="I7" s="30" t="s">
        <v>86</v>
      </c>
      <c r="J7" s="29">
        <v>120945</v>
      </c>
      <c r="K7" s="29">
        <f t="shared" si="0"/>
        <v>1632755</v>
      </c>
    </row>
    <row r="8" spans="1:11" x14ac:dyDescent="0.25">
      <c r="B8" s="27">
        <v>45219</v>
      </c>
      <c r="C8" s="28" t="s">
        <v>274</v>
      </c>
      <c r="D8" s="28" t="s">
        <v>27</v>
      </c>
      <c r="E8" s="28" t="s">
        <v>28</v>
      </c>
      <c r="F8" s="28" t="s">
        <v>29</v>
      </c>
      <c r="G8" s="28" t="s">
        <v>51</v>
      </c>
      <c r="H8" s="29">
        <v>740384</v>
      </c>
      <c r="I8" s="30" t="s">
        <v>86</v>
      </c>
      <c r="J8" s="29">
        <v>59231</v>
      </c>
      <c r="K8" s="29">
        <f t="shared" si="0"/>
        <v>799615</v>
      </c>
    </row>
    <row r="9" spans="1:11" x14ac:dyDescent="0.25">
      <c r="B9" s="27">
        <v>45224</v>
      </c>
      <c r="C9" s="28" t="s">
        <v>275</v>
      </c>
      <c r="D9" s="28" t="s">
        <v>27</v>
      </c>
      <c r="E9" s="28" t="s">
        <v>28</v>
      </c>
      <c r="F9" s="28" t="s">
        <v>29</v>
      </c>
      <c r="G9" s="28" t="s">
        <v>30</v>
      </c>
      <c r="H9" s="29">
        <v>2150705</v>
      </c>
      <c r="I9" s="30" t="s">
        <v>86</v>
      </c>
      <c r="J9" s="29">
        <v>172056</v>
      </c>
      <c r="K9" s="29">
        <f t="shared" si="0"/>
        <v>2322761</v>
      </c>
    </row>
    <row r="10" spans="1:11" ht="16.350000000000001" customHeight="1" x14ac:dyDescent="0.25">
      <c r="B10" s="27">
        <v>45208</v>
      </c>
      <c r="C10" s="28" t="s">
        <v>276</v>
      </c>
      <c r="D10" s="28" t="s">
        <v>85</v>
      </c>
      <c r="E10" s="28" t="s">
        <v>28</v>
      </c>
      <c r="F10" s="28" t="s">
        <v>29</v>
      </c>
      <c r="G10" s="28" t="s">
        <v>277</v>
      </c>
      <c r="H10" s="29">
        <v>-59957</v>
      </c>
      <c r="I10" s="30" t="s">
        <v>86</v>
      </c>
      <c r="J10" s="29">
        <v>-4797</v>
      </c>
      <c r="K10" s="29">
        <v>-64754</v>
      </c>
    </row>
    <row r="11" spans="1:11" x14ac:dyDescent="0.25">
      <c r="B11" s="27">
        <v>45208</v>
      </c>
      <c r="C11" s="28" t="s">
        <v>278</v>
      </c>
      <c r="D11" s="28" t="s">
        <v>85</v>
      </c>
      <c r="E11" s="28" t="s">
        <v>28</v>
      </c>
      <c r="F11" s="28" t="s">
        <v>29</v>
      </c>
      <c r="G11" s="28" t="s">
        <v>279</v>
      </c>
      <c r="H11" s="29">
        <v>-172426</v>
      </c>
      <c r="I11" s="30" t="s">
        <v>31</v>
      </c>
      <c r="J11" s="29">
        <v>-17243</v>
      </c>
      <c r="K11" s="29">
        <v>-189669</v>
      </c>
    </row>
    <row r="12" spans="1:11" x14ac:dyDescent="0.25">
      <c r="B12" s="27">
        <v>45219</v>
      </c>
      <c r="C12" s="28" t="s">
        <v>280</v>
      </c>
      <c r="D12" s="28" t="s">
        <v>85</v>
      </c>
      <c r="E12" s="28" t="s">
        <v>28</v>
      </c>
      <c r="F12" s="28" t="s">
        <v>29</v>
      </c>
      <c r="G12" s="28" t="s">
        <v>281</v>
      </c>
      <c r="H12" s="29">
        <v>-56430</v>
      </c>
      <c r="I12" s="30" t="s">
        <v>86</v>
      </c>
      <c r="J12" s="29">
        <v>-4514</v>
      </c>
      <c r="K12" s="29">
        <v>-60944</v>
      </c>
    </row>
    <row r="13" spans="1:11" x14ac:dyDescent="0.25">
      <c r="B13" s="27">
        <v>45219</v>
      </c>
      <c r="C13" s="28" t="s">
        <v>282</v>
      </c>
      <c r="D13" s="28" t="s">
        <v>85</v>
      </c>
      <c r="E13" s="28" t="s">
        <v>28</v>
      </c>
      <c r="F13" s="28" t="s">
        <v>29</v>
      </c>
      <c r="G13" s="28" t="s">
        <v>283</v>
      </c>
      <c r="H13" s="29">
        <v>-115996</v>
      </c>
      <c r="I13" s="30" t="s">
        <v>86</v>
      </c>
      <c r="J13" s="29">
        <v>-9280</v>
      </c>
      <c r="K13" s="29">
        <v>-125276</v>
      </c>
    </row>
    <row r="14" spans="1:11" x14ac:dyDescent="0.25">
      <c r="B14" s="27">
        <v>45219</v>
      </c>
      <c r="C14" s="28" t="s">
        <v>284</v>
      </c>
      <c r="D14" s="28" t="s">
        <v>85</v>
      </c>
      <c r="E14" s="28" t="s">
        <v>28</v>
      </c>
      <c r="F14" s="28" t="s">
        <v>29</v>
      </c>
      <c r="G14" s="28" t="s">
        <v>285</v>
      </c>
      <c r="H14" s="29">
        <v>-572141</v>
      </c>
      <c r="I14" s="30" t="s">
        <v>86</v>
      </c>
      <c r="J14" s="29">
        <v>-45771</v>
      </c>
      <c r="K14" s="29">
        <v>-617912</v>
      </c>
    </row>
    <row r="15" spans="1:11" x14ac:dyDescent="0.25">
      <c r="B15" s="27">
        <v>45230</v>
      </c>
      <c r="C15" s="28" t="s">
        <v>286</v>
      </c>
      <c r="D15" s="28" t="s">
        <v>85</v>
      </c>
      <c r="E15" s="28" t="s">
        <v>28</v>
      </c>
      <c r="F15" s="28" t="s">
        <v>29</v>
      </c>
      <c r="G15" s="28" t="s">
        <v>287</v>
      </c>
      <c r="H15" s="29">
        <v>-166794</v>
      </c>
      <c r="I15" s="30" t="s">
        <v>86</v>
      </c>
      <c r="J15" s="29">
        <v>-13344</v>
      </c>
      <c r="K15" s="29">
        <v>-180138</v>
      </c>
    </row>
    <row r="16" spans="1:11" x14ac:dyDescent="0.25">
      <c r="B16" s="27">
        <v>45230</v>
      </c>
      <c r="C16" s="28" t="s">
        <v>288</v>
      </c>
      <c r="D16" s="28" t="s">
        <v>85</v>
      </c>
      <c r="E16" s="28" t="s">
        <v>28</v>
      </c>
      <c r="F16" s="28" t="s">
        <v>29</v>
      </c>
      <c r="G16" s="28" t="s">
        <v>289</v>
      </c>
      <c r="H16" s="29">
        <v>-70538</v>
      </c>
      <c r="I16" s="30" t="s">
        <v>86</v>
      </c>
      <c r="J16" s="29">
        <v>-5643</v>
      </c>
      <c r="K16" s="29">
        <v>-76181</v>
      </c>
    </row>
    <row r="17" spans="2:13" x14ac:dyDescent="0.25">
      <c r="B17" s="27">
        <v>45230</v>
      </c>
      <c r="C17" s="28" t="s">
        <v>290</v>
      </c>
      <c r="D17" s="28" t="s">
        <v>85</v>
      </c>
      <c r="E17" s="28" t="s">
        <v>28</v>
      </c>
      <c r="F17" s="28" t="s">
        <v>29</v>
      </c>
      <c r="G17" s="28" t="s">
        <v>291</v>
      </c>
      <c r="H17" s="29">
        <v>-57998</v>
      </c>
      <c r="I17" s="30" t="s">
        <v>86</v>
      </c>
      <c r="J17" s="29">
        <v>-4640</v>
      </c>
      <c r="K17" s="29">
        <v>-62638</v>
      </c>
    </row>
    <row r="18" spans="2:13" x14ac:dyDescent="0.25">
      <c r="B18" s="27">
        <v>45230</v>
      </c>
      <c r="C18" s="28" t="s">
        <v>292</v>
      </c>
      <c r="D18" s="28" t="s">
        <v>85</v>
      </c>
      <c r="E18" s="28" t="s">
        <v>28</v>
      </c>
      <c r="F18" s="28" t="s">
        <v>29</v>
      </c>
      <c r="G18" s="28" t="s">
        <v>293</v>
      </c>
      <c r="H18" s="29">
        <v>-105506</v>
      </c>
      <c r="I18" s="30" t="s">
        <v>86</v>
      </c>
      <c r="J18" s="29">
        <v>-8440</v>
      </c>
      <c r="K18" s="29">
        <v>-113946</v>
      </c>
    </row>
    <row r="19" spans="2:13" x14ac:dyDescent="0.25">
      <c r="K19" s="31">
        <f>+SUM(K4:K18)</f>
        <v>10571344</v>
      </c>
    </row>
    <row r="20" spans="2:13" x14ac:dyDescent="0.25">
      <c r="K20" s="94"/>
      <c r="M20" s="31"/>
    </row>
  </sheetData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K20" sqref="K20"/>
    </sheetView>
  </sheetViews>
  <sheetFormatPr defaultRowHeight="15" x14ac:dyDescent="0.25"/>
  <cols>
    <col min="1" max="1" width="3.42578125" customWidth="1"/>
    <col min="7" max="7" width="57.7109375" customWidth="1"/>
    <col min="8" max="11" width="12.28515625" customWidth="1"/>
  </cols>
  <sheetData>
    <row r="1" spans="1:11" ht="18.75" x14ac:dyDescent="0.3">
      <c r="A1" s="114" t="s">
        <v>14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25">
      <c r="A2" s="115" t="s">
        <v>236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31.5" x14ac:dyDescent="0.25">
      <c r="A3" s="81"/>
      <c r="B3" s="83" t="s">
        <v>16</v>
      </c>
      <c r="C3" s="84" t="s">
        <v>17</v>
      </c>
      <c r="D3" s="84" t="s">
        <v>18</v>
      </c>
      <c r="E3" s="84" t="s">
        <v>19</v>
      </c>
      <c r="F3" s="84" t="s">
        <v>20</v>
      </c>
      <c r="G3" s="84" t="s">
        <v>21</v>
      </c>
      <c r="H3" s="82" t="s">
        <v>22</v>
      </c>
      <c r="I3" s="84" t="s">
        <v>23</v>
      </c>
      <c r="J3" s="82" t="s">
        <v>24</v>
      </c>
      <c r="K3" s="86" t="s">
        <v>211</v>
      </c>
    </row>
    <row r="4" spans="1:11" x14ac:dyDescent="0.25">
      <c r="A4" s="81"/>
      <c r="B4" s="36">
        <v>45173</v>
      </c>
      <c r="C4" s="35" t="s">
        <v>237</v>
      </c>
      <c r="D4" s="35" t="s">
        <v>27</v>
      </c>
      <c r="E4" s="35" t="s">
        <v>28</v>
      </c>
      <c r="F4" s="35" t="s">
        <v>29</v>
      </c>
      <c r="G4" s="35" t="s">
        <v>238</v>
      </c>
      <c r="H4" s="34">
        <v>1549645</v>
      </c>
      <c r="I4" s="37" t="s">
        <v>86</v>
      </c>
      <c r="J4" s="34">
        <v>123972</v>
      </c>
      <c r="K4" s="34">
        <v>1673617</v>
      </c>
    </row>
    <row r="5" spans="1:11" x14ac:dyDescent="0.25">
      <c r="A5" s="81"/>
      <c r="B5" s="36">
        <v>45175</v>
      </c>
      <c r="C5" s="35" t="s">
        <v>239</v>
      </c>
      <c r="D5" s="35" t="s">
        <v>27</v>
      </c>
      <c r="E5" s="35" t="s">
        <v>28</v>
      </c>
      <c r="F5" s="35" t="s">
        <v>29</v>
      </c>
      <c r="G5" s="35" t="s">
        <v>55</v>
      </c>
      <c r="H5" s="34">
        <v>2016120</v>
      </c>
      <c r="I5" s="37" t="s">
        <v>86</v>
      </c>
      <c r="J5" s="34">
        <v>161290</v>
      </c>
      <c r="K5" s="34">
        <v>2177410</v>
      </c>
    </row>
    <row r="6" spans="1:11" x14ac:dyDescent="0.25">
      <c r="A6" s="81"/>
      <c r="B6" s="36">
        <v>45178</v>
      </c>
      <c r="C6" s="35" t="s">
        <v>240</v>
      </c>
      <c r="D6" s="35" t="s">
        <v>27</v>
      </c>
      <c r="E6" s="35" t="s">
        <v>28</v>
      </c>
      <c r="F6" s="35" t="s">
        <v>29</v>
      </c>
      <c r="G6" s="35" t="s">
        <v>30</v>
      </c>
      <c r="H6" s="34">
        <v>1552918</v>
      </c>
      <c r="I6" s="37" t="s">
        <v>86</v>
      </c>
      <c r="J6" s="34">
        <v>124233</v>
      </c>
      <c r="K6" s="34">
        <v>1677151</v>
      </c>
    </row>
    <row r="7" spans="1:11" x14ac:dyDescent="0.25">
      <c r="A7" s="81"/>
      <c r="B7" s="36">
        <v>45180</v>
      </c>
      <c r="C7" s="35" t="s">
        <v>241</v>
      </c>
      <c r="D7" s="35" t="s">
        <v>27</v>
      </c>
      <c r="E7" s="35" t="s">
        <v>28</v>
      </c>
      <c r="F7" s="35" t="s">
        <v>29</v>
      </c>
      <c r="G7" s="35" t="s">
        <v>242</v>
      </c>
      <c r="H7" s="34">
        <v>1363069</v>
      </c>
      <c r="I7" s="37" t="s">
        <v>86</v>
      </c>
      <c r="J7" s="34">
        <v>109046</v>
      </c>
      <c r="K7" s="34">
        <v>1472115</v>
      </c>
    </row>
    <row r="8" spans="1:11" x14ac:dyDescent="0.25">
      <c r="A8" s="81"/>
      <c r="B8" s="36">
        <v>45184</v>
      </c>
      <c r="C8" s="35" t="s">
        <v>243</v>
      </c>
      <c r="D8" s="35" t="s">
        <v>27</v>
      </c>
      <c r="E8" s="35" t="s">
        <v>28</v>
      </c>
      <c r="F8" s="35" t="s">
        <v>29</v>
      </c>
      <c r="G8" s="35" t="s">
        <v>244</v>
      </c>
      <c r="H8" s="34">
        <v>2120249</v>
      </c>
      <c r="I8" s="37" t="s">
        <v>86</v>
      </c>
      <c r="J8" s="34">
        <v>169620</v>
      </c>
      <c r="K8" s="34">
        <v>2289869</v>
      </c>
    </row>
    <row r="9" spans="1:11" x14ac:dyDescent="0.25">
      <c r="A9" s="81"/>
      <c r="B9" s="36">
        <v>45184</v>
      </c>
      <c r="C9" s="35" t="s">
        <v>245</v>
      </c>
      <c r="D9" s="35" t="s">
        <v>27</v>
      </c>
      <c r="E9" s="35" t="s">
        <v>28</v>
      </c>
      <c r="F9" s="35" t="s">
        <v>29</v>
      </c>
      <c r="G9" s="35" t="s">
        <v>246</v>
      </c>
      <c r="H9" s="34">
        <v>723582</v>
      </c>
      <c r="I9" s="37" t="s">
        <v>86</v>
      </c>
      <c r="J9" s="34">
        <v>57887</v>
      </c>
      <c r="K9" s="34">
        <v>781469</v>
      </c>
    </row>
    <row r="10" spans="1:11" x14ac:dyDescent="0.25">
      <c r="A10" s="81"/>
      <c r="B10" s="36">
        <v>45187</v>
      </c>
      <c r="C10" s="35" t="s">
        <v>247</v>
      </c>
      <c r="D10" s="35" t="s">
        <v>27</v>
      </c>
      <c r="E10" s="35" t="s">
        <v>28</v>
      </c>
      <c r="F10" s="35" t="s">
        <v>29</v>
      </c>
      <c r="G10" s="35" t="s">
        <v>248</v>
      </c>
      <c r="H10" s="34">
        <v>989309</v>
      </c>
      <c r="I10" s="37" t="s">
        <v>86</v>
      </c>
      <c r="J10" s="34">
        <v>79145</v>
      </c>
      <c r="K10" s="34">
        <v>1068454</v>
      </c>
    </row>
    <row r="11" spans="1:11" x14ac:dyDescent="0.25">
      <c r="A11" s="81"/>
      <c r="B11" s="36">
        <v>45187</v>
      </c>
      <c r="C11" s="35" t="s">
        <v>249</v>
      </c>
      <c r="D11" s="35" t="s">
        <v>27</v>
      </c>
      <c r="E11" s="35" t="s">
        <v>28</v>
      </c>
      <c r="F11" s="35" t="s">
        <v>29</v>
      </c>
      <c r="G11" s="35" t="s">
        <v>250</v>
      </c>
      <c r="H11" s="34">
        <v>2041977</v>
      </c>
      <c r="I11" s="37" t="s">
        <v>86</v>
      </c>
      <c r="J11" s="34">
        <v>163358</v>
      </c>
      <c r="K11" s="34">
        <v>2205335</v>
      </c>
    </row>
    <row r="12" spans="1:11" x14ac:dyDescent="0.25">
      <c r="A12" s="81"/>
      <c r="B12" s="36">
        <v>45196</v>
      </c>
      <c r="C12" s="35" t="s">
        <v>251</v>
      </c>
      <c r="D12" s="35" t="s">
        <v>27</v>
      </c>
      <c r="E12" s="35" t="s">
        <v>28</v>
      </c>
      <c r="F12" s="35" t="s">
        <v>29</v>
      </c>
      <c r="G12" s="35" t="s">
        <v>252</v>
      </c>
      <c r="H12" s="34">
        <v>526477</v>
      </c>
      <c r="I12" s="37" t="s">
        <v>86</v>
      </c>
      <c r="J12" s="34">
        <v>42118</v>
      </c>
      <c r="K12" s="34">
        <v>568595</v>
      </c>
    </row>
    <row r="13" spans="1:11" x14ac:dyDescent="0.25">
      <c r="A13" s="81"/>
      <c r="B13" s="36">
        <v>45196</v>
      </c>
      <c r="C13" s="35" t="s">
        <v>253</v>
      </c>
      <c r="D13" s="35" t="s">
        <v>27</v>
      </c>
      <c r="E13" s="35" t="s">
        <v>28</v>
      </c>
      <c r="F13" s="35" t="s">
        <v>29</v>
      </c>
      <c r="G13" s="35" t="s">
        <v>254</v>
      </c>
      <c r="H13" s="34">
        <v>1210975</v>
      </c>
      <c r="I13" s="37" t="s">
        <v>86</v>
      </c>
      <c r="J13" s="34">
        <v>96878</v>
      </c>
      <c r="K13" s="34">
        <v>1307853</v>
      </c>
    </row>
    <row r="14" spans="1:11" x14ac:dyDescent="0.25">
      <c r="A14" s="81"/>
      <c r="B14" s="36">
        <v>45187</v>
      </c>
      <c r="C14" s="35" t="s">
        <v>255</v>
      </c>
      <c r="D14" s="35" t="s">
        <v>85</v>
      </c>
      <c r="E14" s="35" t="s">
        <v>28</v>
      </c>
      <c r="F14" s="35" t="s">
        <v>29</v>
      </c>
      <c r="G14" s="35" t="s">
        <v>263</v>
      </c>
      <c r="H14" s="34">
        <v>-211318</v>
      </c>
      <c r="I14" s="37" t="s">
        <v>86</v>
      </c>
      <c r="J14" s="34">
        <v>-16905</v>
      </c>
      <c r="K14" s="34">
        <v>-228223</v>
      </c>
    </row>
    <row r="15" spans="1:11" x14ac:dyDescent="0.25">
      <c r="A15" s="81"/>
      <c r="B15" s="36">
        <v>45187</v>
      </c>
      <c r="C15" s="35" t="s">
        <v>256</v>
      </c>
      <c r="D15" s="35" t="s">
        <v>85</v>
      </c>
      <c r="E15" s="35" t="s">
        <v>28</v>
      </c>
      <c r="F15" s="35" t="s">
        <v>29</v>
      </c>
      <c r="G15" s="35" t="s">
        <v>264</v>
      </c>
      <c r="H15" s="34">
        <v>-144211</v>
      </c>
      <c r="I15" s="37" t="s">
        <v>31</v>
      </c>
      <c r="J15" s="34">
        <v>-14421</v>
      </c>
      <c r="K15" s="34">
        <v>-158632</v>
      </c>
    </row>
    <row r="16" spans="1:11" x14ac:dyDescent="0.25">
      <c r="A16" s="81"/>
      <c r="B16" s="36">
        <v>45199</v>
      </c>
      <c r="C16" s="35" t="s">
        <v>257</v>
      </c>
      <c r="D16" s="35" t="s">
        <v>85</v>
      </c>
      <c r="E16" s="35" t="s">
        <v>28</v>
      </c>
      <c r="F16" s="35" t="s">
        <v>29</v>
      </c>
      <c r="G16" s="35" t="s">
        <v>265</v>
      </c>
      <c r="H16" s="34">
        <v>-86213</v>
      </c>
      <c r="I16" s="37" t="s">
        <v>86</v>
      </c>
      <c r="J16" s="34">
        <v>-6897</v>
      </c>
      <c r="K16" s="34">
        <v>-93110</v>
      </c>
    </row>
    <row r="17" spans="2:11" x14ac:dyDescent="0.25">
      <c r="B17" s="36">
        <v>45199</v>
      </c>
      <c r="C17" s="35" t="s">
        <v>258</v>
      </c>
      <c r="D17" s="35" t="s">
        <v>85</v>
      </c>
      <c r="E17" s="35" t="s">
        <v>28</v>
      </c>
      <c r="F17" s="35" t="s">
        <v>29</v>
      </c>
      <c r="G17" s="35" t="s">
        <v>266</v>
      </c>
      <c r="H17" s="34">
        <v>-83397</v>
      </c>
      <c r="I17" s="37" t="s">
        <v>86</v>
      </c>
      <c r="J17" s="34">
        <v>-6672</v>
      </c>
      <c r="K17" s="34">
        <v>-90069</v>
      </c>
    </row>
    <row r="18" spans="2:11" x14ac:dyDescent="0.25">
      <c r="B18" s="36">
        <v>45199</v>
      </c>
      <c r="C18" s="35" t="s">
        <v>259</v>
      </c>
      <c r="D18" s="35" t="s">
        <v>85</v>
      </c>
      <c r="E18" s="35" t="s">
        <v>28</v>
      </c>
      <c r="F18" s="35" t="s">
        <v>29</v>
      </c>
      <c r="G18" s="35" t="s">
        <v>267</v>
      </c>
      <c r="H18" s="34">
        <v>-43700</v>
      </c>
      <c r="I18" s="37" t="s">
        <v>86</v>
      </c>
      <c r="J18" s="34">
        <v>-3496</v>
      </c>
      <c r="K18" s="34">
        <v>-47196</v>
      </c>
    </row>
    <row r="19" spans="2:11" x14ac:dyDescent="0.25">
      <c r="B19" s="36">
        <v>45199</v>
      </c>
      <c r="C19" s="35" t="s">
        <v>260</v>
      </c>
      <c r="D19" s="35" t="s">
        <v>85</v>
      </c>
      <c r="E19" s="35" t="s">
        <v>28</v>
      </c>
      <c r="F19" s="35" t="s">
        <v>29</v>
      </c>
      <c r="G19" s="35" t="s">
        <v>264</v>
      </c>
      <c r="H19" s="34">
        <v>-173994</v>
      </c>
      <c r="I19" s="37" t="s">
        <v>86</v>
      </c>
      <c r="J19" s="34">
        <v>-13920</v>
      </c>
      <c r="K19" s="34">
        <v>-187914</v>
      </c>
    </row>
    <row r="20" spans="2:11" x14ac:dyDescent="0.25">
      <c r="B20" s="88">
        <v>45178</v>
      </c>
      <c r="C20" s="89">
        <v>1957</v>
      </c>
      <c r="D20" s="35" t="s">
        <v>85</v>
      </c>
      <c r="E20" s="35" t="s">
        <v>28</v>
      </c>
      <c r="F20" s="90"/>
      <c r="G20" s="89" t="s">
        <v>9</v>
      </c>
      <c r="H20" s="34">
        <v>-275116</v>
      </c>
      <c r="I20" s="37" t="s">
        <v>86</v>
      </c>
      <c r="J20" s="34">
        <v>-22009</v>
      </c>
      <c r="K20" s="34">
        <f>+J20+H20</f>
        <v>-297125</v>
      </c>
    </row>
    <row r="21" spans="2:11" x14ac:dyDescent="0.25">
      <c r="B21" s="118" t="s">
        <v>262</v>
      </c>
      <c r="C21" s="118"/>
      <c r="D21" s="118"/>
      <c r="E21" s="35" t="s">
        <v>28</v>
      </c>
      <c r="G21" s="87" t="s">
        <v>261</v>
      </c>
      <c r="H21" s="34">
        <f>-SUM(H4:H20)*0.005</f>
        <v>-65381.86</v>
      </c>
      <c r="I21" s="34" t="s">
        <v>86</v>
      </c>
      <c r="J21" s="34">
        <f>+H21*0.08</f>
        <v>-5230.5488000000005</v>
      </c>
      <c r="K21" s="34">
        <f>+J21+H21</f>
        <v>-70612.408800000005</v>
      </c>
    </row>
  </sheetData>
  <mergeCells count="3">
    <mergeCell ref="A1:K1"/>
    <mergeCell ref="A2:K2"/>
    <mergeCell ref="B21:D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K15" activeCellId="1" sqref="K13 K15:K17"/>
    </sheetView>
  </sheetViews>
  <sheetFormatPr defaultRowHeight="15" x14ac:dyDescent="0.25"/>
  <cols>
    <col min="1" max="1" width="2.85546875" customWidth="1"/>
    <col min="2" max="2" width="14" customWidth="1"/>
    <col min="3" max="3" width="11.7109375" customWidth="1"/>
    <col min="5" max="5" width="34.140625" customWidth="1"/>
    <col min="6" max="6" width="58.140625" customWidth="1"/>
    <col min="7" max="7" width="10.85546875" customWidth="1"/>
    <col min="8" max="11" width="12.42578125" customWidth="1"/>
  </cols>
  <sheetData>
    <row r="1" spans="1:12" ht="18.75" x14ac:dyDescent="0.3">
      <c r="A1" s="114" t="s">
        <v>14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x14ac:dyDescent="0.25">
      <c r="A2" s="115" t="s">
        <v>216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37.700000000000003" customHeight="1" x14ac:dyDescent="0.25">
      <c r="A3" s="81"/>
      <c r="B3" s="83" t="s">
        <v>16</v>
      </c>
      <c r="C3" s="84" t="s">
        <v>17</v>
      </c>
      <c r="D3" s="84" t="s">
        <v>18</v>
      </c>
      <c r="E3" s="84" t="s">
        <v>21</v>
      </c>
      <c r="F3" s="84" t="s">
        <v>19</v>
      </c>
      <c r="G3" s="84" t="s">
        <v>20</v>
      </c>
      <c r="H3" s="82" t="s">
        <v>22</v>
      </c>
      <c r="I3" s="84" t="s">
        <v>23</v>
      </c>
      <c r="J3" s="82" t="s">
        <v>24</v>
      </c>
      <c r="K3" s="82" t="s">
        <v>211</v>
      </c>
      <c r="L3" s="81"/>
    </row>
    <row r="4" spans="1:12" x14ac:dyDescent="0.25">
      <c r="A4" s="81"/>
      <c r="B4" s="36">
        <v>45142</v>
      </c>
      <c r="C4" s="35" t="s">
        <v>219</v>
      </c>
      <c r="D4" s="35" t="s">
        <v>27</v>
      </c>
      <c r="E4" s="35" t="s">
        <v>30</v>
      </c>
      <c r="F4" s="35" t="s">
        <v>28</v>
      </c>
      <c r="G4" s="35" t="s">
        <v>29</v>
      </c>
      <c r="H4" s="34">
        <v>2426645</v>
      </c>
      <c r="I4" s="37" t="s">
        <v>86</v>
      </c>
      <c r="J4" s="34">
        <v>194132</v>
      </c>
      <c r="K4" s="34">
        <v>2620777</v>
      </c>
      <c r="L4" s="81"/>
    </row>
    <row r="5" spans="1:12" x14ac:dyDescent="0.25">
      <c r="A5" s="81"/>
      <c r="B5" s="36">
        <v>45156</v>
      </c>
      <c r="C5" s="35" t="s">
        <v>225</v>
      </c>
      <c r="D5" s="35" t="s">
        <v>27</v>
      </c>
      <c r="E5" s="35" t="s">
        <v>30</v>
      </c>
      <c r="F5" s="35" t="s">
        <v>28</v>
      </c>
      <c r="G5" s="35" t="s">
        <v>29</v>
      </c>
      <c r="H5" s="34">
        <v>3836059</v>
      </c>
      <c r="I5" s="37" t="s">
        <v>86</v>
      </c>
      <c r="J5" s="34">
        <v>306885</v>
      </c>
      <c r="K5" s="34">
        <v>4142944</v>
      </c>
      <c r="L5" s="81"/>
    </row>
    <row r="6" spans="1:12" x14ac:dyDescent="0.25">
      <c r="A6" s="81"/>
      <c r="B6" s="36">
        <v>45162</v>
      </c>
      <c r="C6" s="35" t="s">
        <v>228</v>
      </c>
      <c r="D6" s="35" t="s">
        <v>27</v>
      </c>
      <c r="E6" s="35" t="s">
        <v>48</v>
      </c>
      <c r="F6" s="35" t="s">
        <v>28</v>
      </c>
      <c r="G6" s="35" t="s">
        <v>29</v>
      </c>
      <c r="H6" s="34">
        <v>1473614</v>
      </c>
      <c r="I6" s="37" t="s">
        <v>86</v>
      </c>
      <c r="J6" s="34">
        <v>117889</v>
      </c>
      <c r="K6" s="34">
        <v>1591503</v>
      </c>
      <c r="L6" s="81"/>
    </row>
    <row r="7" spans="1:12" x14ac:dyDescent="0.25">
      <c r="A7" s="81"/>
      <c r="B7" s="36">
        <v>45162</v>
      </c>
      <c r="C7" s="35" t="s">
        <v>229</v>
      </c>
      <c r="D7" s="35" t="s">
        <v>27</v>
      </c>
      <c r="E7" s="35" t="s">
        <v>53</v>
      </c>
      <c r="F7" s="35" t="s">
        <v>28</v>
      </c>
      <c r="G7" s="35" t="s">
        <v>29</v>
      </c>
      <c r="H7" s="34">
        <v>2384344</v>
      </c>
      <c r="I7" s="37" t="s">
        <v>86</v>
      </c>
      <c r="J7" s="34">
        <v>190748</v>
      </c>
      <c r="K7" s="34">
        <v>2575092</v>
      </c>
      <c r="L7" s="81"/>
    </row>
    <row r="8" spans="1:12" x14ac:dyDescent="0.25">
      <c r="A8" s="81"/>
      <c r="B8" s="36">
        <v>45162</v>
      </c>
      <c r="C8" s="35" t="s">
        <v>230</v>
      </c>
      <c r="D8" s="35" t="s">
        <v>27</v>
      </c>
      <c r="E8" s="35" t="s">
        <v>41</v>
      </c>
      <c r="F8" s="35" t="s">
        <v>28</v>
      </c>
      <c r="G8" s="35" t="s">
        <v>29</v>
      </c>
      <c r="H8" s="34">
        <v>2208852</v>
      </c>
      <c r="I8" s="37" t="s">
        <v>86</v>
      </c>
      <c r="J8" s="34">
        <v>176708</v>
      </c>
      <c r="K8" s="34">
        <v>2385560</v>
      </c>
      <c r="L8" s="81"/>
    </row>
    <row r="9" spans="1:12" x14ac:dyDescent="0.25">
      <c r="B9" s="36">
        <v>45162</v>
      </c>
      <c r="C9" s="35" t="s">
        <v>231</v>
      </c>
      <c r="D9" s="35" t="s">
        <v>27</v>
      </c>
      <c r="E9" s="35" t="s">
        <v>48</v>
      </c>
      <c r="F9" s="35" t="s">
        <v>28</v>
      </c>
      <c r="G9" s="35" t="s">
        <v>29</v>
      </c>
      <c r="H9" s="34">
        <v>1283852</v>
      </c>
      <c r="I9" s="37" t="s">
        <v>86</v>
      </c>
      <c r="J9" s="34">
        <v>102708</v>
      </c>
      <c r="K9" s="34">
        <v>1386560</v>
      </c>
    </row>
    <row r="10" spans="1:12" x14ac:dyDescent="0.25">
      <c r="B10" s="36">
        <v>45168</v>
      </c>
      <c r="C10" s="35" t="s">
        <v>232</v>
      </c>
      <c r="D10" s="35" t="s">
        <v>27</v>
      </c>
      <c r="E10" s="35" t="s">
        <v>53</v>
      </c>
      <c r="F10" s="35" t="s">
        <v>28</v>
      </c>
      <c r="G10" s="35" t="s">
        <v>29</v>
      </c>
      <c r="H10" s="34">
        <v>1237507</v>
      </c>
      <c r="I10" s="37" t="s">
        <v>86</v>
      </c>
      <c r="J10" s="34">
        <v>99001</v>
      </c>
      <c r="K10" s="34">
        <v>1336508</v>
      </c>
    </row>
    <row r="11" spans="1:12" x14ac:dyDescent="0.25">
      <c r="B11" s="36">
        <v>45142</v>
      </c>
      <c r="C11" s="35" t="s">
        <v>217</v>
      </c>
      <c r="D11" s="35" t="s">
        <v>85</v>
      </c>
      <c r="E11" s="35" t="s">
        <v>218</v>
      </c>
      <c r="F11" s="35" t="s">
        <v>28</v>
      </c>
      <c r="G11" s="35" t="s">
        <v>29</v>
      </c>
      <c r="H11" s="34">
        <v>-176044</v>
      </c>
      <c r="I11" s="37" t="s">
        <v>31</v>
      </c>
      <c r="J11" s="34">
        <v>-17605</v>
      </c>
      <c r="K11" s="34">
        <v>-193649</v>
      </c>
    </row>
    <row r="12" spans="1:12" x14ac:dyDescent="0.25">
      <c r="B12" s="36">
        <v>45152</v>
      </c>
      <c r="C12" s="35" t="s">
        <v>220</v>
      </c>
      <c r="D12" s="35" t="s">
        <v>85</v>
      </c>
      <c r="E12" s="35" t="s">
        <v>221</v>
      </c>
      <c r="F12" s="35" t="s">
        <v>28</v>
      </c>
      <c r="G12" s="35" t="s">
        <v>29</v>
      </c>
      <c r="H12" s="34">
        <v>-230424</v>
      </c>
      <c r="I12" s="37" t="s">
        <v>31</v>
      </c>
      <c r="J12" s="34">
        <v>-23043</v>
      </c>
      <c r="K12" s="34">
        <v>-253467</v>
      </c>
    </row>
    <row r="13" spans="1:12" x14ac:dyDescent="0.25">
      <c r="B13" s="36">
        <v>45152</v>
      </c>
      <c r="C13" s="35" t="s">
        <v>222</v>
      </c>
      <c r="D13" s="35" t="s">
        <v>85</v>
      </c>
      <c r="E13" s="35" t="s">
        <v>9</v>
      </c>
      <c r="F13" s="35" t="s">
        <v>28</v>
      </c>
      <c r="G13" s="35" t="s">
        <v>29</v>
      </c>
      <c r="H13" s="34">
        <v>-350531</v>
      </c>
      <c r="I13" s="37" t="s">
        <v>31</v>
      </c>
      <c r="J13" s="34">
        <v>-35053</v>
      </c>
      <c r="K13" s="34">
        <v>-385584</v>
      </c>
    </row>
    <row r="14" spans="1:12" x14ac:dyDescent="0.25">
      <c r="B14" s="36">
        <v>45155</v>
      </c>
      <c r="C14" s="35" t="s">
        <v>223</v>
      </c>
      <c r="D14" s="35" t="s">
        <v>85</v>
      </c>
      <c r="E14" s="35" t="s">
        <v>224</v>
      </c>
      <c r="F14" s="35" t="s">
        <v>28</v>
      </c>
      <c r="G14" s="35" t="s">
        <v>29</v>
      </c>
      <c r="H14" s="34">
        <v>-140215</v>
      </c>
      <c r="I14" s="37" t="s">
        <v>31</v>
      </c>
      <c r="J14" s="34">
        <v>-14022</v>
      </c>
      <c r="K14" s="34">
        <v>-154237</v>
      </c>
    </row>
    <row r="15" spans="1:12" x14ac:dyDescent="0.25">
      <c r="B15" s="36">
        <v>45160</v>
      </c>
      <c r="C15" s="35" t="s">
        <v>226</v>
      </c>
      <c r="D15" s="35" t="s">
        <v>85</v>
      </c>
      <c r="E15" s="35" t="s">
        <v>9</v>
      </c>
      <c r="F15" s="35" t="s">
        <v>28</v>
      </c>
      <c r="G15" s="35" t="s">
        <v>29</v>
      </c>
      <c r="H15" s="34">
        <v>-105506</v>
      </c>
      <c r="I15" s="37" t="s">
        <v>86</v>
      </c>
      <c r="J15" s="34">
        <v>-8440</v>
      </c>
      <c r="K15" s="34">
        <v>-113946</v>
      </c>
    </row>
    <row r="16" spans="1:12" x14ac:dyDescent="0.25">
      <c r="B16" s="36">
        <v>45160</v>
      </c>
      <c r="C16" s="35" t="s">
        <v>227</v>
      </c>
      <c r="D16" s="35" t="s">
        <v>85</v>
      </c>
      <c r="E16" s="35" t="s">
        <v>9</v>
      </c>
      <c r="F16" s="35" t="s">
        <v>28</v>
      </c>
      <c r="G16" s="35" t="s">
        <v>29</v>
      </c>
      <c r="H16" s="34">
        <v>-172426</v>
      </c>
      <c r="I16" s="37" t="s">
        <v>86</v>
      </c>
      <c r="J16" s="34">
        <v>-13794</v>
      </c>
      <c r="K16" s="34">
        <v>-186220</v>
      </c>
    </row>
    <row r="17" spans="2:11" x14ac:dyDescent="0.25">
      <c r="B17" s="36">
        <v>45169</v>
      </c>
      <c r="C17" s="35" t="s">
        <v>233</v>
      </c>
      <c r="D17" s="35" t="s">
        <v>85</v>
      </c>
      <c r="E17" s="35" t="s">
        <v>9</v>
      </c>
      <c r="F17" s="35" t="s">
        <v>28</v>
      </c>
      <c r="G17" s="35" t="s">
        <v>29</v>
      </c>
      <c r="H17" s="34">
        <v>-83397</v>
      </c>
      <c r="I17" s="37" t="s">
        <v>86</v>
      </c>
      <c r="J17" s="34">
        <v>-6672</v>
      </c>
      <c r="K17" s="34">
        <v>-90069</v>
      </c>
    </row>
    <row r="18" spans="2:11" x14ac:dyDescent="0.25">
      <c r="B18" s="118" t="s">
        <v>235</v>
      </c>
      <c r="C18" s="118"/>
      <c r="D18" s="119"/>
      <c r="E18" s="85" t="s">
        <v>234</v>
      </c>
      <c r="F18" s="35" t="s">
        <v>28</v>
      </c>
      <c r="H18" s="31">
        <f>-SUM(H4:H17)*0.005</f>
        <v>-67961.649999999994</v>
      </c>
      <c r="I18" s="37" t="s">
        <v>86</v>
      </c>
      <c r="J18">
        <f>+I18*H18</f>
        <v>-5436.9319999999998</v>
      </c>
      <c r="K18" s="31">
        <f>+J18+H18</f>
        <v>-73398.581999999995</v>
      </c>
    </row>
  </sheetData>
  <autoFilter ref="A3:L17">
    <sortState ref="A4:L10">
      <sortCondition ref="B3"/>
    </sortState>
  </autoFilter>
  <mergeCells count="3">
    <mergeCell ref="A1:L1"/>
    <mergeCell ref="A2:L2"/>
    <mergeCell ref="B18:D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E29" sqref="E29"/>
    </sheetView>
  </sheetViews>
  <sheetFormatPr defaultRowHeight="15" x14ac:dyDescent="0.25"/>
  <cols>
    <col min="1" max="1" width="5.28515625" customWidth="1"/>
    <col min="2" max="4" width="10.5703125" customWidth="1"/>
    <col min="5" max="5" width="30" customWidth="1"/>
    <col min="6" max="6" width="57" customWidth="1"/>
    <col min="7" max="7" width="16.7109375" customWidth="1"/>
    <col min="8" max="11" width="15.5703125" customWidth="1"/>
  </cols>
  <sheetData>
    <row r="1" spans="1:12" ht="18.75" x14ac:dyDescent="0.3">
      <c r="A1" s="116" t="s">
        <v>14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25">
      <c r="A2" s="117" t="s">
        <v>170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25">
      <c r="A3" s="40"/>
      <c r="B3" s="40"/>
      <c r="C3" s="40"/>
      <c r="D3" s="40"/>
      <c r="E3" s="40"/>
      <c r="F3" s="40"/>
      <c r="G3" s="40"/>
      <c r="H3" s="42">
        <f t="shared" ref="H3:J3" si="0">+SUBTOTAL(9,H5:H24)</f>
        <v>8660504</v>
      </c>
      <c r="I3" s="42">
        <f t="shared" si="0"/>
        <v>0</v>
      </c>
      <c r="J3" s="42">
        <f t="shared" si="0"/>
        <v>664658</v>
      </c>
      <c r="K3" s="42">
        <f>+SUBTOTAL(9,K5:K24)</f>
        <v>9325162</v>
      </c>
      <c r="L3" s="40"/>
    </row>
    <row r="4" spans="1:12" ht="21" x14ac:dyDescent="0.25">
      <c r="B4" s="23" t="s">
        <v>16</v>
      </c>
      <c r="C4" s="24" t="s">
        <v>17</v>
      </c>
      <c r="D4" s="24" t="s">
        <v>18</v>
      </c>
      <c r="E4" s="41" t="s">
        <v>21</v>
      </c>
      <c r="F4" s="24" t="s">
        <v>19</v>
      </c>
      <c r="G4" s="24" t="s">
        <v>20</v>
      </c>
      <c r="H4" s="25" t="s">
        <v>22</v>
      </c>
      <c r="I4" s="24" t="s">
        <v>23</v>
      </c>
      <c r="J4" s="25" t="s">
        <v>24</v>
      </c>
      <c r="K4" s="25" t="s">
        <v>25</v>
      </c>
    </row>
    <row r="5" spans="1:12" x14ac:dyDescent="0.25">
      <c r="B5" s="27">
        <v>45111</v>
      </c>
      <c r="C5" s="28" t="s">
        <v>171</v>
      </c>
      <c r="D5" s="28" t="s">
        <v>27</v>
      </c>
      <c r="E5" s="28" t="s">
        <v>30</v>
      </c>
      <c r="F5" s="28" t="s">
        <v>28</v>
      </c>
      <c r="G5" s="28" t="s">
        <v>29</v>
      </c>
      <c r="H5" s="29">
        <v>2688441</v>
      </c>
      <c r="I5" s="30" t="s">
        <v>86</v>
      </c>
      <c r="J5" s="29">
        <v>215075</v>
      </c>
      <c r="K5" s="29">
        <v>2903516</v>
      </c>
    </row>
    <row r="6" spans="1:12" x14ac:dyDescent="0.25">
      <c r="B6" s="27">
        <v>45111</v>
      </c>
      <c r="C6" s="28" t="s">
        <v>172</v>
      </c>
      <c r="D6" s="28" t="s">
        <v>27</v>
      </c>
      <c r="E6" s="28" t="s">
        <v>53</v>
      </c>
      <c r="F6" s="28" t="s">
        <v>28</v>
      </c>
      <c r="G6" s="28" t="s">
        <v>29</v>
      </c>
      <c r="H6" s="29">
        <v>1114685</v>
      </c>
      <c r="I6" s="30" t="s">
        <v>86</v>
      </c>
      <c r="J6" s="29">
        <v>89175</v>
      </c>
      <c r="K6" s="29">
        <v>1203860</v>
      </c>
    </row>
    <row r="7" spans="1:12" x14ac:dyDescent="0.25">
      <c r="B7" s="27">
        <v>45117</v>
      </c>
      <c r="C7" s="28" t="s">
        <v>173</v>
      </c>
      <c r="D7" s="28" t="s">
        <v>27</v>
      </c>
      <c r="E7" s="28" t="s">
        <v>53</v>
      </c>
      <c r="F7" s="28" t="s">
        <v>28</v>
      </c>
      <c r="G7" s="28" t="s">
        <v>29</v>
      </c>
      <c r="H7" s="29">
        <v>1328062</v>
      </c>
      <c r="I7" s="30" t="s">
        <v>86</v>
      </c>
      <c r="J7" s="29">
        <v>106245</v>
      </c>
      <c r="K7" s="29">
        <v>1434307</v>
      </c>
    </row>
    <row r="8" spans="1:12" x14ac:dyDescent="0.25">
      <c r="B8" s="27">
        <v>45117</v>
      </c>
      <c r="C8" s="28" t="s">
        <v>174</v>
      </c>
      <c r="D8" s="28" t="s">
        <v>27</v>
      </c>
      <c r="E8" s="28" t="s">
        <v>55</v>
      </c>
      <c r="F8" s="28" t="s">
        <v>28</v>
      </c>
      <c r="G8" s="28" t="s">
        <v>29</v>
      </c>
      <c r="H8" s="29">
        <v>1025967</v>
      </c>
      <c r="I8" s="30" t="s">
        <v>86</v>
      </c>
      <c r="J8" s="29">
        <v>82077</v>
      </c>
      <c r="K8" s="29">
        <v>1108044</v>
      </c>
    </row>
    <row r="9" spans="1:12" x14ac:dyDescent="0.25">
      <c r="B9" s="27">
        <v>45133</v>
      </c>
      <c r="C9" s="28" t="s">
        <v>193</v>
      </c>
      <c r="D9" s="28" t="s">
        <v>27</v>
      </c>
      <c r="E9" s="28" t="s">
        <v>53</v>
      </c>
      <c r="F9" s="28" t="s">
        <v>28</v>
      </c>
      <c r="G9" s="28" t="s">
        <v>29</v>
      </c>
      <c r="H9" s="29">
        <v>2843451</v>
      </c>
      <c r="I9" s="30" t="s">
        <v>86</v>
      </c>
      <c r="J9" s="29">
        <v>227476</v>
      </c>
      <c r="K9" s="29">
        <v>3070927</v>
      </c>
    </row>
    <row r="10" spans="1:12" x14ac:dyDescent="0.25">
      <c r="B10" s="27">
        <v>45135</v>
      </c>
      <c r="C10" s="78" t="s">
        <v>215</v>
      </c>
      <c r="D10" s="28" t="s">
        <v>27</v>
      </c>
      <c r="E10" s="28" t="s">
        <v>48</v>
      </c>
      <c r="F10" s="28" t="s">
        <v>28</v>
      </c>
      <c r="G10" s="28" t="s">
        <v>214</v>
      </c>
      <c r="H10" s="29">
        <v>1403855</v>
      </c>
      <c r="I10" s="30" t="s">
        <v>86</v>
      </c>
      <c r="J10" s="29">
        <v>112308</v>
      </c>
      <c r="K10" s="29">
        <v>1516163</v>
      </c>
    </row>
    <row r="11" spans="1:12" x14ac:dyDescent="0.25">
      <c r="B11" s="36">
        <v>45127</v>
      </c>
      <c r="C11" s="35" t="s">
        <v>175</v>
      </c>
      <c r="D11" s="35" t="s">
        <v>85</v>
      </c>
      <c r="E11" s="35" t="s">
        <v>176</v>
      </c>
      <c r="F11" s="35" t="s">
        <v>28</v>
      </c>
      <c r="G11" s="35" t="s">
        <v>29</v>
      </c>
      <c r="H11" s="34">
        <v>-377018</v>
      </c>
      <c r="I11" s="37" t="s">
        <v>31</v>
      </c>
      <c r="J11" s="34">
        <v>-37702</v>
      </c>
      <c r="K11" s="29">
        <f>+J11+H11</f>
        <v>-414720</v>
      </c>
    </row>
    <row r="12" spans="1:12" x14ac:dyDescent="0.25">
      <c r="B12" s="36">
        <v>45127</v>
      </c>
      <c r="C12" s="35" t="s">
        <v>177</v>
      </c>
      <c r="D12" s="35" t="s">
        <v>85</v>
      </c>
      <c r="E12" s="35" t="s">
        <v>178</v>
      </c>
      <c r="F12" s="35" t="s">
        <v>28</v>
      </c>
      <c r="G12" s="35" t="s">
        <v>29</v>
      </c>
      <c r="H12" s="34">
        <v>-56430</v>
      </c>
      <c r="I12" s="37" t="s">
        <v>31</v>
      </c>
      <c r="J12" s="34">
        <v>-5643</v>
      </c>
      <c r="K12" s="29">
        <f t="shared" ref="K12:K24" si="1">+J12+H12</f>
        <v>-62073</v>
      </c>
    </row>
    <row r="13" spans="1:12" x14ac:dyDescent="0.25">
      <c r="B13" s="36">
        <v>45127</v>
      </c>
      <c r="C13" s="35" t="s">
        <v>179</v>
      </c>
      <c r="D13" s="35" t="s">
        <v>85</v>
      </c>
      <c r="E13" s="35" t="s">
        <v>180</v>
      </c>
      <c r="F13" s="35" t="s">
        <v>28</v>
      </c>
      <c r="G13" s="35" t="s">
        <v>29</v>
      </c>
      <c r="H13" s="34">
        <v>-52815</v>
      </c>
      <c r="I13" s="37" t="s">
        <v>31</v>
      </c>
      <c r="J13" s="34">
        <v>-5282</v>
      </c>
      <c r="K13" s="29">
        <f t="shared" si="1"/>
        <v>-58097</v>
      </c>
    </row>
    <row r="14" spans="1:12" x14ac:dyDescent="0.25">
      <c r="B14" s="36">
        <v>45127</v>
      </c>
      <c r="C14" s="35" t="s">
        <v>181</v>
      </c>
      <c r="D14" s="35" t="s">
        <v>85</v>
      </c>
      <c r="E14" s="35" t="s">
        <v>182</v>
      </c>
      <c r="F14" s="35" t="s">
        <v>28</v>
      </c>
      <c r="G14" s="35" t="s">
        <v>29</v>
      </c>
      <c r="H14" s="34">
        <v>-47672</v>
      </c>
      <c r="I14" s="37" t="s">
        <v>31</v>
      </c>
      <c r="J14" s="34">
        <v>-4767</v>
      </c>
      <c r="K14" s="29">
        <f t="shared" si="1"/>
        <v>-52439</v>
      </c>
    </row>
    <row r="15" spans="1:12" x14ac:dyDescent="0.25">
      <c r="B15" s="36">
        <v>45127</v>
      </c>
      <c r="C15" s="35" t="s">
        <v>183</v>
      </c>
      <c r="D15" s="35" t="s">
        <v>85</v>
      </c>
      <c r="E15" s="35" t="s">
        <v>184</v>
      </c>
      <c r="F15" s="35" t="s">
        <v>28</v>
      </c>
      <c r="G15" s="35" t="s">
        <v>29</v>
      </c>
      <c r="H15" s="34">
        <v>-246579</v>
      </c>
      <c r="I15" s="37" t="s">
        <v>31</v>
      </c>
      <c r="J15" s="34">
        <v>-24658</v>
      </c>
      <c r="K15" s="29">
        <f t="shared" si="1"/>
        <v>-271237</v>
      </c>
    </row>
    <row r="16" spans="1:12" x14ac:dyDescent="0.25">
      <c r="B16" s="36">
        <v>45127</v>
      </c>
      <c r="C16" s="35" t="s">
        <v>185</v>
      </c>
      <c r="D16" s="35" t="s">
        <v>85</v>
      </c>
      <c r="E16" s="35" t="s">
        <v>186</v>
      </c>
      <c r="F16" s="35" t="s">
        <v>28</v>
      </c>
      <c r="G16" s="35" t="s">
        <v>29</v>
      </c>
      <c r="H16" s="34">
        <v>-83397</v>
      </c>
      <c r="I16" s="37" t="s">
        <v>31</v>
      </c>
      <c r="J16" s="34">
        <v>-8340</v>
      </c>
      <c r="K16" s="29">
        <f t="shared" si="1"/>
        <v>-91737</v>
      </c>
    </row>
    <row r="17" spans="2:11" x14ac:dyDescent="0.25">
      <c r="B17" s="36">
        <v>45127</v>
      </c>
      <c r="C17" s="35" t="s">
        <v>187</v>
      </c>
      <c r="D17" s="35" t="s">
        <v>85</v>
      </c>
      <c r="E17" s="35" t="s">
        <v>188</v>
      </c>
      <c r="F17" s="35" t="s">
        <v>28</v>
      </c>
      <c r="G17" s="35" t="s">
        <v>29</v>
      </c>
      <c r="H17" s="34">
        <v>-282152</v>
      </c>
      <c r="I17" s="37" t="s">
        <v>86</v>
      </c>
      <c r="J17" s="34">
        <v>-22572</v>
      </c>
      <c r="K17" s="29">
        <f t="shared" si="1"/>
        <v>-304724</v>
      </c>
    </row>
    <row r="18" spans="2:11" x14ac:dyDescent="0.25">
      <c r="B18" s="36">
        <v>45127</v>
      </c>
      <c r="C18" s="35" t="s">
        <v>189</v>
      </c>
      <c r="D18" s="35" t="s">
        <v>85</v>
      </c>
      <c r="E18" s="35" t="s">
        <v>190</v>
      </c>
      <c r="F18" s="35" t="s">
        <v>28</v>
      </c>
      <c r="G18" s="35" t="s">
        <v>29</v>
      </c>
      <c r="H18" s="34">
        <v>-47672</v>
      </c>
      <c r="I18" s="37" t="s">
        <v>31</v>
      </c>
      <c r="J18" s="34">
        <v>-4767</v>
      </c>
      <c r="K18" s="29">
        <f t="shared" si="1"/>
        <v>-52439</v>
      </c>
    </row>
    <row r="19" spans="2:11" x14ac:dyDescent="0.25">
      <c r="B19" s="36">
        <v>45127</v>
      </c>
      <c r="C19" s="35" t="s">
        <v>191</v>
      </c>
      <c r="D19" s="35" t="s">
        <v>85</v>
      </c>
      <c r="E19" s="35" t="s">
        <v>192</v>
      </c>
      <c r="F19" s="35" t="s">
        <v>28</v>
      </c>
      <c r="G19" s="35" t="s">
        <v>29</v>
      </c>
      <c r="H19" s="34">
        <v>-70538</v>
      </c>
      <c r="I19" s="37" t="s">
        <v>31</v>
      </c>
      <c r="J19" s="34">
        <v>-7054</v>
      </c>
      <c r="K19" s="29">
        <f t="shared" si="1"/>
        <v>-77592</v>
      </c>
    </row>
    <row r="20" spans="2:11" x14ac:dyDescent="0.25">
      <c r="B20" s="36">
        <v>45127</v>
      </c>
      <c r="C20" s="35" t="s">
        <v>194</v>
      </c>
      <c r="D20" s="35" t="s">
        <v>85</v>
      </c>
      <c r="E20" s="35" t="s">
        <v>9</v>
      </c>
      <c r="F20" s="35" t="s">
        <v>28</v>
      </c>
      <c r="G20" s="35" t="s">
        <v>29</v>
      </c>
      <c r="H20" s="34">
        <v>-52815</v>
      </c>
      <c r="I20" s="37" t="s">
        <v>86</v>
      </c>
      <c r="J20" s="34">
        <v>-4225</v>
      </c>
      <c r="K20" s="29">
        <f t="shared" si="1"/>
        <v>-57040</v>
      </c>
    </row>
    <row r="21" spans="2:11" x14ac:dyDescent="0.25">
      <c r="B21" s="36">
        <v>45138</v>
      </c>
      <c r="C21" s="35" t="s">
        <v>195</v>
      </c>
      <c r="D21" s="35" t="s">
        <v>85</v>
      </c>
      <c r="E21" s="35" t="s">
        <v>199</v>
      </c>
      <c r="F21" s="35" t="s">
        <v>28</v>
      </c>
      <c r="G21" s="35" t="s">
        <v>29</v>
      </c>
      <c r="H21" s="34">
        <v>-141076</v>
      </c>
      <c r="I21" s="37" t="s">
        <v>31</v>
      </c>
      <c r="J21" s="34">
        <v>-14108</v>
      </c>
      <c r="K21" s="29">
        <f t="shared" si="1"/>
        <v>-155184</v>
      </c>
    </row>
    <row r="22" spans="2:11" x14ac:dyDescent="0.25">
      <c r="B22" s="36">
        <v>45138</v>
      </c>
      <c r="C22" s="35" t="s">
        <v>196</v>
      </c>
      <c r="D22" s="35" t="s">
        <v>85</v>
      </c>
      <c r="E22" s="35" t="s">
        <v>200</v>
      </c>
      <c r="F22" s="35" t="s">
        <v>28</v>
      </c>
      <c r="G22" s="35" t="s">
        <v>29</v>
      </c>
      <c r="H22" s="34">
        <v>-105506</v>
      </c>
      <c r="I22" s="37" t="s">
        <v>31</v>
      </c>
      <c r="J22" s="34">
        <v>-10551</v>
      </c>
      <c r="K22" s="29">
        <f t="shared" si="1"/>
        <v>-116057</v>
      </c>
    </row>
    <row r="23" spans="2:11" x14ac:dyDescent="0.25">
      <c r="B23" s="36">
        <v>45138</v>
      </c>
      <c r="C23" s="35" t="s">
        <v>197</v>
      </c>
      <c r="D23" s="35" t="s">
        <v>85</v>
      </c>
      <c r="E23" s="35" t="s">
        <v>201</v>
      </c>
      <c r="F23" s="35" t="s">
        <v>28</v>
      </c>
      <c r="G23" s="35" t="s">
        <v>29</v>
      </c>
      <c r="H23" s="34">
        <v>-83397</v>
      </c>
      <c r="I23" s="37" t="s">
        <v>31</v>
      </c>
      <c r="J23" s="34">
        <v>-8340</v>
      </c>
      <c r="K23" s="29">
        <f t="shared" si="1"/>
        <v>-91737</v>
      </c>
    </row>
    <row r="24" spans="2:11" x14ac:dyDescent="0.25">
      <c r="B24" s="36">
        <v>45138</v>
      </c>
      <c r="C24" s="35" t="s">
        <v>198</v>
      </c>
      <c r="D24" s="35" t="s">
        <v>85</v>
      </c>
      <c r="E24" s="35" t="s">
        <v>202</v>
      </c>
      <c r="F24" s="35" t="s">
        <v>28</v>
      </c>
      <c r="G24" s="35" t="s">
        <v>29</v>
      </c>
      <c r="H24" s="34">
        <v>-96890</v>
      </c>
      <c r="I24" s="37" t="s">
        <v>31</v>
      </c>
      <c r="J24" s="34">
        <v>-9689</v>
      </c>
      <c r="K24" s="29">
        <f t="shared" si="1"/>
        <v>-106579</v>
      </c>
    </row>
    <row r="28" spans="2:11" x14ac:dyDescent="0.25">
      <c r="I28" s="38"/>
    </row>
  </sheetData>
  <autoFilter ref="A4:L24"/>
  <mergeCells count="2">
    <mergeCell ref="A1:L1"/>
    <mergeCell ref="A2:L2"/>
  </mergeCells>
  <phoneticPr fontId="1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opLeftCell="A73" workbookViewId="0">
      <selection activeCell="H68" sqref="H68"/>
    </sheetView>
  </sheetViews>
  <sheetFormatPr defaultColWidth="9.140625" defaultRowHeight="15" outlineLevelRow="1" x14ac:dyDescent="0.25"/>
  <cols>
    <col min="1" max="1" width="1.42578125" customWidth="1"/>
    <col min="2" max="2" width="14.28515625" style="26" customWidth="1"/>
    <col min="3" max="4" width="11.42578125" customWidth="1"/>
    <col min="5" max="5" width="61" customWidth="1"/>
    <col min="6" max="6" width="17.28515625" customWidth="1"/>
    <col min="7" max="7" width="51.85546875" customWidth="1"/>
    <col min="8" max="8" width="17.140625" style="31" customWidth="1"/>
    <col min="9" max="9" width="11.42578125" customWidth="1"/>
    <col min="10" max="11" width="15.7109375" style="31" customWidth="1"/>
  </cols>
  <sheetData>
    <row r="1" spans="1:11" ht="18.75" x14ac:dyDescent="0.3">
      <c r="A1" s="116" t="s">
        <v>14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x14ac:dyDescent="0.25">
      <c r="A2" s="117" t="s">
        <v>15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x14ac:dyDescent="0.25">
      <c r="A3" s="40"/>
      <c r="B3" s="40"/>
      <c r="C3" s="40"/>
      <c r="D3" s="40"/>
      <c r="E3" s="40"/>
      <c r="F3" s="40"/>
      <c r="G3" s="40"/>
      <c r="H3" s="42">
        <f t="shared" ref="H3:J3" si="0">+SUBTOTAL(9,H5:H99)</f>
        <v>69538334</v>
      </c>
      <c r="I3" s="42">
        <f t="shared" si="0"/>
        <v>0</v>
      </c>
      <c r="J3" s="42">
        <f t="shared" si="0"/>
        <v>7051357</v>
      </c>
      <c r="K3" s="42">
        <f>+SUBTOTAL(9,K5:K99)</f>
        <v>75766807</v>
      </c>
    </row>
    <row r="4" spans="1:11" ht="33.950000000000003" customHeight="1" x14ac:dyDescent="0.25">
      <c r="B4" s="23" t="s">
        <v>16</v>
      </c>
      <c r="C4" s="24" t="s">
        <v>17</v>
      </c>
      <c r="D4" s="24" t="s">
        <v>18</v>
      </c>
      <c r="E4" s="24" t="s">
        <v>19</v>
      </c>
      <c r="F4" s="24" t="s">
        <v>20</v>
      </c>
      <c r="G4" s="24" t="s">
        <v>21</v>
      </c>
      <c r="H4" s="25" t="s">
        <v>22</v>
      </c>
      <c r="I4" s="24" t="s">
        <v>23</v>
      </c>
      <c r="J4" s="25" t="s">
        <v>24</v>
      </c>
      <c r="K4" s="25" t="s">
        <v>25</v>
      </c>
    </row>
    <row r="5" spans="1:11" outlineLevel="1" x14ac:dyDescent="0.25">
      <c r="A5">
        <f t="shared" ref="A5:A36" si="1">+MONTH(B5)</f>
        <v>1</v>
      </c>
      <c r="B5" s="27">
        <v>44936</v>
      </c>
      <c r="C5" s="28" t="s">
        <v>26</v>
      </c>
      <c r="D5" s="28" t="s">
        <v>27</v>
      </c>
      <c r="E5" s="28" t="s">
        <v>28</v>
      </c>
      <c r="F5" s="28" t="s">
        <v>29</v>
      </c>
      <c r="G5" s="28" t="s">
        <v>30</v>
      </c>
      <c r="H5" s="29">
        <v>3291207</v>
      </c>
      <c r="I5" s="30" t="s">
        <v>31</v>
      </c>
      <c r="J5" s="29">
        <v>329121</v>
      </c>
      <c r="K5" s="29">
        <f t="shared" ref="K5:K42" si="2">+J5+H5</f>
        <v>3620328</v>
      </c>
    </row>
    <row r="6" spans="1:11" outlineLevel="1" x14ac:dyDescent="0.25">
      <c r="A6">
        <f t="shared" si="1"/>
        <v>1</v>
      </c>
      <c r="B6" s="27">
        <v>44937</v>
      </c>
      <c r="C6" s="28" t="s">
        <v>32</v>
      </c>
      <c r="D6" s="28" t="s">
        <v>27</v>
      </c>
      <c r="E6" s="28" t="s">
        <v>28</v>
      </c>
      <c r="F6" s="28" t="s">
        <v>29</v>
      </c>
      <c r="G6" s="28" t="s">
        <v>33</v>
      </c>
      <c r="H6" s="29">
        <v>963954</v>
      </c>
      <c r="I6" s="30" t="s">
        <v>31</v>
      </c>
      <c r="J6" s="29">
        <v>96395</v>
      </c>
      <c r="K6" s="29">
        <f t="shared" si="2"/>
        <v>1060349</v>
      </c>
    </row>
    <row r="7" spans="1:11" outlineLevel="1" x14ac:dyDescent="0.25">
      <c r="A7">
        <f t="shared" si="1"/>
        <v>2</v>
      </c>
      <c r="B7" s="27">
        <v>44960</v>
      </c>
      <c r="C7" s="28" t="s">
        <v>34</v>
      </c>
      <c r="D7" s="28" t="s">
        <v>27</v>
      </c>
      <c r="E7" s="28" t="s">
        <v>28</v>
      </c>
      <c r="F7" s="28" t="s">
        <v>29</v>
      </c>
      <c r="G7" s="28" t="s">
        <v>35</v>
      </c>
      <c r="H7" s="29">
        <v>1221846</v>
      </c>
      <c r="I7" s="30" t="s">
        <v>31</v>
      </c>
      <c r="J7" s="29">
        <v>122185</v>
      </c>
      <c r="K7" s="29">
        <f t="shared" si="2"/>
        <v>1344031</v>
      </c>
    </row>
    <row r="8" spans="1:11" outlineLevel="1" x14ac:dyDescent="0.25">
      <c r="A8">
        <f t="shared" si="1"/>
        <v>2</v>
      </c>
      <c r="B8" s="27">
        <v>44964</v>
      </c>
      <c r="C8" s="28" t="s">
        <v>36</v>
      </c>
      <c r="D8" s="28" t="s">
        <v>27</v>
      </c>
      <c r="E8" s="28" t="s">
        <v>28</v>
      </c>
      <c r="F8" s="28" t="s">
        <v>29</v>
      </c>
      <c r="G8" s="28" t="s">
        <v>37</v>
      </c>
      <c r="H8" s="29">
        <v>852982</v>
      </c>
      <c r="I8" s="30" t="s">
        <v>31</v>
      </c>
      <c r="J8" s="29">
        <v>85298</v>
      </c>
      <c r="K8" s="29">
        <f t="shared" si="2"/>
        <v>938280</v>
      </c>
    </row>
    <row r="9" spans="1:11" outlineLevel="1" x14ac:dyDescent="0.25">
      <c r="A9">
        <f t="shared" si="1"/>
        <v>2</v>
      </c>
      <c r="B9" s="27">
        <v>44964</v>
      </c>
      <c r="C9" s="28" t="s">
        <v>38</v>
      </c>
      <c r="D9" s="28" t="s">
        <v>27</v>
      </c>
      <c r="E9" s="28" t="s">
        <v>28</v>
      </c>
      <c r="F9" s="28" t="s">
        <v>29</v>
      </c>
      <c r="G9" s="28" t="s">
        <v>39</v>
      </c>
      <c r="H9" s="29">
        <v>1062518</v>
      </c>
      <c r="I9" s="30" t="s">
        <v>31</v>
      </c>
      <c r="J9" s="29">
        <v>106252</v>
      </c>
      <c r="K9" s="29">
        <f t="shared" si="2"/>
        <v>1168770</v>
      </c>
    </row>
    <row r="10" spans="1:11" outlineLevel="1" x14ac:dyDescent="0.25">
      <c r="A10">
        <f t="shared" si="1"/>
        <v>2</v>
      </c>
      <c r="B10" s="27">
        <v>44964</v>
      </c>
      <c r="C10" s="28" t="s">
        <v>40</v>
      </c>
      <c r="D10" s="28" t="s">
        <v>27</v>
      </c>
      <c r="E10" s="28" t="s">
        <v>28</v>
      </c>
      <c r="F10" s="28" t="s">
        <v>29</v>
      </c>
      <c r="G10" s="28" t="s">
        <v>41</v>
      </c>
      <c r="H10" s="29">
        <v>980339</v>
      </c>
      <c r="I10" s="30" t="s">
        <v>31</v>
      </c>
      <c r="J10" s="29">
        <v>98034</v>
      </c>
      <c r="K10" s="29">
        <f t="shared" si="2"/>
        <v>1078373</v>
      </c>
    </row>
    <row r="11" spans="1:11" outlineLevel="1" x14ac:dyDescent="0.25">
      <c r="A11">
        <f t="shared" si="1"/>
        <v>2</v>
      </c>
      <c r="B11" s="27">
        <v>44964</v>
      </c>
      <c r="C11" s="28" t="s">
        <v>42</v>
      </c>
      <c r="D11" s="28" t="s">
        <v>27</v>
      </c>
      <c r="E11" s="28" t="s">
        <v>28</v>
      </c>
      <c r="F11" s="28" t="s">
        <v>29</v>
      </c>
      <c r="G11" s="28" t="s">
        <v>43</v>
      </c>
      <c r="H11" s="29">
        <v>2704058</v>
      </c>
      <c r="I11" s="30" t="s">
        <v>31</v>
      </c>
      <c r="J11" s="29">
        <v>270406</v>
      </c>
      <c r="K11" s="29">
        <f t="shared" si="2"/>
        <v>2974464</v>
      </c>
    </row>
    <row r="12" spans="1:11" outlineLevel="1" x14ac:dyDescent="0.25">
      <c r="A12">
        <f t="shared" si="1"/>
        <v>2</v>
      </c>
      <c r="B12" s="27">
        <v>44970</v>
      </c>
      <c r="C12" s="28" t="s">
        <v>44</v>
      </c>
      <c r="D12" s="28" t="s">
        <v>27</v>
      </c>
      <c r="E12" s="28" t="s">
        <v>28</v>
      </c>
      <c r="F12" s="28" t="s">
        <v>29</v>
      </c>
      <c r="G12" s="28" t="s">
        <v>45</v>
      </c>
      <c r="H12" s="29">
        <v>2604585</v>
      </c>
      <c r="I12" s="30" t="s">
        <v>31</v>
      </c>
      <c r="J12" s="29">
        <v>260459</v>
      </c>
      <c r="K12" s="29">
        <f t="shared" si="2"/>
        <v>2865044</v>
      </c>
    </row>
    <row r="13" spans="1:11" outlineLevel="1" x14ac:dyDescent="0.25">
      <c r="A13">
        <f t="shared" si="1"/>
        <v>2</v>
      </c>
      <c r="B13" s="27">
        <v>44972</v>
      </c>
      <c r="C13" s="28" t="s">
        <v>46</v>
      </c>
      <c r="D13" s="28" t="s">
        <v>27</v>
      </c>
      <c r="E13" s="28" t="s">
        <v>28</v>
      </c>
      <c r="F13" s="28" t="s">
        <v>29</v>
      </c>
      <c r="G13" s="28" t="s">
        <v>41</v>
      </c>
      <c r="H13" s="29">
        <v>1350704</v>
      </c>
      <c r="I13" s="30" t="s">
        <v>31</v>
      </c>
      <c r="J13" s="29">
        <v>135070</v>
      </c>
      <c r="K13" s="29">
        <f t="shared" si="2"/>
        <v>1485774</v>
      </c>
    </row>
    <row r="14" spans="1:11" outlineLevel="1" x14ac:dyDescent="0.25">
      <c r="A14">
        <f t="shared" si="1"/>
        <v>2</v>
      </c>
      <c r="B14" s="27">
        <v>44979</v>
      </c>
      <c r="C14" s="28" t="s">
        <v>47</v>
      </c>
      <c r="D14" s="28" t="s">
        <v>27</v>
      </c>
      <c r="E14" s="28" t="s">
        <v>28</v>
      </c>
      <c r="F14" s="28" t="s">
        <v>29</v>
      </c>
      <c r="G14" s="28" t="s">
        <v>48</v>
      </c>
      <c r="H14" s="29">
        <v>1055051</v>
      </c>
      <c r="I14" s="30" t="s">
        <v>31</v>
      </c>
      <c r="J14" s="29">
        <v>105505</v>
      </c>
      <c r="K14" s="29">
        <f t="shared" si="2"/>
        <v>1160556</v>
      </c>
    </row>
    <row r="15" spans="1:11" outlineLevel="1" x14ac:dyDescent="0.25">
      <c r="A15">
        <f t="shared" si="1"/>
        <v>2</v>
      </c>
      <c r="B15" s="27">
        <v>44979</v>
      </c>
      <c r="C15" s="28" t="s">
        <v>49</v>
      </c>
      <c r="D15" s="28" t="s">
        <v>27</v>
      </c>
      <c r="E15" s="28" t="s">
        <v>28</v>
      </c>
      <c r="F15" s="28" t="s">
        <v>29</v>
      </c>
      <c r="G15" s="28" t="s">
        <v>30</v>
      </c>
      <c r="H15" s="29">
        <v>2201724</v>
      </c>
      <c r="I15" s="30" t="s">
        <v>31</v>
      </c>
      <c r="J15" s="29">
        <v>220172</v>
      </c>
      <c r="K15" s="29">
        <f t="shared" si="2"/>
        <v>2421896</v>
      </c>
    </row>
    <row r="16" spans="1:11" outlineLevel="1" x14ac:dyDescent="0.25">
      <c r="A16">
        <f t="shared" si="1"/>
        <v>3</v>
      </c>
      <c r="B16" s="27">
        <v>44989</v>
      </c>
      <c r="C16" s="28" t="s">
        <v>50</v>
      </c>
      <c r="D16" s="28" t="s">
        <v>27</v>
      </c>
      <c r="E16" s="28" t="s">
        <v>28</v>
      </c>
      <c r="F16" s="28" t="s">
        <v>29</v>
      </c>
      <c r="G16" s="28" t="s">
        <v>51</v>
      </c>
      <c r="H16" s="29">
        <v>1260359</v>
      </c>
      <c r="I16" s="30" t="s">
        <v>31</v>
      </c>
      <c r="J16" s="29">
        <v>126036</v>
      </c>
      <c r="K16" s="29">
        <f t="shared" si="2"/>
        <v>1386395</v>
      </c>
    </row>
    <row r="17" spans="1:11" outlineLevel="1" x14ac:dyDescent="0.25">
      <c r="A17">
        <f t="shared" si="1"/>
        <v>3</v>
      </c>
      <c r="B17" s="27">
        <v>44996</v>
      </c>
      <c r="C17" s="28" t="s">
        <v>52</v>
      </c>
      <c r="D17" s="28" t="s">
        <v>27</v>
      </c>
      <c r="E17" s="28" t="s">
        <v>28</v>
      </c>
      <c r="F17" s="28" t="s">
        <v>29</v>
      </c>
      <c r="G17" s="28" t="s">
        <v>53</v>
      </c>
      <c r="H17" s="29">
        <v>2154902</v>
      </c>
      <c r="I17" s="30" t="s">
        <v>31</v>
      </c>
      <c r="J17" s="29">
        <v>215490</v>
      </c>
      <c r="K17" s="29">
        <f t="shared" si="2"/>
        <v>2370392</v>
      </c>
    </row>
    <row r="18" spans="1:11" outlineLevel="1" x14ac:dyDescent="0.25">
      <c r="A18">
        <f t="shared" si="1"/>
        <v>3</v>
      </c>
      <c r="B18" s="27">
        <v>44999</v>
      </c>
      <c r="C18" s="28" t="s">
        <v>54</v>
      </c>
      <c r="D18" s="28" t="s">
        <v>27</v>
      </c>
      <c r="E18" s="28" t="s">
        <v>28</v>
      </c>
      <c r="F18" s="28" t="s">
        <v>29</v>
      </c>
      <c r="G18" s="28" t="s">
        <v>55</v>
      </c>
      <c r="H18" s="29">
        <v>1473608</v>
      </c>
      <c r="I18" s="30" t="s">
        <v>31</v>
      </c>
      <c r="J18" s="29">
        <v>147361</v>
      </c>
      <c r="K18" s="29">
        <f t="shared" si="2"/>
        <v>1620969</v>
      </c>
    </row>
    <row r="19" spans="1:11" outlineLevel="1" x14ac:dyDescent="0.25">
      <c r="A19">
        <f t="shared" si="1"/>
        <v>3</v>
      </c>
      <c r="B19" s="27">
        <v>45003</v>
      </c>
      <c r="C19" s="28" t="s">
        <v>56</v>
      </c>
      <c r="D19" s="28" t="s">
        <v>27</v>
      </c>
      <c r="E19" s="28" t="s">
        <v>28</v>
      </c>
      <c r="F19" s="28" t="s">
        <v>29</v>
      </c>
      <c r="G19" s="28" t="s">
        <v>30</v>
      </c>
      <c r="H19" s="29">
        <v>1337891</v>
      </c>
      <c r="I19" s="30" t="s">
        <v>31</v>
      </c>
      <c r="J19" s="29">
        <v>133789</v>
      </c>
      <c r="K19" s="29">
        <f t="shared" si="2"/>
        <v>1471680</v>
      </c>
    </row>
    <row r="20" spans="1:11" outlineLevel="1" x14ac:dyDescent="0.25">
      <c r="A20">
        <f t="shared" si="1"/>
        <v>3</v>
      </c>
      <c r="B20" s="27">
        <v>45003</v>
      </c>
      <c r="C20" s="33" t="s">
        <v>57</v>
      </c>
      <c r="D20" s="28" t="s">
        <v>27</v>
      </c>
      <c r="E20" s="28" t="s">
        <v>28</v>
      </c>
      <c r="F20" s="28" t="s">
        <v>29</v>
      </c>
      <c r="G20" s="28" t="s">
        <v>51</v>
      </c>
      <c r="H20" s="29">
        <v>552938</v>
      </c>
      <c r="I20" s="30" t="s">
        <v>31</v>
      </c>
      <c r="J20" s="29">
        <v>55294</v>
      </c>
      <c r="K20" s="29">
        <f t="shared" si="2"/>
        <v>608232</v>
      </c>
    </row>
    <row r="21" spans="1:11" outlineLevel="1" x14ac:dyDescent="0.25">
      <c r="A21">
        <f t="shared" si="1"/>
        <v>3</v>
      </c>
      <c r="B21" s="27">
        <v>45010</v>
      </c>
      <c r="C21" s="33" t="s">
        <v>58</v>
      </c>
      <c r="D21" s="28" t="s">
        <v>27</v>
      </c>
      <c r="E21" s="28" t="s">
        <v>28</v>
      </c>
      <c r="F21" s="28" t="s">
        <v>29</v>
      </c>
      <c r="G21" s="28" t="s">
        <v>55</v>
      </c>
      <c r="H21" s="29">
        <v>1055051</v>
      </c>
      <c r="I21" s="30" t="s">
        <v>31</v>
      </c>
      <c r="J21" s="29">
        <v>105505</v>
      </c>
      <c r="K21" s="29">
        <f t="shared" si="2"/>
        <v>1160556</v>
      </c>
    </row>
    <row r="22" spans="1:11" outlineLevel="1" x14ac:dyDescent="0.25">
      <c r="A22">
        <f t="shared" si="1"/>
        <v>3</v>
      </c>
      <c r="B22" s="27">
        <v>45010</v>
      </c>
      <c r="C22" s="33" t="s">
        <v>59</v>
      </c>
      <c r="D22" s="28" t="s">
        <v>27</v>
      </c>
      <c r="E22" s="28" t="s">
        <v>28</v>
      </c>
      <c r="F22" s="28" t="s">
        <v>29</v>
      </c>
      <c r="G22" s="28" t="s">
        <v>41</v>
      </c>
      <c r="H22" s="29">
        <v>1614285</v>
      </c>
      <c r="I22" s="30" t="s">
        <v>31</v>
      </c>
      <c r="J22" s="29">
        <v>161429</v>
      </c>
      <c r="K22" s="29">
        <f t="shared" si="2"/>
        <v>1775714</v>
      </c>
    </row>
    <row r="23" spans="1:11" outlineLevel="1" x14ac:dyDescent="0.25">
      <c r="A23">
        <f t="shared" si="1"/>
        <v>3</v>
      </c>
      <c r="B23" s="27">
        <v>45012</v>
      </c>
      <c r="C23" s="33" t="s">
        <v>60</v>
      </c>
      <c r="D23" s="28" t="s">
        <v>27</v>
      </c>
      <c r="E23" s="28" t="s">
        <v>28</v>
      </c>
      <c r="F23" s="28" t="s">
        <v>29</v>
      </c>
      <c r="G23" s="28" t="s">
        <v>61</v>
      </c>
      <c r="H23" s="29">
        <v>2330116</v>
      </c>
      <c r="I23" s="30" t="s">
        <v>31</v>
      </c>
      <c r="J23" s="29">
        <v>233012</v>
      </c>
      <c r="K23" s="29">
        <f t="shared" si="2"/>
        <v>2563128</v>
      </c>
    </row>
    <row r="24" spans="1:11" outlineLevel="1" x14ac:dyDescent="0.25">
      <c r="A24">
        <f t="shared" si="1"/>
        <v>3</v>
      </c>
      <c r="B24" s="27">
        <v>45012</v>
      </c>
      <c r="C24" s="33" t="s">
        <v>62</v>
      </c>
      <c r="D24" s="28" t="s">
        <v>27</v>
      </c>
      <c r="E24" s="28" t="s">
        <v>28</v>
      </c>
      <c r="F24" s="28" t="s">
        <v>29</v>
      </c>
      <c r="G24" s="28" t="s">
        <v>51</v>
      </c>
      <c r="H24" s="29">
        <v>706834</v>
      </c>
      <c r="I24" s="30" t="s">
        <v>31</v>
      </c>
      <c r="J24" s="29">
        <v>70683</v>
      </c>
      <c r="K24" s="29">
        <f t="shared" si="2"/>
        <v>777517</v>
      </c>
    </row>
    <row r="25" spans="1:11" outlineLevel="1" x14ac:dyDescent="0.25">
      <c r="A25">
        <f t="shared" si="1"/>
        <v>4</v>
      </c>
      <c r="B25" s="27">
        <v>45021</v>
      </c>
      <c r="C25" s="33" t="s">
        <v>63</v>
      </c>
      <c r="D25" s="28" t="s">
        <v>27</v>
      </c>
      <c r="E25" s="28" t="s">
        <v>28</v>
      </c>
      <c r="F25" s="28" t="s">
        <v>29</v>
      </c>
      <c r="G25" s="28" t="s">
        <v>53</v>
      </c>
      <c r="H25" s="29">
        <v>1753270</v>
      </c>
      <c r="I25" s="30" t="s">
        <v>31</v>
      </c>
      <c r="J25" s="29">
        <v>175327</v>
      </c>
      <c r="K25" s="29">
        <f t="shared" si="2"/>
        <v>1928597</v>
      </c>
    </row>
    <row r="26" spans="1:11" outlineLevel="1" x14ac:dyDescent="0.25">
      <c r="A26">
        <f t="shared" si="1"/>
        <v>4</v>
      </c>
      <c r="B26" s="27">
        <v>45021</v>
      </c>
      <c r="C26" s="33" t="s">
        <v>64</v>
      </c>
      <c r="D26" s="28" t="s">
        <v>27</v>
      </c>
      <c r="E26" s="28" t="s">
        <v>28</v>
      </c>
      <c r="F26" s="28" t="s">
        <v>29</v>
      </c>
      <c r="G26" s="28" t="s">
        <v>41</v>
      </c>
      <c r="H26" s="29">
        <v>1151988</v>
      </c>
      <c r="I26" s="30" t="s">
        <v>31</v>
      </c>
      <c r="J26" s="29">
        <v>115199</v>
      </c>
      <c r="K26" s="29">
        <f t="shared" si="2"/>
        <v>1267187</v>
      </c>
    </row>
    <row r="27" spans="1:11" outlineLevel="1" x14ac:dyDescent="0.25">
      <c r="A27">
        <f t="shared" si="1"/>
        <v>4</v>
      </c>
      <c r="B27" s="27">
        <v>45023</v>
      </c>
      <c r="C27" s="33" t="s">
        <v>65</v>
      </c>
      <c r="D27" s="28" t="s">
        <v>27</v>
      </c>
      <c r="E27" s="28" t="s">
        <v>28</v>
      </c>
      <c r="F27" s="28" t="s">
        <v>29</v>
      </c>
      <c r="G27" s="28" t="s">
        <v>66</v>
      </c>
      <c r="H27" s="29">
        <v>970289</v>
      </c>
      <c r="I27" s="30" t="s">
        <v>31</v>
      </c>
      <c r="J27" s="29">
        <v>97029</v>
      </c>
      <c r="K27" s="29">
        <f t="shared" si="2"/>
        <v>1067318</v>
      </c>
    </row>
    <row r="28" spans="1:11" outlineLevel="1" x14ac:dyDescent="0.25">
      <c r="A28">
        <f t="shared" si="1"/>
        <v>4</v>
      </c>
      <c r="B28" s="27">
        <v>45023</v>
      </c>
      <c r="C28" s="33" t="s">
        <v>67</v>
      </c>
      <c r="D28" s="28" t="s">
        <v>27</v>
      </c>
      <c r="E28" s="28" t="s">
        <v>28</v>
      </c>
      <c r="F28" s="28" t="s">
        <v>29</v>
      </c>
      <c r="G28" s="28" t="s">
        <v>55</v>
      </c>
      <c r="H28" s="29">
        <v>1533379</v>
      </c>
      <c r="I28" s="30" t="s">
        <v>31</v>
      </c>
      <c r="J28" s="29">
        <v>153338</v>
      </c>
      <c r="K28" s="29">
        <f t="shared" si="2"/>
        <v>1686717</v>
      </c>
    </row>
    <row r="29" spans="1:11" outlineLevel="1" x14ac:dyDescent="0.25">
      <c r="A29">
        <f t="shared" si="1"/>
        <v>4</v>
      </c>
      <c r="B29" s="27">
        <v>45031</v>
      </c>
      <c r="C29" s="33" t="s">
        <v>68</v>
      </c>
      <c r="D29" s="28" t="s">
        <v>27</v>
      </c>
      <c r="E29" s="28" t="s">
        <v>28</v>
      </c>
      <c r="F29" s="28" t="s">
        <v>29</v>
      </c>
      <c r="G29" s="28" t="s">
        <v>69</v>
      </c>
      <c r="H29" s="29">
        <v>827262</v>
      </c>
      <c r="I29" s="30" t="s">
        <v>31</v>
      </c>
      <c r="J29" s="29">
        <v>82726</v>
      </c>
      <c r="K29" s="29">
        <f t="shared" si="2"/>
        <v>909988</v>
      </c>
    </row>
    <row r="30" spans="1:11" outlineLevel="1" x14ac:dyDescent="0.25">
      <c r="A30">
        <f t="shared" si="1"/>
        <v>4</v>
      </c>
      <c r="B30" s="27">
        <v>45034</v>
      </c>
      <c r="C30" s="33" t="s">
        <v>70</v>
      </c>
      <c r="D30" s="28" t="s">
        <v>27</v>
      </c>
      <c r="E30" s="28" t="s">
        <v>28</v>
      </c>
      <c r="F30" s="28" t="s">
        <v>29</v>
      </c>
      <c r="G30" s="28" t="s">
        <v>53</v>
      </c>
      <c r="H30" s="29">
        <v>2122720</v>
      </c>
      <c r="I30" s="30" t="s">
        <v>31</v>
      </c>
      <c r="J30" s="29">
        <v>212272</v>
      </c>
      <c r="K30" s="29">
        <f t="shared" si="2"/>
        <v>2334992</v>
      </c>
    </row>
    <row r="31" spans="1:11" outlineLevel="1" x14ac:dyDescent="0.25">
      <c r="A31">
        <f t="shared" si="1"/>
        <v>4</v>
      </c>
      <c r="B31" s="27">
        <v>45034</v>
      </c>
      <c r="C31" s="33" t="s">
        <v>71</v>
      </c>
      <c r="D31" s="28" t="s">
        <v>27</v>
      </c>
      <c r="E31" s="28" t="s">
        <v>28</v>
      </c>
      <c r="F31" s="28" t="s">
        <v>29</v>
      </c>
      <c r="G31" s="28" t="s">
        <v>41</v>
      </c>
      <c r="H31" s="29">
        <v>1929758</v>
      </c>
      <c r="I31" s="30" t="s">
        <v>31</v>
      </c>
      <c r="J31" s="29">
        <v>192976</v>
      </c>
      <c r="K31" s="29">
        <f t="shared" si="2"/>
        <v>2122734</v>
      </c>
    </row>
    <row r="32" spans="1:11" outlineLevel="1" x14ac:dyDescent="0.25">
      <c r="A32">
        <f t="shared" si="1"/>
        <v>4</v>
      </c>
      <c r="B32" s="27">
        <v>45035</v>
      </c>
      <c r="C32" s="33" t="s">
        <v>72</v>
      </c>
      <c r="D32" s="28" t="s">
        <v>27</v>
      </c>
      <c r="E32" s="28" t="s">
        <v>28</v>
      </c>
      <c r="F32" s="28" t="s">
        <v>29</v>
      </c>
      <c r="G32" s="28" t="s">
        <v>73</v>
      </c>
      <c r="H32" s="29">
        <v>1867841</v>
      </c>
      <c r="I32" s="30" t="s">
        <v>31</v>
      </c>
      <c r="J32" s="29">
        <v>186784</v>
      </c>
      <c r="K32" s="29">
        <f t="shared" si="2"/>
        <v>2054625</v>
      </c>
    </row>
    <row r="33" spans="1:11" outlineLevel="1" x14ac:dyDescent="0.25">
      <c r="A33">
        <f t="shared" si="1"/>
        <v>4</v>
      </c>
      <c r="B33" s="27">
        <v>45038</v>
      </c>
      <c r="C33" s="33" t="s">
        <v>74</v>
      </c>
      <c r="D33" s="28" t="s">
        <v>27</v>
      </c>
      <c r="E33" s="28" t="s">
        <v>28</v>
      </c>
      <c r="F33" s="28" t="s">
        <v>29</v>
      </c>
      <c r="G33" s="28" t="s">
        <v>30</v>
      </c>
      <c r="H33" s="29">
        <v>1281875</v>
      </c>
      <c r="I33" s="30" t="s">
        <v>31</v>
      </c>
      <c r="J33" s="29">
        <v>128188</v>
      </c>
      <c r="K33" s="29">
        <f t="shared" si="2"/>
        <v>1410063</v>
      </c>
    </row>
    <row r="34" spans="1:11" outlineLevel="1" x14ac:dyDescent="0.25">
      <c r="A34">
        <f t="shared" si="1"/>
        <v>5</v>
      </c>
      <c r="B34" s="27">
        <v>45048</v>
      </c>
      <c r="C34" s="33" t="s">
        <v>75</v>
      </c>
      <c r="D34" s="28" t="s">
        <v>27</v>
      </c>
      <c r="E34" s="28" t="s">
        <v>28</v>
      </c>
      <c r="F34" s="28" t="s">
        <v>29</v>
      </c>
      <c r="G34" s="28" t="s">
        <v>41</v>
      </c>
      <c r="H34" s="29">
        <v>946545</v>
      </c>
      <c r="I34" s="30" t="s">
        <v>31</v>
      </c>
      <c r="J34" s="29">
        <v>94655</v>
      </c>
      <c r="K34" s="29">
        <f t="shared" si="2"/>
        <v>1041200</v>
      </c>
    </row>
    <row r="35" spans="1:11" outlineLevel="1" x14ac:dyDescent="0.25">
      <c r="A35">
        <f t="shared" si="1"/>
        <v>5</v>
      </c>
      <c r="B35" s="27">
        <v>45048</v>
      </c>
      <c r="C35" s="28" t="s">
        <v>76</v>
      </c>
      <c r="D35" s="28" t="s">
        <v>27</v>
      </c>
      <c r="E35" s="28" t="s">
        <v>28</v>
      </c>
      <c r="F35" s="28" t="s">
        <v>29</v>
      </c>
      <c r="G35" s="28" t="s">
        <v>55</v>
      </c>
      <c r="H35" s="29">
        <v>3066350</v>
      </c>
      <c r="I35" s="30" t="s">
        <v>31</v>
      </c>
      <c r="J35" s="29">
        <v>306635</v>
      </c>
      <c r="K35" s="29">
        <f t="shared" si="2"/>
        <v>3372985</v>
      </c>
    </row>
    <row r="36" spans="1:11" outlineLevel="1" x14ac:dyDescent="0.25">
      <c r="A36">
        <f t="shared" si="1"/>
        <v>5</v>
      </c>
      <c r="B36" s="27">
        <v>45048</v>
      </c>
      <c r="C36" s="28" t="s">
        <v>77</v>
      </c>
      <c r="D36" s="28" t="s">
        <v>27</v>
      </c>
      <c r="E36" s="28" t="s">
        <v>28</v>
      </c>
      <c r="F36" s="28" t="s">
        <v>29</v>
      </c>
      <c r="G36" s="28" t="s">
        <v>53</v>
      </c>
      <c r="H36" s="29">
        <v>2078581</v>
      </c>
      <c r="I36" s="30" t="s">
        <v>31</v>
      </c>
      <c r="J36" s="29">
        <v>207858</v>
      </c>
      <c r="K36" s="29">
        <f t="shared" si="2"/>
        <v>2286439</v>
      </c>
    </row>
    <row r="37" spans="1:11" outlineLevel="1" x14ac:dyDescent="0.25">
      <c r="A37">
        <f t="shared" ref="A37:A69" si="3">+MONTH(B37)</f>
        <v>5</v>
      </c>
      <c r="B37" s="27">
        <v>45049</v>
      </c>
      <c r="C37" s="28" t="s">
        <v>78</v>
      </c>
      <c r="D37" s="28" t="s">
        <v>27</v>
      </c>
      <c r="E37" s="28" t="s">
        <v>28</v>
      </c>
      <c r="F37" s="28" t="s">
        <v>29</v>
      </c>
      <c r="G37" s="28" t="s">
        <v>30</v>
      </c>
      <c r="H37" s="29">
        <v>2356659</v>
      </c>
      <c r="I37" s="30" t="s">
        <v>31</v>
      </c>
      <c r="J37" s="29">
        <v>235666</v>
      </c>
      <c r="K37" s="29">
        <f t="shared" si="2"/>
        <v>2592325</v>
      </c>
    </row>
    <row r="38" spans="1:11" outlineLevel="1" x14ac:dyDescent="0.25">
      <c r="A38">
        <f t="shared" si="3"/>
        <v>5</v>
      </c>
      <c r="B38" s="27">
        <v>45054</v>
      </c>
      <c r="C38" s="28" t="s">
        <v>79</v>
      </c>
      <c r="D38" s="28" t="s">
        <v>27</v>
      </c>
      <c r="E38" s="28" t="s">
        <v>28</v>
      </c>
      <c r="F38" s="28" t="s">
        <v>29</v>
      </c>
      <c r="G38" s="28" t="s">
        <v>53</v>
      </c>
      <c r="H38" s="29">
        <v>1114685</v>
      </c>
      <c r="I38" s="30" t="s">
        <v>31</v>
      </c>
      <c r="J38" s="29">
        <v>111469</v>
      </c>
      <c r="K38" s="29">
        <f t="shared" si="2"/>
        <v>1226154</v>
      </c>
    </row>
    <row r="39" spans="1:11" outlineLevel="1" x14ac:dyDescent="0.25">
      <c r="A39">
        <f t="shared" si="3"/>
        <v>5</v>
      </c>
      <c r="B39" s="27">
        <v>45062</v>
      </c>
      <c r="C39" s="28" t="s">
        <v>80</v>
      </c>
      <c r="D39" s="28" t="s">
        <v>27</v>
      </c>
      <c r="E39" s="28" t="s">
        <v>28</v>
      </c>
      <c r="F39" s="28" t="s">
        <v>29</v>
      </c>
      <c r="G39" s="28" t="s">
        <v>41</v>
      </c>
      <c r="H39" s="29">
        <v>1562231</v>
      </c>
      <c r="I39" s="30" t="s">
        <v>31</v>
      </c>
      <c r="J39" s="29">
        <v>156223</v>
      </c>
      <c r="K39" s="29">
        <f t="shared" si="2"/>
        <v>1718454</v>
      </c>
    </row>
    <row r="40" spans="1:11" outlineLevel="1" x14ac:dyDescent="0.25">
      <c r="A40">
        <f t="shared" si="3"/>
        <v>5</v>
      </c>
      <c r="B40" s="27">
        <v>45068</v>
      </c>
      <c r="C40" s="28" t="s">
        <v>81</v>
      </c>
      <c r="D40" s="28" t="s">
        <v>27</v>
      </c>
      <c r="E40" s="28" t="s">
        <v>28</v>
      </c>
      <c r="F40" s="28" t="s">
        <v>29</v>
      </c>
      <c r="G40" s="28" t="s">
        <v>48</v>
      </c>
      <c r="H40" s="29">
        <v>2036967</v>
      </c>
      <c r="I40" s="30" t="s">
        <v>31</v>
      </c>
      <c r="J40" s="29">
        <v>203697</v>
      </c>
      <c r="K40" s="29">
        <f t="shared" si="2"/>
        <v>2240664</v>
      </c>
    </row>
    <row r="41" spans="1:11" outlineLevel="1" x14ac:dyDescent="0.25">
      <c r="A41">
        <f t="shared" si="3"/>
        <v>5</v>
      </c>
      <c r="B41" s="27">
        <v>45068</v>
      </c>
      <c r="C41" s="28" t="s">
        <v>82</v>
      </c>
      <c r="D41" s="28" t="s">
        <v>27</v>
      </c>
      <c r="E41" s="28" t="s">
        <v>28</v>
      </c>
      <c r="F41" s="28" t="s">
        <v>29</v>
      </c>
      <c r="G41" s="28" t="s">
        <v>53</v>
      </c>
      <c r="H41" s="29">
        <v>1293310</v>
      </c>
      <c r="I41" s="30" t="s">
        <v>31</v>
      </c>
      <c r="J41" s="29">
        <v>129331</v>
      </c>
      <c r="K41" s="29">
        <f t="shared" si="2"/>
        <v>1422641</v>
      </c>
    </row>
    <row r="42" spans="1:11" outlineLevel="1" x14ac:dyDescent="0.25">
      <c r="A42">
        <f t="shared" si="3"/>
        <v>5</v>
      </c>
      <c r="B42" s="27">
        <v>45068</v>
      </c>
      <c r="C42" s="28" t="s">
        <v>83</v>
      </c>
      <c r="D42" s="28" t="s">
        <v>27</v>
      </c>
      <c r="E42" s="28" t="s">
        <v>28</v>
      </c>
      <c r="F42" s="28" t="s">
        <v>29</v>
      </c>
      <c r="G42" s="28" t="s">
        <v>30</v>
      </c>
      <c r="H42" s="29">
        <v>1690587</v>
      </c>
      <c r="I42" s="30" t="s">
        <v>31</v>
      </c>
      <c r="J42" s="29">
        <v>169059</v>
      </c>
      <c r="K42" s="29">
        <f t="shared" si="2"/>
        <v>1859646</v>
      </c>
    </row>
    <row r="43" spans="1:11" x14ac:dyDescent="0.25">
      <c r="A43">
        <f t="shared" si="3"/>
        <v>1</v>
      </c>
      <c r="B43" s="27">
        <v>44943</v>
      </c>
      <c r="C43" s="28" t="s">
        <v>84</v>
      </c>
      <c r="D43" s="28" t="s">
        <v>85</v>
      </c>
      <c r="E43" s="28" t="s">
        <v>28</v>
      </c>
      <c r="F43" s="28" t="s">
        <v>29</v>
      </c>
      <c r="G43" s="28" t="s">
        <v>9</v>
      </c>
      <c r="H43" s="29">
        <v>-545493</v>
      </c>
      <c r="I43" s="30" t="s">
        <v>86</v>
      </c>
      <c r="J43" s="29">
        <v>-43640</v>
      </c>
      <c r="K43" s="29">
        <v>-589133</v>
      </c>
    </row>
    <row r="44" spans="1:11" x14ac:dyDescent="0.25">
      <c r="A44">
        <f t="shared" si="3"/>
        <v>1</v>
      </c>
      <c r="B44" s="27">
        <v>44943</v>
      </c>
      <c r="C44" s="28" t="s">
        <v>87</v>
      </c>
      <c r="D44" s="28" t="s">
        <v>85</v>
      </c>
      <c r="E44" s="28" t="s">
        <v>28</v>
      </c>
      <c r="F44" s="28" t="s">
        <v>29</v>
      </c>
      <c r="G44" s="28" t="s">
        <v>9</v>
      </c>
      <c r="H44" s="29">
        <v>-70537</v>
      </c>
      <c r="I44" s="30" t="s">
        <v>86</v>
      </c>
      <c r="J44" s="29">
        <v>-5643</v>
      </c>
      <c r="K44" s="29">
        <v>-76180</v>
      </c>
    </row>
    <row r="45" spans="1:11" x14ac:dyDescent="0.25">
      <c r="A45">
        <f t="shared" si="3"/>
        <v>2</v>
      </c>
      <c r="B45" s="27">
        <v>44984</v>
      </c>
      <c r="C45" s="28" t="s">
        <v>88</v>
      </c>
      <c r="D45" s="28" t="s">
        <v>85</v>
      </c>
      <c r="E45" s="28" t="s">
        <v>28</v>
      </c>
      <c r="F45" s="28" t="s">
        <v>29</v>
      </c>
      <c r="G45" s="28" t="s">
        <v>89</v>
      </c>
      <c r="H45" s="29">
        <v>-172424</v>
      </c>
      <c r="I45" s="30" t="s">
        <v>86</v>
      </c>
      <c r="J45" s="29">
        <v>-13794</v>
      </c>
      <c r="K45" s="29">
        <v>-186218</v>
      </c>
    </row>
    <row r="46" spans="1:11" x14ac:dyDescent="0.25">
      <c r="A46">
        <f t="shared" si="3"/>
        <v>2</v>
      </c>
      <c r="B46" s="27">
        <v>44984</v>
      </c>
      <c r="C46" s="28" t="s">
        <v>90</v>
      </c>
      <c r="D46" s="28" t="s">
        <v>85</v>
      </c>
      <c r="E46" s="28" t="s">
        <v>28</v>
      </c>
      <c r="F46" s="28" t="s">
        <v>29</v>
      </c>
      <c r="G46" s="28" t="s">
        <v>91</v>
      </c>
      <c r="H46" s="29">
        <v>-263835</v>
      </c>
      <c r="I46" s="30" t="s">
        <v>86</v>
      </c>
      <c r="J46" s="29">
        <v>-21107</v>
      </c>
      <c r="K46" s="29">
        <v>-284942</v>
      </c>
    </row>
    <row r="47" spans="1:11" x14ac:dyDescent="0.25">
      <c r="A47">
        <f t="shared" si="3"/>
        <v>2</v>
      </c>
      <c r="B47" s="27">
        <v>44984</v>
      </c>
      <c r="C47" s="28" t="s">
        <v>92</v>
      </c>
      <c r="D47" s="28" t="s">
        <v>85</v>
      </c>
      <c r="E47" s="28" t="s">
        <v>28</v>
      </c>
      <c r="F47" s="28" t="s">
        <v>29</v>
      </c>
      <c r="G47" s="28" t="s">
        <v>93</v>
      </c>
      <c r="H47" s="29">
        <v>-161935</v>
      </c>
      <c r="I47" s="30" t="s">
        <v>31</v>
      </c>
      <c r="J47" s="29">
        <v>-16194</v>
      </c>
      <c r="K47" s="29">
        <v>-178129</v>
      </c>
    </row>
    <row r="48" spans="1:11" x14ac:dyDescent="0.25">
      <c r="A48">
        <f t="shared" si="3"/>
        <v>2</v>
      </c>
      <c r="B48" s="27">
        <v>44984</v>
      </c>
      <c r="C48" s="28" t="s">
        <v>94</v>
      </c>
      <c r="D48" s="28" t="s">
        <v>85</v>
      </c>
      <c r="E48" s="28" t="s">
        <v>28</v>
      </c>
      <c r="F48" s="28" t="s">
        <v>29</v>
      </c>
      <c r="G48" s="28" t="s">
        <v>9</v>
      </c>
      <c r="H48" s="29">
        <v>-289990</v>
      </c>
      <c r="I48" s="30" t="s">
        <v>86</v>
      </c>
      <c r="J48" s="29">
        <v>-23199</v>
      </c>
      <c r="K48" s="29">
        <v>-313189</v>
      </c>
    </row>
    <row r="49" spans="1:11" x14ac:dyDescent="0.25">
      <c r="A49">
        <f t="shared" si="3"/>
        <v>2</v>
      </c>
      <c r="B49" s="27">
        <v>44984</v>
      </c>
      <c r="C49" s="28" t="s">
        <v>95</v>
      </c>
      <c r="D49" s="28" t="s">
        <v>85</v>
      </c>
      <c r="E49" s="28" t="s">
        <v>28</v>
      </c>
      <c r="F49" s="28" t="s">
        <v>29</v>
      </c>
      <c r="G49" s="28" t="s">
        <v>96</v>
      </c>
      <c r="H49" s="29">
        <v>-251778</v>
      </c>
      <c r="I49" s="30" t="s">
        <v>86</v>
      </c>
      <c r="J49" s="29">
        <v>-20142</v>
      </c>
      <c r="K49" s="29">
        <v>-271920</v>
      </c>
    </row>
    <row r="50" spans="1:11" x14ac:dyDescent="0.25">
      <c r="A50">
        <f t="shared" si="3"/>
        <v>2</v>
      </c>
      <c r="B50" s="27">
        <v>44984</v>
      </c>
      <c r="C50" s="28" t="s">
        <v>97</v>
      </c>
      <c r="D50" s="28" t="s">
        <v>85</v>
      </c>
      <c r="E50" s="28" t="s">
        <v>28</v>
      </c>
      <c r="F50" s="28" t="s">
        <v>29</v>
      </c>
      <c r="G50" s="28" t="s">
        <v>98</v>
      </c>
      <c r="H50" s="29">
        <v>-581340</v>
      </c>
      <c r="I50" s="30" t="s">
        <v>86</v>
      </c>
      <c r="J50" s="29">
        <v>-46507</v>
      </c>
      <c r="K50" s="29">
        <v>-627847</v>
      </c>
    </row>
    <row r="51" spans="1:11" x14ac:dyDescent="0.25">
      <c r="A51">
        <f t="shared" si="3"/>
        <v>2</v>
      </c>
      <c r="B51" s="27">
        <v>44984</v>
      </c>
      <c r="C51" s="28" t="s">
        <v>99</v>
      </c>
      <c r="D51" s="28" t="s">
        <v>85</v>
      </c>
      <c r="E51" s="28" t="s">
        <v>28</v>
      </c>
      <c r="F51" s="28" t="s">
        <v>29</v>
      </c>
      <c r="G51" s="28" t="s">
        <v>100</v>
      </c>
      <c r="H51" s="29">
        <v>-561554</v>
      </c>
      <c r="I51" s="30" t="s">
        <v>86</v>
      </c>
      <c r="J51" s="29">
        <v>-44925</v>
      </c>
      <c r="K51" s="29">
        <v>-606479</v>
      </c>
    </row>
    <row r="52" spans="1:11" x14ac:dyDescent="0.25">
      <c r="A52">
        <f t="shared" si="3"/>
        <v>2</v>
      </c>
      <c r="B52" s="27">
        <v>44984</v>
      </c>
      <c r="C52" s="28" t="s">
        <v>101</v>
      </c>
      <c r="D52" s="28" t="s">
        <v>85</v>
      </c>
      <c r="E52" s="28" t="s">
        <v>28</v>
      </c>
      <c r="F52" s="28" t="s">
        <v>29</v>
      </c>
      <c r="G52" s="28" t="s">
        <v>102</v>
      </c>
      <c r="H52" s="29">
        <v>-658444</v>
      </c>
      <c r="I52" s="30" t="s">
        <v>86</v>
      </c>
      <c r="J52" s="29">
        <v>-52676</v>
      </c>
      <c r="K52" s="29">
        <v>-711120</v>
      </c>
    </row>
    <row r="53" spans="1:11" x14ac:dyDescent="0.25">
      <c r="A53">
        <f t="shared" si="3"/>
        <v>2</v>
      </c>
      <c r="B53" s="27">
        <v>44984</v>
      </c>
      <c r="C53" s="28" t="s">
        <v>103</v>
      </c>
      <c r="D53" s="28" t="s">
        <v>85</v>
      </c>
      <c r="E53" s="28" t="s">
        <v>28</v>
      </c>
      <c r="F53" s="28" t="s">
        <v>29</v>
      </c>
      <c r="G53" s="28" t="s">
        <v>104</v>
      </c>
      <c r="H53" s="29">
        <v>-57998</v>
      </c>
      <c r="I53" s="30" t="s">
        <v>31</v>
      </c>
      <c r="J53" s="29">
        <v>-5800</v>
      </c>
      <c r="K53" s="29">
        <v>-63798</v>
      </c>
    </row>
    <row r="54" spans="1:11" x14ac:dyDescent="0.25">
      <c r="A54">
        <f t="shared" si="3"/>
        <v>2</v>
      </c>
      <c r="B54" s="27">
        <v>44984</v>
      </c>
      <c r="C54" s="28" t="s">
        <v>105</v>
      </c>
      <c r="D54" s="28" t="s">
        <v>85</v>
      </c>
      <c r="E54" s="28" t="s">
        <v>28</v>
      </c>
      <c r="F54" s="28" t="s">
        <v>29</v>
      </c>
      <c r="G54" s="28" t="s">
        <v>106</v>
      </c>
      <c r="H54" s="29">
        <v>-96890</v>
      </c>
      <c r="I54" s="30" t="s">
        <v>31</v>
      </c>
      <c r="J54" s="29">
        <v>-9689</v>
      </c>
      <c r="K54" s="29">
        <v>-106579</v>
      </c>
    </row>
    <row r="55" spans="1:11" x14ac:dyDescent="0.25">
      <c r="A55">
        <f t="shared" si="3"/>
        <v>2</v>
      </c>
      <c r="B55" s="27">
        <v>44984</v>
      </c>
      <c r="C55" s="28" t="s">
        <v>107</v>
      </c>
      <c r="D55" s="28" t="s">
        <v>85</v>
      </c>
      <c r="E55" s="28" t="s">
        <v>28</v>
      </c>
      <c r="F55" s="28" t="s">
        <v>29</v>
      </c>
      <c r="G55" s="28" t="s">
        <v>108</v>
      </c>
      <c r="H55" s="29">
        <v>-105630</v>
      </c>
      <c r="I55" s="30" t="s">
        <v>86</v>
      </c>
      <c r="J55" s="29">
        <v>-8450</v>
      </c>
      <c r="K55" s="29">
        <v>-114080</v>
      </c>
    </row>
    <row r="56" spans="1:11" x14ac:dyDescent="0.25">
      <c r="A56">
        <f t="shared" si="3"/>
        <v>2</v>
      </c>
      <c r="B56" s="27">
        <v>44985</v>
      </c>
      <c r="C56" s="28" t="s">
        <v>109</v>
      </c>
      <c r="D56" s="28" t="s">
        <v>85</v>
      </c>
      <c r="E56" s="28" t="s">
        <v>28</v>
      </c>
      <c r="F56" s="28" t="s">
        <v>29</v>
      </c>
      <c r="G56" s="28" t="s">
        <v>9</v>
      </c>
      <c r="H56" s="29">
        <v>-57998</v>
      </c>
      <c r="I56" s="30" t="s">
        <v>31</v>
      </c>
      <c r="J56" s="29">
        <v>-5800</v>
      </c>
      <c r="K56" s="29">
        <v>-63798</v>
      </c>
    </row>
    <row r="57" spans="1:11" x14ac:dyDescent="0.25">
      <c r="A57">
        <f t="shared" si="3"/>
        <v>2</v>
      </c>
      <c r="B57" s="27">
        <v>44985</v>
      </c>
      <c r="C57" s="28" t="s">
        <v>110</v>
      </c>
      <c r="D57" s="28" t="s">
        <v>85</v>
      </c>
      <c r="E57" s="28" t="s">
        <v>28</v>
      </c>
      <c r="F57" s="28" t="s">
        <v>29</v>
      </c>
      <c r="G57" s="28" t="s">
        <v>9</v>
      </c>
      <c r="H57" s="29">
        <v>-96890</v>
      </c>
      <c r="I57" s="30" t="s">
        <v>31</v>
      </c>
      <c r="J57" s="29">
        <v>-9689</v>
      </c>
      <c r="K57" s="29">
        <v>-106579</v>
      </c>
    </row>
    <row r="58" spans="1:11" x14ac:dyDescent="0.25">
      <c r="A58">
        <f t="shared" si="3"/>
        <v>2</v>
      </c>
      <c r="B58" s="27">
        <v>44985</v>
      </c>
      <c r="C58" s="28" t="s">
        <v>111</v>
      </c>
      <c r="D58" s="28" t="s">
        <v>85</v>
      </c>
      <c r="E58" s="28" t="s">
        <v>28</v>
      </c>
      <c r="F58" s="28" t="s">
        <v>29</v>
      </c>
      <c r="G58" s="28" t="s">
        <v>9</v>
      </c>
      <c r="H58" s="29">
        <v>-105630</v>
      </c>
      <c r="I58" s="30" t="s">
        <v>31</v>
      </c>
      <c r="J58" s="29">
        <v>-10563</v>
      </c>
      <c r="K58" s="29">
        <v>-116193</v>
      </c>
    </row>
    <row r="59" spans="1:11" x14ac:dyDescent="0.25">
      <c r="A59">
        <f t="shared" si="3"/>
        <v>3</v>
      </c>
      <c r="B59" s="27">
        <v>44988</v>
      </c>
      <c r="C59" s="28" t="s">
        <v>112</v>
      </c>
      <c r="D59" s="28" t="s">
        <v>85</v>
      </c>
      <c r="E59" s="28" t="s">
        <v>28</v>
      </c>
      <c r="F59" s="28" t="s">
        <v>29</v>
      </c>
      <c r="G59" s="28" t="s">
        <v>113</v>
      </c>
      <c r="H59" s="29">
        <v>-535814</v>
      </c>
      <c r="I59" s="30" t="s">
        <v>31</v>
      </c>
      <c r="J59" s="29">
        <v>-53581</v>
      </c>
      <c r="K59" s="29">
        <v>-589395</v>
      </c>
    </row>
    <row r="60" spans="1:11" x14ac:dyDescent="0.25">
      <c r="A60">
        <f t="shared" si="3"/>
        <v>3</v>
      </c>
      <c r="B60" s="27">
        <v>44988</v>
      </c>
      <c r="C60" s="28" t="s">
        <v>114</v>
      </c>
      <c r="D60" s="28" t="s">
        <v>85</v>
      </c>
      <c r="E60" s="28" t="s">
        <v>28</v>
      </c>
      <c r="F60" s="28" t="s">
        <v>29</v>
      </c>
      <c r="G60" s="28" t="s">
        <v>115</v>
      </c>
      <c r="H60" s="29">
        <v>-1457773</v>
      </c>
      <c r="I60" s="30" t="s">
        <v>31</v>
      </c>
      <c r="J60" s="29">
        <v>-145777</v>
      </c>
      <c r="K60" s="29">
        <v>-1603550</v>
      </c>
    </row>
    <row r="61" spans="1:11" x14ac:dyDescent="0.25">
      <c r="A61">
        <f t="shared" si="3"/>
        <v>3</v>
      </c>
      <c r="B61" s="27">
        <v>45016</v>
      </c>
      <c r="C61" s="28" t="s">
        <v>116</v>
      </c>
      <c r="D61" s="28" t="s">
        <v>85</v>
      </c>
      <c r="E61" s="28" t="s">
        <v>28</v>
      </c>
      <c r="F61" s="28" t="s">
        <v>29</v>
      </c>
      <c r="G61" s="28" t="s">
        <v>9</v>
      </c>
      <c r="H61" s="29">
        <v>-134806</v>
      </c>
      <c r="I61" s="30" t="s">
        <v>31</v>
      </c>
      <c r="J61" s="29">
        <v>-13481</v>
      </c>
      <c r="K61" s="29">
        <v>-148287</v>
      </c>
    </row>
    <row r="62" spans="1:11" x14ac:dyDescent="0.25">
      <c r="A62">
        <f t="shared" si="3"/>
        <v>3</v>
      </c>
      <c r="B62" s="27">
        <v>45016</v>
      </c>
      <c r="C62" s="28" t="s">
        <v>117</v>
      </c>
      <c r="D62" s="28" t="s">
        <v>85</v>
      </c>
      <c r="E62" s="28" t="s">
        <v>28</v>
      </c>
      <c r="F62" s="28" t="s">
        <v>29</v>
      </c>
      <c r="G62" s="28" t="s">
        <v>9</v>
      </c>
      <c r="H62" s="29">
        <v>-399235</v>
      </c>
      <c r="I62" s="30" t="s">
        <v>86</v>
      </c>
      <c r="J62" s="29">
        <v>-31939</v>
      </c>
      <c r="K62" s="29">
        <v>-431174</v>
      </c>
    </row>
    <row r="63" spans="1:11" x14ac:dyDescent="0.25">
      <c r="A63">
        <f t="shared" si="3"/>
        <v>3</v>
      </c>
      <c r="B63" s="27">
        <v>45016</v>
      </c>
      <c r="C63" s="28" t="s">
        <v>118</v>
      </c>
      <c r="D63" s="28" t="s">
        <v>85</v>
      </c>
      <c r="E63" s="28" t="s">
        <v>28</v>
      </c>
      <c r="F63" s="28" t="s">
        <v>29</v>
      </c>
      <c r="G63" s="28" t="s">
        <v>9</v>
      </c>
      <c r="H63" s="29">
        <v>-527526</v>
      </c>
      <c r="I63" s="30" t="s">
        <v>31</v>
      </c>
      <c r="J63" s="29">
        <v>-52753</v>
      </c>
      <c r="K63" s="29">
        <v>-580279</v>
      </c>
    </row>
    <row r="64" spans="1:11" x14ac:dyDescent="0.25">
      <c r="A64">
        <f t="shared" si="3"/>
        <v>3</v>
      </c>
      <c r="B64" s="27">
        <v>45016</v>
      </c>
      <c r="C64" s="28" t="s">
        <v>119</v>
      </c>
      <c r="D64" s="28" t="s">
        <v>85</v>
      </c>
      <c r="E64" s="28" t="s">
        <v>28</v>
      </c>
      <c r="F64" s="28" t="s">
        <v>29</v>
      </c>
      <c r="G64" s="28" t="s">
        <v>9</v>
      </c>
      <c r="H64" s="29">
        <v>-290670</v>
      </c>
      <c r="I64" s="30" t="s">
        <v>31</v>
      </c>
      <c r="J64" s="29">
        <v>-29067</v>
      </c>
      <c r="K64" s="29">
        <v>-319737</v>
      </c>
    </row>
    <row r="65" spans="1:11" x14ac:dyDescent="0.25">
      <c r="A65">
        <f t="shared" si="3"/>
        <v>3</v>
      </c>
      <c r="B65" s="27">
        <v>45016</v>
      </c>
      <c r="C65" s="28" t="s">
        <v>120</v>
      </c>
      <c r="D65" s="28" t="s">
        <v>85</v>
      </c>
      <c r="E65" s="28" t="s">
        <v>28</v>
      </c>
      <c r="F65" s="28" t="s">
        <v>29</v>
      </c>
      <c r="G65" s="28" t="s">
        <v>9</v>
      </c>
      <c r="H65" s="29">
        <v>-195831</v>
      </c>
      <c r="I65" s="30" t="s">
        <v>86</v>
      </c>
      <c r="J65" s="29">
        <v>-15666</v>
      </c>
      <c r="K65" s="29">
        <v>-211497</v>
      </c>
    </row>
    <row r="66" spans="1:11" x14ac:dyDescent="0.25">
      <c r="A66">
        <f t="shared" si="3"/>
        <v>3</v>
      </c>
      <c r="B66" s="27">
        <v>45016</v>
      </c>
      <c r="C66" s="28" t="s">
        <v>121</v>
      </c>
      <c r="D66" s="28" t="s">
        <v>85</v>
      </c>
      <c r="E66" s="28" t="s">
        <v>28</v>
      </c>
      <c r="F66" s="28" t="s">
        <v>29</v>
      </c>
      <c r="G66" s="28" t="s">
        <v>9</v>
      </c>
      <c r="H66" s="29">
        <v>-316515</v>
      </c>
      <c r="I66" s="30" t="s">
        <v>31</v>
      </c>
      <c r="J66" s="29">
        <v>-31652</v>
      </c>
      <c r="K66" s="29">
        <v>-348167</v>
      </c>
    </row>
    <row r="67" spans="1:11" x14ac:dyDescent="0.25">
      <c r="A67">
        <f t="shared" si="3"/>
        <v>3</v>
      </c>
      <c r="B67" s="27">
        <v>45016</v>
      </c>
      <c r="C67" s="28" t="s">
        <v>122</v>
      </c>
      <c r="D67" s="28" t="s">
        <v>85</v>
      </c>
      <c r="E67" s="28" t="s">
        <v>28</v>
      </c>
      <c r="F67" s="28" t="s">
        <v>29</v>
      </c>
      <c r="G67" s="28" t="s">
        <v>9</v>
      </c>
      <c r="H67" s="29">
        <v>-333588</v>
      </c>
      <c r="I67" s="30" t="s">
        <v>86</v>
      </c>
      <c r="J67" s="29">
        <v>-26687</v>
      </c>
      <c r="K67" s="29">
        <v>-360275</v>
      </c>
    </row>
    <row r="68" spans="1:11" x14ac:dyDescent="0.25">
      <c r="A68">
        <f t="shared" si="3"/>
        <v>3</v>
      </c>
      <c r="B68" s="27">
        <v>45016</v>
      </c>
      <c r="C68" s="28">
        <v>759</v>
      </c>
      <c r="D68" s="28" t="s">
        <v>85</v>
      </c>
      <c r="E68" s="28" t="s">
        <v>28</v>
      </c>
      <c r="F68" s="28" t="s">
        <v>29</v>
      </c>
      <c r="G68" s="28" t="s">
        <v>9</v>
      </c>
      <c r="H68" s="29"/>
      <c r="I68" s="30"/>
      <c r="J68" s="29"/>
      <c r="K68" s="29">
        <v>-822884</v>
      </c>
    </row>
    <row r="69" spans="1:11" x14ac:dyDescent="0.25">
      <c r="A69">
        <f t="shared" si="3"/>
        <v>4</v>
      </c>
      <c r="B69" s="27">
        <v>45040</v>
      </c>
      <c r="C69" s="28" t="s">
        <v>123</v>
      </c>
      <c r="D69" s="28" t="s">
        <v>85</v>
      </c>
      <c r="E69" s="28" t="s">
        <v>28</v>
      </c>
      <c r="F69" s="28" t="s">
        <v>29</v>
      </c>
      <c r="G69" s="28" t="s">
        <v>124</v>
      </c>
      <c r="H69" s="29">
        <v>-83397</v>
      </c>
      <c r="I69" s="30" t="s">
        <v>31</v>
      </c>
      <c r="J69" s="29">
        <v>-8340</v>
      </c>
      <c r="K69" s="29">
        <v>-91737</v>
      </c>
    </row>
    <row r="70" spans="1:11" x14ac:dyDescent="0.25">
      <c r="A70">
        <f t="shared" ref="A70:A79" si="4">+MONTH(B70)</f>
        <v>4</v>
      </c>
      <c r="B70" s="27">
        <v>45040</v>
      </c>
      <c r="C70" s="28" t="s">
        <v>125</v>
      </c>
      <c r="D70" s="28" t="s">
        <v>85</v>
      </c>
      <c r="E70" s="28" t="s">
        <v>28</v>
      </c>
      <c r="F70" s="28" t="s">
        <v>29</v>
      </c>
      <c r="G70" s="28" t="s">
        <v>126</v>
      </c>
      <c r="H70" s="29">
        <v>-105505</v>
      </c>
      <c r="I70" s="30" t="s">
        <v>31</v>
      </c>
      <c r="J70" s="29">
        <v>-10551</v>
      </c>
      <c r="K70" s="29">
        <v>-116056</v>
      </c>
    </row>
    <row r="71" spans="1:11" x14ac:dyDescent="0.25">
      <c r="A71">
        <f t="shared" si="4"/>
        <v>5</v>
      </c>
      <c r="B71" s="27">
        <v>45054</v>
      </c>
      <c r="C71" s="28" t="s">
        <v>127</v>
      </c>
      <c r="D71" s="28" t="s">
        <v>85</v>
      </c>
      <c r="E71" s="28" t="s">
        <v>28</v>
      </c>
      <c r="F71" s="28" t="s">
        <v>29</v>
      </c>
      <c r="G71" s="28" t="s">
        <v>128</v>
      </c>
      <c r="H71" s="29">
        <v>-83397</v>
      </c>
      <c r="I71" s="30" t="s">
        <v>31</v>
      </c>
      <c r="J71" s="29">
        <v>-8340</v>
      </c>
      <c r="K71" s="29">
        <v>-91737</v>
      </c>
    </row>
    <row r="72" spans="1:11" x14ac:dyDescent="0.25">
      <c r="A72">
        <f t="shared" si="4"/>
        <v>5</v>
      </c>
      <c r="B72" s="27">
        <v>45054</v>
      </c>
      <c r="C72" s="28" t="s">
        <v>129</v>
      </c>
      <c r="D72" s="28" t="s">
        <v>85</v>
      </c>
      <c r="E72" s="28" t="s">
        <v>28</v>
      </c>
      <c r="F72" s="28" t="s">
        <v>29</v>
      </c>
      <c r="G72" s="28" t="s">
        <v>130</v>
      </c>
      <c r="H72" s="29">
        <v>-211614</v>
      </c>
      <c r="I72" s="30" t="s">
        <v>31</v>
      </c>
      <c r="J72" s="29">
        <v>-21161</v>
      </c>
      <c r="K72" s="29">
        <v>-232775</v>
      </c>
    </row>
    <row r="73" spans="1:11" x14ac:dyDescent="0.25">
      <c r="A73">
        <f t="shared" si="4"/>
        <v>5</v>
      </c>
      <c r="B73" s="27">
        <v>45054</v>
      </c>
      <c r="C73" s="28" t="s">
        <v>131</v>
      </c>
      <c r="D73" s="28" t="s">
        <v>85</v>
      </c>
      <c r="E73" s="28" t="s">
        <v>28</v>
      </c>
      <c r="F73" s="28" t="s">
        <v>29</v>
      </c>
      <c r="G73" s="28" t="s">
        <v>132</v>
      </c>
      <c r="H73" s="29">
        <v>-136212</v>
      </c>
      <c r="I73" s="30" t="s">
        <v>31</v>
      </c>
      <c r="J73" s="29">
        <v>-13621</v>
      </c>
      <c r="K73" s="29">
        <v>-149833</v>
      </c>
    </row>
    <row r="74" spans="1:11" x14ac:dyDescent="0.25">
      <c r="A74">
        <f t="shared" si="4"/>
        <v>5</v>
      </c>
      <c r="B74" s="27">
        <v>45054</v>
      </c>
      <c r="C74" s="28" t="s">
        <v>133</v>
      </c>
      <c r="D74" s="28" t="s">
        <v>85</v>
      </c>
      <c r="E74" s="28" t="s">
        <v>28</v>
      </c>
      <c r="F74" s="28" t="s">
        <v>29</v>
      </c>
      <c r="G74" s="28" t="s">
        <v>9</v>
      </c>
      <c r="H74" s="29">
        <v>-87400</v>
      </c>
      <c r="I74" s="30" t="s">
        <v>31</v>
      </c>
      <c r="J74" s="29">
        <v>-8740</v>
      </c>
      <c r="K74" s="29">
        <v>-96140</v>
      </c>
    </row>
    <row r="75" spans="1:11" x14ac:dyDescent="0.25">
      <c r="A75">
        <f t="shared" si="4"/>
        <v>5</v>
      </c>
      <c r="B75" s="27">
        <v>45066</v>
      </c>
      <c r="C75" s="28" t="s">
        <v>134</v>
      </c>
      <c r="D75" s="28" t="s">
        <v>85</v>
      </c>
      <c r="E75" s="28" t="s">
        <v>28</v>
      </c>
      <c r="F75" s="28" t="s">
        <v>29</v>
      </c>
      <c r="G75" s="28" t="s">
        <v>9</v>
      </c>
      <c r="H75" s="29">
        <v>-349600</v>
      </c>
      <c r="I75" s="30" t="s">
        <v>86</v>
      </c>
      <c r="J75" s="29">
        <v>-27968</v>
      </c>
      <c r="K75" s="29">
        <v>-377568</v>
      </c>
    </row>
    <row r="76" spans="1:11" x14ac:dyDescent="0.25">
      <c r="A76">
        <f t="shared" si="4"/>
        <v>5</v>
      </c>
      <c r="B76" s="27">
        <v>45066</v>
      </c>
      <c r="C76" s="28" t="s">
        <v>135</v>
      </c>
      <c r="D76" s="28" t="s">
        <v>85</v>
      </c>
      <c r="E76" s="28" t="s">
        <v>28</v>
      </c>
      <c r="F76" s="28" t="s">
        <v>29</v>
      </c>
      <c r="G76" s="28" t="s">
        <v>9</v>
      </c>
      <c r="H76" s="29">
        <v>-172426</v>
      </c>
      <c r="I76" s="30" t="s">
        <v>31</v>
      </c>
      <c r="J76" s="29">
        <v>-17243</v>
      </c>
      <c r="K76" s="29">
        <v>-189669</v>
      </c>
    </row>
    <row r="77" spans="1:11" x14ac:dyDescent="0.25">
      <c r="A77">
        <f t="shared" si="4"/>
        <v>5</v>
      </c>
      <c r="B77" s="27">
        <v>45066</v>
      </c>
      <c r="C77" s="28" t="s">
        <v>136</v>
      </c>
      <c r="D77" s="28" t="s">
        <v>85</v>
      </c>
      <c r="E77" s="28" t="s">
        <v>28</v>
      </c>
      <c r="F77" s="28" t="s">
        <v>29</v>
      </c>
      <c r="G77" s="28" t="s">
        <v>9</v>
      </c>
      <c r="H77" s="29">
        <v>-96890</v>
      </c>
      <c r="I77" s="30" t="s">
        <v>86</v>
      </c>
      <c r="J77" s="29">
        <v>-7751</v>
      </c>
      <c r="K77" s="29">
        <v>-104641</v>
      </c>
    </row>
    <row r="78" spans="1:11" x14ac:dyDescent="0.25">
      <c r="A78">
        <f t="shared" si="4"/>
        <v>5</v>
      </c>
      <c r="B78" s="27">
        <v>45077</v>
      </c>
      <c r="C78" s="28" t="s">
        <v>137</v>
      </c>
      <c r="D78" s="28" t="s">
        <v>85</v>
      </c>
      <c r="E78" s="28" t="s">
        <v>28</v>
      </c>
      <c r="F78" s="28" t="s">
        <v>29</v>
      </c>
      <c r="G78" s="28" t="s">
        <v>9</v>
      </c>
      <c r="H78" s="29">
        <v>-255823</v>
      </c>
      <c r="I78" s="30" t="s">
        <v>31</v>
      </c>
      <c r="J78" s="29">
        <v>-25582</v>
      </c>
      <c r="K78" s="29">
        <v>-281405</v>
      </c>
    </row>
    <row r="79" spans="1:11" x14ac:dyDescent="0.25">
      <c r="A79">
        <f t="shared" si="4"/>
        <v>5</v>
      </c>
      <c r="B79" s="27">
        <v>45077</v>
      </c>
      <c r="C79" s="28" t="s">
        <v>138</v>
      </c>
      <c r="D79" s="28" t="s">
        <v>85</v>
      </c>
      <c r="E79" s="28" t="s">
        <v>28</v>
      </c>
      <c r="F79" s="28" t="s">
        <v>29</v>
      </c>
      <c r="G79" s="28" t="s">
        <v>9</v>
      </c>
      <c r="H79" s="29">
        <v>-114428</v>
      </c>
      <c r="I79" s="30" t="s">
        <v>31</v>
      </c>
      <c r="J79" s="29">
        <v>-11443</v>
      </c>
      <c r="K79" s="29">
        <v>-125871</v>
      </c>
    </row>
    <row r="80" spans="1:11" x14ac:dyDescent="0.25">
      <c r="B80" s="36">
        <v>45078</v>
      </c>
      <c r="C80" s="35" t="s">
        <v>139</v>
      </c>
      <c r="D80" s="35" t="s">
        <v>27</v>
      </c>
      <c r="E80" s="35" t="s">
        <v>140</v>
      </c>
      <c r="F80" s="35" t="s">
        <v>28</v>
      </c>
      <c r="G80" s="35" t="s">
        <v>29</v>
      </c>
      <c r="H80" s="34">
        <v>967398</v>
      </c>
      <c r="I80" s="37" t="s">
        <v>31</v>
      </c>
      <c r="J80" s="34">
        <v>96740</v>
      </c>
      <c r="K80" s="31">
        <f>+J80+H80</f>
        <v>1064138</v>
      </c>
    </row>
    <row r="81" spans="2:11" x14ac:dyDescent="0.25">
      <c r="B81" s="36">
        <v>45078</v>
      </c>
      <c r="C81" s="35" t="s">
        <v>141</v>
      </c>
      <c r="D81" s="35" t="s">
        <v>27</v>
      </c>
      <c r="E81" s="35" t="s">
        <v>142</v>
      </c>
      <c r="F81" s="35" t="s">
        <v>28</v>
      </c>
      <c r="G81" s="35" t="s">
        <v>29</v>
      </c>
      <c r="H81" s="34">
        <v>1564215</v>
      </c>
      <c r="I81" s="37" t="s">
        <v>31</v>
      </c>
      <c r="J81" s="34">
        <v>156422</v>
      </c>
      <c r="K81" s="31">
        <f t="shared" ref="K81:K86" si="5">+J81+H81</f>
        <v>1720637</v>
      </c>
    </row>
    <row r="82" spans="2:11" x14ac:dyDescent="0.25">
      <c r="B82" s="36">
        <v>45082</v>
      </c>
      <c r="C82" s="35" t="s">
        <v>143</v>
      </c>
      <c r="D82" s="35" t="s">
        <v>27</v>
      </c>
      <c r="E82" s="35" t="s">
        <v>53</v>
      </c>
      <c r="F82" s="35" t="s">
        <v>28</v>
      </c>
      <c r="G82" s="35" t="s">
        <v>29</v>
      </c>
      <c r="H82" s="34">
        <v>1244627</v>
      </c>
      <c r="I82" s="37" t="s">
        <v>31</v>
      </c>
      <c r="J82" s="34">
        <v>124463</v>
      </c>
      <c r="K82" s="31">
        <f t="shared" si="5"/>
        <v>1369090</v>
      </c>
    </row>
    <row r="83" spans="2:11" x14ac:dyDescent="0.25">
      <c r="B83" s="36">
        <v>45083</v>
      </c>
      <c r="C83" s="35" t="s">
        <v>144</v>
      </c>
      <c r="D83" s="35" t="s">
        <v>27</v>
      </c>
      <c r="E83" s="35" t="s">
        <v>30</v>
      </c>
      <c r="F83" s="35" t="s">
        <v>28</v>
      </c>
      <c r="G83" s="35" t="s">
        <v>29</v>
      </c>
      <c r="H83" s="34">
        <v>1134964</v>
      </c>
      <c r="I83" s="37" t="s">
        <v>31</v>
      </c>
      <c r="J83" s="34">
        <v>113496</v>
      </c>
      <c r="K83" s="31">
        <f t="shared" si="5"/>
        <v>1248460</v>
      </c>
    </row>
    <row r="84" spans="2:11" x14ac:dyDescent="0.25">
      <c r="B84" s="36">
        <v>45086</v>
      </c>
      <c r="C84" s="35" t="s">
        <v>145</v>
      </c>
      <c r="D84" s="35" t="s">
        <v>27</v>
      </c>
      <c r="E84" s="35" t="s">
        <v>48</v>
      </c>
      <c r="F84" s="35" t="s">
        <v>28</v>
      </c>
      <c r="G84" s="35" t="s">
        <v>29</v>
      </c>
      <c r="H84" s="34">
        <v>2033216</v>
      </c>
      <c r="I84" s="37" t="s">
        <v>31</v>
      </c>
      <c r="J84" s="34">
        <v>203322</v>
      </c>
      <c r="K84" s="31">
        <f t="shared" si="5"/>
        <v>2236538</v>
      </c>
    </row>
    <row r="85" spans="2:11" x14ac:dyDescent="0.25">
      <c r="B85" s="36">
        <v>45096</v>
      </c>
      <c r="C85" s="35" t="s">
        <v>146</v>
      </c>
      <c r="D85" s="35" t="s">
        <v>27</v>
      </c>
      <c r="E85" s="35" t="s">
        <v>53</v>
      </c>
      <c r="F85" s="35" t="s">
        <v>28</v>
      </c>
      <c r="G85" s="35" t="s">
        <v>29</v>
      </c>
      <c r="H85" s="34">
        <v>2575605</v>
      </c>
      <c r="I85" s="37" t="s">
        <v>31</v>
      </c>
      <c r="J85" s="34">
        <v>257561</v>
      </c>
      <c r="K85" s="31">
        <f t="shared" si="5"/>
        <v>2833166</v>
      </c>
    </row>
    <row r="86" spans="2:11" x14ac:dyDescent="0.25">
      <c r="B86" s="36">
        <v>45097</v>
      </c>
      <c r="C86" s="35" t="s">
        <v>147</v>
      </c>
      <c r="D86" s="35" t="s">
        <v>27</v>
      </c>
      <c r="E86" s="35" t="s">
        <v>51</v>
      </c>
      <c r="F86" s="35" t="s">
        <v>28</v>
      </c>
      <c r="G86" s="35" t="s">
        <v>29</v>
      </c>
      <c r="H86" s="34">
        <v>883692</v>
      </c>
      <c r="I86" s="37" t="s">
        <v>31</v>
      </c>
      <c r="J86" s="34">
        <v>88369</v>
      </c>
      <c r="K86" s="31">
        <f t="shared" si="5"/>
        <v>972061</v>
      </c>
    </row>
    <row r="87" spans="2:11" x14ac:dyDescent="0.25">
      <c r="B87" s="36">
        <v>45100</v>
      </c>
      <c r="C87" s="35" t="s">
        <v>158</v>
      </c>
      <c r="D87" s="35" t="s">
        <v>27</v>
      </c>
      <c r="E87" s="35" t="s">
        <v>159</v>
      </c>
      <c r="F87" s="35" t="s">
        <v>28</v>
      </c>
      <c r="G87" s="35" t="s">
        <v>29</v>
      </c>
      <c r="H87" s="34">
        <v>1213340</v>
      </c>
      <c r="I87" s="37" t="s">
        <v>31</v>
      </c>
      <c r="J87" s="34">
        <v>121334</v>
      </c>
      <c r="K87" s="31">
        <f>+J87+H87</f>
        <v>1334674</v>
      </c>
    </row>
    <row r="88" spans="2:11" x14ac:dyDescent="0.25">
      <c r="B88" s="36">
        <v>45100</v>
      </c>
      <c r="C88" s="35" t="s">
        <v>160</v>
      </c>
      <c r="D88" s="35" t="s">
        <v>27</v>
      </c>
      <c r="E88" s="35" t="s">
        <v>41</v>
      </c>
      <c r="F88" s="35" t="s">
        <v>28</v>
      </c>
      <c r="G88" s="35" t="s">
        <v>29</v>
      </c>
      <c r="H88" s="34">
        <v>4940353</v>
      </c>
      <c r="I88" s="37" t="s">
        <v>31</v>
      </c>
      <c r="J88" s="34">
        <v>494035</v>
      </c>
      <c r="K88" s="31">
        <f>+J88+H88</f>
        <v>5434388</v>
      </c>
    </row>
    <row r="89" spans="2:11" x14ac:dyDescent="0.25">
      <c r="B89" s="36">
        <v>45103</v>
      </c>
      <c r="C89" s="35" t="s">
        <v>161</v>
      </c>
      <c r="D89" s="35" t="s">
        <v>27</v>
      </c>
      <c r="E89" s="35" t="s">
        <v>53</v>
      </c>
      <c r="F89" s="35" t="s">
        <v>28</v>
      </c>
      <c r="G89" s="35" t="s">
        <v>29</v>
      </c>
      <c r="H89" s="34">
        <v>1518133</v>
      </c>
      <c r="I89" s="37" t="s">
        <v>31</v>
      </c>
      <c r="J89" s="34">
        <v>151813</v>
      </c>
      <c r="K89" s="31">
        <f>+J89+H89</f>
        <v>1669946</v>
      </c>
    </row>
    <row r="90" spans="2:11" x14ac:dyDescent="0.25">
      <c r="B90" s="36">
        <v>45103</v>
      </c>
      <c r="C90" s="35" t="s">
        <v>162</v>
      </c>
      <c r="D90" s="35" t="s">
        <v>27</v>
      </c>
      <c r="E90" s="35" t="s">
        <v>48</v>
      </c>
      <c r="F90" s="35" t="s">
        <v>28</v>
      </c>
      <c r="G90" s="35" t="s">
        <v>29</v>
      </c>
      <c r="H90" s="34">
        <v>2595321</v>
      </c>
      <c r="I90" s="37" t="s">
        <v>31</v>
      </c>
      <c r="J90" s="34">
        <v>259532</v>
      </c>
      <c r="K90" s="31">
        <f>+J90+H90</f>
        <v>2854853</v>
      </c>
    </row>
    <row r="91" spans="2:11" x14ac:dyDescent="0.25">
      <c r="B91" s="36">
        <v>45100</v>
      </c>
      <c r="C91" s="35" t="s">
        <v>148</v>
      </c>
      <c r="D91" s="35" t="s">
        <v>85</v>
      </c>
      <c r="E91" s="35" t="s">
        <v>149</v>
      </c>
      <c r="F91" s="35" t="s">
        <v>28</v>
      </c>
      <c r="G91" s="35" t="s">
        <v>29</v>
      </c>
      <c r="H91" s="34">
        <v>-431065</v>
      </c>
      <c r="I91" s="37" t="s">
        <v>31</v>
      </c>
      <c r="J91" s="34">
        <v>-43107</v>
      </c>
      <c r="K91" s="31">
        <v>-474172</v>
      </c>
    </row>
    <row r="92" spans="2:11" x14ac:dyDescent="0.25">
      <c r="B92" s="36">
        <v>45100</v>
      </c>
      <c r="C92" s="35" t="s">
        <v>150</v>
      </c>
      <c r="D92" s="35" t="s">
        <v>85</v>
      </c>
      <c r="E92" s="35" t="s">
        <v>151</v>
      </c>
      <c r="F92" s="35" t="s">
        <v>28</v>
      </c>
      <c r="G92" s="35" t="s">
        <v>29</v>
      </c>
      <c r="H92" s="34">
        <v>-258639</v>
      </c>
      <c r="I92" s="37" t="s">
        <v>31</v>
      </c>
      <c r="J92" s="34">
        <v>-25864</v>
      </c>
      <c r="K92" s="31">
        <v>-284503</v>
      </c>
    </row>
    <row r="93" spans="2:11" x14ac:dyDescent="0.25">
      <c r="B93" s="36">
        <v>45100</v>
      </c>
      <c r="C93" s="35" t="s">
        <v>152</v>
      </c>
      <c r="D93" s="35" t="s">
        <v>85</v>
      </c>
      <c r="E93" s="35" t="s">
        <v>153</v>
      </c>
      <c r="F93" s="35" t="s">
        <v>28</v>
      </c>
      <c r="G93" s="35" t="s">
        <v>29</v>
      </c>
      <c r="H93" s="34">
        <v>-131100</v>
      </c>
      <c r="I93" s="37" t="s">
        <v>31</v>
      </c>
      <c r="J93" s="34">
        <v>-13110</v>
      </c>
      <c r="K93" s="31">
        <v>-144210</v>
      </c>
    </row>
    <row r="94" spans="2:11" x14ac:dyDescent="0.25">
      <c r="B94" s="36">
        <v>45100</v>
      </c>
      <c r="C94" s="35" t="s">
        <v>154</v>
      </c>
      <c r="D94" s="35" t="s">
        <v>85</v>
      </c>
      <c r="E94" s="35" t="s">
        <v>155</v>
      </c>
      <c r="F94" s="35" t="s">
        <v>28</v>
      </c>
      <c r="G94" s="35" t="s">
        <v>29</v>
      </c>
      <c r="H94" s="34">
        <v>-96890</v>
      </c>
      <c r="I94" s="37" t="s">
        <v>31</v>
      </c>
      <c r="J94" s="34">
        <v>-9689</v>
      </c>
      <c r="K94" s="31">
        <v>-106579</v>
      </c>
    </row>
    <row r="95" spans="2:11" x14ac:dyDescent="0.25">
      <c r="B95" s="36">
        <v>45100</v>
      </c>
      <c r="C95" s="35" t="s">
        <v>156</v>
      </c>
      <c r="D95" s="35" t="s">
        <v>85</v>
      </c>
      <c r="E95" s="35" t="s">
        <v>157</v>
      </c>
      <c r="F95" s="35" t="s">
        <v>28</v>
      </c>
      <c r="G95" s="35" t="s">
        <v>29</v>
      </c>
      <c r="H95" s="34">
        <v>-129913</v>
      </c>
      <c r="I95" s="37" t="s">
        <v>31</v>
      </c>
      <c r="J95" s="34">
        <v>-12991</v>
      </c>
      <c r="K95" s="31">
        <v>-142904</v>
      </c>
    </row>
    <row r="96" spans="2:11" x14ac:dyDescent="0.25">
      <c r="B96" s="36">
        <v>45107</v>
      </c>
      <c r="C96" s="35" t="s">
        <v>163</v>
      </c>
      <c r="D96" s="35" t="s">
        <v>85</v>
      </c>
      <c r="E96" s="35" t="s">
        <v>164</v>
      </c>
      <c r="F96" s="35" t="s">
        <v>28</v>
      </c>
      <c r="G96" s="35" t="s">
        <v>29</v>
      </c>
      <c r="H96" s="34">
        <v>-133885</v>
      </c>
      <c r="I96" s="37" t="s">
        <v>31</v>
      </c>
      <c r="J96" s="34">
        <v>-13389</v>
      </c>
      <c r="K96" s="31">
        <v>-147274</v>
      </c>
    </row>
    <row r="97" spans="2:11" x14ac:dyDescent="0.25">
      <c r="B97" s="36">
        <v>45107</v>
      </c>
      <c r="C97" s="35" t="s">
        <v>165</v>
      </c>
      <c r="D97" s="35" t="s">
        <v>85</v>
      </c>
      <c r="E97" s="35" t="s">
        <v>166</v>
      </c>
      <c r="F97" s="35" t="s">
        <v>28</v>
      </c>
      <c r="G97" s="35" t="s">
        <v>29</v>
      </c>
      <c r="H97" s="34">
        <v>-70538</v>
      </c>
      <c r="I97" s="37" t="s">
        <v>31</v>
      </c>
      <c r="J97" s="34">
        <v>-7054</v>
      </c>
      <c r="K97" s="31">
        <v>-77592</v>
      </c>
    </row>
    <row r="98" spans="2:11" x14ac:dyDescent="0.25">
      <c r="B98" s="36">
        <v>45107</v>
      </c>
      <c r="C98" s="35" t="s">
        <v>167</v>
      </c>
      <c r="D98" s="35" t="s">
        <v>85</v>
      </c>
      <c r="E98" s="35" t="s">
        <v>9</v>
      </c>
      <c r="F98" s="35" t="s">
        <v>28</v>
      </c>
      <c r="G98" s="35" t="s">
        <v>29</v>
      </c>
      <c r="H98" s="34">
        <v>-176043</v>
      </c>
      <c r="I98" s="37" t="s">
        <v>31</v>
      </c>
      <c r="J98" s="34">
        <v>-17604</v>
      </c>
      <c r="K98" s="31">
        <v>-193647</v>
      </c>
    </row>
    <row r="99" spans="2:11" x14ac:dyDescent="0.25">
      <c r="B99" s="36">
        <v>45107</v>
      </c>
      <c r="C99" s="35" t="s">
        <v>168</v>
      </c>
      <c r="D99" s="35" t="s">
        <v>85</v>
      </c>
      <c r="E99" s="35" t="s">
        <v>169</v>
      </c>
      <c r="F99" s="35" t="s">
        <v>28</v>
      </c>
      <c r="G99" s="35" t="s">
        <v>29</v>
      </c>
      <c r="H99" s="34">
        <v>-96890</v>
      </c>
      <c r="I99" s="37" t="s">
        <v>31</v>
      </c>
      <c r="J99" s="34">
        <v>-9689</v>
      </c>
      <c r="K99" s="31">
        <v>-106579</v>
      </c>
    </row>
    <row r="104" spans="2:11" x14ac:dyDescent="0.25">
      <c r="F104" s="38">
        <f>+H3*0.5%</f>
        <v>347691.67</v>
      </c>
    </row>
    <row r="105" spans="2:11" x14ac:dyDescent="0.25">
      <c r="F105" s="38">
        <f>+F104*1.1</f>
        <v>382460.837</v>
      </c>
    </row>
  </sheetData>
  <autoFilter ref="A4:O79"/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TH Công nợ </vt:lpstr>
      <vt:lpstr>T01.2024</vt:lpstr>
      <vt:lpstr>T12</vt:lpstr>
      <vt:lpstr>T11</vt:lpstr>
      <vt:lpstr>T10</vt:lpstr>
      <vt:lpstr>T9</vt:lpstr>
      <vt:lpstr>T8</vt:lpstr>
      <vt:lpstr>T7</vt:lpstr>
      <vt:lpstr>T1,2,3,4,5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2024-02-02T08:07:21Z</dcterms:modified>
</cp:coreProperties>
</file>