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D1AEF735-8F2F-4E9F-AD2E-394E6C44A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 Công nợ " sheetId="1" r:id="rId1"/>
    <sheet name="T04" sheetId="24" r:id="rId2"/>
    <sheet name="T03" sheetId="23" r:id="rId3"/>
    <sheet name="T02" sheetId="22" r:id="rId4"/>
    <sheet name="T01" sheetId="21" r:id="rId5"/>
    <sheet name="T06.2024" sheetId="13" state="hidden" r:id="rId6"/>
    <sheet name="T05.2024" sheetId="12" state="hidden" r:id="rId7"/>
    <sheet name="DS Q2.2024" sheetId="14" state="hidden" r:id="rId8"/>
  </sheets>
  <definedNames>
    <definedName name="_xlnm._FilterDatabase" localSheetId="7" hidden="1">'DS Q2.2024'!$A$1:$I$60</definedName>
    <definedName name="_xlnm._FilterDatabase" localSheetId="4" hidden="1">'T01'!$A$1:$J$16</definedName>
    <definedName name="_xlnm._FilterDatabase" localSheetId="3" hidden="1">'T02'!$A$1:$J$10</definedName>
    <definedName name="_xlnm._FilterDatabase" localSheetId="6" hidden="1">'T05.2024'!$B$3:$K$21</definedName>
    <definedName name="_xlnm._FilterDatabase" localSheetId="5" hidden="1">'T06.2024'!$A$1:$J$26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3" l="1"/>
  <c r="H4" i="23"/>
  <c r="H5" i="23"/>
  <c r="H6" i="23"/>
  <c r="H7" i="23"/>
  <c r="G3" i="23"/>
  <c r="G4" i="23"/>
  <c r="G5" i="23"/>
  <c r="G6" i="23"/>
  <c r="G7" i="23"/>
  <c r="H2" i="23"/>
  <c r="G2" i="23"/>
  <c r="H9" i="22"/>
  <c r="H8" i="22"/>
  <c r="H7" i="22"/>
  <c r="H6" i="22"/>
  <c r="H5" i="22"/>
  <c r="H4" i="22"/>
  <c r="H3" i="22"/>
  <c r="H2" i="22"/>
  <c r="H14" i="21"/>
  <c r="H7" i="21"/>
  <c r="H8" i="21"/>
  <c r="H9" i="21"/>
  <c r="H10" i="21"/>
  <c r="H3" i="21"/>
  <c r="H4" i="21"/>
  <c r="H5" i="21"/>
  <c r="H6" i="21"/>
  <c r="H11" i="21"/>
  <c r="H12" i="21"/>
  <c r="H13" i="21"/>
  <c r="H15" i="21"/>
  <c r="H2" i="21"/>
  <c r="H10" i="22" l="1"/>
  <c r="H16" i="21"/>
  <c r="E17" i="1" l="1"/>
  <c r="F45" i="1"/>
  <c r="E31" i="1"/>
  <c r="D17" i="1"/>
  <c r="F46" i="1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I21" i="12" l="1"/>
</calcChain>
</file>

<file path=xl/sharedStrings.xml><?xml version="1.0" encoding="utf-8"?>
<sst xmlns="http://schemas.openxmlformats.org/spreadsheetml/2006/main" count="881" uniqueCount="180">
  <si>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</si>
  <si>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</si>
  <si>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</si>
  <si>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</si>
  <si>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</si>
  <si>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</si>
  <si>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</si>
  <si>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</si>
  <si>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</si>
  <si>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</si>
  <si>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</si>
  <si>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</si>
  <si>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</si>
  <si>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</si>
  <si>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</si>
  <si>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</si>
  <si>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</si>
  <si>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</si>
  <si>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</si>
  <si>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</si>
  <si>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</si>
  <si>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</si>
  <si>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</si>
  <si>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</si>
  <si>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</si>
  <si>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</si>
  <si>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</si>
  <si>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</si>
  <si>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</si>
  <si>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</si>
  <si>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</si>
  <si>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</si>
  <si>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</si>
  <si>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</si>
  <si>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</si>
  <si>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</si>
  <si>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</si>
  <si>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</si>
  <si>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</si>
  <si>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</si>
  <si>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</si>
  <si>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</si>
  <si>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</si>
  <si>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</si>
  <si>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</si>
  <si>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</si>
  <si>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</si>
  <si>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</si>
  <si>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</si>
  <si>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</si>
  <si>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</si>
  <si>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</si>
  <si>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</si>
  <si>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</si>
  <si>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</si>
  <si>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</si>
  <si>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</si>
  <si>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</si>
  <si>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</si>
  <si>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</si>
  <si>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</si>
  <si>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</si>
  <si>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</si>
  <si>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</si>
  <si>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</si>
  <si>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</si>
  <si>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</si>
  <si>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</si>
  <si>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</si>
  <si>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</si>
  <si>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</si>
  <si>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</si>
  <si>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</si>
  <si>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</si>
  <si>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</si>
  <si>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</si>
  <si>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</si>
  <si>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</si>
  <si>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</si>
  <si>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</si>
  <si>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</si>
  <si>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</si>
  <si>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</si>
  <si>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</si>
  <si>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</si>
  <si>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</si>
  <si>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</si>
  <si>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</si>
  <si>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</si>
  <si>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</si>
  <si>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</si>
  <si>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</si>
  <si>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</si>
  <si>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</si>
  <si>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</si>
  <si>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</si>
  <si>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</si>
  <si>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</si>
  <si>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</si>
  <si>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</si>
  <si>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</si>
  <si>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</si>
  <si>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</si>
  <si>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</si>
  <si>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</si>
  <si>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</si>
  <si>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</si>
  <si>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</si>
  <si>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</si>
  <si>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</si>
  <si>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</si>
  <si>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</si>
  <si>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</si>
  <si>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</si>
  <si>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</si>
  <si>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</si>
  <si>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</si>
  <si>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</si>
  <si>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</si>
  <si>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</si>
  <si>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</si>
  <si>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</si>
  <si>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</si>
  <si>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Thành tiền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</si>
  <si>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</si>
  <si>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</si>
  <si>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</si>
  <si>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</si>
  <si>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</si>
  <si>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</si>
  <si>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</si>
  <si>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</si>
  <si>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</si>
  <si>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</si>
  <si>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</si>
  <si>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</si>
  <si>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00000015</t>
  </si>
  <si>
    <t>00000591</t>
  </si>
  <si>
    <t>00001427</t>
  </si>
  <si>
    <t>00001669</t>
  </si>
  <si>
    <t>00002717</t>
  </si>
  <si>
    <t>00004043</t>
  </si>
  <si>
    <t>00004044</t>
  </si>
  <si>
    <t>00005193</t>
  </si>
  <si>
    <t>00007237</t>
  </si>
  <si>
    <t>1C26TTN</t>
  </si>
  <si>
    <t>00000009</t>
  </si>
  <si>
    <t>00000003</t>
  </si>
  <si>
    <t>00000054</t>
  </si>
  <si>
    <t>00000190</t>
  </si>
  <si>
    <t>ĐÃ KIỂM TRA - HÀNG TRẢ - PHIẾU: S004S0040126012600034 - Sunshine Mart Center -SMART-HNI-NTL-0003- PHIẾU NGÀY: 3/1/2026</t>
  </si>
  <si>
    <t>Hàng trả - Sunshine Mart Lĩnh Nam, Hoàng Mai - SMART-HNI-HMI-0004</t>
  </si>
  <si>
    <t>Hàng trả - SMART-HNI-BTL-0002 - Sunshine Mart Bắc Từ Liêm - 0701SMART0002 - Phiếu ngày (07/01/2026)</t>
  </si>
  <si>
    <t>Hàng trả - SMART-HNI-HMI-0005 - Sunshine Mart Dương Văn Bé, Hoàng Mai - 1201smart - Phiếu ngày (12/01/2026)</t>
  </si>
  <si>
    <t>00000073</t>
  </si>
  <si>
    <t>Hỗ trợ quảng cáo Q4/2025</t>
  </si>
  <si>
    <t>00009333</t>
  </si>
  <si>
    <t>00009334</t>
  </si>
  <si>
    <t>00010420</t>
  </si>
  <si>
    <t>00013234</t>
  </si>
  <si>
    <t>00000522</t>
  </si>
  <si>
    <t>00000443</t>
  </si>
  <si>
    <t>00000366</t>
  </si>
  <si>
    <t>00000365</t>
  </si>
  <si>
    <t>Sunshine Mart Tây Hồ, KM SP CHÂN 300G X 10% TỪ NGÀY 1/2 ĐẾN 28/2</t>
  </si>
  <si>
    <t>Sunshine Mart Center, KM SP CHÂN 300G X 10% TỪ NGÀY 1/2 ĐẾN 28/2</t>
  </si>
  <si>
    <t>Sunshine Mart Center, CHẠY KM SP CHÂN 300G X 10% TỪ NGÀY 1/2 ĐẾN 28/2</t>
  </si>
  <si>
    <t>ĐÃ KIỂM TRA - Hàng trả - SMART-HNI-NTL-0003 - Sunshine Mart Center - Phiếu ngày (26/02/2026)</t>
  </si>
  <si>
    <t>Hàng trả - Siêu thị Sunshine Garden - SMART-HNI-HMI-0005</t>
  </si>
  <si>
    <t>ĐÃ KIỂM TRA - Hàng trả - SMART-HNI-NTL-0003 - Sunshine Mart Center  - Phiếu ngày (02/02/2026)</t>
  </si>
  <si>
    <t>ĐÃ KIỂM TRA - Hàng trả - SMART-HNI-NTL-0003 - Sunshine Mart Center - Phiếu ngày (02/02/2026)</t>
  </si>
  <si>
    <t>00016316</t>
  </si>
  <si>
    <t>00001454</t>
  </si>
  <si>
    <t>00001459</t>
  </si>
  <si>
    <t>00001566</t>
  </si>
  <si>
    <t>Sunshine Mart Dương Văn Bé, Hoàng Mai, KM GÀ MUỐI 500G X 10% TỪ NGÀY 1-3 ĐẾN 31-3</t>
  </si>
  <si>
    <t>Hàng trả - Siêu thị Sunshine Palace - SMART-HNI-HMI-0004</t>
  </si>
  <si>
    <t>Hàng trả - SMART-HNI-NTL-0003 - Sunshine Mart Center - 180326smart003 - Phiếu ngày (18/03/2026)</t>
  </si>
  <si>
    <t>Hàng trả - SMART-HNI-NTL-0003 - Sunshine Mart Center - 1803smart003 - Phiếu ngày (18/03/2026)</t>
  </si>
  <si>
    <t>ĐÃ KIỂM TRA - Hàng trả - SMART-HNI-BTL-0002 - Sunshine Mart Bắc Từ Liêm  - Phiếu ngày (20/03/2026)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</si>
</sst>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??_);_(@_)"/>
    <numFmt numFmtId="166" formatCode="_(* #,##0.0000000_);_(* \(#,##0.0000000\);_(* &quot;-&quot;??_);_(@_)"/>
    <numFmt numFmtId="167" formatCode="0.0%"/>
    <numFmt numFmtId="171" formatCode="_-* #,##0_-;\-* #,##0_-;_-* &quot;-&quot;??_-;_-@_-"/>
  </numFmts>
  <fonts count="1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Border="1" applyAlignment="1">
      <alignment horizontal="right" vertical="center"/>
    </xf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1" applyNumberFormat="1" applyFont="1"/>
    <xf numFmtId="9" fontId="0" fillId="0" borderId="0" xfId="0" applyNumberFormat="1"/>
    <xf numFmtId="165" fontId="17" fillId="0" borderId="0" xfId="1" applyNumberFormat="1" applyFont="1"/>
  </cellXfs>
  <cellStyles count="10">
    <cellStyle name="Comma" xfId="1" builtinId="3"/>
    <cellStyle name="Comma 2" xfId="7" xr:uid="{00000000-0005-0000-0000-000001000000}"/>
    <cellStyle name="Comma 3" xfId="9" xr:uid="{021A5D89-24A5-4BF0-853A-1ACB3AA62726}"/>
    <cellStyle name="Normal" xfId="0" builtinId="0"/>
    <cellStyle name="Normal 2" xfId="2" xr:uid="{00000000-0005-0000-0000-000003000000}"/>
    <cellStyle name="Normal 2 2" xfId="6" xr:uid="{00000000-0005-0000-0000-000004000000}"/>
    <cellStyle name="Normal 2 2 2" xfId="8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9"/>
  <sheetViews>
    <sheetView tabSelected="1" workbookViewId="0">
      <selection activeCell="I18" sqref="I18"/>
    </sheetView>
  </sheetViews>
  <sheetFormatPr defaultRowHeight="14.25" x14ac:dyDescent="0.2"/>
  <cols>
    <col min="1" max="1" width="2.625" customWidth="1"/>
    <col min="2" max="2" width="14" customWidth="1"/>
    <col min="3" max="3" width="20" style="16" customWidth="1"/>
    <col min="4" max="4" width="19.875" customWidth="1"/>
    <col min="5" max="5" width="17.375" customWidth="1"/>
    <col min="6" max="6" width="17.875" customWidth="1"/>
    <col min="7" max="7" width="14.875" customWidth="1"/>
    <col min="8" max="8" width="19.375" bestFit="1" customWidth="1"/>
    <col min="9" max="9" width="11.625" bestFit="1" customWidth="1"/>
  </cols>
  <sheetData>
    <row r="1" spans="2:8" ht="19.5" x14ac:dyDescent="0.3">
      <c r="B1" s="59" t="s">
        <v>0</v>
      </c>
      <c r="C1" s="59"/>
      <c r="D1" s="59"/>
      <c r="E1" s="59"/>
      <c r="F1" s="59"/>
    </row>
    <row r="2" spans="2:8" ht="33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">
      <c r="B3" s="2"/>
      <c r="C3" s="2" t="s">
        <v>5</v>
      </c>
      <c r="D3" s="3">
        <v>19128130</v>
      </c>
      <c r="E3" s="2"/>
      <c r="F3" s="2"/>
      <c r="G3" s="18"/>
    </row>
    <row r="4" spans="2:8" ht="15.75" x14ac:dyDescent="0.25">
      <c r="B4" s="20" t="s">
        <v>124</v>
      </c>
      <c r="C4" s="22" t="s">
        <v>6</v>
      </c>
      <c r="D4" s="5">
        <v>13533673</v>
      </c>
      <c r="E4" s="10">
        <v>147988</v>
      </c>
      <c r="F4" s="6"/>
      <c r="H4" s="18"/>
    </row>
    <row r="5" spans="2:8" ht="15.75" x14ac:dyDescent="0.25">
      <c r="B5" s="20" t="s">
        <v>125</v>
      </c>
      <c r="C5" s="22" t="s">
        <v>6</v>
      </c>
      <c r="D5" s="5">
        <v>9515141</v>
      </c>
      <c r="E5" s="10"/>
      <c r="F5" s="6"/>
      <c r="G5" s="18"/>
      <c r="H5" s="18"/>
    </row>
    <row r="6" spans="2:8" ht="15.75" x14ac:dyDescent="0.25">
      <c r="B6" s="20" t="s">
        <v>126</v>
      </c>
      <c r="C6" s="22" t="s">
        <v>6</v>
      </c>
      <c r="D6" s="5">
        <v>983949</v>
      </c>
      <c r="E6" s="10"/>
      <c r="F6" s="6"/>
      <c r="H6" s="18"/>
    </row>
    <row r="7" spans="2:8" ht="15.75" x14ac:dyDescent="0.25">
      <c r="B7" s="20" t="s">
        <v>127</v>
      </c>
      <c r="C7" s="22" t="s">
        <v>6</v>
      </c>
      <c r="D7" s="5"/>
      <c r="E7" s="10"/>
      <c r="F7" s="6"/>
      <c r="H7" s="18"/>
    </row>
    <row r="8" spans="2:8" ht="15.75" hidden="1" x14ac:dyDescent="0.25">
      <c r="B8" s="20" t="s">
        <v>128</v>
      </c>
      <c r="C8" s="22" t="s">
        <v>6</v>
      </c>
      <c r="D8" s="5"/>
      <c r="E8" s="10"/>
      <c r="F8" s="6"/>
      <c r="H8" s="18"/>
    </row>
    <row r="9" spans="2:8" ht="15.75" hidden="1" x14ac:dyDescent="0.25">
      <c r="B9" s="20" t="s">
        <v>129</v>
      </c>
      <c r="C9" s="22" t="s">
        <v>6</v>
      </c>
      <c r="D9" s="5"/>
      <c r="E9" s="10"/>
      <c r="F9" s="6"/>
      <c r="H9" s="18"/>
    </row>
    <row r="10" spans="2:8" ht="15.75" hidden="1" x14ac:dyDescent="0.25">
      <c r="B10" s="20" t="s">
        <v>130</v>
      </c>
      <c r="C10" s="22" t="s">
        <v>6</v>
      </c>
      <c r="D10" s="5"/>
      <c r="E10" s="10"/>
      <c r="F10" s="6"/>
      <c r="H10" s="18"/>
    </row>
    <row r="11" spans="2:8" ht="15.75" hidden="1" x14ac:dyDescent="0.25">
      <c r="B11" s="20" t="s">
        <v>131</v>
      </c>
      <c r="C11" s="22" t="s">
        <v>6</v>
      </c>
      <c r="D11" s="5"/>
      <c r="E11" s="10"/>
      <c r="F11" s="6"/>
      <c r="H11" s="18"/>
    </row>
    <row r="12" spans="2:8" ht="15.75" hidden="1" x14ac:dyDescent="0.25">
      <c r="B12" s="20" t="s">
        <v>132</v>
      </c>
      <c r="C12" s="22" t="s">
        <v>6</v>
      </c>
      <c r="D12" s="5"/>
      <c r="E12" s="10"/>
      <c r="F12" s="6"/>
      <c r="H12" s="18"/>
    </row>
    <row r="13" spans="2:8" ht="15.75" hidden="1" x14ac:dyDescent="0.25">
      <c r="B13" s="20" t="s">
        <v>133</v>
      </c>
      <c r="C13" s="22" t="s">
        <v>6</v>
      </c>
      <c r="D13" s="5"/>
      <c r="E13" s="10"/>
      <c r="F13" s="6"/>
      <c r="H13" s="18"/>
    </row>
    <row r="14" spans="2:8" ht="15.75" hidden="1" x14ac:dyDescent="0.25">
      <c r="B14" s="20" t="s">
        <v>134</v>
      </c>
      <c r="C14" s="22" t="s">
        <v>6</v>
      </c>
      <c r="D14" s="5"/>
      <c r="E14" s="10"/>
      <c r="F14" s="6"/>
      <c r="H14" s="18"/>
    </row>
    <row r="15" spans="2:8" ht="15.75" hidden="1" x14ac:dyDescent="0.25">
      <c r="B15" s="20" t="s">
        <v>135</v>
      </c>
      <c r="C15" s="22" t="s">
        <v>6</v>
      </c>
      <c r="D15" s="5"/>
      <c r="E15" s="10"/>
      <c r="F15" s="6"/>
      <c r="H15" s="18"/>
    </row>
    <row r="16" spans="2:8" ht="15.75" x14ac:dyDescent="0.25">
      <c r="B16" s="20"/>
      <c r="C16" s="22"/>
      <c r="D16" s="5"/>
      <c r="E16" s="10"/>
      <c r="F16" s="6"/>
      <c r="H16" s="18"/>
    </row>
    <row r="17" spans="2:9" ht="15.75" x14ac:dyDescent="0.25">
      <c r="B17" s="60" t="s">
        <v>7</v>
      </c>
      <c r="C17" s="61"/>
      <c r="D17" s="7">
        <f>+SUM(D4:D16)</f>
        <v>24032763</v>
      </c>
      <c r="E17" s="7">
        <f>+SUM(E4:E16)</f>
        <v>147988</v>
      </c>
      <c r="F17" s="9"/>
      <c r="G17" s="18"/>
      <c r="H17" s="18"/>
    </row>
    <row r="18" spans="2:9" ht="15.75" x14ac:dyDescent="0.25">
      <c r="B18" s="20" t="s">
        <v>124</v>
      </c>
      <c r="C18" s="29" t="s">
        <v>8</v>
      </c>
      <c r="D18" s="10"/>
      <c r="E18" s="4">
        <v>423267</v>
      </c>
      <c r="F18" s="6"/>
      <c r="G18" s="18"/>
      <c r="H18" s="18"/>
    </row>
    <row r="19" spans="2:9" ht="15.75" x14ac:dyDescent="0.25">
      <c r="B19" s="20" t="s">
        <v>125</v>
      </c>
      <c r="C19" s="29" t="s">
        <v>8</v>
      </c>
      <c r="D19" s="10"/>
      <c r="E19" s="4">
        <v>332948</v>
      </c>
      <c r="F19" s="6"/>
      <c r="G19" s="18"/>
      <c r="H19" s="18"/>
    </row>
    <row r="20" spans="2:9" ht="15.75" x14ac:dyDescent="0.25">
      <c r="B20" s="20" t="s">
        <v>126</v>
      </c>
      <c r="C20" s="29" t="s">
        <v>8</v>
      </c>
      <c r="D20" s="10"/>
      <c r="E20" s="4">
        <v>1193587</v>
      </c>
      <c r="F20" s="6"/>
      <c r="G20" s="18"/>
      <c r="H20" s="18"/>
    </row>
    <row r="21" spans="2:9" ht="15.75" x14ac:dyDescent="0.25">
      <c r="B21" s="20" t="s">
        <v>127</v>
      </c>
      <c r="C21" s="29" t="s">
        <v>8</v>
      </c>
      <c r="D21" s="10"/>
      <c r="E21" s="4"/>
      <c r="F21" s="6"/>
      <c r="G21" s="18"/>
      <c r="H21" s="18"/>
    </row>
    <row r="22" spans="2:9" ht="15.75" hidden="1" x14ac:dyDescent="0.25">
      <c r="B22" s="20" t="s">
        <v>128</v>
      </c>
      <c r="C22" s="29" t="s">
        <v>8</v>
      </c>
      <c r="D22" s="10"/>
      <c r="E22" s="4"/>
      <c r="F22" s="6"/>
      <c r="G22" s="18"/>
      <c r="H22" s="18"/>
    </row>
    <row r="23" spans="2:9" ht="15.75" hidden="1" x14ac:dyDescent="0.25">
      <c r="B23" s="20" t="s">
        <v>129</v>
      </c>
      <c r="C23" s="29" t="s">
        <v>8</v>
      </c>
      <c r="D23" s="10"/>
      <c r="E23" s="4"/>
      <c r="F23" s="6"/>
      <c r="G23" s="18"/>
      <c r="H23" s="18"/>
    </row>
    <row r="24" spans="2:9" ht="15.75" hidden="1" x14ac:dyDescent="0.25">
      <c r="B24" s="20" t="s">
        <v>130</v>
      </c>
      <c r="C24" s="29" t="s">
        <v>8</v>
      </c>
      <c r="D24" s="10"/>
      <c r="E24" s="4"/>
      <c r="F24" s="6"/>
      <c r="G24" s="18"/>
      <c r="H24" s="18"/>
    </row>
    <row r="25" spans="2:9" ht="15.75" hidden="1" x14ac:dyDescent="0.25">
      <c r="B25" s="20" t="s">
        <v>131</v>
      </c>
      <c r="C25" s="29" t="s">
        <v>8</v>
      </c>
      <c r="D25" s="10"/>
      <c r="E25" s="4"/>
      <c r="F25" s="6"/>
      <c r="G25" s="18"/>
      <c r="H25" s="18"/>
    </row>
    <row r="26" spans="2:9" ht="15.75" hidden="1" x14ac:dyDescent="0.25">
      <c r="B26" s="20" t="s">
        <v>132</v>
      </c>
      <c r="C26" s="29" t="s">
        <v>8</v>
      </c>
      <c r="D26" s="10"/>
      <c r="E26" s="4"/>
      <c r="F26" s="6"/>
      <c r="G26" s="18"/>
      <c r="H26" s="18"/>
    </row>
    <row r="27" spans="2:9" ht="15.75" hidden="1" x14ac:dyDescent="0.25">
      <c r="B27" s="20" t="s">
        <v>133</v>
      </c>
      <c r="C27" s="29" t="s">
        <v>8</v>
      </c>
      <c r="D27" s="10"/>
      <c r="E27" s="4"/>
      <c r="F27" s="6"/>
      <c r="G27" s="18"/>
      <c r="H27" s="18"/>
    </row>
    <row r="28" spans="2:9" ht="15.75" hidden="1" x14ac:dyDescent="0.25">
      <c r="B28" s="20" t="s">
        <v>134</v>
      </c>
      <c r="C28" s="29" t="s">
        <v>8</v>
      </c>
      <c r="D28" s="10"/>
      <c r="E28" s="4"/>
      <c r="F28" s="6"/>
      <c r="G28" s="18"/>
      <c r="H28" s="18"/>
    </row>
    <row r="29" spans="2:9" ht="15.75" hidden="1" x14ac:dyDescent="0.25">
      <c r="B29" s="20" t="s">
        <v>135</v>
      </c>
      <c r="C29" s="29" t="s">
        <v>8</v>
      </c>
      <c r="D29" s="10"/>
      <c r="E29" s="4"/>
      <c r="F29" s="6"/>
      <c r="G29" s="18"/>
      <c r="H29" s="18"/>
    </row>
    <row r="30" spans="2:9" ht="15.75" x14ac:dyDescent="0.25">
      <c r="B30" s="22"/>
      <c r="C30" s="29"/>
      <c r="D30" s="10"/>
      <c r="E30" s="4"/>
      <c r="F30" s="6"/>
      <c r="G30" s="18"/>
    </row>
    <row r="31" spans="2:9" ht="15.75" x14ac:dyDescent="0.25">
      <c r="B31" s="60" t="s">
        <v>9</v>
      </c>
      <c r="C31" s="61"/>
      <c r="D31" s="7"/>
      <c r="E31" s="8">
        <f>+SUM(E18:E30)</f>
        <v>1949802</v>
      </c>
      <c r="F31" s="9"/>
    </row>
    <row r="32" spans="2:9" ht="15.75" x14ac:dyDescent="0.25">
      <c r="B32" s="20" t="s">
        <v>124</v>
      </c>
      <c r="C32" s="15" t="s">
        <v>57</v>
      </c>
      <c r="D32" s="10"/>
      <c r="E32" s="5"/>
      <c r="F32" s="4">
        <v>18980139</v>
      </c>
      <c r="H32" s="18"/>
      <c r="I32" s="18"/>
    </row>
    <row r="33" spans="2:9" ht="15.75" x14ac:dyDescent="0.25">
      <c r="B33" s="20" t="s">
        <v>125</v>
      </c>
      <c r="C33" s="15" t="s">
        <v>57</v>
      </c>
      <c r="D33" s="10"/>
      <c r="E33" s="5"/>
      <c r="F33" s="4">
        <v>0</v>
      </c>
      <c r="H33" s="18"/>
      <c r="I33" s="18"/>
    </row>
    <row r="34" spans="2:9" ht="15.75" x14ac:dyDescent="0.25">
      <c r="B34" s="20" t="s">
        <v>126</v>
      </c>
      <c r="C34" s="15" t="s">
        <v>57</v>
      </c>
      <c r="D34" s="10"/>
      <c r="E34" s="5"/>
      <c r="F34" s="4"/>
      <c r="H34" s="18"/>
      <c r="I34" s="18"/>
    </row>
    <row r="35" spans="2:9" ht="15.75" x14ac:dyDescent="0.25">
      <c r="B35" s="20" t="s">
        <v>127</v>
      </c>
      <c r="C35" s="15" t="s">
        <v>57</v>
      </c>
      <c r="D35" s="10"/>
      <c r="E35" s="5"/>
      <c r="F35" s="4"/>
      <c r="H35" s="18"/>
      <c r="I35" s="18"/>
    </row>
    <row r="36" spans="2:9" ht="15.75" hidden="1" x14ac:dyDescent="0.25">
      <c r="B36" s="20" t="s">
        <v>128</v>
      </c>
      <c r="C36" s="15" t="s">
        <v>57</v>
      </c>
      <c r="D36" s="10"/>
      <c r="E36" s="5"/>
      <c r="F36" s="4"/>
      <c r="H36" s="18"/>
      <c r="I36" s="18"/>
    </row>
    <row r="37" spans="2:9" ht="15.75" hidden="1" x14ac:dyDescent="0.25">
      <c r="B37" s="20" t="s">
        <v>129</v>
      </c>
      <c r="C37" s="15" t="s">
        <v>57</v>
      </c>
      <c r="D37" s="10"/>
      <c r="E37" s="5"/>
      <c r="F37" s="4"/>
      <c r="H37" s="18"/>
      <c r="I37" s="18"/>
    </row>
    <row r="38" spans="2:9" ht="15.75" hidden="1" x14ac:dyDescent="0.25">
      <c r="B38" s="20" t="s">
        <v>130</v>
      </c>
      <c r="C38" s="15" t="s">
        <v>57</v>
      </c>
      <c r="D38" s="10"/>
      <c r="E38" s="5"/>
      <c r="F38" s="4"/>
      <c r="H38" s="18"/>
      <c r="I38" s="18"/>
    </row>
    <row r="39" spans="2:9" ht="15.75" hidden="1" x14ac:dyDescent="0.25">
      <c r="B39" s="20" t="s">
        <v>131</v>
      </c>
      <c r="C39" s="15" t="s">
        <v>57</v>
      </c>
      <c r="D39" s="10"/>
      <c r="E39" s="5"/>
      <c r="F39" s="4"/>
      <c r="H39" s="18"/>
      <c r="I39" s="18"/>
    </row>
    <row r="40" spans="2:9" ht="15.75" hidden="1" x14ac:dyDescent="0.25">
      <c r="B40" s="20" t="s">
        <v>132</v>
      </c>
      <c r="C40" s="15" t="s">
        <v>57</v>
      </c>
      <c r="D40" s="10"/>
      <c r="E40" s="5"/>
      <c r="F40" s="4"/>
      <c r="H40" s="18"/>
      <c r="I40" s="18"/>
    </row>
    <row r="41" spans="2:9" ht="15.75" hidden="1" x14ac:dyDescent="0.25">
      <c r="B41" s="20" t="s">
        <v>133</v>
      </c>
      <c r="C41" s="15" t="s">
        <v>57</v>
      </c>
      <c r="D41" s="10"/>
      <c r="E41" s="5"/>
      <c r="F41" s="4"/>
      <c r="H41" s="18"/>
      <c r="I41" s="18"/>
    </row>
    <row r="42" spans="2:9" ht="15.75" hidden="1" x14ac:dyDescent="0.25">
      <c r="B42" s="20" t="s">
        <v>134</v>
      </c>
      <c r="C42" s="15" t="s">
        <v>57</v>
      </c>
      <c r="D42" s="10"/>
      <c r="E42" s="5"/>
      <c r="F42" s="4"/>
      <c r="H42" s="18"/>
      <c r="I42" s="18"/>
    </row>
    <row r="43" spans="2:9" ht="15.75" hidden="1" x14ac:dyDescent="0.25">
      <c r="B43" s="20" t="s">
        <v>135</v>
      </c>
      <c r="C43" s="15" t="s">
        <v>57</v>
      </c>
      <c r="D43" s="10"/>
      <c r="E43" s="5"/>
      <c r="F43" s="4"/>
      <c r="H43" s="18"/>
      <c r="I43" s="18"/>
    </row>
    <row r="44" spans="2:9" ht="15.75" x14ac:dyDescent="0.25">
      <c r="B44" s="21"/>
      <c r="C44" s="15"/>
      <c r="D44" s="10"/>
      <c r="E44" s="5"/>
      <c r="F44" s="11"/>
    </row>
    <row r="45" spans="2:9" ht="15.75" x14ac:dyDescent="0.25">
      <c r="B45" s="60" t="s">
        <v>10</v>
      </c>
      <c r="C45" s="61"/>
      <c r="D45" s="12"/>
      <c r="E45" s="9"/>
      <c r="F45" s="13">
        <f>+SUM(F32:F44)</f>
        <v>18980139</v>
      </c>
      <c r="H45" s="19"/>
    </row>
    <row r="46" spans="2:9" ht="15.75" x14ac:dyDescent="0.25">
      <c r="B46" s="62" t="s">
        <v>11</v>
      </c>
      <c r="C46" s="63"/>
      <c r="D46" s="63"/>
      <c r="E46" s="64"/>
      <c r="F46" s="14">
        <f>+D3+D17-E17-E31-F45</f>
        <v>22082964</v>
      </c>
      <c r="G46" s="18"/>
      <c r="H46" s="18"/>
    </row>
    <row r="47" spans="2:9" x14ac:dyDescent="0.2">
      <c r="F47" s="17"/>
    </row>
    <row r="48" spans="2:9" x14ac:dyDescent="0.2">
      <c r="F48" s="17"/>
      <c r="H48" s="18"/>
    </row>
    <row r="49" spans="6:6" x14ac:dyDescent="0.2">
      <c r="F49" s="18"/>
    </row>
  </sheetData>
  <mergeCells count="5">
    <mergeCell ref="B1:F1"/>
    <mergeCell ref="B17:C17"/>
    <mergeCell ref="B31:C31"/>
    <mergeCell ref="B45:C45"/>
    <mergeCell ref="B46:E46"/>
  </mergeCells>
  <conditionalFormatting sqref="B46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3D5F-AF54-406A-BED5-F085D206A2D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67EB-C9AD-4BAF-8E0A-46CE1D3CA63D}">
  <dimension ref="A1:J7"/>
  <sheetViews>
    <sheetView workbookViewId="0">
      <selection activeCell="D24" sqref="D24"/>
    </sheetView>
  </sheetViews>
  <sheetFormatPr defaultRowHeight="14.25" x14ac:dyDescent="0.2"/>
  <cols>
    <col min="1" max="1" width="11.25" customWidth="1"/>
    <col min="4" max="4" width="87.5" customWidth="1"/>
    <col min="5" max="5" width="16.875" bestFit="1" customWidth="1"/>
    <col min="7" max="7" width="15.875" bestFit="1" customWidth="1"/>
    <col min="8" max="8" width="16.875" bestFit="1" customWidth="1"/>
  </cols>
  <sheetData>
    <row r="1" spans="1:10" ht="31.5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123</v>
      </c>
      <c r="I1" s="56" t="s">
        <v>16</v>
      </c>
      <c r="J1" s="56" t="s">
        <v>17</v>
      </c>
    </row>
    <row r="2" spans="1:10" x14ac:dyDescent="0.2">
      <c r="A2" s="67">
        <v>46090</v>
      </c>
      <c r="B2" s="68" t="s">
        <v>171</v>
      </c>
      <c r="D2" t="s">
        <v>175</v>
      </c>
      <c r="E2" s="69">
        <v>911064</v>
      </c>
      <c r="F2" s="70">
        <v>0.08</v>
      </c>
      <c r="G2" s="69">
        <f>E2*F2</f>
        <v>72885.119999999995</v>
      </c>
      <c r="H2" s="69">
        <f>E2+G2</f>
        <v>983949.12</v>
      </c>
    </row>
    <row r="3" spans="1:10" x14ac:dyDescent="0.2">
      <c r="A3" s="67">
        <v>46093</v>
      </c>
      <c r="B3" s="68" t="s">
        <v>40</v>
      </c>
      <c r="D3" t="s">
        <v>168</v>
      </c>
      <c r="E3" s="71">
        <v>-158445</v>
      </c>
      <c r="F3" s="70">
        <v>0.08</v>
      </c>
      <c r="G3" s="71">
        <f t="shared" ref="G3:G7" si="0">E3*F3</f>
        <v>-12675.6</v>
      </c>
      <c r="H3" s="71">
        <f t="shared" ref="H3:H7" si="1">E3+G3</f>
        <v>-171120.6</v>
      </c>
    </row>
    <row r="4" spans="1:10" x14ac:dyDescent="0.2">
      <c r="A4" s="67">
        <v>46093</v>
      </c>
      <c r="B4" s="68" t="s">
        <v>46</v>
      </c>
      <c r="D4" t="s">
        <v>176</v>
      </c>
      <c r="E4" s="71">
        <v>-87400</v>
      </c>
      <c r="F4" s="70">
        <v>0.08</v>
      </c>
      <c r="G4" s="71">
        <f t="shared" si="0"/>
        <v>-6992</v>
      </c>
      <c r="H4" s="71">
        <f t="shared" si="1"/>
        <v>-94392</v>
      </c>
    </row>
    <row r="5" spans="1:10" x14ac:dyDescent="0.2">
      <c r="A5" s="67">
        <v>46100</v>
      </c>
      <c r="B5" s="68" t="s">
        <v>172</v>
      </c>
      <c r="D5" t="s">
        <v>177</v>
      </c>
      <c r="E5" s="71">
        <v>-401282</v>
      </c>
      <c r="F5" s="70">
        <v>0.08</v>
      </c>
      <c r="G5" s="71">
        <f t="shared" si="0"/>
        <v>-32102.560000000001</v>
      </c>
      <c r="H5" s="71">
        <f t="shared" si="1"/>
        <v>-433384.56</v>
      </c>
    </row>
    <row r="6" spans="1:10" x14ac:dyDescent="0.2">
      <c r="A6" s="67">
        <v>46100</v>
      </c>
      <c r="B6" s="68" t="s">
        <v>173</v>
      </c>
      <c r="D6" t="s">
        <v>178</v>
      </c>
      <c r="E6" s="71">
        <v>-47672</v>
      </c>
      <c r="F6" s="70">
        <v>0.08</v>
      </c>
      <c r="G6" s="71">
        <f t="shared" si="0"/>
        <v>-3813.76</v>
      </c>
      <c r="H6" s="71">
        <f t="shared" si="1"/>
        <v>-51485.760000000002</v>
      </c>
    </row>
    <row r="7" spans="1:10" x14ac:dyDescent="0.2">
      <c r="A7" s="67">
        <v>46104</v>
      </c>
      <c r="B7" s="68" t="s">
        <v>174</v>
      </c>
      <c r="D7" t="s">
        <v>179</v>
      </c>
      <c r="E7" s="71">
        <v>-410374</v>
      </c>
      <c r="F7" s="70">
        <v>0.08</v>
      </c>
      <c r="G7" s="71">
        <f t="shared" si="0"/>
        <v>-32829.919999999998</v>
      </c>
      <c r="H7" s="71">
        <f t="shared" si="1"/>
        <v>-443203.92</v>
      </c>
    </row>
  </sheetData>
  <pageMargins left="0.7" right="0.7" top="0.75" bottom="0.75" header="0.3" footer="0.3"/>
  <ignoredErrors>
    <ignoredError sqref="B2:B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293C-D896-4EE0-9BC3-A019E1D3FD05}">
  <sheetPr>
    <outlinePr summaryBelow="0"/>
  </sheetPr>
  <dimension ref="A1:J10"/>
  <sheetViews>
    <sheetView zoomScaleNormal="100" workbookViewId="0">
      <selection sqref="A1:J1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123</v>
      </c>
      <c r="I1" s="56" t="s">
        <v>16</v>
      </c>
      <c r="J1" s="56" t="s">
        <v>17</v>
      </c>
    </row>
    <row r="2" spans="1:10" outlineLevel="1" x14ac:dyDescent="0.2">
      <c r="A2" s="36">
        <v>46057</v>
      </c>
      <c r="B2" s="37" t="s">
        <v>156</v>
      </c>
      <c r="C2" s="37" t="s">
        <v>145</v>
      </c>
      <c r="D2" s="37" t="s">
        <v>164</v>
      </c>
      <c r="E2" s="38">
        <v>1441290</v>
      </c>
      <c r="F2" s="39" t="s">
        <v>25</v>
      </c>
      <c r="G2" s="38">
        <v>115303</v>
      </c>
      <c r="H2" s="33">
        <f>+E2+G2</f>
        <v>1556593</v>
      </c>
      <c r="I2" s="37" t="s">
        <v>22</v>
      </c>
      <c r="J2" s="37" t="s">
        <v>23</v>
      </c>
    </row>
    <row r="3" spans="1:10" outlineLevel="1" x14ac:dyDescent="0.2">
      <c r="A3" s="36">
        <v>46057</v>
      </c>
      <c r="B3" s="37" t="s">
        <v>157</v>
      </c>
      <c r="C3" s="37" t="s">
        <v>145</v>
      </c>
      <c r="D3" s="37" t="s">
        <v>165</v>
      </c>
      <c r="E3" s="38">
        <v>940146</v>
      </c>
      <c r="F3" s="39" t="s">
        <v>25</v>
      </c>
      <c r="G3" s="38">
        <v>75212</v>
      </c>
      <c r="H3" s="33">
        <f t="shared" ref="H3:H9" si="0">+E3+G3</f>
        <v>1015358</v>
      </c>
      <c r="I3" s="37" t="s">
        <v>22</v>
      </c>
      <c r="J3" s="37" t="s">
        <v>23</v>
      </c>
    </row>
    <row r="4" spans="1:10" outlineLevel="1" x14ac:dyDescent="0.2">
      <c r="A4" s="36">
        <v>46060</v>
      </c>
      <c r="B4" s="37" t="s">
        <v>158</v>
      </c>
      <c r="C4" s="37" t="s">
        <v>145</v>
      </c>
      <c r="D4" s="37" t="s">
        <v>24</v>
      </c>
      <c r="E4" s="38">
        <v>4877680</v>
      </c>
      <c r="F4" s="39" t="s">
        <v>25</v>
      </c>
      <c r="G4" s="38">
        <v>390214</v>
      </c>
      <c r="H4" s="33">
        <f t="shared" si="0"/>
        <v>5267894</v>
      </c>
      <c r="I4" s="37" t="s">
        <v>22</v>
      </c>
      <c r="J4" s="37" t="s">
        <v>23</v>
      </c>
    </row>
    <row r="5" spans="1:10" outlineLevel="1" x14ac:dyDescent="0.2">
      <c r="A5" s="36">
        <v>46078</v>
      </c>
      <c r="B5" s="37" t="s">
        <v>159</v>
      </c>
      <c r="C5" s="37" t="s">
        <v>145</v>
      </c>
      <c r="D5" s="37" t="s">
        <v>166</v>
      </c>
      <c r="E5" s="38">
        <v>1551200</v>
      </c>
      <c r="F5" s="39" t="s">
        <v>25</v>
      </c>
      <c r="G5" s="38">
        <v>124096</v>
      </c>
      <c r="H5" s="33">
        <f t="shared" si="0"/>
        <v>1675296</v>
      </c>
      <c r="I5" s="37" t="s">
        <v>22</v>
      </c>
      <c r="J5" s="37" t="s">
        <v>23</v>
      </c>
    </row>
    <row r="6" spans="1:10" outlineLevel="1" x14ac:dyDescent="0.2">
      <c r="A6" s="36">
        <v>46079</v>
      </c>
      <c r="B6" s="37" t="s">
        <v>160</v>
      </c>
      <c r="C6" s="37"/>
      <c r="D6" s="37" t="s">
        <v>167</v>
      </c>
      <c r="E6" s="38">
        <v>-70538</v>
      </c>
      <c r="F6" s="39" t="s">
        <v>25</v>
      </c>
      <c r="G6" s="38">
        <v>-5643</v>
      </c>
      <c r="H6" s="33">
        <f t="shared" si="0"/>
        <v>-76181</v>
      </c>
      <c r="I6" s="37" t="s">
        <v>22</v>
      </c>
      <c r="J6" s="37" t="s">
        <v>23</v>
      </c>
    </row>
    <row r="7" spans="1:10" outlineLevel="1" x14ac:dyDescent="0.2">
      <c r="A7" s="36">
        <v>46076</v>
      </c>
      <c r="B7" s="37" t="s">
        <v>161</v>
      </c>
      <c r="C7" s="37"/>
      <c r="D7" s="37" t="s">
        <v>168</v>
      </c>
      <c r="E7" s="38">
        <v>-110780</v>
      </c>
      <c r="F7" s="39" t="s">
        <v>25</v>
      </c>
      <c r="G7" s="38">
        <v>-8862</v>
      </c>
      <c r="H7" s="33">
        <f t="shared" si="0"/>
        <v>-119642</v>
      </c>
      <c r="I7" s="37" t="s">
        <v>22</v>
      </c>
      <c r="J7" s="37" t="s">
        <v>23</v>
      </c>
    </row>
    <row r="8" spans="1:10" outlineLevel="1" x14ac:dyDescent="0.2">
      <c r="A8" s="36">
        <v>46055</v>
      </c>
      <c r="B8" s="37" t="s">
        <v>162</v>
      </c>
      <c r="C8" s="37"/>
      <c r="D8" s="37" t="s">
        <v>169</v>
      </c>
      <c r="E8" s="38">
        <v>-70538</v>
      </c>
      <c r="F8" s="39" t="s">
        <v>25</v>
      </c>
      <c r="G8" s="38">
        <v>-5643</v>
      </c>
      <c r="H8" s="33">
        <f t="shared" si="0"/>
        <v>-76181</v>
      </c>
      <c r="I8" s="37" t="s">
        <v>22</v>
      </c>
      <c r="J8" s="37" t="s">
        <v>23</v>
      </c>
    </row>
    <row r="9" spans="1:10" outlineLevel="1" x14ac:dyDescent="0.2">
      <c r="A9" s="36">
        <v>46055</v>
      </c>
      <c r="B9" s="37" t="s">
        <v>163</v>
      </c>
      <c r="C9" s="37"/>
      <c r="D9" s="37" t="s">
        <v>170</v>
      </c>
      <c r="E9" s="38">
        <v>-56430</v>
      </c>
      <c r="F9" s="39" t="s">
        <v>25</v>
      </c>
      <c r="G9" s="38">
        <v>-4514</v>
      </c>
      <c r="H9" s="33">
        <f t="shared" si="0"/>
        <v>-60944</v>
      </c>
      <c r="I9" s="37" t="s">
        <v>22</v>
      </c>
      <c r="J9" s="37" t="s">
        <v>23</v>
      </c>
    </row>
    <row r="10" spans="1:10" x14ac:dyDescent="0.2">
      <c r="H10" s="33">
        <f>SUM(H2:H9)</f>
        <v>9182193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6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123</v>
      </c>
      <c r="I1" s="56" t="s">
        <v>16</v>
      </c>
      <c r="J1" s="56" t="s">
        <v>17</v>
      </c>
    </row>
    <row r="2" spans="1:10" outlineLevel="1" x14ac:dyDescent="0.2">
      <c r="A2" s="36">
        <v>46024</v>
      </c>
      <c r="B2" s="37" t="s">
        <v>136</v>
      </c>
      <c r="C2" s="37" t="s">
        <v>145</v>
      </c>
      <c r="D2" s="37" t="s">
        <v>61</v>
      </c>
      <c r="E2" s="38">
        <v>1176811</v>
      </c>
      <c r="F2" s="39" t="s">
        <v>25</v>
      </c>
      <c r="G2" s="38">
        <v>94145</v>
      </c>
      <c r="H2" s="33">
        <f>+E2+G2</f>
        <v>1270956</v>
      </c>
      <c r="I2" s="37" t="s">
        <v>22</v>
      </c>
      <c r="J2" s="37" t="s">
        <v>23</v>
      </c>
    </row>
    <row r="3" spans="1:10" outlineLevel="1" x14ac:dyDescent="0.2">
      <c r="A3" s="36">
        <v>46028</v>
      </c>
      <c r="B3" s="37" t="s">
        <v>137</v>
      </c>
      <c r="C3" s="37" t="s">
        <v>145</v>
      </c>
      <c r="D3" s="37" t="s">
        <v>24</v>
      </c>
      <c r="E3" s="38">
        <v>1441152</v>
      </c>
      <c r="F3" s="39" t="s">
        <v>25</v>
      </c>
      <c r="G3" s="38">
        <v>115292</v>
      </c>
      <c r="H3" s="33">
        <f t="shared" ref="H3:H14" si="0">+E3+G3</f>
        <v>1556444</v>
      </c>
      <c r="I3" s="37" t="s">
        <v>22</v>
      </c>
      <c r="J3" s="37" t="s">
        <v>23</v>
      </c>
    </row>
    <row r="4" spans="1:10" outlineLevel="1" x14ac:dyDescent="0.2">
      <c r="A4" s="36">
        <v>46030</v>
      </c>
      <c r="B4" s="37" t="s">
        <v>138</v>
      </c>
      <c r="C4" s="37" t="s">
        <v>145</v>
      </c>
      <c r="D4" s="37" t="s">
        <v>28</v>
      </c>
      <c r="E4" s="38">
        <v>1149250</v>
      </c>
      <c r="F4" s="39" t="s">
        <v>25</v>
      </c>
      <c r="G4" s="38">
        <v>91940</v>
      </c>
      <c r="H4" s="33">
        <f t="shared" si="0"/>
        <v>1241190</v>
      </c>
      <c r="I4" s="37" t="s">
        <v>22</v>
      </c>
      <c r="J4" s="37" t="s">
        <v>23</v>
      </c>
    </row>
    <row r="5" spans="1:10" outlineLevel="1" x14ac:dyDescent="0.2">
      <c r="A5" s="36">
        <v>46031</v>
      </c>
      <c r="B5" s="37" t="s">
        <v>139</v>
      </c>
      <c r="C5" s="37" t="s">
        <v>145</v>
      </c>
      <c r="D5" s="37" t="s">
        <v>61</v>
      </c>
      <c r="E5" s="38">
        <v>1829141</v>
      </c>
      <c r="F5" s="39" t="s">
        <v>25</v>
      </c>
      <c r="G5" s="38">
        <v>146331</v>
      </c>
      <c r="H5" s="33">
        <f t="shared" si="0"/>
        <v>1975472</v>
      </c>
      <c r="I5" s="37" t="s">
        <v>22</v>
      </c>
      <c r="J5" s="37" t="s">
        <v>23</v>
      </c>
    </row>
    <row r="6" spans="1:10" outlineLevel="1" x14ac:dyDescent="0.2">
      <c r="A6" s="36">
        <v>46036</v>
      </c>
      <c r="B6" s="37" t="s">
        <v>140</v>
      </c>
      <c r="C6" s="37" t="s">
        <v>145</v>
      </c>
      <c r="D6" s="37" t="s">
        <v>53</v>
      </c>
      <c r="E6" s="38">
        <v>1025135</v>
      </c>
      <c r="F6" s="39" t="s">
        <v>25</v>
      </c>
      <c r="G6" s="38">
        <v>82011</v>
      </c>
      <c r="H6" s="33">
        <f t="shared" si="0"/>
        <v>1107146</v>
      </c>
      <c r="I6" s="37" t="s">
        <v>22</v>
      </c>
      <c r="J6" s="37" t="s">
        <v>23</v>
      </c>
    </row>
    <row r="7" spans="1:10" outlineLevel="1" x14ac:dyDescent="0.2">
      <c r="A7" s="36">
        <v>46025</v>
      </c>
      <c r="B7" s="37" t="s">
        <v>146</v>
      </c>
      <c r="C7" s="37"/>
      <c r="D7" s="37" t="s">
        <v>150</v>
      </c>
      <c r="E7" s="38">
        <v>-105630</v>
      </c>
      <c r="F7" s="39" t="s">
        <v>25</v>
      </c>
      <c r="G7" s="38">
        <v>-8450</v>
      </c>
      <c r="H7" s="33">
        <f t="shared" si="0"/>
        <v>-114080</v>
      </c>
      <c r="I7" s="37" t="s">
        <v>22</v>
      </c>
      <c r="J7" s="37" t="s">
        <v>23</v>
      </c>
    </row>
    <row r="8" spans="1:10" outlineLevel="1" x14ac:dyDescent="0.2">
      <c r="A8" s="36">
        <v>46028</v>
      </c>
      <c r="B8" s="37" t="s">
        <v>147</v>
      </c>
      <c r="C8" s="37"/>
      <c r="D8" s="37" t="s">
        <v>151</v>
      </c>
      <c r="E8" s="38">
        <v>-69966</v>
      </c>
      <c r="F8" s="39" t="s">
        <v>25</v>
      </c>
      <c r="G8" s="38">
        <v>-5597</v>
      </c>
      <c r="H8" s="33">
        <f t="shared" si="0"/>
        <v>-75563</v>
      </c>
      <c r="I8" s="37" t="s">
        <v>22</v>
      </c>
      <c r="J8" s="37" t="s">
        <v>23</v>
      </c>
    </row>
    <row r="9" spans="1:10" outlineLevel="1" x14ac:dyDescent="0.2">
      <c r="A9" s="36">
        <v>46029</v>
      </c>
      <c r="B9" s="37" t="s">
        <v>148</v>
      </c>
      <c r="C9" s="37"/>
      <c r="D9" s="37" t="s">
        <v>152</v>
      </c>
      <c r="E9" s="38">
        <v>-110813</v>
      </c>
      <c r="F9" s="39" t="s">
        <v>25</v>
      </c>
      <c r="G9" s="38">
        <v>-8865</v>
      </c>
      <c r="H9" s="33">
        <f t="shared" si="0"/>
        <v>-119678</v>
      </c>
      <c r="I9" s="37" t="s">
        <v>22</v>
      </c>
      <c r="J9" s="37" t="s">
        <v>23</v>
      </c>
    </row>
    <row r="10" spans="1:10" outlineLevel="1" x14ac:dyDescent="0.2">
      <c r="A10" s="36">
        <v>46035</v>
      </c>
      <c r="B10" s="37" t="s">
        <v>149</v>
      </c>
      <c r="C10" s="37"/>
      <c r="D10" s="37" t="s">
        <v>153</v>
      </c>
      <c r="E10" s="38">
        <v>-105506</v>
      </c>
      <c r="F10" s="39" t="s">
        <v>25</v>
      </c>
      <c r="G10" s="38">
        <v>-8440</v>
      </c>
      <c r="H10" s="33">
        <f t="shared" si="0"/>
        <v>-113946</v>
      </c>
      <c r="I10" s="37" t="s">
        <v>22</v>
      </c>
      <c r="J10" s="37" t="s">
        <v>23</v>
      </c>
    </row>
    <row r="11" spans="1:10" outlineLevel="1" x14ac:dyDescent="0.2">
      <c r="A11" s="36">
        <v>46042</v>
      </c>
      <c r="B11" s="37" t="s">
        <v>141</v>
      </c>
      <c r="C11" s="37" t="s">
        <v>145</v>
      </c>
      <c r="D11" s="37" t="s">
        <v>24</v>
      </c>
      <c r="E11" s="38">
        <v>1019332</v>
      </c>
      <c r="F11" s="39" t="s">
        <v>25</v>
      </c>
      <c r="G11" s="38">
        <v>81547</v>
      </c>
      <c r="H11" s="33">
        <f t="shared" si="0"/>
        <v>1100879</v>
      </c>
      <c r="I11" s="37" t="s">
        <v>22</v>
      </c>
      <c r="J11" s="37" t="s">
        <v>23</v>
      </c>
    </row>
    <row r="12" spans="1:10" outlineLevel="1" x14ac:dyDescent="0.2">
      <c r="A12" s="36">
        <v>46042</v>
      </c>
      <c r="B12" s="37" t="s">
        <v>142</v>
      </c>
      <c r="C12" s="37" t="s">
        <v>145</v>
      </c>
      <c r="D12" s="37" t="s">
        <v>28</v>
      </c>
      <c r="E12" s="38">
        <v>1771421</v>
      </c>
      <c r="F12" s="39" t="s">
        <v>25</v>
      </c>
      <c r="G12" s="38">
        <v>141714</v>
      </c>
      <c r="H12" s="33">
        <f t="shared" si="0"/>
        <v>1913135</v>
      </c>
      <c r="I12" s="37" t="s">
        <v>22</v>
      </c>
      <c r="J12" s="37" t="s">
        <v>23</v>
      </c>
    </row>
    <row r="13" spans="1:10" outlineLevel="1" x14ac:dyDescent="0.2">
      <c r="A13" s="36">
        <v>46044</v>
      </c>
      <c r="B13" s="37" t="s">
        <v>143</v>
      </c>
      <c r="C13" s="37" t="s">
        <v>145</v>
      </c>
      <c r="D13" s="37" t="s">
        <v>61</v>
      </c>
      <c r="E13" s="38">
        <v>1981164</v>
      </c>
      <c r="F13" s="39" t="s">
        <v>25</v>
      </c>
      <c r="G13" s="38">
        <v>158493</v>
      </c>
      <c r="H13" s="33">
        <f t="shared" si="0"/>
        <v>2139657</v>
      </c>
      <c r="I13" s="37" t="s">
        <v>22</v>
      </c>
      <c r="J13" s="37" t="s">
        <v>23</v>
      </c>
    </row>
    <row r="14" spans="1:10" outlineLevel="1" x14ac:dyDescent="0.2">
      <c r="A14" s="36">
        <v>46050</v>
      </c>
      <c r="B14" s="58" t="s">
        <v>154</v>
      </c>
      <c r="C14" s="37"/>
      <c r="D14" s="37" t="s">
        <v>155</v>
      </c>
      <c r="E14" s="38">
        <v>-137026</v>
      </c>
      <c r="F14" s="39" t="s">
        <v>25</v>
      </c>
      <c r="G14" s="38">
        <v>-10962</v>
      </c>
      <c r="H14" s="33">
        <f t="shared" si="0"/>
        <v>-147988</v>
      </c>
      <c r="I14" s="37" t="s">
        <v>22</v>
      </c>
      <c r="J14" s="37" t="s">
        <v>23</v>
      </c>
    </row>
    <row r="15" spans="1:10" x14ac:dyDescent="0.2">
      <c r="A15" s="36">
        <v>46051</v>
      </c>
      <c r="B15" s="37" t="s">
        <v>144</v>
      </c>
      <c r="C15" s="37" t="s">
        <v>145</v>
      </c>
      <c r="D15" s="37" t="s">
        <v>24</v>
      </c>
      <c r="E15" s="38">
        <v>1137772</v>
      </c>
      <c r="F15" s="39" t="s">
        <v>25</v>
      </c>
      <c r="G15" s="38">
        <v>91022</v>
      </c>
      <c r="H15" s="33">
        <f>+E15+G15</f>
        <v>1228794</v>
      </c>
      <c r="I15" s="37" t="s">
        <v>22</v>
      </c>
      <c r="J15" s="37" t="s">
        <v>23</v>
      </c>
    </row>
    <row r="16" spans="1:10" x14ac:dyDescent="0.2">
      <c r="H16" s="33">
        <f>SUM(H2:H15)</f>
        <v>12962418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.375" style="23" customWidth="1"/>
    <col min="2" max="2" width="14.25" style="28" customWidth="1"/>
    <col min="3" max="4" width="11.375" style="23" customWidth="1"/>
    <col min="5" max="5" width="57.125" style="23" customWidth="1"/>
    <col min="6" max="6" width="17.125" style="27" customWidth="1"/>
    <col min="7" max="7" width="11.375" style="23" customWidth="1"/>
    <col min="8" max="9" width="15.75" style="27" customWidth="1"/>
    <col min="10" max="10" width="50" style="23" customWidth="1"/>
    <col min="11" max="11" width="21.375" style="23" customWidth="1"/>
    <col min="12" max="16384" width="9.125" style="23"/>
  </cols>
  <sheetData>
    <row r="1" spans="1:11" ht="18.75" x14ac:dyDescent="0.3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x14ac:dyDescent="0.2">
      <c r="A2" s="66" t="s">
        <v>31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ht="24.75" customHeight="1" x14ac:dyDescent="0.2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 xr:uid="{00000000-0009-0000-0000-00000B000000}"/>
  <mergeCells count="2">
    <mergeCell ref="A1:J1"/>
    <mergeCell ref="A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49" customWidth="1"/>
    <col min="2" max="3" width="11.375" style="44" customWidth="1"/>
    <col min="4" max="4" width="57.125" style="44" customWidth="1"/>
    <col min="5" max="5" width="17.125" style="51" customWidth="1"/>
    <col min="6" max="6" width="11.375" style="44" customWidth="1"/>
    <col min="7" max="7" width="15.75" style="51" customWidth="1"/>
    <col min="8" max="8" width="50" style="44" customWidth="1"/>
    <col min="9" max="9" width="21.375" style="44" customWidth="1"/>
    <col min="10" max="16384" width="9.125" style="44"/>
  </cols>
  <sheetData>
    <row r="1" spans="1:9" ht="24.75" customHeight="1" x14ac:dyDescent="0.2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">
      <c r="E61" s="50">
        <f>SUM(E2:E60)</f>
        <v>25083691</v>
      </c>
    </row>
    <row r="62" spans="1:9" x14ac:dyDescent="0.2">
      <c r="D62" s="52">
        <v>5.0000000000000001E-3</v>
      </c>
      <c r="E62" s="53">
        <f>+D62*E61</f>
        <v>125418.455</v>
      </c>
      <c r="G62" s="53">
        <f>+E62*0.08</f>
        <v>10033.4764</v>
      </c>
    </row>
    <row r="63" spans="1:9" ht="15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 Công nợ </vt:lpstr>
      <vt:lpstr>T04</vt:lpstr>
      <vt:lpstr>T03</vt:lpstr>
      <vt:lpstr>T02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2026-05-11T07:18:51Z</dcterms:modified>
</cp:coreProperties>
</file>