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V:\06 VU\CONG NO\SEVEN\"/>
    </mc:Choice>
  </mc:AlternateContent>
  <xr:revisionPtr revIDLastSave="0" documentId="13_ncr:1_{3481B26E-4285-4825-A122-39E6B9DFC3A0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ổng " sheetId="16" r:id="rId1"/>
    <sheet name="CÔNG NỢ" sheetId="26" r:id="rId2"/>
    <sheet name="Tổng chi tiết" sheetId="25" r:id="rId3"/>
    <sheet name="T05" sheetId="24" r:id="rId4"/>
    <sheet name="T04" sheetId="23" r:id="rId5"/>
    <sheet name="T03" sheetId="22" r:id="rId6"/>
    <sheet name="T02" sheetId="21" r:id="rId7"/>
    <sheet name="T01" sheetId="20" r:id="rId8"/>
  </sheets>
  <definedNames>
    <definedName name="_xlnm._FilterDatabase" localSheetId="7" hidden="1">'T01'!$A$1:$J$100</definedName>
    <definedName name="_xlnm._FilterDatabase" localSheetId="6" hidden="1">'T02'!$A$1:$J$102</definedName>
    <definedName name="_xlnm._FilterDatabase" localSheetId="5" hidden="1">'T03'!$A$1:$J$111</definedName>
    <definedName name="_xlnm._FilterDatabase" localSheetId="2" hidden="1">'Tổng chi tiết'!$A$1:$O$559</definedName>
    <definedName name="_xlnm.Print_Area" localSheetId="7">'T01'!#REF!</definedName>
    <definedName name="_xlnm.Print_Area" localSheetId="6">'T02'!#REF!</definedName>
    <definedName name="_xlnm.Print_Area" localSheetId="5">'T03'!#REF!</definedName>
    <definedName name="_xlnm.Print_Titles" localSheetId="7">'T01'!#REF!</definedName>
    <definedName name="_xlnm.Print_Titles" localSheetId="6">'T02'!#REF!</definedName>
    <definedName name="_xlnm.Print_Titles" localSheetId="5">'T03'!#REF!</definedName>
  </definedNames>
  <calcPr calcId="191029"/>
</workbook>
</file>

<file path=xl/calcChain.xml><?xml version="1.0" encoding="utf-8"?>
<calcChain xmlns="http://schemas.openxmlformats.org/spreadsheetml/2006/main">
  <c r="L322" i="25" l="1"/>
  <c r="B391" i="25" l="1"/>
  <c r="B392" i="25"/>
  <c r="B393" i="25"/>
  <c r="B559" i="25" l="1"/>
  <c r="K559" i="25"/>
  <c r="L559" i="25" s="1"/>
  <c r="M559" i="25" s="1"/>
  <c r="K558" i="25"/>
  <c r="L558" i="25" s="1"/>
  <c r="M558" i="25" s="1"/>
  <c r="B558" i="25"/>
  <c r="L557" i="25"/>
  <c r="M557" i="25" s="1"/>
  <c r="B557" i="25"/>
  <c r="B555" i="25"/>
  <c r="B556" i="25"/>
  <c r="B554" i="25"/>
  <c r="B553" i="25"/>
  <c r="B552" i="25"/>
  <c r="B551" i="25"/>
  <c r="B123" i="25"/>
  <c r="B101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89" i="25"/>
  <c r="B190" i="25"/>
  <c r="B191" i="25"/>
  <c r="B192" i="25"/>
  <c r="B193" i="25"/>
  <c r="B194" i="25"/>
  <c r="B195" i="25"/>
  <c r="B196" i="25"/>
  <c r="B197" i="25"/>
  <c r="B198" i="25"/>
  <c r="B199" i="25"/>
  <c r="B200" i="25"/>
  <c r="B201" i="25"/>
  <c r="B202" i="25"/>
  <c r="B203" i="25"/>
  <c r="B204" i="25"/>
  <c r="B205" i="25"/>
  <c r="B206" i="25"/>
  <c r="B239" i="25"/>
  <c r="B240" i="25"/>
  <c r="B241" i="25"/>
  <c r="B242" i="25"/>
  <c r="B243" i="25"/>
  <c r="B244" i="25"/>
  <c r="B245" i="25"/>
  <c r="B246" i="25"/>
  <c r="B247" i="25"/>
  <c r="B248" i="25"/>
  <c r="B249" i="25"/>
  <c r="B250" i="25"/>
  <c r="B251" i="25"/>
  <c r="B252" i="25"/>
  <c r="B253" i="25"/>
  <c r="B254" i="25"/>
  <c r="B255" i="25"/>
  <c r="B256" i="25"/>
  <c r="B257" i="25"/>
  <c r="B258" i="25"/>
  <c r="B259" i="25"/>
  <c r="B260" i="25"/>
  <c r="B261" i="25"/>
  <c r="B262" i="25"/>
  <c r="B263" i="25"/>
  <c r="B264" i="25"/>
  <c r="B265" i="25"/>
  <c r="B266" i="25"/>
  <c r="B267" i="25"/>
  <c r="B268" i="25"/>
  <c r="B269" i="25"/>
  <c r="B270" i="25"/>
  <c r="B271" i="25"/>
  <c r="B272" i="25"/>
  <c r="B273" i="25"/>
  <c r="B274" i="25"/>
  <c r="B275" i="25"/>
  <c r="B276" i="25"/>
  <c r="B277" i="25"/>
  <c r="B278" i="25"/>
  <c r="B279" i="25"/>
  <c r="B280" i="25"/>
  <c r="B281" i="25"/>
  <c r="B282" i="25"/>
  <c r="B283" i="25"/>
  <c r="B284" i="25"/>
  <c r="B285" i="25"/>
  <c r="B286" i="25"/>
  <c r="B287" i="25"/>
  <c r="B288" i="25"/>
  <c r="B289" i="25"/>
  <c r="B290" i="25"/>
  <c r="B291" i="25"/>
  <c r="B292" i="25"/>
  <c r="B293" i="25"/>
  <c r="B294" i="25"/>
  <c r="B295" i="25"/>
  <c r="B296" i="25"/>
  <c r="B297" i="25"/>
  <c r="B298" i="25"/>
  <c r="B299" i="25"/>
  <c r="B300" i="25"/>
  <c r="B301" i="25"/>
  <c r="B302" i="25"/>
  <c r="B303" i="25"/>
  <c r="B304" i="25"/>
  <c r="B305" i="25"/>
  <c r="B306" i="25"/>
  <c r="B307" i="25"/>
  <c r="B308" i="25"/>
  <c r="B309" i="25"/>
  <c r="B310" i="25"/>
  <c r="B311" i="25"/>
  <c r="B312" i="25"/>
  <c r="B313" i="25"/>
  <c r="B314" i="25"/>
  <c r="B315" i="25"/>
  <c r="B316" i="25"/>
  <c r="B317" i="25"/>
  <c r="B318" i="25"/>
  <c r="B319" i="25"/>
  <c r="B320" i="25"/>
  <c r="B321" i="25"/>
  <c r="B344" i="25"/>
  <c r="B345" i="25"/>
  <c r="B346" i="25"/>
  <c r="B347" i="25"/>
  <c r="B348" i="25"/>
  <c r="B349" i="25"/>
  <c r="B350" i="25"/>
  <c r="B351" i="25"/>
  <c r="B352" i="25"/>
  <c r="B353" i="25"/>
  <c r="B354" i="25"/>
  <c r="B355" i="25"/>
  <c r="B356" i="25"/>
  <c r="B357" i="25"/>
  <c r="B358" i="25"/>
  <c r="B359" i="25"/>
  <c r="B360" i="25"/>
  <c r="B361" i="25"/>
  <c r="B362" i="25"/>
  <c r="B363" i="25"/>
  <c r="B364" i="25"/>
  <c r="B365" i="25"/>
  <c r="B366" i="25"/>
  <c r="B367" i="25"/>
  <c r="B368" i="25"/>
  <c r="B369" i="25"/>
  <c r="B370" i="25"/>
  <c r="B371" i="25"/>
  <c r="B372" i="25"/>
  <c r="B373" i="25"/>
  <c r="B374" i="25"/>
  <c r="B375" i="25"/>
  <c r="B376" i="25"/>
  <c r="B377" i="25"/>
  <c r="B378" i="25"/>
  <c r="B379" i="25"/>
  <c r="B380" i="25"/>
  <c r="B381" i="25"/>
  <c r="B382" i="25"/>
  <c r="B383" i="25"/>
  <c r="B384" i="25"/>
  <c r="B385" i="25"/>
  <c r="B386" i="25"/>
  <c r="B387" i="25"/>
  <c r="B388" i="25"/>
  <c r="B403" i="25"/>
  <c r="B404" i="25"/>
  <c r="B405" i="25"/>
  <c r="B406" i="25"/>
  <c r="B407" i="25"/>
  <c r="B408" i="25"/>
  <c r="B409" i="25"/>
  <c r="B410" i="25"/>
  <c r="B411" i="25"/>
  <c r="B412" i="25"/>
  <c r="B413" i="25"/>
  <c r="B414" i="25"/>
  <c r="B415" i="25"/>
  <c r="B416" i="25"/>
  <c r="B417" i="25"/>
  <c r="B418" i="25"/>
  <c r="B419" i="25"/>
  <c r="B420" i="25"/>
  <c r="B421" i="25"/>
  <c r="B422" i="25"/>
  <c r="B423" i="25"/>
  <c r="B424" i="25"/>
  <c r="B425" i="25"/>
  <c r="B426" i="25"/>
  <c r="B427" i="25"/>
  <c r="B428" i="25"/>
  <c r="B429" i="25"/>
  <c r="B430" i="25"/>
  <c r="B431" i="25"/>
  <c r="B468" i="25"/>
  <c r="B469" i="25"/>
  <c r="B470" i="25"/>
  <c r="B471" i="25"/>
  <c r="B472" i="25"/>
  <c r="B473" i="25"/>
  <c r="B474" i="25"/>
  <c r="B475" i="25"/>
  <c r="B476" i="25"/>
  <c r="B477" i="25"/>
  <c r="B478" i="25"/>
  <c r="B479" i="25"/>
  <c r="B480" i="25"/>
  <c r="B481" i="25"/>
  <c r="B482" i="25"/>
  <c r="B483" i="25"/>
  <c r="B484" i="25"/>
  <c r="B485" i="25"/>
  <c r="B486" i="25"/>
  <c r="B487" i="25"/>
  <c r="B488" i="25"/>
  <c r="B489" i="25"/>
  <c r="B490" i="25"/>
  <c r="B491" i="25"/>
  <c r="B492" i="25"/>
  <c r="B493" i="25"/>
  <c r="B494" i="25"/>
  <c r="B495" i="25"/>
  <c r="B496" i="25"/>
  <c r="B497" i="25"/>
  <c r="B498" i="25"/>
  <c r="B499" i="25"/>
  <c r="B500" i="25"/>
  <c r="B501" i="25"/>
  <c r="B502" i="25"/>
  <c r="B503" i="25"/>
  <c r="B504" i="25"/>
  <c r="B505" i="25"/>
  <c r="B506" i="25"/>
  <c r="B507" i="25"/>
  <c r="B508" i="25"/>
  <c r="B509" i="25"/>
  <c r="B510" i="25"/>
  <c r="B511" i="25"/>
  <c r="B512" i="25"/>
  <c r="B513" i="25"/>
  <c r="B514" i="25"/>
  <c r="B515" i="25"/>
  <c r="B516" i="25"/>
  <c r="B517" i="25"/>
  <c r="B518" i="25"/>
  <c r="B519" i="25"/>
  <c r="B520" i="25"/>
  <c r="B521" i="25"/>
  <c r="B522" i="25"/>
  <c r="B523" i="25"/>
  <c r="B524" i="25"/>
  <c r="B525" i="25"/>
  <c r="B547" i="25"/>
  <c r="B548" i="25"/>
  <c r="B549" i="25"/>
  <c r="B550" i="25"/>
  <c r="B5" i="25"/>
  <c r="B6" i="25"/>
  <c r="B27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24" i="25"/>
  <c r="B125" i="25"/>
  <c r="B126" i="25"/>
  <c r="B127" i="25"/>
  <c r="B128" i="25"/>
  <c r="B129" i="25"/>
  <c r="B130" i="25"/>
  <c r="B207" i="25"/>
  <c r="B208" i="25"/>
  <c r="B209" i="25"/>
  <c r="B210" i="25"/>
  <c r="B211" i="25"/>
  <c r="B212" i="25"/>
  <c r="B220" i="25"/>
  <c r="B221" i="25"/>
  <c r="B222" i="25"/>
  <c r="B223" i="25"/>
  <c r="B224" i="25"/>
  <c r="B225" i="25"/>
  <c r="B226" i="25"/>
  <c r="B227" i="25"/>
  <c r="B228" i="25"/>
  <c r="B229" i="25"/>
  <c r="B230" i="25"/>
  <c r="B231" i="25"/>
  <c r="B232" i="25"/>
  <c r="B233" i="25"/>
  <c r="B234" i="25"/>
  <c r="B235" i="25"/>
  <c r="B236" i="25"/>
  <c r="B237" i="25"/>
  <c r="B238" i="25"/>
  <c r="B327" i="25"/>
  <c r="B328" i="25"/>
  <c r="B329" i="25"/>
  <c r="B330" i="25"/>
  <c r="B331" i="25"/>
  <c r="B332" i="25"/>
  <c r="B333" i="25"/>
  <c r="B334" i="25"/>
  <c r="B335" i="25"/>
  <c r="B336" i="25"/>
  <c r="B337" i="25"/>
  <c r="B338" i="25"/>
  <c r="B339" i="25"/>
  <c r="B340" i="25"/>
  <c r="B341" i="25"/>
  <c r="B342" i="25"/>
  <c r="B343" i="25"/>
  <c r="B389" i="25"/>
  <c r="B390" i="25"/>
  <c r="B394" i="25"/>
  <c r="B395" i="25"/>
  <c r="B396" i="25"/>
  <c r="B397" i="25"/>
  <c r="B398" i="25"/>
  <c r="B399" i="25"/>
  <c r="B400" i="25"/>
  <c r="B401" i="25"/>
  <c r="B402" i="25"/>
  <c r="B432" i="25"/>
  <c r="B433" i="25"/>
  <c r="B434" i="25"/>
  <c r="B435" i="25"/>
  <c r="B436" i="25"/>
  <c r="B437" i="25"/>
  <c r="B438" i="25"/>
  <c r="B439" i="25"/>
  <c r="B440" i="25"/>
  <c r="B441" i="25"/>
  <c r="B442" i="25"/>
  <c r="B443" i="25"/>
  <c r="B444" i="25"/>
  <c r="B445" i="25"/>
  <c r="B446" i="25"/>
  <c r="B447" i="25"/>
  <c r="B448" i="25"/>
  <c r="B449" i="25"/>
  <c r="B450" i="25"/>
  <c r="B451" i="25"/>
  <c r="B452" i="25"/>
  <c r="B453" i="25"/>
  <c r="B454" i="25"/>
  <c r="B455" i="25"/>
  <c r="B456" i="25"/>
  <c r="B457" i="25"/>
  <c r="B458" i="25"/>
  <c r="B459" i="25"/>
  <c r="B460" i="25"/>
  <c r="B461" i="25"/>
  <c r="B462" i="25"/>
  <c r="B463" i="25"/>
  <c r="B464" i="25"/>
  <c r="B465" i="25"/>
  <c r="B466" i="25"/>
  <c r="B467" i="25"/>
  <c r="B526" i="25"/>
  <c r="B527" i="25"/>
  <c r="B528" i="25"/>
  <c r="B529" i="25"/>
  <c r="B530" i="25"/>
  <c r="B531" i="25"/>
  <c r="B532" i="25"/>
  <c r="B533" i="25"/>
  <c r="B534" i="25"/>
  <c r="B535" i="25"/>
  <c r="B536" i="25"/>
  <c r="B537" i="25"/>
  <c r="B538" i="25"/>
  <c r="B539" i="25"/>
  <c r="B540" i="25"/>
  <c r="B541" i="25"/>
  <c r="B542" i="25"/>
  <c r="B543" i="25"/>
  <c r="B544" i="25"/>
  <c r="B545" i="25"/>
  <c r="B546" i="25"/>
  <c r="B4" i="25" l="1"/>
  <c r="M1" i="25"/>
  <c r="G8" i="26" l="1"/>
  <c r="D8" i="26"/>
  <c r="D16" i="26"/>
  <c r="C16" i="26"/>
  <c r="C15" i="26"/>
  <c r="E16" i="26"/>
  <c r="C7" i="26"/>
  <c r="C11" i="26"/>
  <c r="E8" i="26"/>
  <c r="C8" i="26"/>
  <c r="E17" i="26"/>
  <c r="D13" i="26"/>
  <c r="G6" i="26"/>
  <c r="C9" i="26"/>
  <c r="E6" i="26"/>
  <c r="G7" i="26"/>
  <c r="G14" i="26"/>
  <c r="E13" i="26"/>
  <c r="G15" i="26"/>
  <c r="D9" i="26"/>
  <c r="C13" i="26"/>
  <c r="E14" i="26"/>
  <c r="G16" i="26"/>
  <c r="D6" i="26"/>
  <c r="G17" i="26"/>
  <c r="C10" i="26"/>
  <c r="E7" i="26"/>
  <c r="E11" i="26"/>
  <c r="G13" i="26"/>
  <c r="E12" i="26"/>
  <c r="C12" i="26"/>
  <c r="D12" i="26"/>
  <c r="G10" i="26"/>
  <c r="G12" i="26"/>
  <c r="E9" i="26"/>
  <c r="D17" i="26"/>
  <c r="C17" i="26"/>
  <c r="G9" i="26"/>
  <c r="E10" i="26"/>
  <c r="D14" i="26"/>
  <c r="D10" i="26"/>
  <c r="C14" i="26"/>
  <c r="C6" i="26"/>
  <c r="E15" i="26"/>
  <c r="D15" i="26"/>
  <c r="D7" i="26"/>
  <c r="D11" i="26"/>
  <c r="G11" i="26"/>
  <c r="F8" i="26" l="1"/>
  <c r="F16" i="26"/>
  <c r="F7" i="26"/>
  <c r="F15" i="26"/>
  <c r="F14" i="26"/>
  <c r="F6" i="26"/>
  <c r="H6" i="26" s="1"/>
  <c r="F10" i="26"/>
  <c r="F11" i="26"/>
  <c r="F17" i="26"/>
  <c r="F13" i="26"/>
  <c r="D18" i="26"/>
  <c r="F12" i="26"/>
  <c r="F9" i="26"/>
  <c r="C18" i="26"/>
  <c r="G18" i="26"/>
  <c r="E18" i="26"/>
  <c r="H69" i="23"/>
  <c r="H22" i="24"/>
  <c r="H67" i="23"/>
  <c r="G67" i="23"/>
  <c r="G66" i="23"/>
  <c r="H66" i="23" s="1"/>
  <c r="H22" i="23"/>
  <c r="H23" i="23"/>
  <c r="H24" i="23"/>
  <c r="H25" i="23"/>
  <c r="H26" i="23"/>
  <c r="H27" i="23"/>
  <c r="H39" i="23"/>
  <c r="G21" i="23"/>
  <c r="H21" i="23" s="1"/>
  <c r="G22" i="23"/>
  <c r="G23" i="23"/>
  <c r="G24" i="23"/>
  <c r="G25" i="23"/>
  <c r="G26" i="23"/>
  <c r="G27" i="23"/>
  <c r="G28" i="23"/>
  <c r="H28" i="23" s="1"/>
  <c r="G29" i="23"/>
  <c r="H29" i="23" s="1"/>
  <c r="G30" i="23"/>
  <c r="H30" i="23" s="1"/>
  <c r="G31" i="23"/>
  <c r="H31" i="23" s="1"/>
  <c r="G32" i="23"/>
  <c r="H32" i="23" s="1"/>
  <c r="G33" i="23"/>
  <c r="H33" i="23" s="1"/>
  <c r="G34" i="23"/>
  <c r="H34" i="23" s="1"/>
  <c r="G35" i="23"/>
  <c r="H35" i="23" s="1"/>
  <c r="G36" i="23"/>
  <c r="H36" i="23" s="1"/>
  <c r="G37" i="23"/>
  <c r="H37" i="23" s="1"/>
  <c r="G38" i="23"/>
  <c r="H38" i="23" s="1"/>
  <c r="G39" i="23"/>
  <c r="G40" i="23"/>
  <c r="H40" i="23" s="1"/>
  <c r="G41" i="23"/>
  <c r="H41" i="23" s="1"/>
  <c r="G42" i="23"/>
  <c r="H42" i="23" s="1"/>
  <c r="G43" i="23"/>
  <c r="H43" i="23" s="1"/>
  <c r="G44" i="23"/>
  <c r="H44" i="23" s="1"/>
  <c r="G45" i="23"/>
  <c r="H45" i="23" s="1"/>
  <c r="G46" i="23"/>
  <c r="H46" i="23" s="1"/>
  <c r="G47" i="23"/>
  <c r="H47" i="23" s="1"/>
  <c r="G48" i="23"/>
  <c r="H48" i="23" s="1"/>
  <c r="G49" i="23"/>
  <c r="H49" i="23" s="1"/>
  <c r="G50" i="23"/>
  <c r="H50" i="23" s="1"/>
  <c r="G51" i="23"/>
  <c r="H51" i="23" s="1"/>
  <c r="G52" i="23"/>
  <c r="H52" i="23" s="1"/>
  <c r="G53" i="23"/>
  <c r="H53" i="23" s="1"/>
  <c r="G54" i="23"/>
  <c r="H54" i="23" s="1"/>
  <c r="G55" i="23"/>
  <c r="H55" i="23" s="1"/>
  <c r="G56" i="23"/>
  <c r="H56" i="23" s="1"/>
  <c r="G57" i="23"/>
  <c r="H57" i="23" s="1"/>
  <c r="G58" i="23"/>
  <c r="H58" i="23" s="1"/>
  <c r="G59" i="23"/>
  <c r="H59" i="23" s="1"/>
  <c r="G60" i="23"/>
  <c r="H60" i="23" s="1"/>
  <c r="G61" i="23"/>
  <c r="H61" i="23" s="1"/>
  <c r="G62" i="23"/>
  <c r="H62" i="23" s="1"/>
  <c r="G63" i="23"/>
  <c r="H63" i="23" s="1"/>
  <c r="G64" i="23"/>
  <c r="H64" i="23" s="1"/>
  <c r="G65" i="23"/>
  <c r="H65" i="23" s="1"/>
  <c r="G3" i="23"/>
  <c r="H3" i="23" s="1"/>
  <c r="G4" i="23"/>
  <c r="H4" i="23" s="1"/>
  <c r="G5" i="23"/>
  <c r="H5" i="23" s="1"/>
  <c r="G6" i="23"/>
  <c r="H6" i="23" s="1"/>
  <c r="G7" i="23"/>
  <c r="H7" i="23" s="1"/>
  <c r="G8" i="23"/>
  <c r="H8" i="23" s="1"/>
  <c r="G9" i="23"/>
  <c r="H9" i="23" s="1"/>
  <c r="G10" i="23"/>
  <c r="H10" i="23" s="1"/>
  <c r="G11" i="23"/>
  <c r="H11" i="23" s="1"/>
  <c r="G12" i="23"/>
  <c r="H12" i="23" s="1"/>
  <c r="G13" i="23"/>
  <c r="H13" i="23" s="1"/>
  <c r="G14" i="23"/>
  <c r="H14" i="23" s="1"/>
  <c r="G15" i="23"/>
  <c r="H15" i="23" s="1"/>
  <c r="G16" i="23"/>
  <c r="H16" i="23" s="1"/>
  <c r="G17" i="23"/>
  <c r="H17" i="23" s="1"/>
  <c r="G18" i="23"/>
  <c r="H18" i="23" s="1"/>
  <c r="G19" i="23"/>
  <c r="H19" i="23" s="1"/>
  <c r="G20" i="23"/>
  <c r="H20" i="23" s="1"/>
  <c r="G2" i="23"/>
  <c r="H2" i="23" s="1"/>
  <c r="H7" i="26" l="1"/>
  <c r="H8" i="26" s="1"/>
  <c r="H9" i="26" s="1"/>
  <c r="H10" i="26" s="1"/>
  <c r="H11" i="26" s="1"/>
  <c r="H12" i="26" s="1"/>
  <c r="H13" i="26" s="1"/>
  <c r="H14" i="26" s="1"/>
  <c r="H15" i="26" s="1"/>
  <c r="H16" i="26" s="1"/>
  <c r="H17" i="26" s="1"/>
  <c r="H18" i="26"/>
  <c r="H27" i="22"/>
  <c r="H97" i="22"/>
  <c r="H98" i="22"/>
  <c r="H99" i="22"/>
  <c r="H100" i="22"/>
  <c r="H101" i="22"/>
  <c r="H102" i="22"/>
  <c r="H103" i="22"/>
  <c r="H25" i="22"/>
  <c r="H110" i="22"/>
  <c r="H109" i="22"/>
  <c r="H108" i="22"/>
  <c r="H107" i="22"/>
  <c r="H106" i="22"/>
  <c r="H105" i="22"/>
  <c r="H104" i="22"/>
  <c r="H96" i="22"/>
  <c r="H95" i="22"/>
  <c r="H94" i="22"/>
  <c r="H93" i="22"/>
  <c r="H92" i="22"/>
  <c r="H91" i="22"/>
  <c r="H90" i="22"/>
  <c r="H89" i="22"/>
  <c r="H88" i="22"/>
  <c r="H87" i="22"/>
  <c r="H86" i="22"/>
  <c r="H85" i="22"/>
  <c r="H84" i="22"/>
  <c r="H83" i="22"/>
  <c r="H82" i="22"/>
  <c r="H81" i="22"/>
  <c r="H80" i="22"/>
  <c r="H79" i="22"/>
  <c r="H78" i="22"/>
  <c r="H77" i="22"/>
  <c r="H76" i="22"/>
  <c r="H75" i="22"/>
  <c r="H74" i="22"/>
  <c r="H73" i="22"/>
  <c r="H72" i="22"/>
  <c r="H71" i="22"/>
  <c r="H70" i="22"/>
  <c r="H69" i="22"/>
  <c r="H68" i="22"/>
  <c r="H67" i="22"/>
  <c r="H66" i="22"/>
  <c r="H65" i="22"/>
  <c r="H64" i="22"/>
  <c r="H63" i="22"/>
  <c r="H62" i="22"/>
  <c r="H61" i="22"/>
  <c r="H60" i="22"/>
  <c r="H59" i="22"/>
  <c r="H58" i="22"/>
  <c r="H57" i="22"/>
  <c r="H56" i="22"/>
  <c r="H55" i="22"/>
  <c r="H54" i="22"/>
  <c r="H53" i="22"/>
  <c r="H52" i="22"/>
  <c r="H51" i="22"/>
  <c r="H50" i="22"/>
  <c r="H49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6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H5" i="22"/>
  <c r="H4" i="22"/>
  <c r="H3" i="22"/>
  <c r="H2" i="22"/>
  <c r="H28" i="21"/>
  <c r="H29" i="21"/>
  <c r="H30" i="21"/>
  <c r="H3" i="21"/>
  <c r="H4" i="21"/>
  <c r="H5" i="21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3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8" i="21"/>
  <c r="H99" i="21"/>
  <c r="H100" i="21"/>
  <c r="H101" i="21"/>
  <c r="H2" i="21"/>
  <c r="H100" i="20"/>
  <c r="H111" i="22" l="1"/>
  <c r="H102" i="21"/>
  <c r="D31" i="16"/>
  <c r="C17" i="16" l="1"/>
  <c r="F59" i="16"/>
  <c r="E45" i="16" l="1"/>
  <c r="F60" i="16" s="1"/>
</calcChain>
</file>

<file path=xl/sharedStrings.xml><?xml version="1.0" encoding="utf-8"?>
<sst xmlns="http://schemas.openxmlformats.org/spreadsheetml/2006/main" count="4794" uniqueCount="1321">
  <si>
    <t>Thuế GTGT</t>
  </si>
  <si>
    <t>Ngày tháng</t>
  </si>
  <si>
    <t>Nội dung</t>
  </si>
  <si>
    <t>Số tiền bán hàng</t>
  </si>
  <si>
    <t>Số tiền hàng trả</t>
  </si>
  <si>
    <t>Giảm trừ</t>
  </si>
  <si>
    <t>Tổng bán hàng</t>
  </si>
  <si>
    <t>Tổng hàng trả</t>
  </si>
  <si>
    <t>Tổng đã thanh toán</t>
  </si>
  <si>
    <t>Số dư đầu kỳ</t>
  </si>
  <si>
    <t>Ngày hóa đơn</t>
  </si>
  <si>
    <t>Số hóa đơn</t>
  </si>
  <si>
    <t>Tổng các khoản giảm trừ</t>
  </si>
  <si>
    <t>Số tiền khách đã thanh toán</t>
  </si>
  <si>
    <t>CHI NHÁNH CÔNG TY CỔ PHẦN SEVEN SYSTEM VIỆT NAM TẠI BÌNH DƯƠNG</t>
  </si>
  <si>
    <t>Dư nợ phải thu SEVEN</t>
  </si>
  <si>
    <t>CÔNG TY CỔ PHẦN SEVEN SYSTEM VIỆT NAM</t>
  </si>
  <si>
    <t>CHI NHÁNH CÔNG TY CỔ PHẦN SEVEN SYSTEM VIỆT NAM TẠI HÀ NỘI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</si>
  <si>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</si>
  <si>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</si>
  <si>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</si>
  <si>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</si>
  <si>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</si>
  <si>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</si>
  <si>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</si>
  <si>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</si>
  <si>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0313330856</t>
  </si>
  <si>
    <t>0313330856-002</t>
  </si>
  <si>
    <t>0313330856-003</t>
  </si>
  <si>
    <t>Bảng kê hóa đơn T01.2026</t>
  </si>
  <si>
    <t>Bảng kê hóa đơn T02.2026</t>
  </si>
  <si>
    <t>Bảng kê hóa đơn T03.2026</t>
  </si>
  <si>
    <t>Bảng kê hóa đơn T04.2026</t>
  </si>
  <si>
    <t>Bảng kê hóa đơn T05.2026</t>
  </si>
  <si>
    <t>Bảng kê hóa đơn T06.2026</t>
  </si>
  <si>
    <t>Bảng kê hóa đơn T07.2026</t>
  </si>
  <si>
    <t>Bảng kê hóa đơn T08.2026</t>
  </si>
  <si>
    <t>Bảng kê hóa đơn T09.2026</t>
  </si>
  <si>
    <t>Bảng kê hóa đơn T10.2026</t>
  </si>
  <si>
    <t>Bảng kê hóa đơn T11.2026</t>
  </si>
  <si>
    <t>Bảng kê hóa đơn T12.2026</t>
  </si>
  <si>
    <t>Hàng trả T01.2026</t>
  </si>
  <si>
    <t>Hàng trả T02.2026</t>
  </si>
  <si>
    <t>Hàng trả T03.2026</t>
  </si>
  <si>
    <t>Hàng trả T04.2026</t>
  </si>
  <si>
    <t>Hàng trả T05.2026</t>
  </si>
  <si>
    <t>Hàng trả T06.2026</t>
  </si>
  <si>
    <t>Hàng trả T07.2026</t>
  </si>
  <si>
    <t>Hàng trả T08.2026</t>
  </si>
  <si>
    <t>Hàng trả T09.2026</t>
  </si>
  <si>
    <t>Hàng trả T10.2026</t>
  </si>
  <si>
    <t>Hàng trả T11.2026</t>
  </si>
  <si>
    <t>Hàng trả T12.2026</t>
  </si>
  <si>
    <t>Giảm trừ T01.2026</t>
  </si>
  <si>
    <t>Giảm trừ T02.2026</t>
  </si>
  <si>
    <t>Giảm trừ T03.2026</t>
  </si>
  <si>
    <t>Giảm trừ T04.2026</t>
  </si>
  <si>
    <t>Giảm trừ T05.2026</t>
  </si>
  <si>
    <t>Giảm trừ T06.2026</t>
  </si>
  <si>
    <t>Giảm trừ T07.2026</t>
  </si>
  <si>
    <t>Giảm trừ T08.2026</t>
  </si>
  <si>
    <t>Giảm trừ T09.2026</t>
  </si>
  <si>
    <t>Giảm trừ T10.2026</t>
  </si>
  <si>
    <t>Giảm trừ T11.2026</t>
  </si>
  <si>
    <t>Giảm trừ T12.2026</t>
  </si>
  <si>
    <t>Thanh toán T01.2026</t>
  </si>
  <si>
    <t>Thanh toán T02.2026</t>
  </si>
  <si>
    <t>Thanh toán T03.2026</t>
  </si>
  <si>
    <t>Thanh toán T04.2026</t>
  </si>
  <si>
    <t>Thanh toán T05.2026</t>
  </si>
  <si>
    <t>Thanh toán T06.2026</t>
  </si>
  <si>
    <t>Thanh toán T07.2026</t>
  </si>
  <si>
    <t>Thanh toán T08.2026</t>
  </si>
  <si>
    <t>Thanh toán T09.2026</t>
  </si>
  <si>
    <t>Thanh toán T10.2026</t>
  </si>
  <si>
    <t>Thanh toán T11.2026</t>
  </si>
  <si>
    <t>Thanh toán T12.2026</t>
  </si>
  <si>
    <t>PG0000AMBT</t>
  </si>
  <si>
    <t>PG0000AM8J</t>
  </si>
  <si>
    <t>00001301</t>
  </si>
  <si>
    <t>PG0000AN83</t>
  </si>
  <si>
    <t>00001304</t>
  </si>
  <si>
    <t>PG0000AN4X</t>
  </si>
  <si>
    <t>ĐÃ KIỂM TRA - HÀNG TRẢ - PHIẾU: RS109600Z6 - SEVEN-HCM-Q3-30856 - Tòa S6.03 Vinhomes Grand Park, 88 Phuớ thiện</t>
  </si>
  <si>
    <t>ĐÃ KIỂM TRA - HÀNG TRẢ - PHIẾU: RS1075016L  - SEVEN-HCM-Q3-30856 - Tòa S2.03 Vinhomes Grand Park , Nguyễn Xiển</t>
  </si>
  <si>
    <t>ĐÃ KIỂM TRA - HÀNG TRẢ - PHIẾU : RS1075016S - PHIẾU NGÀY: 04/01 - TÒA S2.03 VINHOMES GRAND PARK , NGUYỄN XIỂN</t>
  </si>
  <si>
    <t>00001973</t>
  </si>
  <si>
    <t>PG0000ANVZ</t>
  </si>
  <si>
    <t>ĐÃ KIỂM TRA - HÀNG TRẢ - PHIẾU: RS101601DU - PHIẾU NGÀY: 5/1 - 201B NGUYỄN CHÍ THANH</t>
  </si>
  <si>
    <t>ĐÃ KIỂM TRA - HÀNG TRẢ - PHIẾU: RS101601E1 - PHIẾU NGÀY: 5/1 - 201B NGUYỄN CHÍ THANH</t>
  </si>
  <si>
    <t>ĐÃ KIỂM TRA - HÀNG TRẢ - PHIẾU: RS10960101 - PHIẾU NGÀY: 5/1 - TÒA S6.03 VINHOMES GRAND PARK, 88 PHƯỚC THIỆN</t>
  </si>
  <si>
    <t>ĐÃ KIỂM TRA - HÀNG TRẢ - TÒA S6.03 VINHOMES GRAND PARK, 88 PHƯỚC THIỆN - PHIẾU : RS1096010N- PHIẾU NGÀY : 5/1</t>
  </si>
  <si>
    <t>ĐÃ KIỂM TRA - HÀNG TRẢ - PHIẾU: RS1165004K - SEVEN-HCM-Q3-30856 - Tầng 11, Tòa GH3, Glory Heights Vinhomes Grand Park</t>
  </si>
  <si>
    <t>ĐÃ KIỂM TRA - HÀNG TRẢ - PHIẾU : RS1B030030 - TÒA A HAPPY ONE CENTRAL, 113 ĐƯỜNG 30/4 - PHIẾU NGÀY : 5/1</t>
  </si>
  <si>
    <t>ĐÃ KIỂM TRA - HÀNG TRẢ - PHIẾU : RS1B030037 - TÒA A HAPPY ONE CENTRAL, 113 ĐƯỜNG 30/4 - PHIẾU NGÀY: 5/1</t>
  </si>
  <si>
    <t>00001974</t>
  </si>
  <si>
    <t>PG0000AOBV</t>
  </si>
  <si>
    <t>ĐÃ KIỂM TRA - HÀNG TRẢ - PHIẾU : RS106103OR - L6-SH02, TẦNG TRỆT, LUX6, VINHOMES , 2 TÔN ĐỨC THẮNG - PHIẾU NGÀY : 6/1</t>
  </si>
  <si>
    <t>ĐÃ KIỂM TRA - HÀNG TRẢ - PHIẾU: RS106103OV - PHIẾU NGÀY : 6/1-  L6-SH.02 , TẦNG TRỆT LUX6, VINHOMES GOLDEN RIVER, 02 TÔN ĐỨC THẮNG -</t>
  </si>
  <si>
    <t>ĐÃ KIỂM TRA - HÀNG TRẢ - PHIẾU: RS107601KF - TÒA S3.05 VINHOMES GRAND PARK, NGUYỄN XIENR - PHIEUS NGÀY : 6/1</t>
  </si>
  <si>
    <t>ĐÃ KIỂM TRA - HÀNG TRẢ - PHIẾU: RS11080152 - PHIẾU NGÀY : 6/1 - CỔNG SỐ 3, 201B NGUYỄN CHÍ THANH</t>
  </si>
  <si>
    <t>ĐÃ KIỂM TRA - HÀNG TRẢ - PHIẾU : RS1108015F - PHIẾU NGÀY : 6/1 - CỔNG SỐ 3 , 201B NGUYỄN CHÍ THANH</t>
  </si>
  <si>
    <t>ĐÃ KIỂM TRA - HÀNG TRẢ - PHIẾU: RS113800L1 - PHIẾU NGÀY : 6/1 - 174 TẦN QAUNG KHẢI</t>
  </si>
  <si>
    <t>ĐÃ KIỂM TRA - HÀNG TRẢ - PHIẾU : RS1150003D - PHIẾU NGÀY : 6/1 - LÔ G.01B&amp;G.01C TẦNG TRỆT THÁP B, 285 CMT8 -</t>
  </si>
  <si>
    <t>ĐÃ KIỂM TRA - HÀNG TRẢ - PHIẾU: RS1B0102F3 - PHIẾU NGÀY : 6/1 - B1.01.02 TẦNG 1, KHU TM-DV , 10 KHA VẠN CÂN</t>
  </si>
  <si>
    <t>00002661</t>
  </si>
  <si>
    <t>PG0000AOK2</t>
  </si>
  <si>
    <t>00002662</t>
  </si>
  <si>
    <t>PG0000AOGZ</t>
  </si>
  <si>
    <t>00001975</t>
  </si>
  <si>
    <t>PG0000AORX</t>
  </si>
  <si>
    <t>ĐÃ KIỂM TRA - HÀNG TRẢ - PHIẾU: RS104401KJ - PHIẾU NGÀY : 7/1 - P3-SH.12, TÒA NHÀ PARK 3, VINHOMES CENTRAL PARK, 720A ĐIỆN BIÊN PHỦ</t>
  </si>
  <si>
    <t>ĐÃ KIỂM TRA - HÀNG TRẢ - PHIẾU: RS1013029B - PHIẾU NGÀY : 8/1 - 23 TÔN THẤT TÙNG</t>
  </si>
  <si>
    <t>ĐÃ KIỂM TRA - HÀNG TRẢ - PHIẾU: RS1013029C - PHIẾU NGÀY : 8/1 - 23 TÔN ĐỨC THẮNG</t>
  </si>
  <si>
    <t>ĐÃ KIỂM TRA - HÀNG TRẢ - PHIẾU: RS1075017S - PHIẾU NGÀY : 8/1 - TÒA S2.03 VINHOMES GRAND, NGUYỄN XIỂN</t>
  </si>
  <si>
    <t>ĐÃ KIỂM TRA - HÀNG TRẢ - PHIẾU: RS10820112 - TÒA S1.06 VINHOMES GRAND PARK, NGUYỄN XIỂN - PHIẾU NGÀY : 8/1</t>
  </si>
  <si>
    <t>ĐÃ KIỂM TRA - HÀNG TRẢ - PHIẾU: RS107601KP - PHIẾU NGÀY: 9/1 - TÒA S3.05 VINHOMES GRAND PARK, NGUYỄN XIỂN</t>
  </si>
  <si>
    <t>00002671</t>
  </si>
  <si>
    <t>PG0000APKA</t>
  </si>
  <si>
    <t>00002672</t>
  </si>
  <si>
    <t>PG0000APH2</t>
  </si>
  <si>
    <t>ĐÃ KIỂM TRA - HÀNG TRẢ - PHIẾU: RS111300WA - SỐ 138-138A TRỊNH ĐÌNH TRỌNG - PHIẾU NGÀY : 10/1</t>
  </si>
  <si>
    <t>ĐÃ KIỂM TRA - HÀNG TRẢ -PHIẾU: RS109500SJ - TẦNG 1 , COBI TOWER II , SỐ 5-7 ĐƯỜNG SỐ 8 - PHIẾU NGÀY: 11/1</t>
  </si>
  <si>
    <t>ĐÃ KIỂM TRA - HÀNG TRẢ - PHIẾU : RS109500SK - PHIẾU NGÀY : 11/1 - SỐ 5-7 ĐƯỜNG SỐ 8</t>
  </si>
  <si>
    <t>ĐÃ KIỂM TRA - HÀNG TRẢ - PHIẾU : RS1B0102F5 - B1.01.02, KHU TM-DV , 10 KHA VẠN CÂN</t>
  </si>
  <si>
    <t>ĐÃ KIỂM TRA - HÀNG TRẢ - PHIẾU : RS1026025C - TẦNG 1, CAO ỐC VP - CĂN HỘ 22-22 BIS LÊ THÁNH TÔN - PHIẾU NGÀY : 12/01</t>
  </si>
  <si>
    <t>ĐÃ KIỂM TRA - HÀNG TRẢ - PHIẾU : RS106103P3 - PHIẾU NGÀY: 12/01 - L6-SH02, TẦNG TRỆT LUX6, VINHOMES GOLDEN RIVER, 02 TÔN ĐỨC THẮNG</t>
  </si>
  <si>
    <t>ĐÃ KIỂM TRA - HÀNG TRẢ - PHIẾU: RS106401HZ - SKY GARDEN 3-S48.07 - PHIẾU NGÀY : 12/01</t>
  </si>
  <si>
    <t>ĐÃ KIỂM TRA - HÀNG TRẢ - PHIẾU : RS110900UQ - phiếu ngày : 12/01 - Số 01 đường NB2 , Khu dân cư La Casa</t>
  </si>
  <si>
    <t>ĐÃ KIỂM TRA - HÀNG TRẢ - PHIẾU : RS1168004G - 156 CỐNG QUỲNH - PHIẾU NGÀY : 12/1</t>
  </si>
  <si>
    <t>00004748</t>
  </si>
  <si>
    <t>PG0000AQW8</t>
  </si>
  <si>
    <t>00004749</t>
  </si>
  <si>
    <t>PG0000AQSU</t>
  </si>
  <si>
    <t>ĐÃ KIỂM TRA - HÀNG TRẢ - PHIẾU : RS1065018V - PHIẾU NGÀY: 14/1 - SHOPHOUSE 239-241 HÒA BÌNH</t>
  </si>
  <si>
    <t>ĐÃ KIỂM TRA - HÀNG TRẢ - PHIẾU : RS1161008B - PHIẾU NGÀY : 14/1 - SỐ 21 PHAN KẾ BÍNH</t>
  </si>
  <si>
    <t>ĐÃ KIỂM TRA - HÀNG TRẢ - PHIẾU : RS1172005V - PHIẾU NGÀY : 14/1 - SỐ 6 ĐƯỜNG PHAN BỘI CHÂU</t>
  </si>
  <si>
    <t>ĐÃ KIỂM TRA - HÀNG TRẢ - PHIẾU : RS1172005W - PHIẾU NGÀY : 14/1 - SỐ 6 ĐƯỜNG PHAN BỘI CHÂU</t>
  </si>
  <si>
    <t>00004750</t>
  </si>
  <si>
    <t>PG0000ARXG</t>
  </si>
  <si>
    <t>00004751</t>
  </si>
  <si>
    <t>PG0000ARU2</t>
  </si>
  <si>
    <t>ĐÃ KIỂM TRA - HÀNG TRẢ - PHIẾU : RS30040020 - PHIẾU NGÀY : 19/01 - SỐ 5 BÀ TRIỆU</t>
  </si>
  <si>
    <t>00006139</t>
  </si>
  <si>
    <t>PG0000AT1U</t>
  </si>
  <si>
    <t>ĐÃ KIỂM TRA - HÀNG TRẢ - PHIẾU : RS106103PG - L6-SH02, TẦNG TRỆT, LUX6, VINHOMES GOLDEN RIVER, 02 TÔN ĐỨC THẮNG - PHIẾU NGÀY : 20/1</t>
  </si>
  <si>
    <t>ĐÃ KIỂM TRA - HÀNG TRẢ - PHIẾU : RS111300W1 - PHIẾU NGÀY : 20/1 - 138A TRỊNH ĐÌNH TRỌNG</t>
  </si>
  <si>
    <t>ĐÃ KIỂM TRA - HÀNG TRẢ - PHIẾU : RS1B03003C - HAPPY ONE CENTRAL , 113 ĐƯỜNG 30/4 - PHIẾU NGÀY : 20/1</t>
  </si>
  <si>
    <t>00006802</t>
  </si>
  <si>
    <t>PG0000ATAN</t>
  </si>
  <si>
    <t>00006803</t>
  </si>
  <si>
    <t>PG0000AT78</t>
  </si>
  <si>
    <t>ĐÃ KIỂM TRA - HÀNG TRẢ - PHIẾU : RS3001001L - PHIẾU NGÀY 21/01 - 52 LÒ SŨ</t>
  </si>
  <si>
    <t>ĐÃ KIỂM TRA - HÀNG TRẢ - PHIẾU : RS114400CE - phiếu ngày: 21/01 - 156 BÙI THỊ XUÂN</t>
  </si>
  <si>
    <t>00006141</t>
  </si>
  <si>
    <t>PG0000ATQY</t>
  </si>
  <si>
    <t>ĐÃ KIỂM TRA - HÀNG TRẢ - PHIẾU: RS104401KX - P3-SH-12, TÒA NHÀ PARK 3 , VINHOMES CENTRAL PARK , 720A DDIENJ BIÊN PHỦ - PHIẾU NGÀY: 22/01</t>
  </si>
  <si>
    <t>ĐÃ KIỂM TRA - HÀNG TRẢ - PHIẾU : RS11110121 - PHIẾU NGÀY: 17/01 - SỐ NHÀ QQ1 , ĐƯỜNG BA VÌ</t>
  </si>
  <si>
    <t>ĐÃ KIỂM TRA - HÀNG TRẢ - PHIẾU: RS110200FU - S115, TÒA URANUS, SAIGON RIVERSIDE COMPLEX , SỐ 4 ĐÀO TRÍ - PHIẾU NGÀY : 23/1</t>
  </si>
  <si>
    <t>00006804</t>
  </si>
  <si>
    <t>PG0000AUCS</t>
  </si>
  <si>
    <t>00006805</t>
  </si>
  <si>
    <t>PG0000AU9A</t>
  </si>
  <si>
    <t>ĐÃ KIỂM TRA - HÀNG TRẢ - PHIẾU: RS10480130 - LÔ E2A, ĐƯỜNG D1, KHU CÔNG NGHỆ CAO - PHIẾU NGÀY: 24/01</t>
  </si>
  <si>
    <t>ĐÃ KIỂM TRA - HÀNG TRẢ - PHIẾU : RS10480133 - LÔ E2A, ĐƯỜNG D1 , KHU CÔNG NGHỆ CAO - PHIẾU NGÀY: 24/01</t>
  </si>
  <si>
    <t>ĐÃ KIỂM TRA - HÀNG TRẢ - PHIẾU: RS11710021 - PHIẾU NGÀY : 24/1 - SỐ 137 NGUYẾN ĐỨC CẢNH</t>
  </si>
  <si>
    <t>ĐÃ KIỂM TRA - HÀNG TRẢ - PHIẾU: RS1066007D - LÔ M7, TÒA SIGNATURE , PHÚ MỸ HƯNG - PHIẾU NGÀY: 25/1</t>
  </si>
  <si>
    <t>ĐÃ KIỂM TRA - HÀNG TRẢ - PHIẾU: RS1066007E - SỐ 31 LÔ M7, TÒA SIGNATURE , PHÚ MỸ HƯNG - PHIẾU NGÀY : 25/1</t>
  </si>
  <si>
    <t>ĐÃ KIỂM TRA - HÀNG TRẢ - PHIẾU : RS110600KJ - PHIẾU NGÀY: 25/1 - 108 HOÀNG QUỐC VIỆT</t>
  </si>
  <si>
    <t>ĐÃ KIỂM TRA - HÀNG TRẢ - PHIẾU: RS110600KM - 108 HOÀNG QUỐC VIỆT - PHIẾU NGÀY : 25/1</t>
  </si>
  <si>
    <t>ĐÃ KIỂM TRA - HÀNG TRẢ - PHIẾU: RS110600KR - 108 LOT M , HOÀNG QUỐC VIỆT - PHIẾU NGÀY : 25/1</t>
  </si>
  <si>
    <t>ĐÃ KIỂM TRA - HÀNG TRẢ - PHIẾU: RS110200FV - SỐ 4 ĐÀO TRÍ - PHIẾU NGÀY : 26/1</t>
  </si>
  <si>
    <t>ĐÃ KIỂM TRA - HÀNG TRẢ - PHIẾU: RS11750011 - SKY GARDEN , 72 PHẠM VĂN NGHỊ TÂN HƯNG - PHIẾU NGÀY : 26/01</t>
  </si>
  <si>
    <t>222</t>
  </si>
  <si>
    <t>Phí hỗ trợ vận chuyển, trưng bày, hủy hàng Qúy 04.2025</t>
  </si>
  <si>
    <t>ĐÃ KIỂM TRA - HÀNG TRẢ - PHIẾU: RS107601LJ- TÒA S3.05 VINHOMES GRAND PARK, NGUYỄN XIỂN - PHIẾU NGÀY: 27/01</t>
  </si>
  <si>
    <t>ĐÃ KIỂM TRA - HÀNG TRẢ - PHIẾU : RS1149008O - 10 LÊ VĂN HUU - PHIẾU NGÀY : 27/1</t>
  </si>
  <si>
    <t>ĐÃ KIỂM TRA - HÀNG TRẢ - PHIẾU : RS1149008P - SỐ 10 LÊ VĂN HƯU - PHIẾU NGÀY : 27/01</t>
  </si>
  <si>
    <t>ĐÃ KIỂM TRA - HÀNG TRẢ - PHIẾU : RS110200FX - PHIẾU NGÀY: 27/1 - TÒA URANUS SAIGON RIVERSIDE COMPLEX , SỐ 4 ĐÀO TRÍ</t>
  </si>
  <si>
    <t>00008282</t>
  </si>
  <si>
    <t>PG0000AVRH</t>
  </si>
  <si>
    <t>00008283</t>
  </si>
  <si>
    <t>PG0000AVOA</t>
  </si>
  <si>
    <t>409</t>
  </si>
  <si>
    <t>Phí hỗ trợ hệ thống phân phối tích hợp T12.2025</t>
  </si>
  <si>
    <t>ĐÃ KIỂM TRA - HÀNG TRẢ - PHIẾU : RS1171002K - 137 NGUYỄN ĐỨC CẢNH - PHIẾU NGÀY: 28/1</t>
  </si>
  <si>
    <t>ĐÃ KIỂM TRA - HÀNG TRẢ - PHIẾU NGÀY: 28/1 - PHIẾU : RS1171002L - 137 NGUYỄN ĐỨC CẢNH</t>
  </si>
  <si>
    <t>ĐÃ KIỂM TRA - HÀNG TRẢ - PHIẾU : RS1026025M - TẦNG 1 CAO ỐC VP- CĂN HỘ, 22-22 BIS LÊ THÁNH TÔN - PHIẾU NGÀY: 29/1</t>
  </si>
  <si>
    <t>ĐÃ KIỂM TRA - HÀNG TRẢ - PHIẾU NGÀY: 29/1 - PHIẾU: RS115400H5 - 102 XUÂN THỦY</t>
  </si>
  <si>
    <t>ĐÃ KIỂM TRA - HÀNG TRẢ - PHIẾU: RS115400H6 - PHIẾU NGÀY: 29/1 - 102 ĐƯỜNG XUÂN THỦY</t>
  </si>
  <si>
    <t>ĐÃ KIỂM TRA - HÀNG TRẢ - PHIẾU : RS115400H7 - PHIẾU NGÀY : 29/1 - 102 ĐƯỜNG XUÂN THỦY</t>
  </si>
  <si>
    <t>ĐÃ KIỂM TRA - HÀNG TRẢ - PHIẾU : RS1160009P - PHIẾU NGÀY: 29/1 - SỐ 38 ĐƯỜNG CÔ BẮC</t>
  </si>
  <si>
    <t>ĐÃ KIỂM TRA - HÀNG TRẢ - PHIẾU: RS106103PV - L6-SH02, TẦNG TRỆT, LUX6, VINHOMES GOLDEN RIVER, 02 TÔN ĐỨC THẮNG - PHIẾU NGÀY: 30/01</t>
  </si>
  <si>
    <t>ĐÃ KIỂM TRA - HÀNG TRẢ - PHIẾU : RS110200FY - S115  TÒA URANUS, SAIGON RIVERSIDE COMPLEX, SỐ 4 ĐÀO TRÍ - PHIẾU NGÀY : 30/1</t>
  </si>
  <si>
    <t>ĐÃ KIỂM TRA - HÀNG TRẢ - PHIẾU NGÀY : 30/1 - PHIẾU : RS1167004R - SỐ 59-61 ĐƯỜNG TRƯƠNG ĐỊNH</t>
  </si>
  <si>
    <t>ĐÃ KIỂM TRA - HÀNG TRẢ - PHIẾU: RS1167004T - 59 TRƯƠNG ĐỊNH - PHIẾU NGÀY: 30/1</t>
  </si>
  <si>
    <t>ĐÃ KIỂM TRA - HÀNG TRẢ - PHIẾU: RS11670052 - PHIẾU NGÀY : 30/1 - SỐ 59-61 TRƯƠNG ĐỊNH</t>
  </si>
  <si>
    <t>ĐÃ KIỂM TRA - HÀNG TRẢ - PHIẾU : RS107300X5 - PHIẾU NGÀY: 31/01 - 11A-1, LÔ M6, TÒA SYMPHONY , PHÚ MỸ HƯNG, MIDOWN</t>
  </si>
  <si>
    <t>00009340</t>
  </si>
  <si>
    <t>00009341</t>
  </si>
  <si>
    <t>00010746</t>
  </si>
  <si>
    <t>00010762</t>
  </si>
  <si>
    <t>00010763</t>
  </si>
  <si>
    <t>00010474</t>
  </si>
  <si>
    <t>00010477</t>
  </si>
  <si>
    <t>00010479</t>
  </si>
  <si>
    <t>00010480</t>
  </si>
  <si>
    <t>00010482</t>
  </si>
  <si>
    <t>00010483</t>
  </si>
  <si>
    <t>00000229</t>
  </si>
  <si>
    <t>00000230</t>
  </si>
  <si>
    <t>00000231</t>
  </si>
  <si>
    <t>00000232</t>
  </si>
  <si>
    <t>00000233</t>
  </si>
  <si>
    <t>00000234</t>
  </si>
  <si>
    <t>00000228</t>
  </si>
  <si>
    <t>00010473</t>
  </si>
  <si>
    <t>00013153</t>
  </si>
  <si>
    <t>00013194</t>
  </si>
  <si>
    <t>00013195</t>
  </si>
  <si>
    <t>00013196</t>
  </si>
  <si>
    <t>00013198</t>
  </si>
  <si>
    <t>PG0000AWZW</t>
  </si>
  <si>
    <t>PG0000AWWJ</t>
  </si>
  <si>
    <t>PG0000AYDR</t>
  </si>
  <si>
    <t>PG0000AZFR</t>
  </si>
  <si>
    <t>PG0000AZCG</t>
  </si>
  <si>
    <t>Điều chỉnh giảm về 0 do xuất sai giá</t>
  </si>
  <si>
    <t>PG0000B0M4</t>
  </si>
  <si>
    <t>PG0000B0US</t>
  </si>
  <si>
    <t>PG0000B0RI</t>
  </si>
  <si>
    <t>PG0000B21X</t>
  </si>
  <si>
    <t>PG0000B1ZO</t>
  </si>
  <si>
    <t>ĐÃ KIỂM TRA - HÀNG TRẢ - PHIẾU: RS11900C9 - SỐ 118 ĐƯỜNG PASTEUR - PHIẾU NGÀY : 01/02</t>
  </si>
  <si>
    <t>ĐÃ KIỂM TRA - HÀNG TRẢ - PHIẾU : RS110200FZ - URANUS-S115 Q7 SG RIVERSIDE COMPLEX , SỐ 4 ĐÀO TRÍ - PHIẾU NGÀY : 02/02</t>
  </si>
  <si>
    <t>ĐÃ KIỂM TRA - HÀNG TRẢ - PHIẾU: RS104401LO - P3-SH12, P3 VINHOMES CENTRAL, 72A ĐIỆN BIÊN PHỦ - PHIẾU NGÀY: 02/02</t>
  </si>
  <si>
    <t>ĐÃ KIỂM TRA - HÀNG TRẢ - PHIẾU: RS10270241 - PHIẾU NGÀY : 02/02 - 523A ĐỖ XUÂN HỢP</t>
  </si>
  <si>
    <t>ĐÃ KIỂM TRA - HÀNG TRẢ - PHÒNG 1.03, TẦNG 1, RIVERGATE , 155 BẾN VÂN ĐỒN - PHIẾU NGÀY: 02/02 - PHIẾU: RS102502U8</t>
  </si>
  <si>
    <t>ĐÃ KIỂM TRA - HÀNG TRẢ - PHIẾU: RS102502U7 - PHÒNG 1.03, TẦNG 1 RIVERGATE RESIDENCE , 155 BẾN VÂN ĐỒN - PHIẾU NGÀY : 02/02</t>
  </si>
  <si>
    <t>ĐÃ KIỂM TRA - HÀNG TRẢ - PHIẾU : RS101202W6 - 92 NGUYỄN HỮU CẢNH - PHIẾU NGÀY : 02/02</t>
  </si>
  <si>
    <t>ĐÃ KIỂM TRA - HÀNG TRẢ - PHIẾU : RS1171002M - 137 NGUYỄN ĐỨC CẢNH D7 - PHIẾU NGÀY: 03/02</t>
  </si>
  <si>
    <t>ĐÃ KIỂM TRA - HÀNG TRẢ - PHIẾU: RS114400CU - 156 BÙI THỊ XUÂN - PHIẾU NGÀY: 03/02</t>
  </si>
  <si>
    <t>ĐÃ KIỂM TRA - HÀNG TRẢ - PHIẾU : RS1116013O - PHIẾU NGÀY : 03/02 - 68 NGÔ ĐỨC KẾ</t>
  </si>
  <si>
    <t>ĐÃ KIỂM TRA - HÀNG TRẢ - PHIẾU : RS110200G1 - SỐ 4 ĐÀO TRÍ - PHIẾU NGÀY : 03/02</t>
  </si>
  <si>
    <t>ĐÃ KIỂM TRA - HÀNG TRẢ - PHIẾU : RS107601LU - TÒA S3.05 VINHOMES GRAND PARK, NGUYỄN XIỂN - PHIẾU NGÀY: 03/02</t>
  </si>
  <si>
    <t>ĐÃ KIỂM TRA - HÀNG TRẢ - PHIẾU : RS3003000A - PHIẾU NGÀY : 03/02 - SỐ 29 LIỄU GIAI</t>
  </si>
  <si>
    <t>ĐÃ KIỂM TRA - HÀNG TRẢ - PHIẾU : RS1B04003A - PHIẾU NGÀY: 04/02 - 40A-40B KHU CĂN HỘ BCONS, 40 ĐƯỜNG THỐNG NHẤT</t>
  </si>
  <si>
    <t>ĐÃ KIỂM TRA - HÀNG TRẢ - PHIẾU : RS110101MV - PHIẾU NGÀY: 04/02 - 76 MAN THIỆN</t>
  </si>
  <si>
    <t>ĐÃ KIỂM TRA - HÀNG TRẢ - PHIẾU : RS108100ZI - PHIẾU NGÀY : 04/2 - TÒA S2.01 VINHOMES GRAND PARK, NGUYỄN XIỂN</t>
  </si>
  <si>
    <t>ĐÃ KIỂM TRA - HÀNG TRẢ - PHIẾU: RS10480139 - ĐƯỜNG D1 , KHU CÔNG NGHỆ CAO - PHIẾU: 5/2</t>
  </si>
  <si>
    <t>ĐÃ KIỂM TRA - HÀNG TRẢ - PHIẾU: RS112800D6 - 74 VÕ VĂN TẦN - PHIẾU NGÀY : 06/02</t>
  </si>
  <si>
    <t>ĐÃ KIỂM TR - HÀNG TRẢ - PHIẾU : RS30040028 - SỐ 5 BÀ TRIỆU - PHIẾU NGÀY : 06/02</t>
  </si>
  <si>
    <t>ĐÃ KIỂM TRA - HÀNG TRẢ - PHIẾU: RS30040027 - SỐ 5 BÀ TRIỆU - PHIẾU NGÀY: 06/02</t>
  </si>
  <si>
    <t>ĐÃ KIỂM TRA - HÀNG TRẢ - PHIẾU : RS1136005O - SỐ 26-28 ĐÔNG DU - PHIẾU NGÀY: 07/2</t>
  </si>
  <si>
    <t>ĐÃ KIỂM TRA - HÀNG TRẢ - PHIẾU: RS10200YM - 21B HẬU GIANG - PHIẾU NGÀY: 07/02</t>
  </si>
  <si>
    <t>ĐÃ KIỂM TRA - HÀNG TRẢ - PHIẾU: RS107601M3 - PHIẾU NGÀY : 08/02 - TÒA S3.05 VINHOMES GRAND PARK , NGUYỄ XIỂN</t>
  </si>
  <si>
    <t>ĐÃ KIỂM TRA - HÀNG TRẢ - PHIẾU : RS1171002N - 137 NGUYỄN ĐỨC CẢNH D7 - PHIẾU NGÀY: 09/02</t>
  </si>
  <si>
    <t>ĐÃ KIỂM TRA - HÀNG TRẢ - PHIẾU : RS111300XO - SỐ 138-138A TRỊNH ĐÌNH TRỌNG - PHIẾU NGÀY: 09/02</t>
  </si>
  <si>
    <t>ĐÃ KIỂM TRA - HÀNG TRẢ - PHIẾU : RS105901K3 - 420 NGUYỄN THỊ MINH KHAI - PHIẾU NGÀY : 09/02</t>
  </si>
  <si>
    <t>ĐÃ KIỂM TRA - HÀNG TRẢ - TẦNG TRỆT, KHỐI THÁP A , 132 BẾN VÂN ĐỒN - PHIẾU : RS1031028Y - PHIẾU NGÀY: 09/02</t>
  </si>
  <si>
    <t>ĐÃ KIỂM TRA - HÀNG TRẢ - PHIẾU: RS1031028X - TẦNG TRỆT, KHỐI THÁP A, MILLENIUM , 132 BẾN VÂN ĐỒN - PHIẾU NGÀY : 09/02</t>
  </si>
  <si>
    <t>ĐÃ KIỂM TRA - HÀNG TRẢ - PHIẾU: RS1031028V - SỐ 01 TẦNG TRỆT, KHỐI THÁP A , MILENIUM MASTERI, 132 BẾN VÂN ĐỒN - PHIẾU NGÀY : 09/02</t>
  </si>
  <si>
    <t>ĐÃ KIỂM TRA - HÀNG TRẢ - PHIẾU : RS101001J7 - TẦNG 1, LÔ CR3-1-A , 103 TÔN DẬT TIÊN - PHIẾU NGÀY: 09/02</t>
  </si>
  <si>
    <t>ĐÃ KIỂM TRA - HÀNG TRẢ - PHIẾU: RS101001J5 - PHIẾU NGÀY: 09/02 - TẦNG 1, LÔ CR3-1-A , 103 TÔN DẬT TIÊN</t>
  </si>
  <si>
    <t>ĐÃ KIỂM TRA - HÀNG TRẢ - PHIẾU : RS1010011Z - TẦNG 1 , LÔ CR3-1-A , 103 TÔN DẬT TIÊN - PHIẾU NGÀY: 09/02</t>
  </si>
  <si>
    <t>ĐÃ KIỂM TRA - HÀNG TRẢ - PHIẾU : RS1010011W - TÀNG 1 , LÔ CR3-1-A , 103 TÔN DẬT TIÊN - PHIẾU NGÀY: 09/02</t>
  </si>
  <si>
    <t>ĐÃ KIỂM TRA - HÀNG TRẢ - PHIẾU : RS1010011Q - TẦNG 1, LÔ CR3-1-A , 103 TÔN DẬT TIÊN - PHIẾU NGÀY: 09/02</t>
  </si>
  <si>
    <t>ĐÃ KIỂM TRA - HÀNG TRẢ - PHIẾU : RS101001IP - TÀNG 1, LÔ CR3-1A, 103 TÔN DẬT TIÊN - PHIẾU NGÀY: 09/02</t>
  </si>
  <si>
    <t>ĐÃ KIỂM TRA - HÀNG TRẢ - PHIẾU : RS1010011N - TẦNG 1, LÔ CR3-1-A , 103 TÔN DẬT TIÊN - PHIẾU NGÀY: 09/02</t>
  </si>
  <si>
    <t>ĐÃ KIỂM TRA - HÀNG TRẢ - PHIẾU: RS1035013X - OP-01.03 KHU TMDV -VP-OFFICETEL VÀ CĂN HỘ , 130-132 HỒNG HÀ - PHIẾU NGÀY: 10/02</t>
  </si>
  <si>
    <t>ĐÃ KIỂM TRA - HÀNG TRẢ - PHIẾU: RS102901GE - PHIẾU NGÀY: 11/02 - THE SUN AVEUNE, 28 MAI CHÍ THỌ</t>
  </si>
  <si>
    <t>ĐÃ KIỂM TRA - HÀNG TRẢ - PHIẾU : RS102901GD - PHIẾU NGÀY: 11/02 - THE SUN AVENUE, 28 MAI CHÍ THỌ</t>
  </si>
  <si>
    <t>ĐÃ KIỂM TRA - HÀNG TRẢ - PHIẾU : RS102801LH - PHIẾU NGÀY: 11/02 - SỐ 1 SONG HÀNH XA LỘ HÀ NỘI</t>
  </si>
  <si>
    <t>ĐÃ KIỂM TRA - HÀNG TRẢ - PHIẾU : RS102801LF - PHIẾU NGÀY: 11/2 - KTM TẦNG 1 , SỐ 1 SONG HÀNH HÀ NỘI</t>
  </si>
  <si>
    <t>ĐÃ KIỂM TRA - HÀNG TRẢ - PHIẾU : RS101601FA - 201B NGUYỄN CHÍ THANH - PHIẾU NGÀY: 11/02</t>
  </si>
  <si>
    <t>ĐÃ KIỂM TRA - HÀNG TRẢ - PHIẾU : RS1010011X - TẦNG 1 , LÔ CR3-1-A , 103 TÔN DẬT TIÊN - PHIẾU NGÀY: 09/02</t>
  </si>
  <si>
    <t>ĐÃ KIỂM TRA - HÀNG TRẢ - SỐ 11, TẦNG TRỆT, KHỐI THÁP A , 132 BẾN VÂN ĐỒN - PHIẾU : RS105001UB</t>
  </si>
  <si>
    <t>ĐÃ KIỂM TRA - HÀNG TRẢ - PHIẾU: RS1168005B - SỐ 156 CỐNG QUỲNH</t>
  </si>
  <si>
    <t>ĐÃ KIỂM TRA - HÀNG TRẢ - PHIẾU: RS10310298 - SỐ 01 , TẦNG TRỆT, KHỐI THÁP A , 132 BẾN VÂN ĐỒN</t>
  </si>
  <si>
    <t>ĐÃ KIỂM TRA - HÀNG TRẢ - PHIẾU : RS10060111 - 81 NGUYỄN DU</t>
  </si>
  <si>
    <t>ĐÃ KIỂM TRA - HÀNG TRẢ - PHIẾU: RS1B040031 - 40A-40B KHU CĂN HỘ BCONS, 40 ĐƯỜNG THỐNG NHẤT</t>
  </si>
  <si>
    <t>ĐÃ KIỂM TRA - HÀNG TRẢ - PHIẾU: RS1116014J - 68 NGÔ ĐỨC KẾ - PHIẾU NGÀY : 23/02</t>
  </si>
  <si>
    <t>ĐÃ KIỂM TRA - HÀNG TRẢ - PHIẾU: RS110600KT - 108 LOT M, HOÀNG QUỐC VIỆT</t>
  </si>
  <si>
    <t>ĐÃ KIỂM TRA - HÀNG TRẢ - PHIẾU : RS105001UE - SỐ 11 TẦNG TRỆT, KHỐI THÁP A , MILLENIUM , 132 BẾN VÂN ĐỒN</t>
  </si>
  <si>
    <t>ĐÃ KIỂM TRA - HÀNG TRẢ - PHIẾU: RS101901WV - KHỐI THÁP TS1, TẦNG 1, TS.013, 39-39B BẾN VÂN ĐỒN</t>
  </si>
  <si>
    <t>ĐÃ KIỂM TRA - HÀNG TRẢ - PHIẾU: RS101901WU - 39 BẾN VÂN ĐỒN</t>
  </si>
  <si>
    <t>ĐÃ KIỂM TRA - HÀNG TRẢ - PHIẾU: RS3004002E - 5 BÀ TRIỆU</t>
  </si>
  <si>
    <t>ĐÃ KIỂM TRA - HÀNG TRẢ - PHIẾU: RS3004002D - 5 BÀ TRIỆU</t>
  </si>
  <si>
    <t>ĐÃ KIỂM TRA - HÀNG TRẢ - PHIẾU: RS11670055 - SỐ 59-61, ĐƯỜNG TRƯƠNG ĐỊNH</t>
  </si>
  <si>
    <t>ĐÃ KIỂM TRA - HÀNG TRẢ - PHIẾU : RS113500KE - SỐ 299-295/2 NGUYỄN TRI PHƯƠNG</t>
  </si>
  <si>
    <t>ĐÃ KIỂM TRA - HÀNG TRẢ - PHIẾU: RS113500JM - SỐ 299&amp;295/2 NGUYỄN TRI PHƯƠNG</t>
  </si>
  <si>
    <t>ĐÃ KIỂM TRA - HÀNG TRẢ - PHIẾU: RS113200S1 - SỐ 207 PHẠM NGŨ LÃO</t>
  </si>
  <si>
    <t>ĐÃ KIỂM TRA - HÀNG TRẢ - PHIẾU: RS1132O0RN - SỐ 207 PHẠM NGŨ LÃO</t>
  </si>
  <si>
    <t>ĐÃ KIỂM TRA - HÀNG TRẢ - PHIẾU: RS1132O0QR - SỐ 207 PHẠM NGŨ LÃO</t>
  </si>
  <si>
    <t>ĐÃ KIỂM TRA - HÀNG TRẢ - PHIẾU: RS109601OU - TÒA S6.03 VINHOMES GRAND PARK, 88 PHƯỚC THIỆN</t>
  </si>
  <si>
    <t>ĐÃ KIỂM TRA - HÀNG TRẢ - PHIẾU: RS108501WA - CHUNG CƯ PHƯƠNG VIỆT , SỐ 1002 TẠ QUANG BỬU</t>
  </si>
  <si>
    <t>ĐÃ KIỂM TRA - HÀNG TRẢ - PHIẾU: RS108501W9 - SỐ 01.01 TẦNG 1+2 CHUNG CƯ PHƯƠNG VIỆT , SỐ 1002 TẠ QUANG BỬU</t>
  </si>
  <si>
    <t>ĐÃ KIỂM TRA - HÀNG TRẢ - PHIEUS: RS106901X2 -  MP3-001.04 TẦNG TRỆT- KHU CĂN HỘ FLORA MIZUKI - KDC NGUYÊN SƠN</t>
  </si>
  <si>
    <t>ĐÃ KIỂM TRA - HÀNG TRẢ - PHIẾU : RS1023019B - HOÀNG ANH GOLDHOUSE , 187A LÊ VĂN LƯƠNG</t>
  </si>
  <si>
    <t>ĐÃ KIỂM TRA - HÀNG TRẢ - PHIẾU: RS101302A3 - 23 TÔN THẤT TÙNG</t>
  </si>
  <si>
    <t>ĐÃ KIỂM TRA - HÀNG TRẢ - PHIẾU : RS101302A2 - 23 TÔN THẤT TÙNG</t>
  </si>
  <si>
    <t>ĐÃ KIỂM TRA - HÀNG TRẢ - PHIẾU : RS1B04003T - BCONS 40 THỐNG NHẤT</t>
  </si>
  <si>
    <t>ĐÃ KIỂM TRA - HÀNG TRẢ - PHIẾU : RS1B04003S - BCONS 40 ĐƯỜNG THỐNG NHẤT</t>
  </si>
  <si>
    <t>ĐÃ KIỂM TRA - HÀNG TRẢ - PHIẾU : RS11570046 - SAIGON SOUTH RESIDENCES</t>
  </si>
  <si>
    <t>ĐÃ KIỂM TRA - HÀNG TRẢ - PHIẾU: RS112100RL - SỐ 290D-290F ĐƯỜNG AN DƯƠNG VƯƠNG</t>
  </si>
  <si>
    <t>ĐÃ KIỂM TRA - HÀNG TRẢ - PHIẾU: RS1116014Q - SỐ 68 ĐƯỜNG NGÔ ĐỨC KẾ</t>
  </si>
  <si>
    <t>ĐÃ KIỂM TRA - HÀNG TRẢ - PHIẾU: RS104700GE - VNG CAMPUS, LÔ 3B-4-5-6-7 KCN TRONG KCX TÂN THUẬN</t>
  </si>
  <si>
    <t>ĐÃ KIỂM TRA - HÀNG TRẢ - PHIẾU : RS106103QT -  L6-SH02, TẦNG TRỆT, LUX6, VINHOMES GOLDEN RIVER , 02 TÔN ĐỨC THẮNG</t>
  </si>
  <si>
    <t>ĐÃ KIỂM TRA - HÀNG TRẢ - PHIẾU : RS106103QS - L6-SH02, TÀNG TRỆT, LUX6, VINHOMES GOLDEN RIVER , 02 TÔN ĐỨC THẮNG</t>
  </si>
  <si>
    <t>00015540</t>
  </si>
  <si>
    <t>00015541</t>
  </si>
  <si>
    <t>00015542</t>
  </si>
  <si>
    <t>00015544</t>
  </si>
  <si>
    <t>00014808</t>
  </si>
  <si>
    <t>00014807</t>
  </si>
  <si>
    <t>00017311</t>
  </si>
  <si>
    <t>00017757</t>
  </si>
  <si>
    <t>00017758</t>
  </si>
  <si>
    <t>00017312</t>
  </si>
  <si>
    <t>00018427</t>
  </si>
  <si>
    <t>00018428</t>
  </si>
  <si>
    <t>00019598</t>
  </si>
  <si>
    <t>00019599</t>
  </si>
  <si>
    <t>00019718</t>
  </si>
  <si>
    <t>00019719</t>
  </si>
  <si>
    <t>00022740</t>
  </si>
  <si>
    <t>00022741</t>
  </si>
  <si>
    <t>00021676</t>
  </si>
  <si>
    <t>00022742</t>
  </si>
  <si>
    <t>00022743</t>
  </si>
  <si>
    <t>00023292</t>
  </si>
  <si>
    <t>00023293</t>
  </si>
  <si>
    <t>00023294</t>
  </si>
  <si>
    <t>00023295</t>
  </si>
  <si>
    <t>1C26TTN</t>
  </si>
  <si>
    <t>PG0000B3Y1</t>
  </si>
  <si>
    <t>PG0000B3UO</t>
  </si>
  <si>
    <t>PG0000B50Y</t>
  </si>
  <si>
    <t>PG0000B4XO</t>
  </si>
  <si>
    <t>PG0000B4G4</t>
  </si>
  <si>
    <t>PG0000B469</t>
  </si>
  <si>
    <t>PG0000B66P</t>
  </si>
  <si>
    <t>PG0000B6FF</t>
  </si>
  <si>
    <t>PG0000B6C4</t>
  </si>
  <si>
    <t>PG0000B6NO</t>
  </si>
  <si>
    <t>PG0000B7HL</t>
  </si>
  <si>
    <t>PG0000B7EB</t>
  </si>
  <si>
    <t>PG0000B8W1</t>
  </si>
  <si>
    <t>PG0000B8SR</t>
  </si>
  <si>
    <t>PG0000B9Y7</t>
  </si>
  <si>
    <t>PG0000B9UM</t>
  </si>
  <si>
    <t>PG0000BBDA</t>
  </si>
  <si>
    <t>PG0000BBA8</t>
  </si>
  <si>
    <t>PG0000BBL7</t>
  </si>
  <si>
    <t>PG0000BCET</t>
  </si>
  <si>
    <t>PG0000BCBE</t>
  </si>
  <si>
    <t>PG0000BDTH</t>
  </si>
  <si>
    <t>PG0000BDPZ</t>
  </si>
  <si>
    <t>PG0000BF1M</t>
  </si>
  <si>
    <t>PG0000BEYC</t>
  </si>
  <si>
    <t>ĐÃ KIỂM TRA - HÀNG TRẢ - PHIẾU : RS107601MQ - TÒA S3.05 VINHOMES GRAND PARK , NGUYỄN XIỂN</t>
  </si>
  <si>
    <t>ĐÃ KIỂM TRA - HÀNG TRẢ - PHIẾU : RS1172006X - SỐ 6 ĐƯỜNG PHAN BỘI CHÂU</t>
  </si>
  <si>
    <t>ĐÃ KIỂM TRA - HÀNG TRẢ - PHIẾU : RS11720071 - SỐ 6 ĐƯỜNG PHAN BỘI CHÂU</t>
  </si>
  <si>
    <t>ĐÃ KIỂM TRA - HÀNG TRẢ - PHIẾU : RS11720077 - SỐ 6 DƯỜNG PHAN BỘI CHÂU</t>
  </si>
  <si>
    <t>ĐÃ KIỂM TRA - HÀNG TRẢ - PHIẾU: RS106201JI - SỐ 2 DƯỜNG C</t>
  </si>
  <si>
    <t>ĐÃ KIỂM TRA - HÀNG TRẢ - PHIẾU: RS1157004H - SAIGON SOUTH RESIDENCE</t>
  </si>
  <si>
    <t>ĐÃ KIỂM TRA - HÀNG TRẢ - PHIẾU: RS1033025T - SỐ 108-112B-114 HỒNG HÀ</t>
  </si>
  <si>
    <t>ĐÃ KIỂM TRA - HÀNG TRẢ - PHIẾU: RS1033026N - SỐ 108-112B-114 HỒNG HÀ</t>
  </si>
  <si>
    <t>ĐÃ KIỂM TRA - HÀNG TRẢ - PHIẾU: RS1033026X - SỐ 108-112B-114 HỒNG HÀ</t>
  </si>
  <si>
    <t>ĐÃ KIỂM TRA - HÀNG TRẢ - PHIẾU: RS1156008T - SÔ 72 ĐƯỜNG SỐ 2, HƯNG GIA 5</t>
  </si>
  <si>
    <t>ĐÃ KIỂM TRA - HÀNG TRẢ - PHIẾU: RS1156008U - HƯNG GIA 5-72 STREET 2 D7</t>
  </si>
  <si>
    <t>ĐÃ KIỂM TRA - HÀNG TRẢ - PHIẾU: RS11650059 - TẦNG 1 , TÒA GH3, GLORY HEIGHTS VINHOMES GRAND</t>
  </si>
  <si>
    <t>ĐÃ KIỂM TẢ - HÀNG TRẢ - PHIẾU: RS1165005R - TẦNG 1, TÒA GH3, GLORY HEIGHTS VINHOMES GRAND</t>
  </si>
  <si>
    <t>ĐÃ KIỂM TRA - HÀNG TRẢ - PHIẾU: RS1165006W - TÒA GH3, GLORY HEIGHTS  VINHOMES GRAND</t>
  </si>
  <si>
    <t>ĐÃ KIỂM TRA - HÀNG TRẢ - PHIẾU: RS11650074 - S11 TẦNG 1 , TÒA GH3, GLORY HEIGHTS VINHOMES</t>
  </si>
  <si>
    <t>ĐÃ KIỂM TRA - HÀNG TRẢ - PHIẾU: RS11650079 - TÒA GH3, GLORY HEIGHTS VINHOMES GRAND</t>
  </si>
  <si>
    <t>ĐÃ KIỂM TRA - HÀNG TRẢ - PHIẾU: RS1165007G - TÒA GH3, GLORY HEIGHTS VINHOMES GRAND</t>
  </si>
  <si>
    <t>ĐÃ KIỂM TRA - HÀNG TRẢ - PHIẾU: RS1165007O - TÒA GH3, GLORY HEIGHTS VINHOMES</t>
  </si>
  <si>
    <t>ĐÃ KIỂM TRA - HÀNG TRẢ - PHIẾU: RS1103019I - 28-30 D5 BTH</t>
  </si>
  <si>
    <t>ĐÃ KIEMR TRA - HÀNG TRẢ - PHIẾU: RS111800JS - SỐ 03-04 LÔ C1, CC LÝ THƯỜNG KIỆT</t>
  </si>
  <si>
    <t>ĐÃ KIỂM TRA - HÀNG TRẢ - PHIẾU: RS113800NT - 174 TRẦN QUANG KHẢI</t>
  </si>
  <si>
    <t>ĐÃ KIỂM TRA - HÀNG TRẢ - PHIẾU : RS101901X3 - 39 BẾN VÂN ĐỒN</t>
  </si>
  <si>
    <t>ĐÃ KIỂM TRA - HÀNG TRẢ - PHIẾU: RS101901X4 - 39-39B BẾN VÂN ĐỒN</t>
  </si>
  <si>
    <t>ĐÃ KIỂM TRA - HÀNG TRẢ - PHIẾU: RS1168005Q - 156 CỐNG QUỲNH</t>
  </si>
  <si>
    <t>ĐÃ KIỂM TRA - HÀNG TRẢ - PHIẾU: RS1168005R - 156 CỐNG QUỲNH</t>
  </si>
  <si>
    <t>ĐÃ KIỂM TẢ - HÀNG TRẢ - PHIẾU: RS101001JM - 103 TÔN DẬT TIÊN</t>
  </si>
  <si>
    <t>ĐÃ KIỂM TRA - HÀNG TRẢ - PHIEU: RS1136005X - 26 Dong Du D1</t>
  </si>
  <si>
    <t>ĐÃ KIỂM TRA - HÀNG TRẢ - PHIẾU: RS1136005Y - 26-28 ĐÔNG DU</t>
  </si>
  <si>
    <t>ĐÃ KIỂM TRA - HÀNG TRẢ - PHIẾU: RS1136005Z - 26-28 ĐÔNG DU</t>
  </si>
  <si>
    <t>ĐÃ KIỂM TRA - HÀNG TRẢ - PHIẾU : RS11360062 - SỐ 26-28 ĐÔNG DU</t>
  </si>
  <si>
    <t>ĐÃ KIỂM TRA - HÀNG TRẢ - PHIẾU: RS11360063 - SỐ 26-28 ĐÔNG DU</t>
  </si>
  <si>
    <t>ĐÃ KIỂM TRA - HÀNG TRẢ - PHIẾU: RS106103R7 - L6-SH02, TẦNG TRỆT, LUX6 VINHOMES GOLDEN RIVER, 2 TÔN ĐỨC THẮNG</t>
  </si>
  <si>
    <t>ĐÃ KIỂM TRA - HÀNG TRẢ - PHIEU: RS111103I - SỐ NHÀ QQ1 ĐƯỜNG BA VÌ</t>
  </si>
  <si>
    <t>ĐÃ KIỂM TRA - HÀNG TRẢ - PHIẾU: RS3004002J - 5 BÀ TRIỆU</t>
  </si>
  <si>
    <t>ĐÃ KIỂM TRA - HÀNG TRẢ - PHIẾU: RS101302A9 - 23 TÔN THẤT TÙNG</t>
  </si>
  <si>
    <t>ĐÃ KIỂM TRA - HÀNG TRẢ - PHIẾU: RS11460062 - 91 NGUYỄN THÁI HỌC -</t>
  </si>
  <si>
    <t>ĐÃ KIỂM TRA - HÀNG TRẢ - PHIẾU: RS11460063 - 91 NGUYỄN THÁI HỌC</t>
  </si>
  <si>
    <t>ĐÃ KIỂM TRA - HÀNG TRẢ - PHIẾU: RS11460066 - 91 NGUYỄN THÁI HỌC</t>
  </si>
  <si>
    <t>ĐÃ KIỂM TRA - HÀNG TRẢ - PHIẾU: RS107701Z2 - BOTANICA PREMIER BLOCK A</t>
  </si>
  <si>
    <t>ĐÃ KIỂM TRA - HÀNG TRẢ - PHIẾU: RS109200ZH - 12 SƯ VẠN HẠNH</t>
  </si>
  <si>
    <t>ĐÃ KIỂM TRA - HÀNG TRẢ - PHIẾU: RS113800O8 - 174 TRẦN QUANG KHẢI</t>
  </si>
  <si>
    <t>ĐÃ KIỂM TRA - HÀNG TRẢ - PHIẾU : RS1145008L - 59 MẠC ĐỈNH CHI</t>
  </si>
  <si>
    <t>ĐÃ KIỂM TRA - HÀNG TRẢ - PHIẾU: RS109001AO - 88 PHƯỚC THIỆN</t>
  </si>
  <si>
    <t>ĐÃ KIỂM TRA - HÀNG TRẢ - PHIẾU: RS109001BQ - 88 PHƯỚC THIỆN</t>
  </si>
  <si>
    <t>ĐÃ KIỂM TRA - HÀNG TRẢ - PHIẾU: RS109001CD - 88 PHƯỚC THIỆN</t>
  </si>
  <si>
    <t>ĐÃ KIỂM TRA - HÀNG TRẢ - PHIẾU: RS109001CI - 88 PHƯỚC THIỆN</t>
  </si>
  <si>
    <t>ĐÃ KIỂM TRA - HÀNG TRẢ - PHIẾU: RS109001DA - 88 PHƯỚC THIỆN</t>
  </si>
  <si>
    <t>ĐÃ KIỂM TRA - HÀNG TRẢ - PHIẾU: RS109001DG - 88 PHƯỚC THIỆN</t>
  </si>
  <si>
    <t>ĐÃ KIỂM TRA - HÀNG TRẢ - PHIẾU: RS109001DM - 88 PHƯỚC THIỆN</t>
  </si>
  <si>
    <t>ĐÃ KIỂM TRA - HÀNG TRẢ - PHIẾU: RS109001EB - TÒA S8.03 VINHOMES GRAND PARK , 88 PHƯỚC THIỆN</t>
  </si>
  <si>
    <t>ĐÃ KIỂM TRA - HÀNG TRẢ - PHIẾU: RS109001EC - TÒA S8.03 VINHOMES GRAND PARK , 88 PHƯỚC THIỆN</t>
  </si>
  <si>
    <t>ĐÃ KIỂM TRA - HÀNG TRẢ - PHIẾU: RS109001EO - 88 PHƯỚC THIỆN</t>
  </si>
  <si>
    <t>ĐÃ KIỂM TRA - HÀNG TRẢ - PHIẾU : RS109001EQ - 88 PHƯỚC THIỆN</t>
  </si>
  <si>
    <t>ĐÃ KIỂM TRA - HÀNG TRẢ - PHIẾU: RS109001F6 - TÒA S8.03 VINHOMES GRAND PARK , 88 PHƯỚC THIỆN</t>
  </si>
  <si>
    <t>ĐÃ KIỂM TRA - HÀNG TRẢ - PHIẾU : RS1147008F - 25 NGUYỄN KHẮC NHU</t>
  </si>
  <si>
    <t>ĐÃ KIỂM TRA - HÀNG TRẢ - PHIẾU: RS11040143 - 74 NGUYỄN CƠ THẠCH</t>
  </si>
  <si>
    <t>ĐÃ KIỂM TRA - HÀNG TRẢ - PHIẾU: RS1116015D - 68 NGÔ ĐỨC KẾ</t>
  </si>
  <si>
    <t>ĐÃ KIỂM TRA - HÀNG TRẢ - PHIẾU : RS1168005S - 156 CỐNG QUỲNH</t>
  </si>
  <si>
    <t>ĐÃ KIỂM TRA - HÀNG TRẢ - PHIẾU: RS110900W0 - LA CASA 20 LÊ THỊ CHỢ</t>
  </si>
  <si>
    <t>ĐÃ KIỂM TRA - HÀNG TRẢ - PHIẾU: RS110900WB - LA CASA 20 LÊ THỊ CHỢ</t>
  </si>
  <si>
    <t>ĐÃ KIỂM TRA - HÀNG TRẢ - PHIẾU: RS101901XM - 39-39B BẾN VÂN ĐỒN</t>
  </si>
  <si>
    <t>ĐÃ KIỂM TRA - PHIẾU : RS101901XN - 39-39B BẾN VÂN ĐỒN</t>
  </si>
  <si>
    <t>ĐÃ KIỂM TRA - HÀNG TRẢ - PHIẾU: RS109700XT - TÒA S9.02 VINHOMES GRAND PARK , 88 PHƯỚC THIỆN</t>
  </si>
  <si>
    <t>ĐÃ KIỂM TRA - HÀNG TRẢ - PHIẾU: RS109700Y2 - TÒA S9.02 VINHOMES GRAND PARK , 88 PHƯỚC THIỆN</t>
  </si>
  <si>
    <t>ĐÃ KIỂM TRA - HÀNG TRẢ - PHIẾU: RS109700Y9 - TÒA S9.02 VINHOMES GRAND PARK, 88 PHƯỚC THIỆN</t>
  </si>
  <si>
    <t>ĐÃ KIỂM TRA - HÀNG TRẢ - PHIẾU: RS109700YF - TÒA S9.02 VINHOMES GRAND PARK , 88 PHƯỚC THIỆN</t>
  </si>
  <si>
    <t>ĐÃ KIỂM TRA - HÀNG TRẢ - PHIẾU: RS109700Z3 - TÒA S9.02 VINHOMES GRAND PARK 88 PHƯỚC THIỆN</t>
  </si>
  <si>
    <t>ĐÃ KIỂM TRA - HÀNG TRẢ - PHIẾU: RS113500KV - SỐ 299&amp;295/2 NGUYỄN TRI PHƯƠNG</t>
  </si>
  <si>
    <t>ĐÃ KIỂM TRA - HÀNG TRẢ - PHIẾU : RS1033027U - BPB-01.05 BOTANICA PREMIER BLOCK B , SỐ 108-112B-114 HỒNG HÀ</t>
  </si>
  <si>
    <t>ĐÃ KIỂM TRA - HÀNG TRẢ - PHIẾU: RS113900QC - SỐ 79 NGUYỄN HUỆ</t>
  </si>
  <si>
    <t>ĐÃ KIỂM TRA - HÀNG TRẢ - PHIẾU: RS1161005B - SỐ 21 PHAN KẾ BÍNH</t>
  </si>
  <si>
    <t>ĐÃ KIỂM TRA - HÀNG TRẢ - PHIẾU: RS1161005M - 21 PHAN KẾ BÍNH</t>
  </si>
  <si>
    <t>ĐÃ KIỂM TRA - HÀNG TRẢ- PHIẾU: RS11610096 - 21 PHAN KẾ BÍNH</t>
  </si>
  <si>
    <t>ĐÃ KIỂM TRA - HÀNG TRẢ - PHIẾU: RS1161009B - 21 PHAN KẾ BÍNH</t>
  </si>
  <si>
    <t>ĐÃ KIỂM TRA - HÀNG TRẢ - PHIẾU: RS1161009C - 21 PHAN KẾ BÍNH</t>
  </si>
  <si>
    <t>ĐÃ KIỂM TRA - HÀNG TRẢ - PHIẾU : RS11650068 - S11, TẦNG 1, TÒA GH3, GLORY HEIGHTS VINHOMES GRAND</t>
  </si>
  <si>
    <t>ĐÃ KIỂM TRA - HÀNG TRẢ - PHIẾU: RS1165006D - S11 TẦNG 1, TÒA GH3, GLORY HEIGHTS VINHOMES GRAND</t>
  </si>
  <si>
    <t>ĐÃ KIỂM TRA - HÀNG TRẢ - PHIẾU: RS1165006H - S11 TẦNG 1, TÒA GH3, GLORY HEIGHTS VINHOMES GRAND PARK</t>
  </si>
  <si>
    <t>ĐÃ KIỂM TRA - HÀNG TRẢ - PHIẾU: RS1165006J - TÒA GH3, GLORY HEIGHTS VINHOMES GRAND PARK</t>
  </si>
  <si>
    <t>ĐÃ KIỂM TRA - HÀNG TRẢ - PHIẾU: RS1165007T - TẦNG 1, TÒA GH3, GLORY HEIGHTS VINHOMES GRAND PARK</t>
  </si>
  <si>
    <t>ĐÃ KIỂM TRA - HÀNG TRẢ - PHIẾU: RS11650089 - TẦNG 1, TÒA GH3 , GLORY HEIGHTS VINHOMES GRAND PARK</t>
  </si>
  <si>
    <t>ĐÃ KIỂM TRA - HÀNG TRẢ - PHIẾU : RS10750184 - TÒA S2.03 VINHOMES GRAND PARK , NGUYỄN XIỂN</t>
  </si>
  <si>
    <t>ĐÃ KIỂM TRA - HÀNG TRẢ - PHIẾU: RS1108017G - CỔNG SỐ 3, 201B NGUYỄN CHÍ THANH</t>
  </si>
  <si>
    <t>1068</t>
  </si>
  <si>
    <t>Phí hỗ trợ khai trương cửa hàng mới tháng 02.2026</t>
  </si>
  <si>
    <t>00026035</t>
  </si>
  <si>
    <t>00026036</t>
  </si>
  <si>
    <t>00026037</t>
  </si>
  <si>
    <t>00026038</t>
  </si>
  <si>
    <t>00027815</t>
  </si>
  <si>
    <t>00027816</t>
  </si>
  <si>
    <t>00027817</t>
  </si>
  <si>
    <t>00027818</t>
  </si>
  <si>
    <t>00028398</t>
  </si>
  <si>
    <t>00028399</t>
  </si>
  <si>
    <t>00028400</t>
  </si>
  <si>
    <t>00028401</t>
  </si>
  <si>
    <t>00030218</t>
  </si>
  <si>
    <t>00030350</t>
  </si>
  <si>
    <t>00030351</t>
  </si>
  <si>
    <t>00030352</t>
  </si>
  <si>
    <t>00030353</t>
  </si>
  <si>
    <t>00032722</t>
  </si>
  <si>
    <t>00032723</t>
  </si>
  <si>
    <t>PG0000BGH6</t>
  </si>
  <si>
    <t>PG0000BGDO</t>
  </si>
  <si>
    <t>PG0000BHJ3</t>
  </si>
  <si>
    <t>PG0000BHFQ</t>
  </si>
  <si>
    <t>PG0000BIX7</t>
  </si>
  <si>
    <t>PG0000BITU</t>
  </si>
  <si>
    <t>PG0000BK00</t>
  </si>
  <si>
    <t>PG0000BJWK</t>
  </si>
  <si>
    <t>PG0000BLGI</t>
  </si>
  <si>
    <t>PG0000BLDA</t>
  </si>
  <si>
    <t>PG0000BMIP</t>
  </si>
  <si>
    <t>PG0000BMFI</t>
  </si>
  <si>
    <t>PG0000BNPN</t>
  </si>
  <si>
    <t>S00004RSU - PG0000BNYG</t>
  </si>
  <si>
    <t>S00004RSU - PG0000BNV8</t>
  </si>
  <si>
    <t>S00004S8X - PG0000BPB3</t>
  </si>
  <si>
    <t>S00004S8X - PG0000BP7W</t>
  </si>
  <si>
    <t>S00004SH5 - PG0000BQND</t>
  </si>
  <si>
    <t>S00004SH5 - PG0000BQK5</t>
  </si>
  <si>
    <t>ĐÃ KIỂM TRA - HÀNG TRẢ - PHIẾU: RS107601OA - Tòa S3.05 VINHOMES GRAND PARK, NGUYỄN XIỂN</t>
  </si>
  <si>
    <t>ĐÃ KIỂM TRA - HÀNG TRẢ - PHIẾU: RS110900YN - SỐ 01 ĐƯỜNG NB2, KHU DÂN CƯ LA CASA</t>
  </si>
  <si>
    <t>ĐÃ KIỂM TRA - HÀNG TRẢ - PHIẾU: RS1108016B - 201B NGUYỄN CHÍ THANH</t>
  </si>
  <si>
    <t>ĐÃ KIỂM TRA - HÀNG TRẢ - PHIẾU: RS1108017R - CỔNG SỐ 3, 201B NGUYỄN CHÍ THANH</t>
  </si>
  <si>
    <t>ĐÃ KIỂM TRA - HÀNG TRẢ - PHIẾU: RS3002001E - TẦNG 1, TÒA TTC TOWER, 19 DUY TÂN</t>
  </si>
  <si>
    <t>ĐÃ KIỂM TRA - HÀNG TRẢ - PHIẾU: RS1B05000M - KHU B , LÔ C17, ĐẠI LỘ HÙNG VƯƠNG</t>
  </si>
  <si>
    <t>ĐÃ KIỂM TRA - HÀNG TRẢ - PHIẾU : RS106103S8 - L6-SH02, TẦNG TRỆT, LUX6, VINHOMES GOLDEN RIVER, 02 TÔN ĐỨC THẮNG</t>
  </si>
  <si>
    <t>ĐÃ KIỂM TRA - HÀNG TRẢ - PHIẾU: RS1145008P - SỐ 59 MẠC ĐỈNH CHI</t>
  </si>
  <si>
    <t>ĐÃ KIỂM TRA - HÀNG TRẢ - PHIẾU : RS1163009I-SỐ 12 ẤP BẮC</t>
  </si>
  <si>
    <t>ĐÃ KIỂM TRA - HÀNG TRẢ - PHIẾU: RS107601OF - TÒA S3.05 VINHOMES GRAND PARK, NGUYỄN XIỂN</t>
  </si>
  <si>
    <t>ĐÃ KIỂM TRA - HÀNG TRẢ - PHIẾU: RS106103SF - L6-SH02, TẦNG TRỆT, LUX6 BINHOMES GOLDE RIVER , 02 TÔN ĐỨC THẮNG</t>
  </si>
  <si>
    <t>ĐÃ KIỂM TRA - HÀNG TRẢ - PHIẾU: RS1065019N - 239-241 HÒA BÌNH</t>
  </si>
  <si>
    <t>ĐÃ KIỂM TRA - HÀNG TRẢ - PHIẾU: RS1163009M - SỐ 12 ẤP BẮC</t>
  </si>
  <si>
    <t>ĐÃ KIỂM TRA - HÀNG TRẢ - PHIẾU: RS114400EV - SỐ 156 BÙI THỊ XUÂN</t>
  </si>
  <si>
    <t>ĐÃ KIỂM TRA - HÀNG TRẢ - PHIẾU: RS11160166 - SỐ 68 NGÔ ĐỨC KẾ</t>
  </si>
  <si>
    <t>ĐÃ KIỂM TẢ - HÀNG TRẢ - PHIẾU : RS11570054 - SAIGON SOUTH RESIDENCES - PHIẾU NGÀY : 11/04/2026</t>
  </si>
  <si>
    <t>ĐÃ KIỂM TRA - HÀNG TRẢ - PHIẾU NGÀY : 11/04 - PHIẾU : RS106401IL - S48-02 KHU SKY GARDEN 3-R1-3, KHU PHỐ 3</t>
  </si>
  <si>
    <t>ĐÃ KIỂM TRA - HÀNG TRẢ - PHIẾU: RS11570052 - PHIẾU NGÀY : 11/04 - SAIGON SOUTH REASIDENCES B0.06</t>
  </si>
  <si>
    <t>ĐÃ KIỂM TRA - HÀNG TRẢ - PHIẾU: RS1163009L - SỐ 12 ẤP BẮC</t>
  </si>
  <si>
    <t>ĐÃ KIỂM TRA - HÀNG TRẢ - PHIẾU: RS111800KR - SỐ 03-04 LÔ C1, CHUNG CƯ LÝ THƯỜNG KIỆT</t>
  </si>
  <si>
    <t>ĐÃ KIỂM TRA - HÀNG TRẢ - PHIẾU: RS113800PG - SỐ 174 TRẦN QUANG KHẢI</t>
  </si>
  <si>
    <t>ĐÃ KIỂM TRA - HÀNG TRẢ - PHIẾU: RS1163009O - SỐ 12 ẤP BẮC</t>
  </si>
  <si>
    <t>ĐÃ KIỂM TRA - HÀNG TRẢ - PHIẾU: RS101601G9 - 201B NGUYỄN CHÍ THANH</t>
  </si>
  <si>
    <t>ĐÃ KIỂM TRA - HÀNG TRẢ - PHIẾU: RS1116016F - 68 NGÔ ĐỨC KẾ</t>
  </si>
  <si>
    <t>ĐÃ KIỂM TRA - HÀNG TRẢ - PHIẾU: RS110600LP - 108 LOT M, HOÀNG QUỐC VIỆT</t>
  </si>
  <si>
    <t>ĐÃ KIỂM TRA - HÀNG TRẢ - PHIẾU: RS1B04004Y - 40A-40B KHU CĂN HỘ BCONS, 40 ĐƯỜNG THỐNG NHẤT</t>
  </si>
  <si>
    <t>ĐÃ KIỂM TRA - HÀNG TRẢ -PHIẾU: RS1B04004R - 40A-40B KHU CĂN HỘ BCONS, 40 ĐƯỜNG THỐNG NHẤT</t>
  </si>
  <si>
    <t>ĐÃ KIỂM TRA - HÀNG TRẢ - PHIẾU: RS103102BL - SỐ 01 , TẦNG TRỆT KHỐI THÁP A , 132 BẾN VÂN ĐỒN</t>
  </si>
  <si>
    <t>ĐÃ KIỂM TRA - HÀNG TRẢ - PHIẾU: RS103102BJ - SỐ 01, TẦNG TRỆT , KHỐI THÁP A , 132 BẾN VÂN ĐỒN</t>
  </si>
  <si>
    <t>ĐÃ KIỂM TRA - HÀNG TRẢ - PHIẾU : RS102301A1 - NHÀ DV HỒ BƠI KHU B HOÀNG ANH GOLD HOUSE , 187A LÊ VĂN LƯƠNG</t>
  </si>
  <si>
    <t>ĐÃ KIỂM TRA - HÀNG TRẢ - PHIẾU: RS110200H2 - SH5, TÒA URANUS RIVERSDIE</t>
  </si>
  <si>
    <t>ĐÃ KIỂM TRA - HÀNG TRẢ - PHIẾU: RS102301A8 - HOÀNG ANH GOLD HOUSE , 187A LÊ VĂN LƯƠNG</t>
  </si>
  <si>
    <t>ĐÃ KIỂM TRA - HÀNG TRẢ - PHIẾU: RS108800Z2 - TÒA S7.02 VINHOMES GRAND PARK</t>
  </si>
  <si>
    <t>ĐÃ KIỂM TRA - HÀNG TRẢ - PHIẾU: RS1091014G - TẦNG TRỆT 479 AN DƯƠNG VƯƠNG</t>
  </si>
  <si>
    <t>ĐÃ KIỂM TRA - HÀNG TRẢ - PHIẾU: RS1168007H - SỐ 156 ĐƯỜNG CỐN QUỲNH</t>
  </si>
  <si>
    <t>ĐÃ KIỂM TRA - HÀNG TRẢ - PHIẾU: RS117006E - SỐ 269 PHẠM NGŨ LÃO</t>
  </si>
  <si>
    <t>ĐÃ KIỂM TRA - HÀNG TRẢ - PHIẾU: RS101202X4 - 92 NGUYỄN HỮU CẢNH</t>
  </si>
  <si>
    <t>ĐÃ KIỂM TRA - HÀNG TRẢ - PHIẾU : RS1150004F - LÔ G.01B&amp;G.01C , TẦNG TRỆT THÁP B , TÒA NHÀ VIETEL , 285 CMT8</t>
  </si>
  <si>
    <t>ĐÃ KIỂM TRA - HÀNG TRẢ - PHIẾU: RS11480064 - SỐ 40 MẠC THỊ BƯỞI</t>
  </si>
  <si>
    <t>ĐÃ KIỂM TRA - HÀNG TRẢ - PHIẾU: RS1165008W - PHIẾU: TÒA GH3, GLORY  HEIGHTS VINHOMES GRAND PARK</t>
  </si>
  <si>
    <t>ĐÃ KIỂM TRA - HÀNG TRẢ - PHIẾU: RS106103SU - L6-SH02 , TẦNG TRỆT, LUX6 VINHOMES GOLDEN RIVER, 02 TÔN ĐỨC THẰNG</t>
  </si>
  <si>
    <t>ĐÃ KIỂM TRA - HÀNG TRẢ - PHIẾU: RS114200AP - 29/15 NGUYỄN BỈNH KHIÊM</t>
  </si>
  <si>
    <t>ĐÃ KIỂM TRA - HÀNG TRẢ - PHIẾU: RS110101NE - 76 MAN THIỆN</t>
  </si>
  <si>
    <t>ĐÃ KIỂM TRA - HÀNG TRẢ - PHIẾU: RS106103TF - L6-SH02, TẦNG TRỆT , LUX6, VINHOMES GOLDEN RIVER, 02 TÔN ĐỨC THẮNG</t>
  </si>
  <si>
    <t>ĐÃ KIỂM TRA - HÀNG TRẢ - PHIẾU: RS114200AK - SỐ 29/15 NGUYỄN BỈNH KHIÊM</t>
  </si>
  <si>
    <t>1370</t>
  </si>
  <si>
    <t>Phí hỗ trợ vận chuyển, trưng bày, hủy hàng Qúy 01.2026</t>
  </si>
  <si>
    <t>1K26TSV</t>
  </si>
  <si>
    <t>Phí hỗ trợ khai trương CH mới T04/2026 (200.000đ/CH): CH 1176+1177+3005</t>
  </si>
  <si>
    <t>S00004SP7 - PG0000BR4T</t>
  </si>
  <si>
    <t>S00004SP7 - PG0000BR1I</t>
  </si>
  <si>
    <t>S00004ST8 - PG0000BSL2</t>
  </si>
  <si>
    <t>S00004ST8 - PG0000BSHR</t>
  </si>
  <si>
    <t>S00004T5J - PG0000BTK8</t>
  </si>
  <si>
    <t>S00004T5J - PG0000BTNC</t>
  </si>
  <si>
    <t>S00004TCH - PG0000BV3X</t>
  </si>
  <si>
    <t>S00004TCH - PG0000BV0H</t>
  </si>
  <si>
    <t>S00004TRM - PG0000BW58</t>
  </si>
  <si>
    <t>S00004TRM - PG0000BW23</t>
  </si>
  <si>
    <t>S00004TYO - PG0000BXI2</t>
  </si>
  <si>
    <t>S00004TYO - PG0000BXLC</t>
  </si>
  <si>
    <t>S00004UC8 - PG0000BYN8</t>
  </si>
  <si>
    <t>S00004UJF - PG0000C000</t>
  </si>
  <si>
    <t>S00004UJF - PG0000C03D</t>
  </si>
  <si>
    <t>S00004UWG - PG0000C13I</t>
  </si>
  <si>
    <t>S00004UWG - PG0000C16N</t>
  </si>
  <si>
    <t>S00004UC8 - PG0000BYJX</t>
  </si>
  <si>
    <t>THEO DÕI CÔNG NỢ / CTY SEVEN - 31/05/2026</t>
  </si>
  <si>
    <t>Thanh toán công nợ 2025</t>
  </si>
  <si>
    <t>Thanh toán công nợ tháng 03.2026</t>
  </si>
  <si>
    <t>STT</t>
  </si>
  <si>
    <t>số ctu</t>
  </si>
  <si>
    <t>Mã khách hàng</t>
  </si>
  <si>
    <t>Tên khách hàng</t>
  </si>
  <si>
    <t>Doanh số bán chưa thuế</t>
  </si>
  <si>
    <t>CK</t>
  </si>
  <si>
    <t>Tiền thuế GTGT</t>
  </si>
  <si>
    <t>Tổng tiền</t>
  </si>
  <si>
    <t>NGÀY TT</t>
  </si>
  <si>
    <t>BH</t>
  </si>
  <si>
    <t>CÔNG NỢ  2026</t>
  </si>
  <si>
    <t>TRA</t>
  </si>
  <si>
    <t>P</t>
  </si>
  <si>
    <t>TT</t>
  </si>
  <si>
    <t>Tháng</t>
  </si>
  <si>
    <t>Bán hàng</t>
  </si>
  <si>
    <t>Hàng trả</t>
  </si>
  <si>
    <t>Tổng phát sinh</t>
  </si>
  <si>
    <t>Thanh toán</t>
  </si>
  <si>
    <t>Công nợ cuối kỳ</t>
  </si>
  <si>
    <t>Số dư đầu kỳ 31/12/2025</t>
  </si>
  <si>
    <t>Phát sinh</t>
  </si>
  <si>
    <t>00000235</t>
  </si>
  <si>
    <t>00000236</t>
  </si>
  <si>
    <t>00000238</t>
  </si>
  <si>
    <t>00000239</t>
  </si>
  <si>
    <t>00000240</t>
  </si>
  <si>
    <t>00000347</t>
  </si>
  <si>
    <t>00000348</t>
  </si>
  <si>
    <t>00000349</t>
  </si>
  <si>
    <t>00000350</t>
  </si>
  <si>
    <t>00000351</t>
  </si>
  <si>
    <t>00000352</t>
  </si>
  <si>
    <t>00000353</t>
  </si>
  <si>
    <t>00000640</t>
  </si>
  <si>
    <t>00000641</t>
  </si>
  <si>
    <t>00000642</t>
  </si>
  <si>
    <t>00000643</t>
  </si>
  <si>
    <t>00032720</t>
  </si>
  <si>
    <t>00032721</t>
  </si>
  <si>
    <t>00034139</t>
  </si>
  <si>
    <t>00034140</t>
  </si>
  <si>
    <t>00034141</t>
  </si>
  <si>
    <t>00034142</t>
  </si>
  <si>
    <t>00035407</t>
  </si>
  <si>
    <t>00035408</t>
  </si>
  <si>
    <t>00037383</t>
  </si>
  <si>
    <t>00037384</t>
  </si>
  <si>
    <t>00037385</t>
  </si>
  <si>
    <t>00037386</t>
  </si>
  <si>
    <t>00038982</t>
  </si>
  <si>
    <t>00038983</t>
  </si>
  <si>
    <t>00038984</t>
  </si>
  <si>
    <t>00038985</t>
  </si>
  <si>
    <t>00038986</t>
  </si>
  <si>
    <t>00038987</t>
  </si>
  <si>
    <t>00040543</t>
  </si>
  <si>
    <t>00040544</t>
  </si>
  <si>
    <t>00040545</t>
  </si>
  <si>
    <t>00040546</t>
  </si>
  <si>
    <t>00041319</t>
  </si>
  <si>
    <t>00041320</t>
  </si>
  <si>
    <t>00041919</t>
  </si>
  <si>
    <t>00041920</t>
  </si>
  <si>
    <t>00001293</t>
  </si>
  <si>
    <t>00001294</t>
  </si>
  <si>
    <t>00001295</t>
  </si>
  <si>
    <t>00001296</t>
  </si>
  <si>
    <t>00001297</t>
  </si>
  <si>
    <t>00001298</t>
  </si>
  <si>
    <t>00001299</t>
  </si>
  <si>
    <t>00043614</t>
  </si>
  <si>
    <t>00043615</t>
  </si>
  <si>
    <t>00043616</t>
  </si>
  <si>
    <t>00043617</t>
  </si>
  <si>
    <t>00043627</t>
  </si>
  <si>
    <t>00043628</t>
  </si>
  <si>
    <t>00043629</t>
  </si>
  <si>
    <t>00043630</t>
  </si>
  <si>
    <t>00043631</t>
  </si>
  <si>
    <t>00043632</t>
  </si>
  <si>
    <t>00043633</t>
  </si>
  <si>
    <t>00044623</t>
  </si>
  <si>
    <t>00044624</t>
  </si>
  <si>
    <t>00044625</t>
  </si>
  <si>
    <t>00044626</t>
  </si>
  <si>
    <t>00047547</t>
  </si>
  <si>
    <t>00047548</t>
  </si>
  <si>
    <t>00047549</t>
  </si>
  <si>
    <t>00047550</t>
  </si>
  <si>
    <t>00048214</t>
  </si>
  <si>
    <t>00048284</t>
  </si>
  <si>
    <t>00048392</t>
  </si>
  <si>
    <t>00048393</t>
  </si>
  <si>
    <t>00048394</t>
  </si>
  <si>
    <t>00048395</t>
  </si>
  <si>
    <t>00048397</t>
  </si>
  <si>
    <t>00048399</t>
  </si>
  <si>
    <t>00048592</t>
  </si>
  <si>
    <t>00049282</t>
  </si>
  <si>
    <t>00049283</t>
  </si>
  <si>
    <t>00049284</t>
  </si>
  <si>
    <t>00049285</t>
  </si>
  <si>
    <t/>
  </si>
  <si>
    <t>00049595</t>
  </si>
  <si>
    <t>00049596</t>
  </si>
  <si>
    <t>BH00413</t>
  </si>
  <si>
    <t>BH00414</t>
  </si>
  <si>
    <t>BH01495</t>
  </si>
  <si>
    <t>BH01504</t>
  </si>
  <si>
    <t>BH01505</t>
  </si>
  <si>
    <t>BH01053</t>
  </si>
  <si>
    <t>BH01054</t>
  </si>
  <si>
    <t>BH01060</t>
  </si>
  <si>
    <t>BH01064</t>
  </si>
  <si>
    <t>BH01890</t>
  </si>
  <si>
    <t>BH01894</t>
  </si>
  <si>
    <t>BH01897</t>
  </si>
  <si>
    <t>BH01898</t>
  </si>
  <si>
    <t>BH04105</t>
  </si>
  <si>
    <t>BH04107</t>
  </si>
  <si>
    <t>BH02777</t>
  </si>
  <si>
    <t>BH02778</t>
  </si>
  <si>
    <t>BH02779</t>
  </si>
  <si>
    <t>BH02780</t>
  </si>
  <si>
    <t>BH03794</t>
  </si>
  <si>
    <t>BH03795</t>
  </si>
  <si>
    <t>BH04270</t>
  </si>
  <si>
    <t>BH04271</t>
  </si>
  <si>
    <t>bh16825</t>
  </si>
  <si>
    <t>BH04589</t>
  </si>
  <si>
    <t>BH04591</t>
  </si>
  <si>
    <t>BH04593</t>
  </si>
  <si>
    <t>BH04594</t>
  </si>
  <si>
    <t>BH04595</t>
  </si>
  <si>
    <t>BH04596</t>
  </si>
  <si>
    <t>BH04794</t>
  </si>
  <si>
    <t>BH04809</t>
  </si>
  <si>
    <t>BH04810</t>
  </si>
  <si>
    <t>BH18018</t>
  </si>
  <si>
    <t>BH05900</t>
  </si>
  <si>
    <t>BH05901</t>
  </si>
  <si>
    <t>BH05902</t>
  </si>
  <si>
    <t>BH05903</t>
  </si>
  <si>
    <t>BH19415</t>
  </si>
  <si>
    <t>BH19409</t>
  </si>
  <si>
    <t>BH06863</t>
  </si>
  <si>
    <t>BH06864</t>
  </si>
  <si>
    <t>BH06865</t>
  </si>
  <si>
    <t>BH06866</t>
  </si>
  <si>
    <t>BH21273</t>
  </si>
  <si>
    <t>BH21274</t>
  </si>
  <si>
    <t>BH07786</t>
  </si>
  <si>
    <t>BH07787</t>
  </si>
  <si>
    <t>BH07813</t>
  </si>
  <si>
    <t>BH07814</t>
  </si>
  <si>
    <t>BH08547</t>
  </si>
  <si>
    <t>BH08548</t>
  </si>
  <si>
    <t>BH08549</t>
  </si>
  <si>
    <t>BH08550</t>
  </si>
  <si>
    <t>BH23637</t>
  </si>
  <si>
    <t>BH09054</t>
  </si>
  <si>
    <t>BH09055</t>
  </si>
  <si>
    <t>BH09056</t>
  </si>
  <si>
    <t>BH09057</t>
  </si>
  <si>
    <t>BH09665</t>
  </si>
  <si>
    <t>BH09666</t>
  </si>
  <si>
    <t>BH09667</t>
  </si>
  <si>
    <t>BH09668</t>
  </si>
  <si>
    <t>BH10286</t>
  </si>
  <si>
    <t>BH10287</t>
  </si>
  <si>
    <t>BH10288</t>
  </si>
  <si>
    <t>BH10289</t>
  </si>
  <si>
    <t>BH11062</t>
  </si>
  <si>
    <t>BH11064</t>
  </si>
  <si>
    <t>BH11065</t>
  </si>
  <si>
    <t>BH11066</t>
  </si>
  <si>
    <t>BH11886</t>
  </si>
  <si>
    <t>BH11887</t>
  </si>
  <si>
    <t>BH11888</t>
  </si>
  <si>
    <t>BH11889</t>
  </si>
  <si>
    <t>BH28936</t>
  </si>
  <si>
    <t>BH12485</t>
  </si>
  <si>
    <t>BH12486</t>
  </si>
  <si>
    <t>BH12487</t>
  </si>
  <si>
    <t>BH12492</t>
  </si>
  <si>
    <t>BH13135</t>
  </si>
  <si>
    <t>BH13149</t>
  </si>
  <si>
    <t>BH13150</t>
  </si>
  <si>
    <t>BH13151</t>
  </si>
  <si>
    <t>BH13774</t>
  </si>
  <si>
    <t>BH13773</t>
  </si>
  <si>
    <t>BH13772</t>
  </si>
  <si>
    <t>BH13766</t>
  </si>
  <si>
    <t>BH14212</t>
  </si>
  <si>
    <t>BH14211</t>
  </si>
  <si>
    <t>BH14725</t>
  </si>
  <si>
    <t>BH14726</t>
  </si>
  <si>
    <t>BH14723</t>
  </si>
  <si>
    <t>BH14724</t>
  </si>
  <si>
    <t>BH15686</t>
  </si>
  <si>
    <t>BH15688</t>
  </si>
  <si>
    <t>BH15692</t>
  </si>
  <si>
    <t>BH15698</t>
  </si>
  <si>
    <t>BH15699</t>
  </si>
  <si>
    <t>BH15680</t>
  </si>
  <si>
    <t>BH16296</t>
  </si>
  <si>
    <t>BH16295</t>
  </si>
  <si>
    <t>BH16131</t>
  </si>
  <si>
    <t>BH16118</t>
  </si>
  <si>
    <t>BH16699</t>
  </si>
  <si>
    <t>BH16697</t>
  </si>
  <si>
    <t>BH17323</t>
  </si>
  <si>
    <t>BH17491</t>
  </si>
  <si>
    <t>BH17492</t>
  </si>
  <si>
    <t>BH17493</t>
  </si>
  <si>
    <t>BH17494</t>
  </si>
  <si>
    <t>BH17490</t>
  </si>
  <si>
    <t>BH17496</t>
  </si>
  <si>
    <t>BH17495</t>
  </si>
  <si>
    <t>BH17805</t>
  </si>
  <si>
    <t>BH19115</t>
  </si>
  <si>
    <t>BH19117</t>
  </si>
  <si>
    <t>BH35714</t>
  </si>
  <si>
    <t>BH35718</t>
  </si>
  <si>
    <t>BH17322</t>
  </si>
  <si>
    <t>BH17372</t>
  </si>
  <si>
    <t>BH17804</t>
  </si>
  <si>
    <t>BH18158</t>
  </si>
  <si>
    <t>BH18171</t>
  </si>
  <si>
    <t>BH40076</t>
  </si>
  <si>
    <t>BH19494</t>
  </si>
  <si>
    <t>BH19495</t>
  </si>
  <si>
    <t>BH19584</t>
  </si>
  <si>
    <t>BH19585</t>
  </si>
  <si>
    <t>BH20139</t>
  </si>
  <si>
    <t>BH20138</t>
  </si>
  <si>
    <t>BH19114</t>
  </si>
  <si>
    <t>BH19116</t>
  </si>
  <si>
    <t>SEVEN-HCM-Q3-30856</t>
  </si>
  <si>
    <t>SEVEN-BDG-00-02</t>
  </si>
  <si>
    <t>SEVEN-HNI-BDH-03</t>
  </si>
  <si>
    <t>Điều chỉnh giảm số lượng do khách hàng trả hàng</t>
  </si>
  <si>
    <t>S00004VHM - PG0000C3IX</t>
  </si>
  <si>
    <t>S00004VHM - PG0000C3M0</t>
  </si>
  <si>
    <t>S00004V3W - PG0000C2HI</t>
  </si>
  <si>
    <t>S00004V3W - PG0000C2KS</t>
  </si>
  <si>
    <t>PO P00007IBYZ - PG0000C5JH</t>
  </si>
  <si>
    <t>PO P00007J7IV - PG0000C700</t>
  </si>
  <si>
    <t>S00004VO4 - PG0000C4YI - PG0000C51V</t>
  </si>
  <si>
    <t>S00004W0S - PG0000C66H - PG0000C69T</t>
  </si>
  <si>
    <t>Điều chỉnh giảm về 0 do xuất sai thông tin khách hàng</t>
  </si>
  <si>
    <t>S00004W8A -  PG0000C7Q9</t>
  </si>
  <si>
    <t>S00004W8A -  PG0000C7N3</t>
  </si>
  <si>
    <t>S00004WN9 - PG0000C8S8</t>
  </si>
  <si>
    <t>S00004WN9 -  PG0000C8P1</t>
  </si>
  <si>
    <t>S00004WTN - PG0000CA7B</t>
  </si>
  <si>
    <t>S00004WTN - PG0000CA4A</t>
  </si>
  <si>
    <t>S00004X7J - PG0000CB9P</t>
  </si>
  <si>
    <t>S00004X7J - PG0000CB6I</t>
  </si>
  <si>
    <t>S00004XE4 - PG0000CCP9</t>
  </si>
  <si>
    <t>S00004XE4 - PG0000CCLV</t>
  </si>
  <si>
    <t>S00004XRT - PG0000CDYO</t>
  </si>
  <si>
    <t>S00004XRT - PG0000CDV5</t>
  </si>
  <si>
    <t>Xuất hóa đơn cho CHI NHÁNH CÔNG TY CỔ PHẦN SEVEN SYSTEM VIỆT NAM TẠI BÌNH DƯƠNG theo hóa đơn 00048394</t>
  </si>
  <si>
    <t>PO P00007N97L - PG0000CF6B</t>
  </si>
  <si>
    <t>S00004XZ2 - PG0000CFF3</t>
  </si>
  <si>
    <t>S00004XZ2 - PG0000CFBS</t>
  </si>
  <si>
    <t>S00004YC6 - PG0000CGI7</t>
  </si>
  <si>
    <t>S00004YC6 - PG0000CGEV</t>
  </si>
  <si>
    <t>S00004YIW - PG0000CHTT</t>
  </si>
  <si>
    <t>S00004YIW - PG0000CHWY</t>
  </si>
  <si>
    <t>Hóa đơn mới</t>
  </si>
  <si>
    <t>Hóa đơn đã bị điều chỉnh</t>
  </si>
  <si>
    <t>HĐ điều chỉnh</t>
  </si>
  <si>
    <t>Hóa đơn đã bị thay thế</t>
  </si>
  <si>
    <t>HĐ thay thế</t>
  </si>
  <si>
    <t>Tháng công nợ</t>
  </si>
  <si>
    <t>CÔNG NỢ</t>
  </si>
  <si>
    <t>GT</t>
  </si>
  <si>
    <t>00001265</t>
  </si>
  <si>
    <t>00001266</t>
  </si>
  <si>
    <t>SG/HTRS109600Z6</t>
  </si>
  <si>
    <t>SG/HTRS1075016S</t>
  </si>
  <si>
    <t>SG/HTRS1075016L</t>
  </si>
  <si>
    <t>SG/HTRS1B030037</t>
  </si>
  <si>
    <t>SG/HTRS1165004k</t>
  </si>
  <si>
    <t>SG/HTRS1B030030</t>
  </si>
  <si>
    <t>SG/HTRS101601DU</t>
  </si>
  <si>
    <t>SG/HTRS1096010I</t>
  </si>
  <si>
    <t>SG/HTRS1096010N</t>
  </si>
  <si>
    <t>SG/HTRS101601E1</t>
  </si>
  <si>
    <t>SG/HTRS113800LI</t>
  </si>
  <si>
    <t>SG/HTRS106103OR</t>
  </si>
  <si>
    <t>SG/HTRS1108015F</t>
  </si>
  <si>
    <t>SG/HTRS106103OV</t>
  </si>
  <si>
    <t>SG/HTRS11080152</t>
  </si>
  <si>
    <t>SG/HTRS1150003D</t>
  </si>
  <si>
    <t>SG/HTRS107601KF</t>
  </si>
  <si>
    <t>SG/HTRS1B0102F3</t>
  </si>
  <si>
    <t>SG/HTRS104401KJ</t>
  </si>
  <si>
    <t>SG/HTRS108201I2</t>
  </si>
  <si>
    <t>SG/HTRS1013029B</t>
  </si>
  <si>
    <t>SG/HTRS1013029C</t>
  </si>
  <si>
    <t>SG/HTRS1075017S</t>
  </si>
  <si>
    <t>SG/HTRS107601KP</t>
  </si>
  <si>
    <t>SG/HTRS111300WA</t>
  </si>
  <si>
    <t>SG/HTRS109500SJ</t>
  </si>
  <si>
    <t>SG/HTRS109500SK</t>
  </si>
  <si>
    <t>SG/HTRS1B0102F5</t>
  </si>
  <si>
    <t>SG/HTRS110900UQ</t>
  </si>
  <si>
    <t>SG/HTRS1026025C</t>
  </si>
  <si>
    <t>SG/HTRS106103P3</t>
  </si>
  <si>
    <t>SG/HTRS106401HZ</t>
  </si>
  <si>
    <t>SG/HTRS1168004G</t>
  </si>
  <si>
    <t>SG/HTRS1161008B</t>
  </si>
  <si>
    <t>SG/HTRS1172005V</t>
  </si>
  <si>
    <t>SG/HTRS1172005W</t>
  </si>
  <si>
    <t>SG/HTRS1065018V</t>
  </si>
  <si>
    <t>HN/HTRS30040020</t>
  </si>
  <si>
    <t>SG/HTRS1B03003C</t>
  </si>
  <si>
    <t>SG/HTRS106103PG</t>
  </si>
  <si>
    <t>SG/HTRS111300WI</t>
  </si>
  <si>
    <t>SG/HTRS114400CE</t>
  </si>
  <si>
    <t>HN/HTRS3001001L</t>
  </si>
  <si>
    <t>SG/HTRS104401KX</t>
  </si>
  <si>
    <t>SG/HTRS1111012I</t>
  </si>
  <si>
    <t>SG/HTRS110200FU</t>
  </si>
  <si>
    <t>SG/HTRS10480130</t>
  </si>
  <si>
    <t>SG/HTRS1171002I</t>
  </si>
  <si>
    <t>SG/HTRS10480133</t>
  </si>
  <si>
    <t>SG/HTRS1066007D</t>
  </si>
  <si>
    <t>SG/HTRS110600KR</t>
  </si>
  <si>
    <t>SG/HTRS1066007E</t>
  </si>
  <si>
    <t>SG/HTRS110600KJ</t>
  </si>
  <si>
    <t>SG/HTRS110600KM</t>
  </si>
  <si>
    <t>SG/HTRS110200FV</t>
  </si>
  <si>
    <t>SG/HTRS11750011</t>
  </si>
  <si>
    <t>SG/HTRS1149008P</t>
  </si>
  <si>
    <t>SG/HTRS107601LJ</t>
  </si>
  <si>
    <t>SG/HTRS1149008O</t>
  </si>
  <si>
    <t>SG/HTRSRS110200FX</t>
  </si>
  <si>
    <t>SG/HTRS1171002L</t>
  </si>
  <si>
    <t>SG/HTRS1171002K</t>
  </si>
  <si>
    <t>SG/HTRS1160009P</t>
  </si>
  <si>
    <t>SG/HTRS115400H6</t>
  </si>
  <si>
    <t>SG/HTRS1026025M</t>
  </si>
  <si>
    <t>SG/HTRS115400H5</t>
  </si>
  <si>
    <t>SG/HTRS115400H7</t>
  </si>
  <si>
    <t>SG/HTRS110200FY</t>
  </si>
  <si>
    <t>SG/HTRS11670052</t>
  </si>
  <si>
    <t>SG/HTRS1167004T</t>
  </si>
  <si>
    <t>SG/HTRS106103PV</t>
  </si>
  <si>
    <t>SG/HTRS1167004R</t>
  </si>
  <si>
    <t>SG/HTRS107300X5</t>
  </si>
  <si>
    <t>SG/HTRS111900C9</t>
  </si>
  <si>
    <t>SG/HTRS104401L0</t>
  </si>
  <si>
    <t>SG/HTRS110200FZ</t>
  </si>
  <si>
    <t>SG/HTRS102502U7</t>
  </si>
  <si>
    <t>SG/HTRS1027024I</t>
  </si>
  <si>
    <t>SG/HTRS101202W6</t>
  </si>
  <si>
    <t>SG/HTRS102502U8</t>
  </si>
  <si>
    <t>SG/HTRS1116013O</t>
  </si>
  <si>
    <t>SG/HTRS114400CU</t>
  </si>
  <si>
    <t>HN/HTRS3003000A</t>
  </si>
  <si>
    <t>SG/HTRS1171002M</t>
  </si>
  <si>
    <t>SG/HTRS110200G1</t>
  </si>
  <si>
    <t>SG/HTRS107601LU</t>
  </si>
  <si>
    <t>SG/HTRS110101MV</t>
  </si>
  <si>
    <t>SG/HTRS1B04003A</t>
  </si>
  <si>
    <t>SG/HTRS108100ZI</t>
  </si>
  <si>
    <t>SG/HTRS10480139</t>
  </si>
  <si>
    <t>SG/HTRS112800D6</t>
  </si>
  <si>
    <t>HN/HTRS30040027</t>
  </si>
  <si>
    <t>HN/HTRS30040028</t>
  </si>
  <si>
    <t>SG/HTRS1136005O</t>
  </si>
  <si>
    <t>SG/HTRS102000YM</t>
  </si>
  <si>
    <t>SG/HTRS107601M3</t>
  </si>
  <si>
    <t>SG/HTRS1171002N</t>
  </si>
  <si>
    <t>SG/HTRS111300X0</t>
  </si>
  <si>
    <t>SG/HTRS101001IZ</t>
  </si>
  <si>
    <t>SG/HTRS101001IP</t>
  </si>
  <si>
    <t>SG/HTRS1031028X</t>
  </si>
  <si>
    <t>SG/HTRS1031028Y</t>
  </si>
  <si>
    <t>SG/HTRS1031028V</t>
  </si>
  <si>
    <t>SG/HTRS101001IN</t>
  </si>
  <si>
    <t>SG/HTRS105901K3</t>
  </si>
  <si>
    <t>SG/HTRS101001J5</t>
  </si>
  <si>
    <t>SG/HTRS101001J7</t>
  </si>
  <si>
    <t>SG/HTRS101001IW</t>
  </si>
  <si>
    <t>SG/HTRS101001IQ</t>
  </si>
  <si>
    <t>SG/HTRS1035013X</t>
  </si>
  <si>
    <t>SG/HTRS102901GD</t>
  </si>
  <si>
    <t>SG/HTRS101001IX</t>
  </si>
  <si>
    <t>SG/HTRS102901GE</t>
  </si>
  <si>
    <t>SG/HTRS102801LF</t>
  </si>
  <si>
    <t>SG/HTRS101601FA</t>
  </si>
  <si>
    <t>SG/HTRS102801LH</t>
  </si>
  <si>
    <t>SG/HTRS105001UB</t>
  </si>
  <si>
    <t>SG/HTRS1168005B</t>
  </si>
  <si>
    <t>SG/HTRS10310298</t>
  </si>
  <si>
    <t>SG/HTRS100601I1</t>
  </si>
  <si>
    <t>SG/HTRS1B04003I</t>
  </si>
  <si>
    <t>SG/HTRS1116014J</t>
  </si>
  <si>
    <t>SG/HTRS101901WV</t>
  </si>
  <si>
    <t>SG/HTRS105001UE</t>
  </si>
  <si>
    <t>SG/HTRS101901WU</t>
  </si>
  <si>
    <t>SG/HTRS110600KT</t>
  </si>
  <si>
    <t>SG/HTRS113200QR</t>
  </si>
  <si>
    <t>SG/HTRS1023019B</t>
  </si>
  <si>
    <t>SG/HTRS106901X2</t>
  </si>
  <si>
    <t>SG/HTRS11670055</t>
  </si>
  <si>
    <t>SG/HTRS101302A3</t>
  </si>
  <si>
    <t>SG/HTRS101302A2</t>
  </si>
  <si>
    <t>SG/HTRS1096010U</t>
  </si>
  <si>
    <t>SG/HTRS108501WA</t>
  </si>
  <si>
    <t>SG/HTRS108501W9</t>
  </si>
  <si>
    <t>SG/HTRS113500KE</t>
  </si>
  <si>
    <t>SG/HTRS3004002E</t>
  </si>
  <si>
    <t>SG/HTRS113500JM</t>
  </si>
  <si>
    <t>SG/HTRS113200RN</t>
  </si>
  <si>
    <t>SG/HTRS3004002D</t>
  </si>
  <si>
    <t>SG/HTRS113200S1</t>
  </si>
  <si>
    <t>SG/HTRS112100RL</t>
  </si>
  <si>
    <t>SG/HTRS1116014Q</t>
  </si>
  <si>
    <t>SG/HTRS104700GE</t>
  </si>
  <si>
    <t>SG/HTRS1B04003S</t>
  </si>
  <si>
    <t>SG/HTRS1B04003T</t>
  </si>
  <si>
    <t>SG/HTRS11570046</t>
  </si>
  <si>
    <t>SG/HTRS106103QS</t>
  </si>
  <si>
    <t>SG/HTRS106103QT</t>
  </si>
  <si>
    <t>SG/HTRS107601MQ</t>
  </si>
  <si>
    <t>SG/HTRS11720071</t>
  </si>
  <si>
    <t>SG/HTRS11720077</t>
  </si>
  <si>
    <t>SG/HTRS1172006X</t>
  </si>
  <si>
    <t>SG/HTRS106201JI</t>
  </si>
  <si>
    <t>SG/HTRS1165007G</t>
  </si>
  <si>
    <t>SG/HTRS1165007O</t>
  </si>
  <si>
    <t>SG/HTRS1165005R</t>
  </si>
  <si>
    <t>SG/HTRS1033026N</t>
  </si>
  <si>
    <t>SG/HTRS11650074</t>
  </si>
  <si>
    <t>SG/HT1157004H</t>
  </si>
  <si>
    <t>SG/HTRS11650059</t>
  </si>
  <si>
    <t>SG/HTRS1033026X</t>
  </si>
  <si>
    <t>SG/HTRS1156008U</t>
  </si>
  <si>
    <t>SG/HTRS1156008T</t>
  </si>
  <si>
    <t>SG/HTRS11650079</t>
  </si>
  <si>
    <t>SG/HTRS1165006W</t>
  </si>
  <si>
    <t>SG/HTRS1033025T</t>
  </si>
  <si>
    <t>SG/HTRS111800JS</t>
  </si>
  <si>
    <t>SG/HTRS1103019I</t>
  </si>
  <si>
    <t>SG/HTRS113800NT</t>
  </si>
  <si>
    <t>SG/HTRS101901X3</t>
  </si>
  <si>
    <t>SG/HTRS1168005R</t>
  </si>
  <si>
    <t>SG/HTRS1168005Q</t>
  </si>
  <si>
    <t>SG/HTRS101901X4</t>
  </si>
  <si>
    <t>SG/HTRS1136005Y</t>
  </si>
  <si>
    <t>SG/HTRS11360063</t>
  </si>
  <si>
    <t>SG/HTRS101001JM</t>
  </si>
  <si>
    <t>SG/HTRS11360062</t>
  </si>
  <si>
    <t>SG/HTRS1136005Z</t>
  </si>
  <si>
    <t>SG/HTRS1136005X</t>
  </si>
  <si>
    <t>SG/HTRS1111013I</t>
  </si>
  <si>
    <t>SG/HTRS106103R7</t>
  </si>
  <si>
    <t>SG/HT100374</t>
  </si>
  <si>
    <t>SG/HT100375</t>
  </si>
  <si>
    <t>HN/HTRS3004002J</t>
  </si>
  <si>
    <t>SG/HT100376</t>
  </si>
  <si>
    <t>SG/HT100373</t>
  </si>
  <si>
    <t>SG/HTRS107701Z2</t>
  </si>
  <si>
    <t>SG/HTRS109200ZH</t>
  </si>
  <si>
    <t>SG/HTRS113800O8</t>
  </si>
  <si>
    <t>SG/HTRS1145008L</t>
  </si>
  <si>
    <t>SG/HTRS109001DA</t>
  </si>
  <si>
    <t>SG/HTRS109001AO</t>
  </si>
  <si>
    <t>SG/HTRS1147008F</t>
  </si>
  <si>
    <t>SG/HTRS109001EO</t>
  </si>
  <si>
    <t>SG/HTRS109001F6</t>
  </si>
  <si>
    <t>SG/HTRS109001CI</t>
  </si>
  <si>
    <t>SG/HTRS109001DM</t>
  </si>
  <si>
    <t>SG/HTRS109001BQ</t>
  </si>
  <si>
    <t>SG/HTRS109001EC</t>
  </si>
  <si>
    <t>SG/HTRS109001CD</t>
  </si>
  <si>
    <t>SG/HTRS109001EB</t>
  </si>
  <si>
    <t>SG/HTRS109001DG</t>
  </si>
  <si>
    <t>SG/HTRS109001EQ</t>
  </si>
  <si>
    <t>SG/HTRS11040143</t>
  </si>
  <si>
    <t>SG/HTRS1116015D</t>
  </si>
  <si>
    <t>SG/HTRS1168005S</t>
  </si>
  <si>
    <t>SG/HTRS110900WB</t>
  </si>
  <si>
    <t>SG/HTRS110900W0</t>
  </si>
  <si>
    <t>SG/HTRS101901XM</t>
  </si>
  <si>
    <t>SG/HTRS101901XN</t>
  </si>
  <si>
    <t>SG/HTRS113500KV</t>
  </si>
  <si>
    <t>SG/HTRS109700XT</t>
  </si>
  <si>
    <t>SG/HTRS109700Y2</t>
  </si>
  <si>
    <t>SG/HTRS109700Y9</t>
  </si>
  <si>
    <t>SG/HTRS109700Z3</t>
  </si>
  <si>
    <t>SG/HTRS109700YF</t>
  </si>
  <si>
    <t>SG/HTRS1033027U</t>
  </si>
  <si>
    <t>SG/HTRS11610096</t>
  </si>
  <si>
    <t>SG/HTRS113900QC</t>
  </si>
  <si>
    <t>SG/HTRS1161009C</t>
  </si>
  <si>
    <t>SG/HTRS1161009B</t>
  </si>
  <si>
    <t>SG/HTRS1161005M</t>
  </si>
  <si>
    <t>SG/HTRS1161005B</t>
  </si>
  <si>
    <t>SG/HTRS11650068</t>
  </si>
  <si>
    <t>SG/HTRS11650089</t>
  </si>
  <si>
    <t>SG/HTRS1165006D</t>
  </si>
  <si>
    <t>SG/HTRS1165007T</t>
  </si>
  <si>
    <t>SG/HTRS1165006H</t>
  </si>
  <si>
    <t>SG/HTRS1165006J</t>
  </si>
  <si>
    <t>SG/HTRS10750184</t>
  </si>
  <si>
    <t>SG/HTRS1108017G</t>
  </si>
  <si>
    <t>SG/HTRS107601OA</t>
  </si>
  <si>
    <t>SG/HTRS110900YN</t>
  </si>
  <si>
    <t>SG/HTRS3002001E</t>
  </si>
  <si>
    <t>SG/HTRS1108016B</t>
  </si>
  <si>
    <t>SG/HTRS1108017R</t>
  </si>
  <si>
    <t>SG/HTRS1B05000M</t>
  </si>
  <si>
    <t>SG/HTRS106103S8</t>
  </si>
  <si>
    <t>SG/HTRS1145008P</t>
  </si>
  <si>
    <t>SG/HTRS1163009I</t>
  </si>
  <si>
    <t>SG/HTRS1076010OF</t>
  </si>
  <si>
    <t>SG/HTRS106103SF</t>
  </si>
  <si>
    <t>SG/HTRS1065019N</t>
  </si>
  <si>
    <t>SG/HTRS11160166</t>
  </si>
  <si>
    <t>SG/HTRS1163009M</t>
  </si>
  <si>
    <t>SG/HTRS114400EV</t>
  </si>
  <si>
    <t>SG/HTRS11570054</t>
  </si>
  <si>
    <t>SG/HTRS11570052</t>
  </si>
  <si>
    <t>SG/HTRS106401IL</t>
  </si>
  <si>
    <t>SG/HTRS1163009L</t>
  </si>
  <si>
    <t>SG/HTRS111800KR</t>
  </si>
  <si>
    <t>SG/HTRS113800PG</t>
  </si>
  <si>
    <t>SG/HTRS116300PO</t>
  </si>
  <si>
    <t>SG/HTRS101601G9</t>
  </si>
  <si>
    <t>SG/HTRS1116016F</t>
  </si>
  <si>
    <t>SG/HTRS110600LP</t>
  </si>
  <si>
    <t>SG/HTRS1B04004R</t>
  </si>
  <si>
    <t>SG/HTRS1B04004Y</t>
  </si>
  <si>
    <t>SG/HTRS103102BL</t>
  </si>
  <si>
    <t>SG/HTRS103102BJ</t>
  </si>
  <si>
    <t>SG/HTRS102301A1</t>
  </si>
  <si>
    <t>SG/HTRS110200H2</t>
  </si>
  <si>
    <t>SG/HTRS102301A8</t>
  </si>
  <si>
    <t>SG/HTRS108800Z2</t>
  </si>
  <si>
    <t>SG/HTRS101202X4</t>
  </si>
  <si>
    <t>SG/HTRS1168007H</t>
  </si>
  <si>
    <t>SG/HTRS117006E</t>
  </si>
  <si>
    <t>SG/HTRS1091014G</t>
  </si>
  <si>
    <t>SG/HTRS1150004F</t>
  </si>
  <si>
    <t>SG/HTRS11480064</t>
  </si>
  <si>
    <t>SG/HTRS1165008W</t>
  </si>
  <si>
    <t>SG/HTRS106103SU</t>
  </si>
  <si>
    <t>SG/HTRS110101NE</t>
  </si>
  <si>
    <t>SG/HTRS114200AP</t>
  </si>
  <si>
    <t>SG/HTRS114200AK</t>
  </si>
  <si>
    <t>SG/HTRS106103TF</t>
  </si>
  <si>
    <t>040526SEVEN103102BR</t>
  </si>
  <si>
    <t>040526SEVEN11650092</t>
  </si>
  <si>
    <t>040526SEVEN103102BS</t>
  </si>
  <si>
    <t>060526SEVEN116100BR</t>
  </si>
  <si>
    <t>070526SEVEN113400FJ</t>
  </si>
  <si>
    <t>070526SEVEN114400FO</t>
  </si>
  <si>
    <t>090526SEVEN107801MO</t>
  </si>
  <si>
    <t>100526SEVEN116300A8</t>
  </si>
  <si>
    <t>100526SEVEN116300A9</t>
  </si>
  <si>
    <t>100526SEVEN1020010Q</t>
  </si>
  <si>
    <t>110526SEVEN103601AO</t>
  </si>
  <si>
    <t>110526SEVEN103601AJ</t>
  </si>
  <si>
    <t>110526SEVEN103601AF</t>
  </si>
  <si>
    <t>110526SEVEN11650096</t>
  </si>
  <si>
    <t>120526seven116300AA</t>
  </si>
  <si>
    <t>120526SEVEN113200TK</t>
  </si>
  <si>
    <t>120526SEVEN102301AW</t>
  </si>
  <si>
    <t>150526SEVEN102702DT</t>
  </si>
  <si>
    <t>150526SEVEN1083019A</t>
  </si>
  <si>
    <t>170526SEVEN1077021N</t>
  </si>
  <si>
    <t>180526SEVEN116300AT</t>
  </si>
  <si>
    <t>210526SEVEN1116017O</t>
  </si>
  <si>
    <t>210526SEVEN117400BM</t>
  </si>
  <si>
    <t>260526SEVEN110200HF</t>
  </si>
  <si>
    <t>280526SEVEN1B04005J</t>
  </si>
  <si>
    <t>290526SEVEN112100S7</t>
  </si>
  <si>
    <t>300526SEVEN111300XZ</t>
  </si>
  <si>
    <t>300526SEVEN111300XY</t>
  </si>
  <si>
    <t>310526SEVEN102301BO</t>
  </si>
  <si>
    <t>010626SEVEN106201KK</t>
  </si>
  <si>
    <t>020626SEVEN1170006P</t>
  </si>
  <si>
    <t>030626SEVEN101601GN</t>
  </si>
  <si>
    <t>030626SEVEN103102C5</t>
  </si>
  <si>
    <t>030626SEVEN1116017Z</t>
  </si>
  <si>
    <t>040626SEVEN1116018C</t>
  </si>
  <si>
    <t>040626SEVEN11680086</t>
  </si>
  <si>
    <t>040626SEVEN102301BL</t>
  </si>
  <si>
    <t>040626SEVEN1167006Q</t>
  </si>
  <si>
    <t>050626SEVEN1033029F</t>
  </si>
  <si>
    <t>050626SEVEN107801NI</t>
  </si>
  <si>
    <t>050626SEVEN107801NH</t>
  </si>
  <si>
    <t>050626SEVEN107801N9</t>
  </si>
  <si>
    <t>050626SEVEN1116018D</t>
  </si>
  <si>
    <t>050626SEVEN107801NF</t>
  </si>
  <si>
    <t>080626SEVEN1108019L</t>
  </si>
  <si>
    <t>090626SEVEN11730056</t>
  </si>
  <si>
    <t>100626SEVEN117200CF</t>
  </si>
  <si>
    <t>100626SEVEN117200CH</t>
  </si>
  <si>
    <t>150626SEVEN116100CJ</t>
  </si>
  <si>
    <t>150626SEVEN11570061</t>
  </si>
  <si>
    <t>160626SEVE110801AL</t>
  </si>
  <si>
    <t>160626SEVEN1096013X</t>
  </si>
  <si>
    <t>160626SEVEN110801AL</t>
  </si>
  <si>
    <t>160626SEVEN1096013Y</t>
  </si>
  <si>
    <t>160626SEVEN110900Z2</t>
  </si>
  <si>
    <t>160626SEVEN110900Z3</t>
  </si>
  <si>
    <t>160626SEVEN10960146</t>
  </si>
  <si>
    <t>170626SEVEN110900ZF</t>
  </si>
  <si>
    <t>170626SEVE110900ZF</t>
  </si>
  <si>
    <t>170626SEVE110900ZE</t>
  </si>
  <si>
    <t>170626SEVEN110101NN</t>
  </si>
  <si>
    <t>170626SEVEN110900ZE</t>
  </si>
  <si>
    <t>180626SEVE1116018F</t>
  </si>
  <si>
    <t>180626SEVE1148006G</t>
  </si>
  <si>
    <t>180626SEVEN1148006G</t>
  </si>
  <si>
    <t>180626SEVEN1116018F</t>
  </si>
  <si>
    <t>190626SEVEN107801O0</t>
  </si>
  <si>
    <t>190626SEVEN107801MX</t>
  </si>
  <si>
    <t>190626SEVEN110900Z7</t>
  </si>
  <si>
    <t>190626SEVE110900Z7</t>
  </si>
  <si>
    <t>190626SEVEN107801NZ</t>
  </si>
  <si>
    <t>190626SEVEN107801N7</t>
  </si>
  <si>
    <t>210626SEVEN1096015S</t>
  </si>
  <si>
    <t>210626SEVE1B04005W</t>
  </si>
  <si>
    <t>210626SEVE1096015S</t>
  </si>
  <si>
    <t>210626SEVEN1B04005W</t>
  </si>
  <si>
    <t>220626SEVEN1116018Q</t>
  </si>
  <si>
    <t>220626SEVE103102CB</t>
  </si>
  <si>
    <t>260626SEVE109001HL</t>
  </si>
  <si>
    <t>220626SEVEN109001HL</t>
  </si>
  <si>
    <t>220626SEVEN103102CB</t>
  </si>
  <si>
    <t>220626SEVE1116018Q</t>
  </si>
  <si>
    <t>260626SEVE10960161</t>
  </si>
  <si>
    <t>260626SEVE10960162</t>
  </si>
  <si>
    <t>260626SEVEN10960161</t>
  </si>
  <si>
    <t>260626SEVEN10960162</t>
  </si>
  <si>
    <t>300626SEVE113800QA</t>
  </si>
  <si>
    <t>010726SEVE1176001R</t>
  </si>
  <si>
    <t>010726SEVE1176001Q</t>
  </si>
  <si>
    <t>030726SEVE109001HJ</t>
  </si>
  <si>
    <t>080726SEVE107801NV</t>
  </si>
  <si>
    <t>ĐÃ KIỂM TRA - HÀNG TRẢ - 132 BẾN VÂN ĐỒN - PHIẾU: RS103102BR - NGÀY: 04-05</t>
  </si>
  <si>
    <t>ĐÃ KIỂM TRA - HÀNG TRẢ - GLORY HEIGHTS 3-01 S11 VGP - PHIẾU: RS11650092 - NGÀY: 04-05 - SEVEN-HCM-Q3-30856</t>
  </si>
  <si>
    <t>ĐÃ KIỂM TRA - HÀNG TRẢ - 132 BẾN VÂN ĐỒN - PHIẾU: RS103102BS - NGÀY: 04-05</t>
  </si>
  <si>
    <t>ĐÃ KIỂM TRA - HÀNG TRẢ - 21 PHAN KẾ BÍNH - PHIẾU: RS116100BR - NGÀY: 06-05</t>
  </si>
  <si>
    <t>ĐÃ KIỂM TRA - HÀNG TRẢ - 102A CỐNG QUỲNH - PHIẾU: RS113400FJ - NGÀY: 07-05</t>
  </si>
  <si>
    <t>ĐÃ KIỂM TRA - HÀNG TRẢ - 156 BÙI THỊ XUÂN - PHIẾU: RS114400FO - NGÀY: 07-05</t>
  </si>
  <si>
    <t>ĐÃ KIỂM TRA - HÀNG TRẢ - S5.01-SH10 VINHOMES GRAND PARK - PHIẾU: RS107801MO - NGÀY: 09-05</t>
  </si>
  <si>
    <t>ĐÃ KIỂM TRA - HÀNG TRẢ - 12 ẤP BẮC - PHIẾU: RS116300A8 - NGÀY: 10-05 - SEVEN-HCM-Q3-30856</t>
  </si>
  <si>
    <t>ĐÃ KIỂM TRA - HÀNG TRẢ - 12 ẤP BẮC - PHIẾU: RS116300A9 - NGÀY: 10-05 - SEVEN-HCM-Q3-30856</t>
  </si>
  <si>
    <t>ĐÃ KIỂM TRA - HÀNG TRẢ - 21B HẬU GIANG - PHIẾU: RS1020010Q - NGÀY: 10-05</t>
  </si>
  <si>
    <t>ĐÃ KIỂM TRA - HÀNG TRẢ - REPUBLIC , 18E CỘNG HÒA - PHIẾU: RS103601AO - NGÀY: 11-05</t>
  </si>
  <si>
    <t>ĐÃ KIỂM TRA - HÀNG TRẢ - REPUBLIC , 18E CỘNG HÒA - PHIẾU: RS103601AJ - NGÀY: 11-05</t>
  </si>
  <si>
    <t>ĐÃ KIỂM TRA - HÀNG TRẢ - REPUBLIC , 18E CỘNG HÒA - PHIẾU: RS103601AF - NGÀY: 11-05</t>
  </si>
  <si>
    <t>ĐÃ KIỂM TRA - HÀNG TRẢ - GLORY HEIGHTS 3-01.S11 VGP THD - PHIẾU: RS11650096 - NGÀY: 11-05 - SEVEN-HCM-Q3-30856</t>
  </si>
  <si>
    <t>ĐÃ KIỂM TRA - HÀNG TRẢ - 12 ẤP BẮC - PHIẾU: RS116300AA - NGÀY: 12-05- SEVEN-HCM-Q3-30856</t>
  </si>
  <si>
    <t>ĐÃ KIỂM TRA - HÀNG TRẢ - 207 PHẠM NGŨ LÃO - PHIẾU: RS113200TK - NGÀY: 12-05</t>
  </si>
  <si>
    <t>ĐÃ KIỂM TRA - HÀNG TRẢ - HOÀNG ANH GOLDHOUSE, 187A LÊ VĂN LƯƠNG - PHIẾU : RS102301AW - NGÀY: 12-05</t>
  </si>
  <si>
    <t>ĐÃ KIỂM TRA - HÀNG TRẢ - THE ART GIA HÒA, 523A ĐỖ XUÂN HỢP - PHIẾU: RS102702DT - NGÀY: 15-05</t>
  </si>
  <si>
    <t>ĐÃ KIỂM TRA - HÀNG TRẢ - LAVITA CHARM A-TM05 - PHIẾU: RS1083019A - NGÀY: 15-05 - SEVEN-HCM-Q3-30856</t>
  </si>
  <si>
    <t>ĐÃ KIỂM TRA - HÀNG TRẢ - BOTANICA PREMIER BLOCK A - PHIẾU: RS1077021N - NGÀY: 16-05</t>
  </si>
  <si>
    <t>ĐÃ KIỂM TRA - HÀNG TRẢ - 12 ẤP BẮC - PHIẾU : RS116300AT - NGÀY: 18-05 - SEVEN-HCM-Q3-30856</t>
  </si>
  <si>
    <t>ĐÃ KIỂM TRA - HÀNG TRẢ - 68 NGÔ ĐỨC KẾ - PHIẾU: RS1116017O - NGÀY: 21-05 - SEVEN-HCM-Q3-30856</t>
  </si>
  <si>
    <t>ĐÃ KIỂM TRA - HÀNG TRẢ - 176 BÙI VIỆN - PHIẾU: RS117400BM - NGÀY: 21-05</t>
  </si>
  <si>
    <t>ĐÃ KIỂM TRA - HÀNG TRẢ - URAMUS-S115 Q7 SG RIVERSIDE COMPLEX , SỐ 4 ĐÀO TRÍ - PHIẾU: RS110200HF - NGÀY: 26-05</t>
  </si>
  <si>
    <t>ĐÃ KIỂM TRA - HÀNG TRẢ - 40 ĐƯỜNG THỐNG NHẤT - PHIẾU: RS1B04005J - NGÀY: 28-05</t>
  </si>
  <si>
    <t>ĐÃ KIỂM TRA - HÀNG TRẢ - 290D AN DƯƠNG VƯƠNG - PHIẾU: RS112100S7 - NGÀY: 29-05</t>
  </si>
  <si>
    <t>ĐÃ KIỂM TRA - HÀNG TRẢ - 138A TRỊNH DÌNH TRỌNG - PHIẾU: RS111300XZ - NGÀY: 30-05</t>
  </si>
  <si>
    <t>ĐÃ KIỂM TRA - HÀNG TRẢ - 138A TRỊNH ĐÌNH TRỌNG - PHIẾU: RS111300XY - NGÀY: 30-05</t>
  </si>
  <si>
    <t>ĐÃ KIỂM TRA - HÀNG TRẢ - HOÀNG ANH GOLDHOUSE , 187A LÊ VĂN LƯƠNG - PHIẾU: RS102301BO - NGÀY: 31-05</t>
  </si>
  <si>
    <t>ĐÃ KIỂM TRA - HÀNG TRẢ - SỐ 2 ĐƯỜNG C - PHIẾU: RS106201KK - NGÀY: 01-06</t>
  </si>
  <si>
    <t>ĐÃ KIỂM TRA - HÀNG TRẢ - 269 PHẠM NGŨ LÃO - PHIẾU: RS1170006P - NGÀY: 02-06</t>
  </si>
  <si>
    <t>ĐÃ KIỂM TRA - HÀNG TRẢ - 201B NGUYỄN CHÍ THANH - PHIẾU: RS101601GN - NGÀY: 03-06</t>
  </si>
  <si>
    <t>ĐÃ KIỂM TRA - HÀNG TRẢ - MILLENIUM MASTERI - PHIẾU: RS103102C5 - NGÀY: 03-06</t>
  </si>
  <si>
    <t>ĐÃ KIỂM TRA - HÀNG TRẢ - 68 NGÔ ĐỨC KẾ - PHIẾU: RS1116017Z - NGÀY: 03-06</t>
  </si>
  <si>
    <t>ĐÃ KIỂM TRA - HÀNG TRẢ - 68 NGÔ ĐỨC KẾ - PHIẾU: RS1116018C - NGÀY: 04-06</t>
  </si>
  <si>
    <t>ĐÃ KIỂM TRA - HÀNG TRẢ - 156 CỐNG QUỲNH - PHIẾU: RS11680086 - NGÀY: 04-06</t>
  </si>
  <si>
    <t>ĐÃ KIỂM TRA - HÀNG TRẢ - HOÀNG ANH GOLDHOUSE, 187A LÊ VĂN LƯƠNG - PHIẾU: RS102301BL - NGÀY: 04-06</t>
  </si>
  <si>
    <t>ĐÃ KIỂM TRA - HÀNG TRẢ - 59 TRƯƠNG ĐỊNH - PHIẾU: RS1167006Q - NGÀY: 04-06</t>
  </si>
  <si>
    <t>ĐÃ KIỂM TRA - HÀNG TRẢ - BOTANICA PRIMER - PHIẾU: RS1033029F - NGÀY: 05-06</t>
  </si>
  <si>
    <t>ĐÃ KIỂM TRA - HÀNG TRẢ - S5.01-SH10 VINHOMES GRAND PARK- PHIẾU: RS107801NI - NGÀY: 05-06</t>
  </si>
  <si>
    <t>ĐÃ KIỂM TRA - HÀNG TRẢ - S5.01-SH10 VINHOMES GRAND PARK - PHIẾU: RS107801NH - NGÀY: 05-06</t>
  </si>
  <si>
    <t>ĐÃ KIỂM TRA - HÀNG TRẢ - S5.01 VINHOMES GRAND PARK, NGUYỄN XIỂN - PHIẾU: RS107801N9 - NGÀY : 05-06</t>
  </si>
  <si>
    <t>ĐÃ KIỂM TRA - HÀNG TRẢ - 68 NGÔ ĐỨC KẾ - PHIẾU: RS1116018D - NGÀY: 05-06</t>
  </si>
  <si>
    <t>ĐÃ KIỂM TRA - HÀNG TRẢ - TÒA S5.01 VINHOMES GRAND PARK , NGUYỄN XIỂN - PHIẾU: RS107801NF - NGÀY: 05-06</t>
  </si>
  <si>
    <t>ĐÃ KIỂM TRA - HÀNG TRẢ - 201B NGUYỄN CHÍ THANH - PHIẾU: RS1108019L - NGÀY: 08-06</t>
  </si>
  <si>
    <t>ĐÃ KIỂM TRA - HÀNG TRẢ - 104 LÊ LỢI - PHIẾU: RS11730056 - NGÀY: 09-06</t>
  </si>
  <si>
    <t>ĐÃ KIỂM TRA - HÀNG TRẢ -6 PHAN BỘI CHÂU - PHIẾU: RS117200CF - NGÀY: 10-06</t>
  </si>
  <si>
    <t>ĐÃ KIỂM TRA - HÀNG TRẢ - 6 PHAN BỘI CHÂU - PHIẾU: RS117200CH - NGÀY: 10-06</t>
  </si>
  <si>
    <t>ĐÃ KIỂM TRA - HÀNG TRẢ - 21 PHAN KẾ BÍNH - PHIẾU: RS116100CJ - NGÀY: 15-6</t>
  </si>
  <si>
    <t>ĐÃ KIỂM TRA - HÀNG TRẢ - SAIGON SOUTH RESIDENCES - PHIẾU: RS11570061 - NGÀY: 15-06</t>
  </si>
  <si>
    <t>ĐÃ KIỂM TRA - HÀNG TRẢ - 201B NGUYỄN CHÍ THANH - PHIẾU: RS110801AL - NGÀY: 16-06</t>
  </si>
  <si>
    <t>ĐÃ KIỂM TRA - HÀNG TRẢ - S6.03-SH16 VINHOMES GRAND PARK - PHIẾU: RS1096013X - NGÀY: 16-06</t>
  </si>
  <si>
    <t>ĐÃ KIỂM TRA - HÀNG TRẢ - S6.03 -SH16 VINHOMES GRAND PARK - PHIẾU: RS1096013Y - NGÀY: 16-06</t>
  </si>
  <si>
    <t>ĐÃ KIỂM TRA - HÀNG TRẢ - LA CASA 20 LÊ THỊ CHỢ - PHIẾU: RS110900Z2 - NGÀY: 16-06</t>
  </si>
  <si>
    <t>ĐÃ KIỂM TRA - HÀNG TRẢ - LA CASA 20 LÊ THỊ CHỢ - PHIẾU: RS110900Z3 - NGÀY: 16-06</t>
  </si>
  <si>
    <t>ĐÃ KIỂM TRA - HÀNG TRẢ - S6.03-SH16 VINHOME GRAND PARK , 88 PHƯỚC THIỆN - PHIẾU: RS10960146 - NGÀY: 16-06</t>
  </si>
  <si>
    <t>ĐÃ KIỂM TRA - HÀNG TRẢ - LA CASA 20 LÊ  THỊ CHỢ - PHIẾU: RS110900ZF - NGÀY: 17-06</t>
  </si>
  <si>
    <t>ĐÃ KIỂM TRA - HÀNG TRẢ - SỐ 01 ĐƯỜNG NB2 , KHU DÂN CƯ LA CASA - PHIẾU: RS110900ZF - NGÀY: 17-06 -SEVEN-HCM-Q3-30856</t>
  </si>
  <si>
    <t>ĐÃ KIỂM TRA - HÀNG TRẢ - LA CASA 20 LÊ THỊ CHỢ - PHIẾU: RS110900ZE - NGÀY: 17-06 -SEVEN-HCM-Q3-30856</t>
  </si>
  <si>
    <t>ĐÃ KIỂM TRA - HÀNG TRẢ - 76 MAN THIỆN - PHIẾU: RS110101NN - NGÀY: 17-06</t>
  </si>
  <si>
    <t>ĐÃ KIỂM TRA - HÀNG TRẢ - LA CASA 20 LÊ THỊ CHỢ - PHIẾU: RS110900ZE - NGÀY: 17-06</t>
  </si>
  <si>
    <t>ĐÃ KIỂM TRA - HÀNG TRẢ - 68 NGÔ ĐỨC KẾ - PHIẾU: RS1116018F - NGÀY: 18-06</t>
  </si>
  <si>
    <t>ĐÃ KIỂM TRA - HÀNG TRẢ - 40 MẠC THỊ BƯỞI - PHIẾU: RS1148006G - NGÀY: 18-06</t>
  </si>
  <si>
    <t>ĐÃ KIỂM TRA - HÀNG TRẢ - 68 NGÔ DỨC KẾ- PHIẾU: RS1116018F - NGÀY: 18-06</t>
  </si>
  <si>
    <t>ĐÃ KIỂM TRA - HÀNG TRẢ - S5.01-SH10 VINHOMES GRAND PARK- PHIẾU: RS107801O0 - NGÀY: 19-06</t>
  </si>
  <si>
    <t>ĐÃ KIỂM TRA - HÀNG TRẢ - TÒA S5.01 VINHOMES GRAND PARK, NGUYỄN XIỂN - PHIẾU: RS107801MX - NGÀY: 19-06</t>
  </si>
  <si>
    <t>ĐÃ KIỂM TRA - HÀNG TRẢ - LA CASA 20 LÊ THỊ CHỢ - PHIẾU: RS110900Z7 - NGÀY: 19-06</t>
  </si>
  <si>
    <t>ĐÃ KIỂM TRA - HÀNG TRẢ - LA CASA 20 LÊ THỊ CHỢ - PHIẾU: RS110900Z7 - NGÀY: 19-06- SEVEN-HCM-Q3-30856</t>
  </si>
  <si>
    <t>ĐÃ KIỂM TRA - HÀNG TRẢ - S5.01- SH10 VINHOMES GRAND PARK - PHIẾU: RS107801NZ - NGÀY: 19-06</t>
  </si>
  <si>
    <t>ĐÃ KIỂM TRA - HÀNG TRẢ - TÒA S5.01 VINHOMES GRAND PARK , NGUYỄN XIỂN - PHIẾU: RS107801N7 - NGÀY: 19-06</t>
  </si>
  <si>
    <t>ĐÃ KIỂM TRA - HÀNG TRẢ - S6.03-SH16 VINHOMES GRAND PARK, 88 PHƯỚC THIỆN - PHIẾU: RS1096015S - NGÀY: 21-06</t>
  </si>
  <si>
    <t>ĐÃ KIỂM TRA - HÀNG TRẢ - BCONS 40 THỐNG NHẤT - PHIẾU: RS1B04005W - NGÀY: 21-06 - SEVEN-BDG-00-02</t>
  </si>
  <si>
    <t>ĐÃ KIỂM TRA - HÀNG TRẢ - S6.03-SH16 VINHOMES GRABD PARK - PHIẾU: RS1096015S - NGÀY: 21-06</t>
  </si>
  <si>
    <t>ĐÃ KIỂM TRA - HÀNG TRẢ - BCONS 40 THỐNG NHẤT - PHIẾU: RS1B04005W - NGÀY: 21-06</t>
  </si>
  <si>
    <t>ĐÃ KIỂM TRA - HÀNG TRẢ - 68 NGÔ ĐỨC KẾ - PHIẾU: RS1116018Q - NGÀY: 22-06</t>
  </si>
  <si>
    <t>ĐÃ KIỂM TRA - HÀNG TRẢ - SỐ 01 TẦNG TRỆT, KHÓI THÁP A , 132 BẾN VÂN ĐỒN - PHIẾU: RS103102CB - NGÀY: 22-06 -SEVEN-HCM-Q3-30856</t>
  </si>
  <si>
    <t>ĐÃ KIỂM TRA - HÀNG TRẢ - S8.03-SH16 VGP THD - PHIẾU: RS109001HL - NGÀY: 22-06 - SEVEN-HCM-Q3-30856</t>
  </si>
  <si>
    <t>ĐÃ KIỂM TRA - HÀNG TRẢ - S8.03-SH16 VINHOMES GRAND PARK - PHIẾU: RS109001HL - NGÀY: 22-06</t>
  </si>
  <si>
    <t>ĐÃ KIỂM TRA - HÀNG TRẢ - MILLENIUM MASTERI , 132 BẾN VÂN ĐỒN - PHIẾU: RS103102CB - NGÀY: 22-06</t>
  </si>
  <si>
    <t>ĐÃ KIỂM TRA - HÀNG TRẢ - S6.03-SH16 VINHOMES GRAND , 88 PHƯỚC THIỆN - PHIẾU: RS10960161 - NGÀY: 26-06</t>
  </si>
  <si>
    <t>ĐÃ KIỂM TRA - HÀNG TRẢ - S6.03-SH16 VINHOMES GRAND PARK , 88 PHƯỚC THIỆN - PHIẾU: RS10960162 - NGÀY : 26-06</t>
  </si>
  <si>
    <t>ĐÃ KIỂM TRA - HÀNG TRẢ - S6.03-SH16 VINHOMES GRAND PARK, 88 PHƯỚC THIỆN - PHIẾU: RS10960161 - NGÀY: 26-06</t>
  </si>
  <si>
    <t>ĐÃ KIỂM TRA - HÀNG TRẢ - S6.03-SH16 VINHOMES GRAND PARK, 88 PHƯỚC THIỆN - PHIẾU : RS10960162 - NGÀY: 26-06</t>
  </si>
  <si>
    <t>ĐÃ KIỂM TRA - HÀNG TRẢ - 174 TRẦN QUANG KHẢI - PHIẾU: RS113800QA - NGÀY: 30-6</t>
  </si>
  <si>
    <t>ĐÃ KIỂM TRA - HÀNG TRẢ - 157 LÝ TỰ TRỌNG - PHIẾU: RS1176001R - NGÀY: 01-07</t>
  </si>
  <si>
    <t>ĐÃ KIỂM TRA - HÀNG TRẢ - 157 LÝ TỰ TRỌNG - PHIẾU: RS1176001Q - NGÀY: 01-07</t>
  </si>
  <si>
    <t>ĐÃ KIỂM TRA - HÀNG TRẢ - S8.03-SH16 VGP THD - PHIẾU: RS109001HJ - NGÀY: 03-07 - SEVEN-HCM-Q3-30856</t>
  </si>
  <si>
    <t>ĐÃ KIỂM TRA - HÀNG TRẢ - TÒA S5.01 VINHOMES GRAND PARK , NGUYỄN XIỂN - PHIẾU: RS107801NV -  NGÀY: 08-07</t>
  </si>
  <si>
    <t>Điều chỉnh cho ký hiệu mẫu số hóa đơn 1, ký hiệu hóa đơn C26TTN, số hóa đơn 9340, ngày lập 04/02/2026</t>
  </si>
  <si>
    <t>Điều chỉnh cho ký hiệu mẫu số hóa đơn 1, ký hiệu hóa đơn C26TTN, số hóa đơn 10474, ngày lập 09/02/2026</t>
  </si>
  <si>
    <t>Điều chỉnh cho ký hiệu mẫu số hóa đơn 1, ký hiệu hóa đơn C26TTN, số hóa đơn 2661, ngày lập 14/01/2026</t>
  </si>
  <si>
    <t>Điều chỉnh cho ký hiệu mẫu số hóa đơn 1, ký hiệu hóa đơn C26TTN, số hóa đơn 1304, ngày lập 07/01/2026</t>
  </si>
  <si>
    <t>Điều chỉnh cho ký hiệu mẫu số hóa đơn 1, ký hiệu hóa đơn C26TTN, số hóa đơn 6805, ngày lập 28/01/2026</t>
  </si>
  <si>
    <t>Điều chỉnh cho ký hiệu mẫu số hóa đơn 1, ký hiệu hóa đơn C26TTN, số hóa đơn 8283, ngày lập 31/01/2026</t>
  </si>
  <si>
    <t>Điều chỉnh cho ký hiệu mẫu số hóa đơn 1, ký hiệu hóa đơn C26TTN, số hóa đơn 9341, ngày lập 04/02/2026</t>
  </si>
  <si>
    <t>Điều chỉnh cho ký hiệu mẫu số hóa đơn 1, ký hiệu hóa đơn C26TTN, số hóa đơn 1973, ngày lập 13/01/2026</t>
  </si>
  <si>
    <t>Điều chỉnh cho ký hiệu mẫu số hóa đơn 1, ký hiệu hóa đơn C26TTN, số hóa đơn 10473, ngày lập 09/02/2026</t>
  </si>
  <si>
    <t>Điều chỉnh cho ký hiệu mẫu số hóa đơn 1, ký hiệu hóa đơn C26TTN, số hóa đơn 6141, ngày lập 27/01/2026</t>
  </si>
  <si>
    <t>Điều chỉnh cho ký hiệu mẫu số hóa đơn 1, ký hiệu hóa đơn C26TTN, số hóa đơn 6804, ngày lập 28/01/2026</t>
  </si>
  <si>
    <t>Điều chỉnh cho ký hiệu mẫu số hóa đơn 1, ký hiệu hóa đơn C26TTN, số hóa đơn 8282, ngày lập 31/01/2026</t>
  </si>
  <si>
    <t>SSV thanh toan mua HH T12 2025</t>
  </si>
  <si>
    <t>SSV thanh toan mua HH T01 2026</t>
  </si>
  <si>
    <t>SSV thanh toan mua HH T02 2026</t>
  </si>
  <si>
    <t>BC03/0045</t>
  </si>
  <si>
    <t>SSV thanh toan mua HH T1+2.2026</t>
  </si>
  <si>
    <t>BC04/0048</t>
  </si>
  <si>
    <t>SSV thanh toan mua HH T04 2026</t>
  </si>
  <si>
    <t>SSV thanh toan mua HH T03 2026</t>
  </si>
  <si>
    <t>BC06/0072</t>
  </si>
  <si>
    <t>SSV thanh toan mua HH T05 2026</t>
  </si>
  <si>
    <t>BC05/0064</t>
  </si>
  <si>
    <t>BC01/00062</t>
  </si>
  <si>
    <t>BC03/0020</t>
  </si>
  <si>
    <t xml:space="preserve"> </t>
  </si>
  <si>
    <t>xuất trả T1</t>
  </si>
  <si>
    <t>Xuất trả T2</t>
  </si>
  <si>
    <t>Xuất trả T3</t>
  </si>
  <si>
    <t>00000639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</si>
</sst>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3"/>
      <color rgb="FF00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sz val="8"/>
      <color rgb="FFFF0000"/>
      <name val="Microsoft Sans Serif"/>
      <family val="2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8000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0" fontId="15" fillId="0" borderId="0"/>
    <xf numFmtId="0" fontId="15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/>
    </xf>
    <xf numFmtId="165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14" fontId="3" fillId="0" borderId="0" xfId="0" quotePrefix="1" applyNumberFormat="1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left" vertical="center"/>
    </xf>
    <xf numFmtId="165" fontId="5" fillId="2" borderId="1" xfId="1" applyNumberFormat="1" applyFont="1" applyFill="1" applyBorder="1"/>
    <xf numFmtId="0" fontId="5" fillId="2" borderId="1" xfId="0" applyFont="1" applyFill="1" applyBorder="1"/>
    <xf numFmtId="165" fontId="7" fillId="2" borderId="1" xfId="1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/>
    <xf numFmtId="0" fontId="2" fillId="0" borderId="3" xfId="0" applyFont="1" applyBorder="1" applyAlignment="1">
      <alignment horizontal="left"/>
    </xf>
    <xf numFmtId="165" fontId="2" fillId="0" borderId="0" xfId="0" applyNumberFormat="1" applyFont="1"/>
    <xf numFmtId="165" fontId="5" fillId="2" borderId="1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9" fillId="3" borderId="1" xfId="0" applyNumberFormat="1" applyFont="1" applyFill="1" applyBorder="1"/>
    <xf numFmtId="0" fontId="10" fillId="0" borderId="0" xfId="0" applyFont="1"/>
    <xf numFmtId="165" fontId="0" fillId="0" borderId="0" xfId="1" applyNumberFormat="1" applyFont="1"/>
    <xf numFmtId="165" fontId="0" fillId="0" borderId="0" xfId="0" applyNumberFormat="1"/>
    <xf numFmtId="165" fontId="2" fillId="0" borderId="0" xfId="0" applyNumberFormat="1" applyFont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38" fontId="11" fillId="4" borderId="6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38" fontId="12" fillId="0" borderId="7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14" fontId="11" fillId="4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165" fontId="13" fillId="0" borderId="0" xfId="1" applyNumberFormat="1" applyFont="1"/>
    <xf numFmtId="38" fontId="11" fillId="0" borderId="7" xfId="0" applyNumberFormat="1" applyFont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165" fontId="13" fillId="0" borderId="0" xfId="1" applyNumberFormat="1" applyFont="1" applyFill="1" applyBorder="1"/>
    <xf numFmtId="14" fontId="16" fillId="4" borderId="5" xfId="0" applyNumberFormat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38" fontId="16" fillId="4" borderId="6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65" fontId="17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38" fontId="19" fillId="0" borderId="1" xfId="0" applyNumberFormat="1" applyFont="1" applyBorder="1" applyAlignment="1">
      <alignment horizontal="center" vertical="center" wrapText="1"/>
    </xf>
    <xf numFmtId="38" fontId="19" fillId="0" borderId="8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38" fontId="20" fillId="0" borderId="1" xfId="0" applyNumberFormat="1" applyFont="1" applyBorder="1" applyAlignment="1">
      <alignment horizontal="right" vertical="center" wrapText="1"/>
    </xf>
    <xf numFmtId="14" fontId="22" fillId="0" borderId="0" xfId="0" applyNumberFormat="1" applyFont="1" applyAlignment="1">
      <alignment horizontal="center"/>
    </xf>
    <xf numFmtId="0" fontId="18" fillId="0" borderId="0" xfId="0" applyFont="1"/>
    <xf numFmtId="0" fontId="5" fillId="2" borderId="3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165" fontId="7" fillId="0" borderId="3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165" fontId="7" fillId="0" borderId="1" xfId="1" applyNumberFormat="1" applyFont="1" applyBorder="1"/>
    <xf numFmtId="165" fontId="5" fillId="3" borderId="2" xfId="1" applyNumberFormat="1" applyFont="1" applyFill="1" applyBorder="1" applyAlignment="1">
      <alignment horizontal="center" vertical="center" wrapText="1"/>
    </xf>
    <xf numFmtId="3" fontId="23" fillId="0" borderId="0" xfId="0" applyNumberFormat="1" applyFont="1"/>
    <xf numFmtId="0" fontId="23" fillId="0" borderId="0" xfId="0" applyFont="1"/>
    <xf numFmtId="1" fontId="7" fillId="0" borderId="1" xfId="0" applyNumberFormat="1" applyFont="1" applyBorder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4" fontId="7" fillId="3" borderId="1" xfId="0" quotePrefix="1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vertical="center"/>
    </xf>
    <xf numFmtId="165" fontId="17" fillId="3" borderId="0" xfId="0" applyNumberFormat="1" applyFont="1" applyFill="1"/>
    <xf numFmtId="38" fontId="24" fillId="0" borderId="7" xfId="0" applyNumberFormat="1" applyFont="1" applyBorder="1" applyAlignment="1">
      <alignment horizontal="right" vertical="center"/>
    </xf>
    <xf numFmtId="38" fontId="20" fillId="0" borderId="2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14" fontId="10" fillId="0" borderId="0" xfId="0" applyNumberFormat="1" applyFont="1"/>
    <xf numFmtId="38" fontId="10" fillId="0" borderId="0" xfId="0" applyNumberFormat="1" applyFont="1"/>
    <xf numFmtId="38" fontId="26" fillId="3" borderId="0" xfId="0" applyNumberFormat="1" applyFont="1" applyFill="1"/>
    <xf numFmtId="0" fontId="10" fillId="0" borderId="1" xfId="0" applyFont="1" applyBorder="1"/>
    <xf numFmtId="0" fontId="27" fillId="0" borderId="7" xfId="0" applyFont="1" applyBorder="1" applyAlignment="1">
      <alignment horizontal="left" vertical="center"/>
    </xf>
    <xf numFmtId="14" fontId="27" fillId="0" borderId="7" xfId="0" applyNumberFormat="1" applyFont="1" applyBorder="1" applyAlignment="1">
      <alignment horizontal="center" vertical="center"/>
    </xf>
    <xf numFmtId="38" fontId="27" fillId="0" borderId="7" xfId="0" applyNumberFormat="1" applyFont="1" applyBorder="1" applyAlignment="1">
      <alignment horizontal="right" vertical="center"/>
    </xf>
    <xf numFmtId="38" fontId="20" fillId="0" borderId="7" xfId="0" applyNumberFormat="1" applyFont="1" applyBorder="1" applyAlignment="1">
      <alignment horizontal="right" vertical="center"/>
    </xf>
    <xf numFmtId="0" fontId="27" fillId="0" borderId="7" xfId="0" quotePrefix="1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10" fillId="0" borderId="7" xfId="0" applyFont="1" applyBorder="1"/>
    <xf numFmtId="14" fontId="20" fillId="0" borderId="7" xfId="0" applyNumberFormat="1" applyFont="1" applyBorder="1" applyAlignment="1">
      <alignment horizontal="center" vertical="center"/>
    </xf>
    <xf numFmtId="38" fontId="10" fillId="0" borderId="7" xfId="0" applyNumberFormat="1" applyFont="1" applyBorder="1"/>
    <xf numFmtId="0" fontId="28" fillId="0" borderId="7" xfId="0" applyFont="1" applyBorder="1" applyAlignment="1">
      <alignment horizontal="left" vertical="center"/>
    </xf>
    <xf numFmtId="0" fontId="20" fillId="0" borderId="7" xfId="0" applyFont="1" applyBorder="1" applyAlignment="1">
      <alignment horizontal="right" vertical="center"/>
    </xf>
    <xf numFmtId="38" fontId="29" fillId="0" borderId="7" xfId="0" applyNumberFormat="1" applyFont="1" applyBorder="1" applyAlignment="1">
      <alignment horizontal="right" vertical="center"/>
    </xf>
    <xf numFmtId="0" fontId="27" fillId="0" borderId="0" xfId="0" applyFont="1"/>
    <xf numFmtId="0" fontId="27" fillId="0" borderId="0" xfId="0" applyFont="1" applyAlignment="1">
      <alignment horizontal="left" vertical="center"/>
    </xf>
    <xf numFmtId="38" fontId="27" fillId="0" borderId="0" xfId="0" applyNumberFormat="1" applyFont="1" applyAlignment="1">
      <alignment horizontal="right" vertical="center"/>
    </xf>
    <xf numFmtId="38" fontId="29" fillId="0" borderId="0" xfId="0" applyNumberFormat="1" applyFont="1" applyAlignment="1">
      <alignment horizontal="right" vertical="center"/>
    </xf>
    <xf numFmtId="14" fontId="28" fillId="0" borderId="7" xfId="0" applyNumberFormat="1" applyFont="1" applyBorder="1" applyAlignment="1">
      <alignment horizontal="center" vertical="center"/>
    </xf>
    <xf numFmtId="38" fontId="28" fillId="0" borderId="7" xfId="0" applyNumberFormat="1" applyFont="1" applyBorder="1" applyAlignment="1">
      <alignment horizontal="right" vertical="center"/>
    </xf>
    <xf numFmtId="0" fontId="10" fillId="5" borderId="0" xfId="0" applyFont="1" applyFill="1"/>
    <xf numFmtId="0" fontId="28" fillId="0" borderId="0" xfId="0" applyFont="1" applyAlignment="1">
      <alignment horizontal="left" vertical="center"/>
    </xf>
    <xf numFmtId="0" fontId="20" fillId="6" borderId="1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left" vertical="center"/>
    </xf>
    <xf numFmtId="14" fontId="27" fillId="6" borderId="7" xfId="0" applyNumberFormat="1" applyFont="1" applyFill="1" applyBorder="1" applyAlignment="1">
      <alignment horizontal="center" vertical="center"/>
    </xf>
    <xf numFmtId="38" fontId="27" fillId="6" borderId="7" xfId="0" applyNumberFormat="1" applyFont="1" applyFill="1" applyBorder="1" applyAlignment="1">
      <alignment horizontal="right" vertical="center"/>
    </xf>
    <xf numFmtId="38" fontId="29" fillId="6" borderId="7" xfId="0" applyNumberFormat="1" applyFont="1" applyFill="1" applyBorder="1" applyAlignment="1">
      <alignment horizontal="right" vertical="center"/>
    </xf>
    <xf numFmtId="0" fontId="10" fillId="6" borderId="0" xfId="0" applyFont="1" applyFill="1"/>
    <xf numFmtId="0" fontId="10" fillId="0" borderId="0" xfId="0" applyFont="1" applyAlignment="1">
      <alignment horizontal="center"/>
    </xf>
    <xf numFmtId="165" fontId="26" fillId="6" borderId="2" xfId="1" applyNumberFormat="1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left" vertical="center"/>
    </xf>
    <xf numFmtId="38" fontId="29" fillId="6" borderId="0" xfId="0" applyNumberFormat="1" applyFont="1" applyFill="1" applyAlignment="1">
      <alignment horizontal="right" vertical="center"/>
    </xf>
    <xf numFmtId="14" fontId="6" fillId="0" borderId="0" xfId="0" applyNumberFormat="1" applyFont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8" fillId="3" borderId="2" xfId="0" quotePrefix="1" applyNumberFormat="1" applyFont="1" applyFill="1" applyBorder="1" applyAlignment="1">
      <alignment horizontal="center" vertical="center"/>
    </xf>
    <xf numFmtId="14" fontId="8" fillId="3" borderId="4" xfId="0" quotePrefix="1" applyNumberFormat="1" applyFont="1" applyFill="1" applyBorder="1" applyAlignment="1">
      <alignment horizontal="center" vertical="center"/>
    </xf>
    <xf numFmtId="14" fontId="8" fillId="3" borderId="3" xfId="0" quotePrefix="1" applyNumberFormat="1" applyFont="1" applyFill="1" applyBorder="1" applyAlignment="1">
      <alignment horizontal="center" vertical="center"/>
    </xf>
    <xf numFmtId="14" fontId="21" fillId="0" borderId="0" xfId="0" applyNumberFormat="1" applyFont="1" applyAlignment="1">
      <alignment horizontal="center"/>
    </xf>
    <xf numFmtId="0" fontId="27" fillId="3" borderId="7" xfId="0" applyFont="1" applyFill="1" applyBorder="1" applyAlignment="1">
      <alignment horizontal="left" vertical="center"/>
    </xf>
    <xf numFmtId="38" fontId="10" fillId="3" borderId="7" xfId="0" applyNumberFormat="1" applyFont="1" applyFill="1" applyBorder="1"/>
    <xf numFmtId="0" fontId="27" fillId="6" borderId="0" xfId="0" quotePrefix="1" applyFont="1" applyFill="1" applyAlignment="1">
      <alignment horizontal="left" vertical="center"/>
    </xf>
    <xf numFmtId="38" fontId="10" fillId="6" borderId="0" xfId="0" applyNumberFormat="1" applyFont="1" applyFill="1"/>
  </cellXfs>
  <cellStyles count="9">
    <cellStyle name="Comma" xfId="1" builtinId="3"/>
    <cellStyle name="Comma 2 2" xfId="6" xr:uid="{DB023194-9F38-4092-B32E-C31C632F6D6E}"/>
    <cellStyle name="Comma 2 3" xfId="7" xr:uid="{8A4997E2-E1CA-40E4-85E2-38C65C863002}"/>
    <cellStyle name="Normal" xfId="0" builtinId="0"/>
    <cellStyle name="Normal 2" xfId="2" xr:uid="{149543F0-4F7B-439C-85B1-E577338FBAE8}"/>
    <cellStyle name="Normal 2 2" xfId="3" xr:uid="{8ABB937A-F41B-4C49-B0DE-1F42081BFB1D}"/>
    <cellStyle name="Normal 2 2 2" xfId="5" xr:uid="{5E616022-3BC5-40D7-B3FF-61D654B873DC}"/>
    <cellStyle name="Normal 2 2 3" xfId="8" xr:uid="{50F9331A-3313-4D3C-8827-E555FD4FD436}"/>
    <cellStyle name="Normal 3" xfId="4" xr:uid="{D2B4B6B9-0CC4-496E-B082-323CB68312CA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opLeftCell="A2" workbookViewId="0">
      <selection activeCell="E18" sqref="E18"/>
    </sheetView>
  </sheetViews>
  <sheetFormatPr defaultRowHeight="15" x14ac:dyDescent="0.25"/>
  <cols>
    <col min="2" max="2" width="32" customWidth="1"/>
    <col min="3" max="3" width="15.42578125" customWidth="1"/>
    <col min="4" max="4" width="15.5703125" customWidth="1"/>
    <col min="5" max="5" width="14" customWidth="1"/>
    <col min="6" max="6" width="18.85546875" customWidth="1"/>
    <col min="7" max="7" width="12.28515625" customWidth="1"/>
    <col min="8" max="8" width="14" customWidth="1"/>
    <col min="9" max="9" width="15.28515625" bestFit="1" customWidth="1"/>
    <col min="10" max="10" width="14.28515625" bestFit="1" customWidth="1"/>
  </cols>
  <sheetData>
    <row r="1" spans="1:10" ht="19.5" x14ac:dyDescent="0.3">
      <c r="A1" s="124" t="s">
        <v>550</v>
      </c>
      <c r="B1" s="124"/>
      <c r="C1" s="124"/>
      <c r="D1" s="124"/>
      <c r="E1" s="124"/>
      <c r="F1" s="124"/>
    </row>
    <row r="2" spans="1:10" ht="31.5" x14ac:dyDescent="0.25">
      <c r="A2" s="13" t="s">
        <v>1</v>
      </c>
      <c r="B2" s="14" t="s">
        <v>2</v>
      </c>
      <c r="C2" s="23" t="s">
        <v>3</v>
      </c>
      <c r="D2" s="14" t="s">
        <v>4</v>
      </c>
      <c r="E2" s="14" t="s">
        <v>5</v>
      </c>
      <c r="F2" s="14" t="s">
        <v>13</v>
      </c>
      <c r="G2" s="7"/>
      <c r="H2" s="7"/>
    </row>
    <row r="3" spans="1:10" ht="15.75" x14ac:dyDescent="0.25">
      <c r="A3" s="26"/>
      <c r="B3" s="27" t="s">
        <v>9</v>
      </c>
      <c r="C3" s="33">
        <v>70849319</v>
      </c>
      <c r="D3" s="27"/>
      <c r="E3" s="27"/>
      <c r="F3" s="27"/>
      <c r="G3" s="32"/>
      <c r="H3" s="7"/>
      <c r="I3" s="31"/>
      <c r="J3" s="31"/>
    </row>
    <row r="4" spans="1:10" ht="15.75" x14ac:dyDescent="0.25">
      <c r="A4" s="12"/>
      <c r="B4" s="8" t="s">
        <v>29</v>
      </c>
      <c r="C4" s="9">
        <v>61542890</v>
      </c>
      <c r="D4" s="9"/>
      <c r="E4" s="10"/>
      <c r="F4" s="10"/>
      <c r="G4" s="32"/>
      <c r="H4" s="32"/>
    </row>
    <row r="5" spans="1:10" ht="15.75" x14ac:dyDescent="0.25">
      <c r="A5" s="12"/>
      <c r="B5" s="8" t="s">
        <v>30</v>
      </c>
      <c r="C5" s="9">
        <v>17661330</v>
      </c>
      <c r="D5" s="9"/>
      <c r="E5" s="10"/>
      <c r="F5" s="10"/>
      <c r="G5" s="32"/>
      <c r="H5" s="32"/>
    </row>
    <row r="6" spans="1:10" ht="15.75" x14ac:dyDescent="0.25">
      <c r="A6" s="12"/>
      <c r="B6" s="8" t="s">
        <v>31</v>
      </c>
      <c r="C6" s="9">
        <v>56293362</v>
      </c>
      <c r="D6" s="9"/>
      <c r="E6" s="10"/>
      <c r="F6" s="10"/>
      <c r="G6" s="32"/>
      <c r="H6" s="32"/>
    </row>
    <row r="7" spans="1:10" ht="15.75" x14ac:dyDescent="0.25">
      <c r="A7" s="12"/>
      <c r="B7" s="8" t="s">
        <v>32</v>
      </c>
      <c r="C7" s="9">
        <v>42066048</v>
      </c>
      <c r="D7" s="9"/>
      <c r="E7" s="10"/>
      <c r="F7" s="10"/>
      <c r="G7" s="32"/>
      <c r="H7" s="32"/>
    </row>
    <row r="8" spans="1:10" ht="15.75" x14ac:dyDescent="0.25">
      <c r="A8" s="12"/>
      <c r="B8" s="8" t="s">
        <v>33</v>
      </c>
      <c r="C8" s="9">
        <v>35806883</v>
      </c>
      <c r="D8" s="9"/>
      <c r="E8" s="10"/>
      <c r="F8" s="10"/>
      <c r="G8" s="32"/>
      <c r="H8" s="32"/>
    </row>
    <row r="9" spans="1:10" ht="15.75" hidden="1" x14ac:dyDescent="0.25">
      <c r="A9" s="12"/>
      <c r="B9" s="8" t="s">
        <v>34</v>
      </c>
      <c r="C9" s="9"/>
      <c r="D9" s="9"/>
      <c r="E9" s="10"/>
      <c r="F9" s="10"/>
      <c r="G9" s="32"/>
      <c r="H9" s="32"/>
    </row>
    <row r="10" spans="1:10" ht="15.75" hidden="1" x14ac:dyDescent="0.25">
      <c r="A10" s="12"/>
      <c r="B10" s="8" t="s">
        <v>35</v>
      </c>
      <c r="C10" s="9"/>
      <c r="D10" s="9"/>
      <c r="E10" s="10"/>
      <c r="F10" s="10"/>
      <c r="G10" s="32"/>
      <c r="H10" s="32"/>
    </row>
    <row r="11" spans="1:10" ht="15.75" hidden="1" x14ac:dyDescent="0.25">
      <c r="A11" s="12"/>
      <c r="B11" s="8" t="s">
        <v>36</v>
      </c>
      <c r="C11" s="9"/>
      <c r="D11" s="9"/>
      <c r="E11" s="10"/>
      <c r="F11" s="10"/>
      <c r="G11" s="32"/>
      <c r="H11" s="32"/>
    </row>
    <row r="12" spans="1:10" ht="15.75" hidden="1" x14ac:dyDescent="0.25">
      <c r="A12" s="12"/>
      <c r="B12" s="8" t="s">
        <v>37</v>
      </c>
      <c r="C12" s="9"/>
      <c r="D12" s="9"/>
      <c r="E12" s="10"/>
      <c r="F12" s="10"/>
      <c r="G12" s="32"/>
      <c r="H12" s="32"/>
    </row>
    <row r="13" spans="1:10" ht="15.75" hidden="1" x14ac:dyDescent="0.25">
      <c r="A13" s="12"/>
      <c r="B13" s="8" t="s">
        <v>38</v>
      </c>
      <c r="C13" s="9"/>
      <c r="D13" s="9"/>
      <c r="E13" s="10"/>
      <c r="F13" s="10"/>
      <c r="G13" s="32"/>
      <c r="H13" s="32"/>
    </row>
    <row r="14" spans="1:10" ht="15.75" hidden="1" x14ac:dyDescent="0.25">
      <c r="A14" s="12"/>
      <c r="B14" s="8" t="s">
        <v>39</v>
      </c>
      <c r="C14" s="9"/>
      <c r="D14" s="9"/>
      <c r="E14" s="10"/>
      <c r="F14" s="10"/>
      <c r="G14" s="32"/>
      <c r="H14" s="32"/>
    </row>
    <row r="15" spans="1:10" ht="15.75" hidden="1" x14ac:dyDescent="0.25">
      <c r="A15" s="12"/>
      <c r="B15" s="8" t="s">
        <v>40</v>
      </c>
      <c r="C15" s="9"/>
      <c r="D15" s="9"/>
      <c r="E15" s="10"/>
      <c r="F15" s="10"/>
      <c r="G15" s="32"/>
      <c r="H15" s="32"/>
    </row>
    <row r="16" spans="1:10" ht="15.75" x14ac:dyDescent="0.25">
      <c r="A16" s="12"/>
      <c r="B16" s="8"/>
      <c r="C16" s="9"/>
      <c r="D16" s="9"/>
      <c r="E16" s="10"/>
      <c r="F16" s="11"/>
      <c r="H16" s="31"/>
    </row>
    <row r="17" spans="1:8" ht="15.75" x14ac:dyDescent="0.25">
      <c r="A17" s="125" t="s">
        <v>6</v>
      </c>
      <c r="B17" s="126"/>
      <c r="C17" s="15">
        <f>SUM(C4:C16)</f>
        <v>213370513</v>
      </c>
      <c r="D17" s="15"/>
      <c r="E17" s="17"/>
      <c r="F17" s="15"/>
      <c r="H17" s="31"/>
    </row>
    <row r="18" spans="1:8" ht="15.75" x14ac:dyDescent="0.25">
      <c r="A18" s="12"/>
      <c r="B18" s="21" t="s">
        <v>41</v>
      </c>
      <c r="C18" s="9"/>
      <c r="D18" s="9">
        <v>5238114</v>
      </c>
      <c r="E18" s="10"/>
      <c r="F18" s="11"/>
      <c r="H18" s="31"/>
    </row>
    <row r="19" spans="1:8" ht="15.75" x14ac:dyDescent="0.25">
      <c r="A19" s="12"/>
      <c r="B19" s="21" t="s">
        <v>42</v>
      </c>
      <c r="C19" s="9"/>
      <c r="D19" s="9">
        <v>5109045</v>
      </c>
      <c r="E19" s="10"/>
      <c r="F19" s="11"/>
      <c r="H19" s="31"/>
    </row>
    <row r="20" spans="1:8" ht="15.75" x14ac:dyDescent="0.25">
      <c r="A20" s="12"/>
      <c r="B20" s="21" t="s">
        <v>43</v>
      </c>
      <c r="C20" s="9"/>
      <c r="D20" s="9">
        <v>6924410</v>
      </c>
      <c r="E20" s="10"/>
      <c r="F20" s="11"/>
      <c r="H20" s="31"/>
    </row>
    <row r="21" spans="1:8" ht="15.75" x14ac:dyDescent="0.25">
      <c r="A21" s="12"/>
      <c r="B21" s="21" t="s">
        <v>44</v>
      </c>
      <c r="C21" s="9"/>
      <c r="D21" s="9">
        <v>3422828</v>
      </c>
      <c r="E21" s="10"/>
      <c r="F21" s="11"/>
      <c r="H21" s="31"/>
    </row>
    <row r="22" spans="1:8" ht="15.75" x14ac:dyDescent="0.25">
      <c r="A22" s="12"/>
      <c r="B22" s="21" t="s">
        <v>45</v>
      </c>
      <c r="C22" s="9"/>
      <c r="D22" s="9">
        <v>0</v>
      </c>
      <c r="E22" s="10"/>
      <c r="F22" s="11"/>
      <c r="H22" s="31"/>
    </row>
    <row r="23" spans="1:8" ht="15.75" hidden="1" x14ac:dyDescent="0.25">
      <c r="A23" s="12"/>
      <c r="B23" s="21" t="s">
        <v>46</v>
      </c>
      <c r="C23" s="9"/>
      <c r="D23" s="9"/>
      <c r="E23" s="10"/>
      <c r="F23" s="11"/>
      <c r="H23" s="31"/>
    </row>
    <row r="24" spans="1:8" ht="15.75" hidden="1" x14ac:dyDescent="0.25">
      <c r="A24" s="12"/>
      <c r="B24" s="21" t="s">
        <v>47</v>
      </c>
      <c r="C24" s="9"/>
      <c r="D24" s="9"/>
      <c r="E24" s="10"/>
      <c r="F24" s="11"/>
      <c r="H24" s="31"/>
    </row>
    <row r="25" spans="1:8" ht="15.75" hidden="1" x14ac:dyDescent="0.25">
      <c r="A25" s="12"/>
      <c r="B25" s="21" t="s">
        <v>48</v>
      </c>
      <c r="C25" s="9"/>
      <c r="D25" s="9"/>
      <c r="E25" s="10"/>
      <c r="F25" s="11"/>
      <c r="H25" s="31"/>
    </row>
    <row r="26" spans="1:8" ht="15.75" hidden="1" x14ac:dyDescent="0.25">
      <c r="A26" s="12"/>
      <c r="B26" s="21" t="s">
        <v>49</v>
      </c>
      <c r="C26" s="9"/>
      <c r="D26" s="9"/>
      <c r="E26" s="10"/>
      <c r="F26" s="11"/>
      <c r="H26" s="31"/>
    </row>
    <row r="27" spans="1:8" ht="15.75" hidden="1" x14ac:dyDescent="0.25">
      <c r="A27" s="12"/>
      <c r="B27" s="21" t="s">
        <v>50</v>
      </c>
      <c r="C27" s="9"/>
      <c r="D27" s="9"/>
      <c r="E27" s="10"/>
      <c r="F27" s="11"/>
      <c r="H27" s="31"/>
    </row>
    <row r="28" spans="1:8" ht="15.75" hidden="1" x14ac:dyDescent="0.25">
      <c r="A28" s="12"/>
      <c r="B28" s="21" t="s">
        <v>51</v>
      </c>
      <c r="C28" s="9"/>
      <c r="D28" s="9"/>
      <c r="E28" s="10"/>
      <c r="F28" s="11"/>
      <c r="H28" s="31"/>
    </row>
    <row r="29" spans="1:8" ht="15.75" hidden="1" x14ac:dyDescent="0.25">
      <c r="A29" s="12"/>
      <c r="B29" s="21" t="s">
        <v>52</v>
      </c>
      <c r="C29" s="9"/>
      <c r="D29" s="9"/>
      <c r="E29" s="10"/>
      <c r="F29" s="11"/>
      <c r="H29" s="31"/>
    </row>
    <row r="30" spans="1:8" ht="15.75" x14ac:dyDescent="0.25">
      <c r="A30" s="12"/>
      <c r="B30" s="21"/>
      <c r="C30" s="9"/>
      <c r="D30" s="9"/>
      <c r="E30" s="10"/>
      <c r="F30" s="11"/>
    </row>
    <row r="31" spans="1:8" ht="15.75" x14ac:dyDescent="0.25">
      <c r="A31" s="125" t="s">
        <v>7</v>
      </c>
      <c r="B31" s="126"/>
      <c r="C31" s="15"/>
      <c r="D31" s="15">
        <f>SUM(D18:D30)</f>
        <v>20694397</v>
      </c>
      <c r="E31" s="17"/>
      <c r="F31" s="18"/>
      <c r="H31" s="31"/>
    </row>
    <row r="32" spans="1:8" ht="15.75" x14ac:dyDescent="0.25">
      <c r="A32" s="12"/>
      <c r="B32" s="21" t="s">
        <v>53</v>
      </c>
      <c r="C32" s="9"/>
      <c r="D32" s="9"/>
      <c r="E32" s="10">
        <v>1446444</v>
      </c>
      <c r="F32" s="11"/>
    </row>
    <row r="33" spans="1:8" ht="15.75" x14ac:dyDescent="0.25">
      <c r="A33" s="12"/>
      <c r="B33" s="21" t="s">
        <v>54</v>
      </c>
      <c r="C33" s="9"/>
      <c r="D33" s="9"/>
      <c r="E33" s="10">
        <v>0</v>
      </c>
      <c r="F33" s="11"/>
    </row>
    <row r="34" spans="1:8" ht="15.75" x14ac:dyDescent="0.25">
      <c r="A34" s="12"/>
      <c r="B34" s="21" t="s">
        <v>55</v>
      </c>
      <c r="C34" s="9"/>
      <c r="D34" s="9"/>
      <c r="E34" s="10">
        <v>216000</v>
      </c>
      <c r="F34" s="11"/>
    </row>
    <row r="35" spans="1:8" ht="15.75" x14ac:dyDescent="0.25">
      <c r="A35" s="12"/>
      <c r="B35" s="21" t="s">
        <v>56</v>
      </c>
      <c r="C35" s="9"/>
      <c r="D35" s="9"/>
      <c r="E35" s="10">
        <v>2680464</v>
      </c>
      <c r="F35" s="11"/>
    </row>
    <row r="36" spans="1:8" ht="15.75" x14ac:dyDescent="0.25">
      <c r="A36" s="12"/>
      <c r="B36" s="21" t="s">
        <v>57</v>
      </c>
      <c r="C36" s="9"/>
      <c r="D36" s="9"/>
      <c r="E36" s="10">
        <v>0</v>
      </c>
      <c r="F36" s="11"/>
    </row>
    <row r="37" spans="1:8" ht="15.75" hidden="1" x14ac:dyDescent="0.25">
      <c r="A37" s="12"/>
      <c r="B37" s="21" t="s">
        <v>58</v>
      </c>
      <c r="C37" s="9"/>
      <c r="D37" s="9"/>
      <c r="E37" s="10"/>
      <c r="F37" s="11"/>
    </row>
    <row r="38" spans="1:8" ht="15.75" hidden="1" x14ac:dyDescent="0.25">
      <c r="A38" s="12"/>
      <c r="B38" s="21" t="s">
        <v>59</v>
      </c>
      <c r="C38" s="9"/>
      <c r="D38" s="9"/>
      <c r="E38" s="10"/>
      <c r="F38" s="11"/>
    </row>
    <row r="39" spans="1:8" ht="15.75" hidden="1" x14ac:dyDescent="0.25">
      <c r="A39" s="12"/>
      <c r="B39" s="21" t="s">
        <v>60</v>
      </c>
      <c r="C39" s="9"/>
      <c r="D39" s="9"/>
      <c r="E39" s="10"/>
      <c r="F39" s="11"/>
    </row>
    <row r="40" spans="1:8" ht="15.75" hidden="1" x14ac:dyDescent="0.25">
      <c r="A40" s="12"/>
      <c r="B40" s="21" t="s">
        <v>61</v>
      </c>
      <c r="C40" s="9"/>
      <c r="D40" s="9"/>
      <c r="E40" s="10"/>
      <c r="F40" s="11"/>
    </row>
    <row r="41" spans="1:8" ht="15.75" hidden="1" x14ac:dyDescent="0.25">
      <c r="A41" s="12"/>
      <c r="B41" s="21" t="s">
        <v>62</v>
      </c>
      <c r="C41" s="9"/>
      <c r="D41" s="9"/>
      <c r="E41" s="10"/>
      <c r="F41" s="11"/>
    </row>
    <row r="42" spans="1:8" ht="15.75" hidden="1" x14ac:dyDescent="0.25">
      <c r="A42" s="12"/>
      <c r="B42" s="21" t="s">
        <v>63</v>
      </c>
      <c r="C42" s="9"/>
      <c r="D42" s="9"/>
      <c r="E42" s="10"/>
      <c r="F42" s="11"/>
    </row>
    <row r="43" spans="1:8" ht="15.75" hidden="1" x14ac:dyDescent="0.25">
      <c r="A43" s="12"/>
      <c r="B43" s="21" t="s">
        <v>64</v>
      </c>
      <c r="C43" s="9"/>
      <c r="D43" s="9"/>
      <c r="E43" s="10"/>
      <c r="F43" s="11"/>
    </row>
    <row r="44" spans="1:8" ht="15.75" x14ac:dyDescent="0.25">
      <c r="A44" s="12"/>
      <c r="B44" s="21"/>
      <c r="C44" s="9"/>
      <c r="D44" s="9"/>
      <c r="E44" s="10"/>
      <c r="F44" s="11"/>
      <c r="H44" s="31"/>
    </row>
    <row r="45" spans="1:8" ht="15.75" x14ac:dyDescent="0.25">
      <c r="A45" s="125" t="s">
        <v>12</v>
      </c>
      <c r="B45" s="126"/>
      <c r="C45" s="15"/>
      <c r="D45" s="15"/>
      <c r="E45" s="15">
        <f>SUM(E32:E44)</f>
        <v>4342908</v>
      </c>
      <c r="F45" s="18"/>
    </row>
    <row r="46" spans="1:8" ht="15.75" x14ac:dyDescent="0.25">
      <c r="A46" s="12"/>
      <c r="B46" s="21" t="s">
        <v>65</v>
      </c>
      <c r="C46" s="9"/>
      <c r="D46" s="9"/>
      <c r="E46" s="10"/>
      <c r="F46" s="10">
        <v>70849314</v>
      </c>
      <c r="G46" t="s">
        <v>551</v>
      </c>
      <c r="H46" s="22"/>
    </row>
    <row r="47" spans="1:8" ht="15.75" x14ac:dyDescent="0.25">
      <c r="A47" s="12"/>
      <c r="B47" s="21" t="s">
        <v>66</v>
      </c>
      <c r="C47" s="9"/>
      <c r="D47" s="9"/>
      <c r="E47" s="10"/>
      <c r="F47" s="10">
        <v>0</v>
      </c>
      <c r="H47" s="22"/>
    </row>
    <row r="48" spans="1:8" ht="15.75" x14ac:dyDescent="0.25">
      <c r="A48" s="12"/>
      <c r="B48" s="21" t="s">
        <v>67</v>
      </c>
      <c r="C48" s="9"/>
      <c r="D48" s="9"/>
      <c r="E48" s="10"/>
      <c r="F48" s="10">
        <v>67410611</v>
      </c>
      <c r="H48" s="22"/>
    </row>
    <row r="49" spans="1:9" ht="15.75" x14ac:dyDescent="0.25">
      <c r="A49" s="12"/>
      <c r="B49" s="21" t="s">
        <v>68</v>
      </c>
      <c r="C49" s="9"/>
      <c r="D49" s="9"/>
      <c r="E49" s="10"/>
      <c r="F49" s="10">
        <v>49152946</v>
      </c>
      <c r="G49" t="s">
        <v>552</v>
      </c>
      <c r="H49" s="22"/>
    </row>
    <row r="50" spans="1:9" ht="15.75" x14ac:dyDescent="0.25">
      <c r="A50" s="12"/>
      <c r="B50" s="21" t="s">
        <v>69</v>
      </c>
      <c r="C50" s="9"/>
      <c r="D50" s="9"/>
      <c r="E50" s="10"/>
      <c r="F50" s="10">
        <v>31457254</v>
      </c>
      <c r="H50" s="22"/>
    </row>
    <row r="51" spans="1:9" ht="15.75" hidden="1" x14ac:dyDescent="0.25">
      <c r="A51" s="12"/>
      <c r="B51" s="21" t="s">
        <v>70</v>
      </c>
      <c r="C51" s="9"/>
      <c r="D51" s="9"/>
      <c r="E51" s="10"/>
      <c r="F51" s="10"/>
      <c r="H51" s="22"/>
    </row>
    <row r="52" spans="1:9" ht="15.75" hidden="1" x14ac:dyDescent="0.25">
      <c r="A52" s="12"/>
      <c r="B52" s="21" t="s">
        <v>71</v>
      </c>
      <c r="C52" s="9"/>
      <c r="D52" s="9"/>
      <c r="E52" s="10"/>
      <c r="F52" s="10"/>
      <c r="H52" s="22"/>
    </row>
    <row r="53" spans="1:9" ht="15.75" hidden="1" x14ac:dyDescent="0.25">
      <c r="A53" s="12"/>
      <c r="B53" s="21" t="s">
        <v>72</v>
      </c>
      <c r="C53" s="9"/>
      <c r="D53" s="9"/>
      <c r="E53" s="10"/>
      <c r="F53" s="10"/>
      <c r="H53" s="22"/>
    </row>
    <row r="54" spans="1:9" ht="15.75" hidden="1" x14ac:dyDescent="0.25">
      <c r="A54" s="12"/>
      <c r="B54" s="21" t="s">
        <v>73</v>
      </c>
      <c r="C54" s="9"/>
      <c r="D54" s="9"/>
      <c r="E54" s="10"/>
      <c r="F54" s="10"/>
      <c r="H54" s="22"/>
    </row>
    <row r="55" spans="1:9" ht="15.75" hidden="1" x14ac:dyDescent="0.25">
      <c r="A55" s="12"/>
      <c r="B55" s="21" t="s">
        <v>74</v>
      </c>
      <c r="C55" s="9"/>
      <c r="D55" s="9"/>
      <c r="E55" s="10"/>
      <c r="F55" s="10"/>
      <c r="H55" s="22"/>
    </row>
    <row r="56" spans="1:9" ht="15.75" hidden="1" x14ac:dyDescent="0.25">
      <c r="A56" s="12"/>
      <c r="B56" s="21" t="s">
        <v>75</v>
      </c>
      <c r="C56" s="9"/>
      <c r="D56" s="9"/>
      <c r="E56" s="10"/>
      <c r="F56" s="10"/>
      <c r="H56" s="22"/>
    </row>
    <row r="57" spans="1:9" ht="15.75" hidden="1" x14ac:dyDescent="0.25">
      <c r="A57" s="12"/>
      <c r="B57" s="21" t="s">
        <v>76</v>
      </c>
      <c r="C57" s="9"/>
      <c r="D57" s="9"/>
      <c r="E57" s="10"/>
      <c r="F57" s="10"/>
      <c r="H57" s="22"/>
    </row>
    <row r="58" spans="1:9" ht="15.75" x14ac:dyDescent="0.25">
      <c r="A58" s="12"/>
      <c r="B58" s="8"/>
      <c r="C58" s="9"/>
      <c r="D58" s="9"/>
      <c r="E58" s="10"/>
      <c r="F58" s="10"/>
      <c r="H58" s="22"/>
    </row>
    <row r="59" spans="1:9" ht="15.75" x14ac:dyDescent="0.25">
      <c r="A59" s="125" t="s">
        <v>8</v>
      </c>
      <c r="B59" s="126"/>
      <c r="C59" s="19"/>
      <c r="D59" s="16"/>
      <c r="E59" s="18"/>
      <c r="F59" s="20">
        <f>SUM(F46:F58)</f>
        <v>218870125</v>
      </c>
      <c r="H59" s="30"/>
      <c r="I59" s="31"/>
    </row>
    <row r="60" spans="1:9" ht="21.75" customHeight="1" x14ac:dyDescent="0.3">
      <c r="A60" s="127" t="s">
        <v>15</v>
      </c>
      <c r="B60" s="128"/>
      <c r="C60" s="128"/>
      <c r="D60" s="128"/>
      <c r="E60" s="129"/>
      <c r="F60" s="28">
        <f>C3+C17-D31-E45-F59</f>
        <v>40312402</v>
      </c>
      <c r="H60" s="30"/>
      <c r="I60" s="31"/>
    </row>
    <row r="61" spans="1:9" ht="15.75" x14ac:dyDescent="0.25">
      <c r="A61" s="2"/>
      <c r="B61" s="5"/>
      <c r="C61" s="24"/>
      <c r="D61" s="3"/>
      <c r="F61" s="30"/>
      <c r="H61" s="30"/>
      <c r="I61" s="31"/>
    </row>
    <row r="62" spans="1:9" ht="15.75" x14ac:dyDescent="0.25">
      <c r="A62" s="2"/>
      <c r="B62" s="5"/>
      <c r="C62" s="24"/>
      <c r="D62" s="3"/>
      <c r="F62" s="30"/>
      <c r="H62" s="30"/>
      <c r="I62" s="31"/>
    </row>
    <row r="63" spans="1:9" ht="15.75" x14ac:dyDescent="0.25">
      <c r="A63" s="2"/>
      <c r="B63" s="5"/>
      <c r="C63" s="24"/>
      <c r="D63" s="3"/>
      <c r="E63" s="1"/>
      <c r="F63" s="30"/>
      <c r="H63" s="30"/>
      <c r="I63" s="31"/>
    </row>
    <row r="64" spans="1:9" ht="15.75" x14ac:dyDescent="0.25">
      <c r="A64" s="6"/>
      <c r="C64" s="25"/>
      <c r="D64" s="4"/>
      <c r="E64" s="1"/>
      <c r="F64" s="30"/>
      <c r="H64" s="30"/>
      <c r="I64" s="31"/>
    </row>
    <row r="65" spans="5:9" ht="15.75" x14ac:dyDescent="0.25">
      <c r="E65" s="1"/>
      <c r="F65" s="30"/>
      <c r="H65" s="31"/>
      <c r="I65" s="31"/>
    </row>
    <row r="66" spans="5:9" x14ac:dyDescent="0.25">
      <c r="F66" s="30"/>
      <c r="H66" s="31"/>
      <c r="I66" s="31"/>
    </row>
    <row r="67" spans="5:9" x14ac:dyDescent="0.25">
      <c r="F67" s="30"/>
      <c r="H67" s="31"/>
      <c r="I67" s="31"/>
    </row>
  </sheetData>
  <mergeCells count="6">
    <mergeCell ref="A1:F1"/>
    <mergeCell ref="A17:B17"/>
    <mergeCell ref="A31:B31"/>
    <mergeCell ref="A59:B59"/>
    <mergeCell ref="A60:E60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1A56-E454-4F78-82F5-815D5994F3FB}">
  <dimension ref="A2:K28"/>
  <sheetViews>
    <sheetView workbookViewId="0">
      <selection activeCell="I10" sqref="I10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30" t="s">
        <v>563</v>
      </c>
      <c r="C2" s="130"/>
      <c r="D2" s="130"/>
      <c r="E2" s="130"/>
      <c r="F2" s="130"/>
      <c r="G2" s="130"/>
      <c r="H2" s="130"/>
    </row>
    <row r="3" spans="1:11" s="68" customFormat="1" ht="19.5" x14ac:dyDescent="0.3">
      <c r="A3" s="67"/>
      <c r="B3" s="67"/>
      <c r="C3" s="67" t="s">
        <v>562</v>
      </c>
      <c r="D3" s="67" t="s">
        <v>564</v>
      </c>
      <c r="E3" s="67" t="s">
        <v>565</v>
      </c>
      <c r="F3" s="67"/>
      <c r="G3" s="67" t="s">
        <v>566</v>
      </c>
      <c r="H3" s="67"/>
    </row>
    <row r="4" spans="1:11" ht="15.75" x14ac:dyDescent="0.25">
      <c r="B4" s="13" t="s">
        <v>567</v>
      </c>
      <c r="C4" s="69" t="s">
        <v>568</v>
      </c>
      <c r="D4" s="14" t="s">
        <v>569</v>
      </c>
      <c r="E4" s="14" t="s">
        <v>5</v>
      </c>
      <c r="F4" s="14" t="s">
        <v>570</v>
      </c>
      <c r="G4" s="14" t="s">
        <v>571</v>
      </c>
      <c r="H4" s="14" t="s">
        <v>572</v>
      </c>
      <c r="I4" s="54"/>
      <c r="J4" s="54"/>
    </row>
    <row r="5" spans="1:11" s="77" customFormat="1" ht="15.75" x14ac:dyDescent="0.25">
      <c r="A5" s="70"/>
      <c r="B5" s="71" t="s">
        <v>573</v>
      </c>
      <c r="C5" s="72"/>
      <c r="D5" s="73"/>
      <c r="E5" s="74"/>
      <c r="F5" s="74"/>
      <c r="G5" s="74"/>
      <c r="H5" s="75">
        <v>70849319</v>
      </c>
      <c r="I5" s="76"/>
      <c r="J5" s="76"/>
    </row>
    <row r="6" spans="1:11" s="77" customFormat="1" ht="15.75" x14ac:dyDescent="0.25">
      <c r="B6" s="78">
        <v>1</v>
      </c>
      <c r="C6" s="79">
        <f>SUMIFS('Tổng chi tiết'!$M:$M,'Tổng chi tiết'!$B:$B,'CÔNG NỢ'!$B6,'Tổng chi tiết'!$A:$A,"BH")</f>
        <v>61542890</v>
      </c>
      <c r="D6" s="79">
        <f>SUMIFS('Tổng chi tiết'!$M:$M,'Tổng chi tiết'!$B:$B,'CÔNG NỢ'!$B6,'Tổng chi tiết'!$A:$A,"TRA")</f>
        <v>-5243571</v>
      </c>
      <c r="E6" s="79">
        <f>SUMIFS('Tổng chi tiết'!$M:$M,'Tổng chi tiết'!$B:$B,'CÔNG NỢ'!$B6,'Tổng chi tiết'!$A:$A,"GT")</f>
        <v>-1446444</v>
      </c>
      <c r="F6" s="79">
        <f>SUM(C6:E6)</f>
        <v>54852875</v>
      </c>
      <c r="G6" s="79">
        <f>SUMIFS('Tổng chi tiết'!$M:$M,'Tổng chi tiết'!$B:$B,'CÔNG NỢ'!$B6,'Tổng chi tiết'!$A:$A,"TT")</f>
        <v>-70849314</v>
      </c>
      <c r="H6" s="80">
        <f>H5+SUM(F6:G6)</f>
        <v>54852880</v>
      </c>
      <c r="I6" s="29" t="s">
        <v>1303</v>
      </c>
      <c r="J6" s="76"/>
    </row>
    <row r="7" spans="1:11" s="77" customFormat="1" ht="15.75" x14ac:dyDescent="0.25">
      <c r="B7" s="78">
        <v>2</v>
      </c>
      <c r="C7" s="79">
        <f>SUMIFS('Tổng chi tiết'!$M:$M,'Tổng chi tiết'!$B:$B,'CÔNG NỢ'!$B7,'Tổng chi tiết'!$A:$A,"BH")</f>
        <v>17661330</v>
      </c>
      <c r="D7" s="79">
        <f>SUMIFS('Tổng chi tiết'!$M:$M,'Tổng chi tiết'!$B:$B,'CÔNG NỢ'!$B7,'Tổng chi tiết'!$A:$A,"TRA")</f>
        <v>-5109045</v>
      </c>
      <c r="E7" s="79">
        <f>SUMIFS('Tổng chi tiết'!$M:$M,'Tổng chi tiết'!$B:$B,'CÔNG NỢ'!$B7,'Tổng chi tiết'!$A:$A,"GT")</f>
        <v>0</v>
      </c>
      <c r="F7" s="79">
        <f t="shared" ref="F7:F17" si="0">SUM(C7:E7)</f>
        <v>12552285</v>
      </c>
      <c r="G7" s="79">
        <f>SUMIFS('Tổng chi tiết'!$M:$M,'Tổng chi tiết'!$B:$B,'CÔNG NỢ'!$B7,'Tổng chi tiết'!$A:$A,"TT")</f>
        <v>0</v>
      </c>
      <c r="H7" s="80">
        <f t="shared" ref="H7:H17" si="1">H6+SUM(F7:G7)</f>
        <v>67405165</v>
      </c>
      <c r="I7" s="76"/>
      <c r="J7" s="76"/>
    </row>
    <row r="8" spans="1:11" s="77" customFormat="1" ht="15.75" x14ac:dyDescent="0.25">
      <c r="B8" s="78">
        <v>3</v>
      </c>
      <c r="C8" s="79">
        <f>SUMIFS('Tổng chi tiết'!$M:$M,'Tổng chi tiết'!$B:$B,'CÔNG NỢ'!$B8,'Tổng chi tiết'!$A:$A,"BH")</f>
        <v>56293362</v>
      </c>
      <c r="D8" s="79">
        <f>SUMIFS('Tổng chi tiết'!$M:$M,'Tổng chi tiết'!$B:$B,'CÔNG NỢ'!$B8,'Tổng chi tiết'!$A:$A,"TRA")</f>
        <v>-6924410</v>
      </c>
      <c r="E8" s="79">
        <f>SUMIFS('Tổng chi tiết'!$M:$M,'Tổng chi tiết'!$B:$B,'CÔNG NỢ'!$B8,'Tổng chi tiết'!$A:$A,"GT")</f>
        <v>-215999.92</v>
      </c>
      <c r="F8" s="79">
        <f t="shared" si="0"/>
        <v>49152952.079999998</v>
      </c>
      <c r="G8" s="79">
        <f>SUMIFS('Tổng chi tiết'!$M:$M,'Tổng chi tiết'!$B:$B,'CÔNG NỢ'!$B8,'Tổng chi tiết'!$A:$A,"TT")</f>
        <v>-67410611</v>
      </c>
      <c r="H8" s="80">
        <f t="shared" si="1"/>
        <v>49147506.079999998</v>
      </c>
      <c r="I8" s="29" t="s">
        <v>1307</v>
      </c>
      <c r="J8" s="76"/>
    </row>
    <row r="9" spans="1:11" s="77" customFormat="1" ht="15.75" x14ac:dyDescent="0.25">
      <c r="B9" s="78">
        <v>4</v>
      </c>
      <c r="C9" s="79">
        <f>SUMIFS('Tổng chi tiết'!$M:$M,'Tổng chi tiết'!$B:$B,'CÔNG NỢ'!$B9,'Tổng chi tiết'!$A:$A,"BH")</f>
        <v>36665173</v>
      </c>
      <c r="D9" s="79">
        <f>SUMIFS('Tổng chi tiết'!$M:$M,'Tổng chi tiết'!$B:$B,'CÔNG NỢ'!$B9,'Tổng chi tiết'!$A:$A,"TRA")</f>
        <v>-3422823</v>
      </c>
      <c r="E9" s="79">
        <f>SUMIFS('Tổng chi tiết'!$M:$M,'Tổng chi tiết'!$B:$B,'CÔNG NỢ'!$B9,'Tổng chi tiết'!$A:$A,"GT")</f>
        <v>-2032463.7999999998</v>
      </c>
      <c r="F9" s="79">
        <f t="shared" si="0"/>
        <v>31209886.199999999</v>
      </c>
      <c r="G9" s="79">
        <f>SUMIFS('Tổng chi tiết'!$M:$M,'Tổng chi tiết'!$B:$B,'CÔNG NỢ'!$B9,'Tổng chi tiết'!$A:$A,"TT")</f>
        <v>-49152946</v>
      </c>
      <c r="H9" s="80">
        <f t="shared" si="1"/>
        <v>31204446.279999997</v>
      </c>
      <c r="I9" s="29" t="s">
        <v>1310</v>
      </c>
      <c r="J9" s="76"/>
    </row>
    <row r="10" spans="1:11" s="77" customFormat="1" ht="15.75" x14ac:dyDescent="0.25">
      <c r="B10" s="78">
        <v>5</v>
      </c>
      <c r="C10" s="79">
        <f>SUMIFS('Tổng chi tiết'!$M:$M,'Tổng chi tiết'!$B:$B,'CÔNG NỢ'!$B10,'Tổng chi tiết'!$A:$A,"BH")</f>
        <v>31639886</v>
      </c>
      <c r="D10" s="79">
        <f>SUMIFS('Tổng chi tiết'!$M:$M,'Tổng chi tiết'!$B:$B,'CÔNG NỢ'!$B10,'Tổng chi tiết'!$A:$A,"TRA")</f>
        <v>-2213045</v>
      </c>
      <c r="E10" s="79">
        <f>SUMIFS('Tổng chi tiết'!$M:$M,'Tổng chi tiết'!$B:$B,'CÔNG NỢ'!$B10,'Tổng chi tiết'!$A:$A,"GT")</f>
        <v>-647999.92000000004</v>
      </c>
      <c r="F10" s="79">
        <f t="shared" si="0"/>
        <v>28778841.079999998</v>
      </c>
      <c r="G10" s="79">
        <f>SUMIFS('Tổng chi tiết'!$M:$M,'Tổng chi tiết'!$B:$B,'CÔNG NỢ'!$B10,'Tổng chi tiết'!$A:$A,"TT")</f>
        <v>-31457254</v>
      </c>
      <c r="H10" s="80">
        <f t="shared" si="1"/>
        <v>28526033.359999996</v>
      </c>
      <c r="I10" s="29" t="s">
        <v>1309</v>
      </c>
      <c r="J10" s="76"/>
      <c r="K10" s="76"/>
    </row>
    <row r="11" spans="1:11" s="77" customFormat="1" ht="15.75" x14ac:dyDescent="0.25">
      <c r="B11" s="78">
        <v>6</v>
      </c>
      <c r="C11" s="79">
        <f>SUMIFS('Tổng chi tiết'!$M:$M,'Tổng chi tiết'!$B:$B,'CÔNG NỢ'!$B11,'Tổng chi tiết'!$A:$A,"BH")</f>
        <v>29049432</v>
      </c>
      <c r="D11" s="79">
        <f>SUMIFS('Tổng chi tiết'!$M:$M,'Tổng chi tiết'!$B:$B,'CÔNG NỢ'!$B11,'Tổng chi tiết'!$A:$A,"TRA")</f>
        <v>-4947590</v>
      </c>
      <c r="E11" s="79">
        <f>SUMIFS('Tổng chi tiết'!$M:$M,'Tổng chi tiết'!$B:$B,'CÔNG NỢ'!$B11,'Tổng chi tiết'!$A:$A,"GT")</f>
        <v>0</v>
      </c>
      <c r="F11" s="79">
        <f t="shared" si="0"/>
        <v>24101842</v>
      </c>
      <c r="G11" s="79">
        <f>SUMIFS('Tổng chi tiết'!$M:$M,'Tổng chi tiết'!$B:$B,'CÔNG NỢ'!$B11,'Tổng chi tiết'!$A:$A,"TT")</f>
        <v>-22138691</v>
      </c>
      <c r="H11" s="80">
        <f t="shared" si="1"/>
        <v>30489184.359999996</v>
      </c>
      <c r="I11" s="29" t="s">
        <v>1312</v>
      </c>
      <c r="J11" s="76"/>
    </row>
    <row r="12" spans="1:11" s="77" customFormat="1" ht="15.75" x14ac:dyDescent="0.25">
      <c r="B12" s="78">
        <v>7</v>
      </c>
      <c r="C12" s="79">
        <f>SUMIFS('Tổng chi tiết'!$M:$M,'Tổng chi tiết'!$B:$B,'CÔNG NỢ'!$B12,'Tổng chi tiết'!$A:$A,"BH")</f>
        <v>37425917</v>
      </c>
      <c r="D12" s="79">
        <f>SUMIFS('Tổng chi tiết'!$M:$M,'Tổng chi tiết'!$B:$B,'CÔNG NỢ'!$B12,'Tổng chi tiết'!$A:$A,"TRA")</f>
        <v>-217614</v>
      </c>
      <c r="E12" s="79">
        <f>SUMIFS('Tổng chi tiết'!$M:$M,'Tổng chi tiết'!$B:$B,'CÔNG NỢ'!$B12,'Tổng chi tiết'!$A:$A,"GT")</f>
        <v>0</v>
      </c>
      <c r="F12" s="79">
        <f t="shared" si="0"/>
        <v>37208303</v>
      </c>
      <c r="G12" s="79">
        <f>SUMIFS('Tổng chi tiết'!$M:$M,'Tổng chi tiết'!$B:$B,'CÔNG NỢ'!$B12,'Tổng chi tiết'!$A:$A,"TT")</f>
        <v>0</v>
      </c>
      <c r="H12" s="80">
        <f t="shared" si="1"/>
        <v>67697487.359999999</v>
      </c>
    </row>
    <row r="13" spans="1:11" s="77" customFormat="1" ht="15.75" x14ac:dyDescent="0.25">
      <c r="B13" s="78">
        <v>8</v>
      </c>
      <c r="C13" s="79">
        <f>SUMIFS('Tổng chi tiết'!$M:$M,'Tổng chi tiết'!$B:$B,'CÔNG NỢ'!$B13,'Tổng chi tiết'!$A:$A,"BH")</f>
        <v>0</v>
      </c>
      <c r="D13" s="79">
        <f>SUMIFS('Tổng chi tiết'!$M:$M,'Tổng chi tiết'!$B:$B,'CÔNG NỢ'!$B13,'Tổng chi tiết'!$A:$A,"TRA")</f>
        <v>0</v>
      </c>
      <c r="E13" s="79">
        <f>SUMIFS('Tổng chi tiết'!$M:$M,'Tổng chi tiết'!$B:$B,'CÔNG NỢ'!$B13,'Tổng chi tiết'!$A:$A,"GT")</f>
        <v>0</v>
      </c>
      <c r="F13" s="79">
        <f t="shared" si="0"/>
        <v>0</v>
      </c>
      <c r="G13" s="79">
        <f>SUMIFS('Tổng chi tiết'!$M:$M,'Tổng chi tiết'!$B:$B,'CÔNG NỢ'!$B13,'Tổng chi tiết'!$A:$A,"TT")</f>
        <v>0</v>
      </c>
      <c r="H13" s="80">
        <f t="shared" si="1"/>
        <v>67697487.359999999</v>
      </c>
    </row>
    <row r="14" spans="1:11" s="77" customFormat="1" ht="15.75" x14ac:dyDescent="0.25">
      <c r="B14" s="78">
        <v>9</v>
      </c>
      <c r="C14" s="79">
        <f>SUMIFS('Tổng chi tiết'!$M:$M,'Tổng chi tiết'!$B:$B,'CÔNG NỢ'!$B14,'Tổng chi tiết'!$A:$A,"BH")</f>
        <v>0</v>
      </c>
      <c r="D14" s="79">
        <f>SUMIFS('Tổng chi tiết'!$M:$M,'Tổng chi tiết'!$B:$B,'CÔNG NỢ'!$B14,'Tổng chi tiết'!$A:$A,"TRA")</f>
        <v>0</v>
      </c>
      <c r="E14" s="79">
        <f>SUMIFS('Tổng chi tiết'!$M:$M,'Tổng chi tiết'!$B:$B,'CÔNG NỢ'!$B14,'Tổng chi tiết'!$A:$A,"GT")</f>
        <v>0</v>
      </c>
      <c r="F14" s="79">
        <f t="shared" si="0"/>
        <v>0</v>
      </c>
      <c r="G14" s="79">
        <f>SUMIFS('Tổng chi tiết'!$M:$M,'Tổng chi tiết'!$B:$B,'CÔNG NỢ'!$B14,'Tổng chi tiết'!$A:$A,"TT")</f>
        <v>0</v>
      </c>
      <c r="H14" s="80">
        <f t="shared" si="1"/>
        <v>67697487.359999999</v>
      </c>
    </row>
    <row r="15" spans="1:11" s="77" customFormat="1" ht="15.75" x14ac:dyDescent="0.25">
      <c r="B15" s="78">
        <v>10</v>
      </c>
      <c r="C15" s="79">
        <f>SUMIFS('Tổng chi tiết'!$M:$M,'Tổng chi tiết'!$B:$B,'CÔNG NỢ'!$B15,'Tổng chi tiết'!$A:$A,"BH")</f>
        <v>0</v>
      </c>
      <c r="D15" s="79">
        <f>SUMIFS('Tổng chi tiết'!$M:$M,'Tổng chi tiết'!$B:$B,'CÔNG NỢ'!$B15,'Tổng chi tiết'!$A:$A,"TRA")</f>
        <v>0</v>
      </c>
      <c r="E15" s="79">
        <f>SUMIFS('Tổng chi tiết'!$M:$M,'Tổng chi tiết'!$B:$B,'CÔNG NỢ'!$B15,'Tổng chi tiết'!$A:$A,"GT")</f>
        <v>0</v>
      </c>
      <c r="F15" s="79">
        <f t="shared" si="0"/>
        <v>0</v>
      </c>
      <c r="G15" s="79">
        <f>SUMIFS('Tổng chi tiết'!$M:$M,'Tổng chi tiết'!$B:$B,'CÔNG NỢ'!$B15,'Tổng chi tiết'!$A:$A,"TT")</f>
        <v>0</v>
      </c>
      <c r="H15" s="80">
        <f t="shared" si="1"/>
        <v>67697487.359999999</v>
      </c>
    </row>
    <row r="16" spans="1:11" s="77" customFormat="1" ht="15.75" x14ac:dyDescent="0.25">
      <c r="B16" s="78">
        <v>11</v>
      </c>
      <c r="C16" s="79">
        <f>SUMIFS('Tổng chi tiết'!$M:$M,'Tổng chi tiết'!$B:$B,'CÔNG NỢ'!$B16,'Tổng chi tiết'!$A:$A,"BH")</f>
        <v>0</v>
      </c>
      <c r="D16" s="79">
        <f>SUMIFS('Tổng chi tiết'!$M:$M,'Tổng chi tiết'!$B:$B,'CÔNG NỢ'!$B16,'Tổng chi tiết'!$A:$A,"TRA")</f>
        <v>0</v>
      </c>
      <c r="E16" s="79">
        <f>SUMIFS('Tổng chi tiết'!$M:$M,'Tổng chi tiết'!$B:$B,'CÔNG NỢ'!$B16,'Tổng chi tiết'!$A:$A,"GT")</f>
        <v>0</v>
      </c>
      <c r="F16" s="79">
        <f t="shared" si="0"/>
        <v>0</v>
      </c>
      <c r="G16" s="79">
        <f>SUMIFS('Tổng chi tiết'!$M:$M,'Tổng chi tiết'!$B:$B,'CÔNG NỢ'!$B16,'Tổng chi tiết'!$A:$A,"TT")</f>
        <v>0</v>
      </c>
      <c r="H16" s="80">
        <f t="shared" si="1"/>
        <v>67697487.359999999</v>
      </c>
      <c r="I16" s="77" t="s">
        <v>1316</v>
      </c>
    </row>
    <row r="17" spans="2:8" s="77" customFormat="1" ht="15.75" x14ac:dyDescent="0.25">
      <c r="B17" s="78">
        <v>12</v>
      </c>
      <c r="C17" s="79">
        <f>SUMIFS('Tổng chi tiết'!$M:$M,'Tổng chi tiết'!$B:$B,'CÔNG NỢ'!$B17,'Tổng chi tiết'!$A:$A,"BH")</f>
        <v>0</v>
      </c>
      <c r="D17" s="79">
        <f>SUMIFS('Tổng chi tiết'!$M:$M,'Tổng chi tiết'!$B:$B,'CÔNG NỢ'!$B17,'Tổng chi tiết'!$A:$A,"TRA")</f>
        <v>0</v>
      </c>
      <c r="E17" s="79">
        <f>SUMIFS('Tổng chi tiết'!$M:$M,'Tổng chi tiết'!$B:$B,'CÔNG NỢ'!$B17,'Tổng chi tiết'!$A:$A,"GT")</f>
        <v>0</v>
      </c>
      <c r="F17" s="79">
        <f t="shared" si="0"/>
        <v>0</v>
      </c>
      <c r="G17" s="79">
        <f>SUMIFS('Tổng chi tiết'!$M:$M,'Tổng chi tiết'!$B:$B,'CÔNG NỢ'!$B17,'Tổng chi tiết'!$A:$A,"TT")</f>
        <v>0</v>
      </c>
      <c r="H17" s="80">
        <f t="shared" si="1"/>
        <v>67697487.359999999</v>
      </c>
    </row>
    <row r="18" spans="2:8" s="77" customFormat="1" ht="15.75" x14ac:dyDescent="0.25">
      <c r="B18" s="81" t="s">
        <v>574</v>
      </c>
      <c r="C18" s="82">
        <f>SUM(C6:C17)</f>
        <v>270277990</v>
      </c>
      <c r="D18" s="82">
        <f t="shared" ref="D18:G18" si="2">SUM(D6:D17)</f>
        <v>-28078098</v>
      </c>
      <c r="E18" s="82">
        <f t="shared" si="2"/>
        <v>-4342907.6399999997</v>
      </c>
      <c r="F18" s="82"/>
      <c r="G18" s="82">
        <f t="shared" si="2"/>
        <v>-241008816</v>
      </c>
      <c r="H18" s="82">
        <f>H5+SUM(C18:G18)</f>
        <v>67697487.360000014</v>
      </c>
    </row>
    <row r="28" spans="2:8" x14ac:dyDescent="0.25">
      <c r="E28" s="83"/>
      <c r="F28" s="83"/>
    </row>
  </sheetData>
  <mergeCells count="1">
    <mergeCell ref="B2:H2"/>
  </mergeCells>
  <conditionalFormatting sqref="B18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5CED-375E-44E0-938D-2067C03A8B99}">
  <dimension ref="A1:P559"/>
  <sheetViews>
    <sheetView tabSelected="1" topLeftCell="A206" workbookViewId="0">
      <selection activeCell="G323" sqref="G323"/>
    </sheetView>
  </sheetViews>
  <sheetFormatPr defaultRowHeight="20.100000000000001" customHeight="1" x14ac:dyDescent="0.2"/>
  <cols>
    <col min="1" max="1" width="9.140625" style="29"/>
    <col min="2" max="2" width="11.28515625" style="29" customWidth="1"/>
    <col min="3" max="3" width="9.28515625" style="29" bestFit="1" customWidth="1"/>
    <col min="4" max="4" width="17" style="29" customWidth="1"/>
    <col min="5" max="5" width="11.42578125" style="29" bestFit="1" customWidth="1"/>
    <col min="6" max="6" width="24.5703125" style="29" customWidth="1"/>
    <col min="7" max="7" width="30.5703125" style="29" customWidth="1"/>
    <col min="8" max="8" width="30.42578125" style="29" customWidth="1"/>
    <col min="9" max="9" width="19.7109375" style="29" bestFit="1" customWidth="1"/>
    <col min="10" max="10" width="9.28515625" style="29" bestFit="1" customWidth="1"/>
    <col min="11" max="11" width="13.85546875" style="29" bestFit="1" customWidth="1"/>
    <col min="12" max="12" width="11.28515625" style="29" bestFit="1" customWidth="1"/>
    <col min="13" max="13" width="13.28515625" style="29" bestFit="1" customWidth="1"/>
    <col min="14" max="14" width="9.140625" style="29" customWidth="1"/>
    <col min="15" max="15" width="23.140625" style="29" bestFit="1" customWidth="1"/>
    <col min="16" max="16384" width="9.140625" style="29"/>
  </cols>
  <sheetData>
    <row r="1" spans="1:16" ht="20.100000000000001" customHeight="1" x14ac:dyDescent="0.2">
      <c r="E1" s="89"/>
      <c r="I1" s="90"/>
      <c r="J1" s="90"/>
      <c r="K1" s="90"/>
      <c r="L1" s="90"/>
      <c r="M1" s="91">
        <f>SUBTOTAL(9,M3:M31203)</f>
        <v>50535054.359999999</v>
      </c>
      <c r="N1" s="90"/>
    </row>
    <row r="2" spans="1:16" ht="20.100000000000001" customHeight="1" x14ac:dyDescent="0.2">
      <c r="A2" s="60" t="s">
        <v>553</v>
      </c>
      <c r="B2" s="60" t="s">
        <v>830</v>
      </c>
      <c r="C2" s="60" t="s">
        <v>11</v>
      </c>
      <c r="D2" s="60" t="s">
        <v>554</v>
      </c>
      <c r="E2" s="61" t="s">
        <v>10</v>
      </c>
      <c r="F2" s="60" t="s">
        <v>555</v>
      </c>
      <c r="G2" s="60" t="s">
        <v>556</v>
      </c>
      <c r="H2" s="60" t="s">
        <v>19</v>
      </c>
      <c r="I2" s="62" t="s">
        <v>557</v>
      </c>
      <c r="J2" s="62" t="s">
        <v>558</v>
      </c>
      <c r="K2" s="62" t="s">
        <v>559</v>
      </c>
      <c r="L2" s="62" t="s">
        <v>560</v>
      </c>
      <c r="M2" s="62" t="s">
        <v>831</v>
      </c>
      <c r="N2" s="63" t="s">
        <v>561</v>
      </c>
    </row>
    <row r="3" spans="1:16" ht="20.100000000000001" customHeight="1" x14ac:dyDescent="0.2">
      <c r="A3" s="64"/>
      <c r="B3" s="64"/>
      <c r="C3" s="92"/>
      <c r="D3" s="65"/>
      <c r="E3" s="65"/>
      <c r="F3" s="65"/>
      <c r="G3" s="65"/>
      <c r="H3" s="65" t="s">
        <v>9</v>
      </c>
      <c r="I3" s="66"/>
      <c r="J3" s="66"/>
      <c r="K3" s="66"/>
      <c r="L3" s="85"/>
      <c r="M3" s="120">
        <v>70849319</v>
      </c>
    </row>
    <row r="4" spans="1:16" ht="20.100000000000001" customHeight="1" x14ac:dyDescent="0.2">
      <c r="A4" s="64" t="s">
        <v>562</v>
      </c>
      <c r="B4" s="64">
        <f t="shared" ref="B4:B35" si="0">MONTH(E4)</f>
        <v>1</v>
      </c>
      <c r="C4" s="93" t="s">
        <v>79</v>
      </c>
      <c r="D4" s="93" t="s">
        <v>659</v>
      </c>
      <c r="E4" s="94">
        <v>46029</v>
      </c>
      <c r="F4" s="93" t="s">
        <v>792</v>
      </c>
      <c r="G4" s="93" t="s">
        <v>16</v>
      </c>
      <c r="H4" s="93" t="s">
        <v>80</v>
      </c>
      <c r="I4" s="95">
        <v>4598351.8518518517</v>
      </c>
      <c r="J4" s="95">
        <v>0</v>
      </c>
      <c r="K4" s="95">
        <v>367868.14814814815</v>
      </c>
      <c r="L4" s="95">
        <v>4966220</v>
      </c>
      <c r="M4" s="95">
        <v>4966220</v>
      </c>
      <c r="N4" s="96"/>
      <c r="O4" s="29" t="s">
        <v>825</v>
      </c>
      <c r="P4" s="96"/>
    </row>
    <row r="5" spans="1:16" ht="20.100000000000001" customHeight="1" x14ac:dyDescent="0.2">
      <c r="A5" s="64" t="s">
        <v>562</v>
      </c>
      <c r="B5" s="64">
        <f t="shared" si="0"/>
        <v>1</v>
      </c>
      <c r="C5" s="97" t="s">
        <v>833</v>
      </c>
      <c r="D5" s="93"/>
      <c r="E5" s="94">
        <v>46029</v>
      </c>
      <c r="F5" s="93" t="s">
        <v>792</v>
      </c>
      <c r="G5" s="93" t="s">
        <v>16</v>
      </c>
      <c r="H5" s="98" t="s">
        <v>77</v>
      </c>
      <c r="I5" s="95">
        <v>6070020</v>
      </c>
      <c r="J5" s="95">
        <v>0</v>
      </c>
      <c r="K5" s="95">
        <v>485601.60000000003</v>
      </c>
      <c r="L5" s="95">
        <v>6555622</v>
      </c>
      <c r="M5" s="95">
        <v>6555622</v>
      </c>
      <c r="N5" s="96"/>
      <c r="P5" s="96"/>
    </row>
    <row r="6" spans="1:16" ht="20.100000000000001" customHeight="1" x14ac:dyDescent="0.2">
      <c r="A6" s="64" t="s">
        <v>562</v>
      </c>
      <c r="B6" s="64">
        <f t="shared" si="0"/>
        <v>1</v>
      </c>
      <c r="C6" s="97" t="s">
        <v>834</v>
      </c>
      <c r="D6" s="93"/>
      <c r="E6" s="94">
        <v>46029</v>
      </c>
      <c r="F6" s="93" t="s">
        <v>793</v>
      </c>
      <c r="G6" s="93" t="s">
        <v>14</v>
      </c>
      <c r="H6" s="98" t="s">
        <v>78</v>
      </c>
      <c r="I6" s="96">
        <v>433110</v>
      </c>
      <c r="J6" s="95">
        <v>0</v>
      </c>
      <c r="K6" s="96">
        <v>34649</v>
      </c>
      <c r="L6" s="96">
        <v>467759</v>
      </c>
      <c r="M6" s="96">
        <v>467759</v>
      </c>
      <c r="N6" s="96"/>
      <c r="P6" s="96"/>
    </row>
    <row r="7" spans="1:16" ht="20.100000000000001" customHeight="1" x14ac:dyDescent="0.2">
      <c r="A7" s="64" t="s">
        <v>562</v>
      </c>
      <c r="B7" s="64">
        <f t="shared" si="0"/>
        <v>1</v>
      </c>
      <c r="C7" s="93" t="s">
        <v>81</v>
      </c>
      <c r="D7" s="93" t="s">
        <v>660</v>
      </c>
      <c r="E7" s="94">
        <v>46029</v>
      </c>
      <c r="F7" s="93" t="s">
        <v>793</v>
      </c>
      <c r="G7" s="93" t="s">
        <v>14</v>
      </c>
      <c r="H7" s="93" t="s">
        <v>82</v>
      </c>
      <c r="I7" s="95">
        <v>1001551.8518518518</v>
      </c>
      <c r="J7" s="95">
        <v>0</v>
      </c>
      <c r="K7" s="95">
        <v>80124.148148148146</v>
      </c>
      <c r="L7" s="95">
        <v>1081676</v>
      </c>
      <c r="M7" s="95">
        <v>1081676</v>
      </c>
      <c r="N7" s="96"/>
      <c r="O7" s="29" t="s">
        <v>826</v>
      </c>
      <c r="P7" s="96"/>
    </row>
    <row r="8" spans="1:16" ht="20.100000000000001" customHeight="1" x14ac:dyDescent="0.2">
      <c r="A8" s="64" t="s">
        <v>562</v>
      </c>
      <c r="B8" s="64">
        <f t="shared" si="0"/>
        <v>1</v>
      </c>
      <c r="C8" s="93" t="s">
        <v>86</v>
      </c>
      <c r="D8" s="93" t="s">
        <v>661</v>
      </c>
      <c r="E8" s="94">
        <v>46035</v>
      </c>
      <c r="F8" s="93" t="s">
        <v>794</v>
      </c>
      <c r="G8" s="93" t="s">
        <v>17</v>
      </c>
      <c r="H8" s="93" t="s">
        <v>87</v>
      </c>
      <c r="I8" s="95">
        <v>402998.14814814815</v>
      </c>
      <c r="J8" s="95">
        <v>0</v>
      </c>
      <c r="K8" s="95">
        <v>32239.851851851854</v>
      </c>
      <c r="L8" s="95">
        <v>435238</v>
      </c>
      <c r="M8" s="95">
        <v>435238</v>
      </c>
      <c r="N8" s="96"/>
      <c r="O8" s="29" t="s">
        <v>826</v>
      </c>
    </row>
    <row r="9" spans="1:16" ht="20.100000000000001" customHeight="1" x14ac:dyDescent="0.2">
      <c r="A9" s="64" t="s">
        <v>562</v>
      </c>
      <c r="B9" s="64">
        <f t="shared" si="0"/>
        <v>1</v>
      </c>
      <c r="C9" s="93" t="s">
        <v>95</v>
      </c>
      <c r="D9" s="93" t="s">
        <v>662</v>
      </c>
      <c r="E9" s="94">
        <v>46035</v>
      </c>
      <c r="F9" s="93" t="s">
        <v>794</v>
      </c>
      <c r="G9" s="93" t="s">
        <v>17</v>
      </c>
      <c r="H9" s="93" t="s">
        <v>96</v>
      </c>
      <c r="I9" s="95">
        <v>475224.99999999994</v>
      </c>
      <c r="J9" s="95">
        <v>0</v>
      </c>
      <c r="K9" s="95">
        <v>38017.999999999993</v>
      </c>
      <c r="L9" s="95">
        <v>513243</v>
      </c>
      <c r="M9" s="95">
        <v>513243</v>
      </c>
      <c r="N9" s="96"/>
      <c r="O9" s="29" t="s">
        <v>826</v>
      </c>
    </row>
    <row r="10" spans="1:16" ht="20.100000000000001" customHeight="1" x14ac:dyDescent="0.2">
      <c r="A10" s="64" t="s">
        <v>562</v>
      </c>
      <c r="B10" s="64">
        <f t="shared" si="0"/>
        <v>1</v>
      </c>
      <c r="C10" s="93" t="s">
        <v>109</v>
      </c>
      <c r="D10" s="93" t="s">
        <v>663</v>
      </c>
      <c r="E10" s="94">
        <v>46035</v>
      </c>
      <c r="F10" s="93" t="s">
        <v>794</v>
      </c>
      <c r="G10" s="93" t="s">
        <v>17</v>
      </c>
      <c r="H10" s="93" t="s">
        <v>110</v>
      </c>
      <c r="I10" s="95">
        <v>335100</v>
      </c>
      <c r="J10" s="95">
        <v>0</v>
      </c>
      <c r="K10" s="95">
        <v>26808</v>
      </c>
      <c r="L10" s="95">
        <v>361908</v>
      </c>
      <c r="M10" s="95">
        <v>361908</v>
      </c>
      <c r="N10" s="96"/>
      <c r="O10" s="29" t="s">
        <v>825</v>
      </c>
    </row>
    <row r="11" spans="1:16" ht="20.100000000000001" customHeight="1" x14ac:dyDescent="0.2">
      <c r="A11" s="64" t="s">
        <v>562</v>
      </c>
      <c r="B11" s="64">
        <f t="shared" si="0"/>
        <v>1</v>
      </c>
      <c r="C11" s="93" t="s">
        <v>105</v>
      </c>
      <c r="D11" s="93" t="s">
        <v>664</v>
      </c>
      <c r="E11" s="94">
        <v>46036</v>
      </c>
      <c r="F11" s="93" t="s">
        <v>792</v>
      </c>
      <c r="G11" s="93" t="s">
        <v>16</v>
      </c>
      <c r="H11" s="93" t="s">
        <v>106</v>
      </c>
      <c r="I11" s="95">
        <v>5188302.7777777771</v>
      </c>
      <c r="J11" s="95">
        <v>0</v>
      </c>
      <c r="K11" s="95">
        <v>415064.22222222219</v>
      </c>
      <c r="L11" s="95">
        <v>5603367</v>
      </c>
      <c r="M11" s="95">
        <v>5603367</v>
      </c>
      <c r="N11" s="96"/>
      <c r="O11" s="29" t="s">
        <v>826</v>
      </c>
    </row>
    <row r="12" spans="1:16" ht="20.100000000000001" customHeight="1" x14ac:dyDescent="0.2">
      <c r="A12" s="64" t="s">
        <v>562</v>
      </c>
      <c r="B12" s="64">
        <f t="shared" si="0"/>
        <v>1</v>
      </c>
      <c r="C12" s="93" t="s">
        <v>107</v>
      </c>
      <c r="D12" s="93" t="s">
        <v>665</v>
      </c>
      <c r="E12" s="94">
        <v>46036</v>
      </c>
      <c r="F12" s="93" t="s">
        <v>793</v>
      </c>
      <c r="G12" s="93" t="s">
        <v>14</v>
      </c>
      <c r="H12" s="93" t="s">
        <v>108</v>
      </c>
      <c r="I12" s="95">
        <v>84113.888888888891</v>
      </c>
      <c r="J12" s="95">
        <v>0</v>
      </c>
      <c r="K12" s="95">
        <v>6729.1111111111113</v>
      </c>
      <c r="L12" s="95">
        <v>90843</v>
      </c>
      <c r="M12" s="95">
        <v>90843</v>
      </c>
      <c r="N12" s="96"/>
      <c r="O12" s="29" t="s">
        <v>825</v>
      </c>
    </row>
    <row r="13" spans="1:16" ht="20.100000000000001" customHeight="1" x14ac:dyDescent="0.2">
      <c r="A13" s="64" t="s">
        <v>562</v>
      </c>
      <c r="B13" s="64">
        <f t="shared" si="0"/>
        <v>1</v>
      </c>
      <c r="C13" s="93" t="s">
        <v>117</v>
      </c>
      <c r="D13" s="93" t="s">
        <v>666</v>
      </c>
      <c r="E13" s="94">
        <v>46036</v>
      </c>
      <c r="F13" s="93" t="s">
        <v>792</v>
      </c>
      <c r="G13" s="93" t="s">
        <v>16</v>
      </c>
      <c r="H13" s="93" t="s">
        <v>118</v>
      </c>
      <c r="I13" s="95">
        <v>6883054.6296296287</v>
      </c>
      <c r="J13" s="95">
        <v>0</v>
      </c>
      <c r="K13" s="95">
        <v>550644.37037037034</v>
      </c>
      <c r="L13" s="95">
        <v>7433699</v>
      </c>
      <c r="M13" s="95">
        <v>7433699</v>
      </c>
      <c r="N13" s="96"/>
      <c r="O13" s="29" t="s">
        <v>826</v>
      </c>
    </row>
    <row r="14" spans="1:16" ht="20.100000000000001" customHeight="1" x14ac:dyDescent="0.2">
      <c r="A14" s="64" t="s">
        <v>562</v>
      </c>
      <c r="B14" s="64">
        <f t="shared" si="0"/>
        <v>1</v>
      </c>
      <c r="C14" s="93" t="s">
        <v>119</v>
      </c>
      <c r="D14" s="93" t="s">
        <v>667</v>
      </c>
      <c r="E14" s="94">
        <v>46036</v>
      </c>
      <c r="F14" s="93" t="s">
        <v>793</v>
      </c>
      <c r="G14" s="93" t="s">
        <v>14</v>
      </c>
      <c r="H14" s="93" t="s">
        <v>120</v>
      </c>
      <c r="I14" s="95">
        <v>418736.11111111107</v>
      </c>
      <c r="J14" s="95">
        <v>0</v>
      </c>
      <c r="K14" s="95">
        <v>33498.888888888883</v>
      </c>
      <c r="L14" s="95">
        <v>452235</v>
      </c>
      <c r="M14" s="95">
        <v>452235</v>
      </c>
      <c r="N14" s="96"/>
      <c r="O14" s="29" t="s">
        <v>825</v>
      </c>
    </row>
    <row r="15" spans="1:16" ht="20.100000000000001" customHeight="1" x14ac:dyDescent="0.2">
      <c r="A15" s="64" t="s">
        <v>562</v>
      </c>
      <c r="B15" s="64">
        <f t="shared" si="0"/>
        <v>1</v>
      </c>
      <c r="C15" s="93" t="s">
        <v>130</v>
      </c>
      <c r="D15" s="93" t="s">
        <v>668</v>
      </c>
      <c r="E15" s="94">
        <v>46043</v>
      </c>
      <c r="F15" s="93" t="s">
        <v>792</v>
      </c>
      <c r="G15" s="93" t="s">
        <v>16</v>
      </c>
      <c r="H15" s="93" t="s">
        <v>131</v>
      </c>
      <c r="I15" s="95">
        <v>6325549.0740740737</v>
      </c>
      <c r="J15" s="95">
        <v>0</v>
      </c>
      <c r="K15" s="95">
        <v>506043.9259259259</v>
      </c>
      <c r="L15" s="95">
        <v>6831593</v>
      </c>
      <c r="M15" s="95">
        <v>6831593</v>
      </c>
      <c r="N15" s="96"/>
      <c r="O15" s="29" t="s">
        <v>825</v>
      </c>
    </row>
    <row r="16" spans="1:16" ht="20.100000000000001" customHeight="1" x14ac:dyDescent="0.2">
      <c r="A16" s="64" t="s">
        <v>562</v>
      </c>
      <c r="B16" s="64">
        <f t="shared" si="0"/>
        <v>1</v>
      </c>
      <c r="C16" s="93" t="s">
        <v>132</v>
      </c>
      <c r="D16" s="93" t="s">
        <v>669</v>
      </c>
      <c r="E16" s="94">
        <v>46043</v>
      </c>
      <c r="F16" s="93" t="s">
        <v>793</v>
      </c>
      <c r="G16" s="93" t="s">
        <v>14</v>
      </c>
      <c r="H16" s="93" t="s">
        <v>133</v>
      </c>
      <c r="I16" s="95">
        <v>39434.259259259255</v>
      </c>
      <c r="J16" s="95">
        <v>0</v>
      </c>
      <c r="K16" s="95">
        <v>3154.7407407407404</v>
      </c>
      <c r="L16" s="95">
        <v>42589</v>
      </c>
      <c r="M16" s="95">
        <v>42589</v>
      </c>
      <c r="N16" s="96"/>
      <c r="O16" s="29" t="s">
        <v>825</v>
      </c>
    </row>
    <row r="17" spans="1:15" ht="20.100000000000001" customHeight="1" x14ac:dyDescent="0.2">
      <c r="A17" s="64" t="s">
        <v>562</v>
      </c>
      <c r="B17" s="64">
        <f t="shared" si="0"/>
        <v>1</v>
      </c>
      <c r="C17" s="93" t="s">
        <v>138</v>
      </c>
      <c r="D17" s="93" t="s">
        <v>670</v>
      </c>
      <c r="E17" s="94">
        <v>46043</v>
      </c>
      <c r="F17" s="93" t="s">
        <v>792</v>
      </c>
      <c r="G17" s="93" t="s">
        <v>16</v>
      </c>
      <c r="H17" s="93" t="s">
        <v>139</v>
      </c>
      <c r="I17" s="95">
        <v>3729860.1851851852</v>
      </c>
      <c r="J17" s="95">
        <v>0</v>
      </c>
      <c r="K17" s="95">
        <v>298388.81481481483</v>
      </c>
      <c r="L17" s="95">
        <v>4028249</v>
      </c>
      <c r="M17" s="95">
        <v>4028249</v>
      </c>
      <c r="N17" s="96"/>
      <c r="O17" s="29" t="s">
        <v>825</v>
      </c>
    </row>
    <row r="18" spans="1:15" ht="20.100000000000001" customHeight="1" x14ac:dyDescent="0.2">
      <c r="A18" s="64" t="s">
        <v>562</v>
      </c>
      <c r="B18" s="64">
        <f t="shared" si="0"/>
        <v>1</v>
      </c>
      <c r="C18" s="93" t="s">
        <v>140</v>
      </c>
      <c r="D18" s="93" t="s">
        <v>671</v>
      </c>
      <c r="E18" s="94">
        <v>46043</v>
      </c>
      <c r="F18" s="93" t="s">
        <v>793</v>
      </c>
      <c r="G18" s="93" t="s">
        <v>14</v>
      </c>
      <c r="H18" s="93" t="s">
        <v>141</v>
      </c>
      <c r="I18" s="95">
        <v>351715.74074074073</v>
      </c>
      <c r="J18" s="95">
        <v>0</v>
      </c>
      <c r="K18" s="95">
        <v>28137.259259259259</v>
      </c>
      <c r="L18" s="95">
        <v>379853</v>
      </c>
      <c r="M18" s="95">
        <v>379853</v>
      </c>
      <c r="N18" s="96"/>
      <c r="O18" s="29" t="s">
        <v>825</v>
      </c>
    </row>
    <row r="19" spans="1:15" ht="20.100000000000001" customHeight="1" x14ac:dyDescent="0.2">
      <c r="A19" s="64" t="s">
        <v>562</v>
      </c>
      <c r="B19" s="64">
        <f t="shared" si="0"/>
        <v>1</v>
      </c>
      <c r="C19" s="93" t="s">
        <v>143</v>
      </c>
      <c r="D19" s="93" t="s">
        <v>672</v>
      </c>
      <c r="E19" s="94">
        <v>46049</v>
      </c>
      <c r="F19" s="93" t="s">
        <v>794</v>
      </c>
      <c r="G19" s="93" t="s">
        <v>17</v>
      </c>
      <c r="H19" s="93" t="s">
        <v>144</v>
      </c>
      <c r="I19" s="95">
        <v>344286.11111111107</v>
      </c>
      <c r="J19" s="95">
        <v>0</v>
      </c>
      <c r="K19" s="95">
        <v>27542.888888888887</v>
      </c>
      <c r="L19" s="95">
        <v>371829</v>
      </c>
      <c r="M19" s="95">
        <v>371829</v>
      </c>
      <c r="N19" s="96"/>
      <c r="O19" s="29" t="s">
        <v>825</v>
      </c>
    </row>
    <row r="20" spans="1:15" ht="20.100000000000001" customHeight="1" x14ac:dyDescent="0.2">
      <c r="A20" s="64" t="s">
        <v>562</v>
      </c>
      <c r="B20" s="64">
        <f t="shared" si="0"/>
        <v>1</v>
      </c>
      <c r="C20" s="93" t="s">
        <v>154</v>
      </c>
      <c r="D20" s="93" t="s">
        <v>673</v>
      </c>
      <c r="E20" s="94">
        <v>46049</v>
      </c>
      <c r="F20" s="93" t="s">
        <v>794</v>
      </c>
      <c r="G20" s="93" t="s">
        <v>17</v>
      </c>
      <c r="H20" s="93" t="s">
        <v>155</v>
      </c>
      <c r="I20" s="95">
        <v>624530.5555555555</v>
      </c>
      <c r="J20" s="95">
        <v>0</v>
      </c>
      <c r="K20" s="95">
        <v>49962.444444444438</v>
      </c>
      <c r="L20" s="95">
        <v>674493</v>
      </c>
      <c r="M20" s="95">
        <v>674493</v>
      </c>
      <c r="N20" s="96"/>
      <c r="O20" s="29" t="s">
        <v>826</v>
      </c>
    </row>
    <row r="21" spans="1:15" ht="20.100000000000001" customHeight="1" x14ac:dyDescent="0.2">
      <c r="A21" s="64" t="s">
        <v>562</v>
      </c>
      <c r="B21" s="64">
        <f t="shared" si="0"/>
        <v>1</v>
      </c>
      <c r="C21" s="93" t="s">
        <v>148</v>
      </c>
      <c r="D21" s="93" t="s">
        <v>674</v>
      </c>
      <c r="E21" s="94">
        <v>46050</v>
      </c>
      <c r="F21" s="93" t="s">
        <v>792</v>
      </c>
      <c r="G21" s="93" t="s">
        <v>16</v>
      </c>
      <c r="H21" s="93" t="s">
        <v>149</v>
      </c>
      <c r="I21" s="95">
        <v>5184586.111111111</v>
      </c>
      <c r="J21" s="95">
        <v>0</v>
      </c>
      <c r="K21" s="95">
        <v>414766.88888888888</v>
      </c>
      <c r="L21" s="95">
        <v>5599353</v>
      </c>
      <c r="M21" s="95">
        <v>5599353</v>
      </c>
      <c r="N21" s="96"/>
      <c r="O21" s="29" t="s">
        <v>826</v>
      </c>
    </row>
    <row r="22" spans="1:15" ht="20.100000000000001" customHeight="1" x14ac:dyDescent="0.2">
      <c r="A22" s="64" t="s">
        <v>562</v>
      </c>
      <c r="B22" s="64">
        <f t="shared" si="0"/>
        <v>1</v>
      </c>
      <c r="C22" s="93" t="s">
        <v>150</v>
      </c>
      <c r="D22" s="93" t="s">
        <v>675</v>
      </c>
      <c r="E22" s="94">
        <v>46050</v>
      </c>
      <c r="F22" s="93" t="s">
        <v>793</v>
      </c>
      <c r="G22" s="93" t="s">
        <v>14</v>
      </c>
      <c r="H22" s="93" t="s">
        <v>151</v>
      </c>
      <c r="I22" s="95">
        <v>1111921.2962962962</v>
      </c>
      <c r="J22" s="95">
        <v>0</v>
      </c>
      <c r="K22" s="95">
        <v>88953.703703703693</v>
      </c>
      <c r="L22" s="95">
        <v>1200875</v>
      </c>
      <c r="M22" s="95">
        <v>1200875</v>
      </c>
      <c r="N22" s="96"/>
      <c r="O22" s="29" t="s">
        <v>825</v>
      </c>
    </row>
    <row r="23" spans="1:15" ht="20.100000000000001" customHeight="1" x14ac:dyDescent="0.2">
      <c r="A23" s="64" t="s">
        <v>562</v>
      </c>
      <c r="B23" s="64">
        <f t="shared" si="0"/>
        <v>1</v>
      </c>
      <c r="C23" s="93" t="s">
        <v>159</v>
      </c>
      <c r="D23" s="93" t="s">
        <v>676</v>
      </c>
      <c r="E23" s="94">
        <v>46050</v>
      </c>
      <c r="F23" s="93" t="s">
        <v>792</v>
      </c>
      <c r="G23" s="93" t="s">
        <v>16</v>
      </c>
      <c r="H23" s="93" t="s">
        <v>160</v>
      </c>
      <c r="I23" s="95">
        <v>5619445.3703703703</v>
      </c>
      <c r="J23" s="95">
        <v>0</v>
      </c>
      <c r="K23" s="95">
        <v>449555.62962962966</v>
      </c>
      <c r="L23" s="95">
        <v>6069001</v>
      </c>
      <c r="M23" s="95">
        <v>6069001</v>
      </c>
      <c r="N23" s="96"/>
      <c r="O23" s="29" t="s">
        <v>826</v>
      </c>
    </row>
    <row r="24" spans="1:15" ht="20.100000000000001" customHeight="1" x14ac:dyDescent="0.2">
      <c r="A24" s="64" t="s">
        <v>562</v>
      </c>
      <c r="B24" s="64">
        <f t="shared" si="0"/>
        <v>1</v>
      </c>
      <c r="C24" s="93" t="s">
        <v>161</v>
      </c>
      <c r="D24" s="93" t="s">
        <v>677</v>
      </c>
      <c r="E24" s="94">
        <v>46050</v>
      </c>
      <c r="F24" s="93" t="s">
        <v>793</v>
      </c>
      <c r="G24" s="93" t="s">
        <v>14</v>
      </c>
      <c r="H24" s="93" t="s">
        <v>162</v>
      </c>
      <c r="I24" s="95">
        <v>609264.81481481483</v>
      </c>
      <c r="J24" s="95">
        <v>0</v>
      </c>
      <c r="K24" s="95">
        <v>48741.18518518519</v>
      </c>
      <c r="L24" s="95">
        <v>658006</v>
      </c>
      <c r="M24" s="95">
        <v>658006</v>
      </c>
      <c r="N24" s="96"/>
      <c r="O24" s="29" t="s">
        <v>826</v>
      </c>
    </row>
    <row r="25" spans="1:15" ht="20.100000000000001" customHeight="1" x14ac:dyDescent="0.2">
      <c r="A25" s="64" t="s">
        <v>562</v>
      </c>
      <c r="B25" s="64">
        <f t="shared" si="0"/>
        <v>1</v>
      </c>
      <c r="C25" s="93" t="s">
        <v>179</v>
      </c>
      <c r="D25" s="93" t="s">
        <v>678</v>
      </c>
      <c r="E25" s="94">
        <v>46053</v>
      </c>
      <c r="F25" s="93" t="s">
        <v>792</v>
      </c>
      <c r="G25" s="93" t="s">
        <v>16</v>
      </c>
      <c r="H25" s="93" t="s">
        <v>180</v>
      </c>
      <c r="I25" s="95">
        <v>6555200.9259259254</v>
      </c>
      <c r="J25" s="95">
        <v>0</v>
      </c>
      <c r="K25" s="95">
        <v>524416.07407407404</v>
      </c>
      <c r="L25" s="95">
        <v>7079617</v>
      </c>
      <c r="M25" s="95">
        <v>7079617</v>
      </c>
      <c r="N25" s="96"/>
      <c r="O25" s="29" t="s">
        <v>826</v>
      </c>
    </row>
    <row r="26" spans="1:15" ht="20.100000000000001" customHeight="1" x14ac:dyDescent="0.2">
      <c r="A26" s="64" t="s">
        <v>562</v>
      </c>
      <c r="B26" s="64">
        <f t="shared" si="0"/>
        <v>1</v>
      </c>
      <c r="C26" s="93" t="s">
        <v>181</v>
      </c>
      <c r="D26" s="93" t="s">
        <v>679</v>
      </c>
      <c r="E26" s="94">
        <v>46053</v>
      </c>
      <c r="F26" s="93" t="s">
        <v>793</v>
      </c>
      <c r="G26" s="93" t="s">
        <v>14</v>
      </c>
      <c r="H26" s="93" t="s">
        <v>182</v>
      </c>
      <c r="I26" s="95">
        <v>597798.14814814809</v>
      </c>
      <c r="J26" s="95">
        <v>0</v>
      </c>
      <c r="K26" s="95">
        <v>47823.851851851847</v>
      </c>
      <c r="L26" s="95">
        <v>645622</v>
      </c>
      <c r="M26" s="95">
        <v>645622</v>
      </c>
      <c r="N26" s="96"/>
      <c r="O26" s="29" t="s">
        <v>826</v>
      </c>
    </row>
    <row r="27" spans="1:15" ht="20.100000000000001" customHeight="1" x14ac:dyDescent="0.2">
      <c r="A27" s="64" t="s">
        <v>832</v>
      </c>
      <c r="B27" s="64">
        <f t="shared" si="0"/>
        <v>1</v>
      </c>
      <c r="C27" s="99">
        <v>222</v>
      </c>
      <c r="D27" s="99"/>
      <c r="E27" s="100">
        <v>46049</v>
      </c>
      <c r="F27" s="99"/>
      <c r="G27" s="99"/>
      <c r="H27" s="98" t="s">
        <v>174</v>
      </c>
      <c r="I27" s="96">
        <v>-1319301</v>
      </c>
      <c r="J27" s="99"/>
      <c r="K27" s="96">
        <v>-105543</v>
      </c>
      <c r="L27" s="96">
        <v>-1424844</v>
      </c>
      <c r="M27" s="96">
        <v>-1424844</v>
      </c>
    </row>
    <row r="28" spans="1:15" ht="20.100000000000001" customHeight="1" x14ac:dyDescent="0.2">
      <c r="A28" s="64" t="s">
        <v>564</v>
      </c>
      <c r="B28" s="64">
        <f t="shared" si="0"/>
        <v>1</v>
      </c>
      <c r="C28" s="114" t="s">
        <v>578</v>
      </c>
      <c r="D28" s="93" t="s">
        <v>835</v>
      </c>
      <c r="E28" s="94">
        <v>46025</v>
      </c>
      <c r="F28" s="93" t="s">
        <v>792</v>
      </c>
      <c r="G28" s="93" t="s">
        <v>16</v>
      </c>
      <c r="H28" s="93" t="s">
        <v>83</v>
      </c>
      <c r="I28" s="95">
        <v>-106116</v>
      </c>
      <c r="J28" s="95">
        <v>0</v>
      </c>
      <c r="K28" s="95">
        <v>-8489</v>
      </c>
      <c r="L28" s="95">
        <v>-114605</v>
      </c>
      <c r="M28" s="101">
        <v>-114605</v>
      </c>
    </row>
    <row r="29" spans="1:15" ht="20.100000000000001" customHeight="1" x14ac:dyDescent="0.2">
      <c r="A29" s="64" t="s">
        <v>564</v>
      </c>
      <c r="B29" s="64">
        <f t="shared" si="0"/>
        <v>1</v>
      </c>
      <c r="C29" s="114" t="s">
        <v>578</v>
      </c>
      <c r="D29" s="93" t="s">
        <v>836</v>
      </c>
      <c r="E29" s="94">
        <v>46026</v>
      </c>
      <c r="F29" s="93" t="s">
        <v>792</v>
      </c>
      <c r="G29" s="93" t="s">
        <v>16</v>
      </c>
      <c r="H29" s="93" t="s">
        <v>85</v>
      </c>
      <c r="I29" s="95">
        <v>-106116</v>
      </c>
      <c r="J29" s="95">
        <v>0</v>
      </c>
      <c r="K29" s="95">
        <v>-8489</v>
      </c>
      <c r="L29" s="95">
        <v>-114605</v>
      </c>
      <c r="M29" s="101">
        <v>-114605</v>
      </c>
    </row>
    <row r="30" spans="1:15" ht="20.100000000000001" customHeight="1" x14ac:dyDescent="0.2">
      <c r="A30" s="64" t="s">
        <v>564</v>
      </c>
      <c r="B30" s="64">
        <f t="shared" si="0"/>
        <v>1</v>
      </c>
      <c r="C30" s="114" t="s">
        <v>578</v>
      </c>
      <c r="D30" s="93" t="s">
        <v>837</v>
      </c>
      <c r="E30" s="94">
        <v>46026</v>
      </c>
      <c r="F30" s="93" t="s">
        <v>792</v>
      </c>
      <c r="G30" s="93" t="s">
        <v>16</v>
      </c>
      <c r="H30" s="93" t="s">
        <v>84</v>
      </c>
      <c r="I30" s="95">
        <v>-106116</v>
      </c>
      <c r="J30" s="95">
        <v>0</v>
      </c>
      <c r="K30" s="95">
        <v>-8489</v>
      </c>
      <c r="L30" s="95">
        <v>-114605</v>
      </c>
      <c r="M30" s="101">
        <v>-114605</v>
      </c>
    </row>
    <row r="31" spans="1:15" ht="20.100000000000001" customHeight="1" x14ac:dyDescent="0.2">
      <c r="A31" s="64" t="s">
        <v>564</v>
      </c>
      <c r="B31" s="64">
        <f t="shared" si="0"/>
        <v>1</v>
      </c>
      <c r="C31" s="99">
        <v>238</v>
      </c>
      <c r="D31" s="93" t="s">
        <v>838</v>
      </c>
      <c r="E31" s="94">
        <v>46027</v>
      </c>
      <c r="F31" s="93" t="s">
        <v>793</v>
      </c>
      <c r="G31" s="93" t="s">
        <v>14</v>
      </c>
      <c r="H31" s="93" t="s">
        <v>94</v>
      </c>
      <c r="I31" s="95">
        <v>-106116</v>
      </c>
      <c r="J31" s="95">
        <v>0</v>
      </c>
      <c r="K31" s="95">
        <v>-8489</v>
      </c>
      <c r="L31" s="95">
        <v>-114605</v>
      </c>
      <c r="M31" s="101">
        <v>-114605</v>
      </c>
    </row>
    <row r="32" spans="1:15" ht="20.100000000000001" customHeight="1" x14ac:dyDescent="0.2">
      <c r="A32" s="64" t="s">
        <v>564</v>
      </c>
      <c r="B32" s="64">
        <f t="shared" si="0"/>
        <v>1</v>
      </c>
      <c r="C32" s="114" t="s">
        <v>578</v>
      </c>
      <c r="D32" s="93" t="s">
        <v>839</v>
      </c>
      <c r="E32" s="94">
        <v>46027</v>
      </c>
      <c r="F32" s="93" t="s">
        <v>792</v>
      </c>
      <c r="G32" s="93" t="s">
        <v>16</v>
      </c>
      <c r="H32" s="93" t="s">
        <v>92</v>
      </c>
      <c r="I32" s="95">
        <v>-106116</v>
      </c>
      <c r="J32" s="95">
        <v>0</v>
      </c>
      <c r="K32" s="95">
        <v>-8489</v>
      </c>
      <c r="L32" s="95">
        <v>-114605</v>
      </c>
      <c r="M32" s="101">
        <v>-114605</v>
      </c>
    </row>
    <row r="33" spans="1:13" ht="20.100000000000001" customHeight="1" x14ac:dyDescent="0.2">
      <c r="A33" s="64" t="s">
        <v>564</v>
      </c>
      <c r="B33" s="64">
        <f t="shared" si="0"/>
        <v>1</v>
      </c>
      <c r="C33" s="99">
        <v>238</v>
      </c>
      <c r="D33" s="93" t="s">
        <v>840</v>
      </c>
      <c r="E33" s="94">
        <v>46027</v>
      </c>
      <c r="F33" s="93" t="s">
        <v>793</v>
      </c>
      <c r="G33" s="93" t="s">
        <v>14</v>
      </c>
      <c r="H33" s="93" t="s">
        <v>93</v>
      </c>
      <c r="I33" s="95">
        <v>-106116</v>
      </c>
      <c r="J33" s="95">
        <v>0</v>
      </c>
      <c r="K33" s="95">
        <v>-8489</v>
      </c>
      <c r="L33" s="95">
        <v>-114605</v>
      </c>
      <c r="M33" s="101">
        <v>-114605</v>
      </c>
    </row>
    <row r="34" spans="1:13" ht="20.100000000000001" customHeight="1" x14ac:dyDescent="0.2">
      <c r="A34" s="64" t="s">
        <v>564</v>
      </c>
      <c r="B34" s="64">
        <f t="shared" si="0"/>
        <v>1</v>
      </c>
      <c r="C34" s="114" t="s">
        <v>578</v>
      </c>
      <c r="D34" s="93" t="s">
        <v>841</v>
      </c>
      <c r="E34" s="94">
        <v>46027</v>
      </c>
      <c r="F34" s="93" t="s">
        <v>792</v>
      </c>
      <c r="G34" s="93" t="s">
        <v>16</v>
      </c>
      <c r="H34" s="93" t="s">
        <v>88</v>
      </c>
      <c r="I34" s="95">
        <v>-106116</v>
      </c>
      <c r="J34" s="95">
        <v>0</v>
      </c>
      <c r="K34" s="95">
        <v>-8489</v>
      </c>
      <c r="L34" s="95">
        <v>-114605</v>
      </c>
      <c r="M34" s="101">
        <v>-114605</v>
      </c>
    </row>
    <row r="35" spans="1:13" ht="20.100000000000001" customHeight="1" x14ac:dyDescent="0.2">
      <c r="A35" s="64" t="s">
        <v>564</v>
      </c>
      <c r="B35" s="64">
        <f t="shared" si="0"/>
        <v>1</v>
      </c>
      <c r="C35" s="114" t="s">
        <v>578</v>
      </c>
      <c r="D35" s="93" t="s">
        <v>842</v>
      </c>
      <c r="E35" s="94">
        <v>46027</v>
      </c>
      <c r="F35" s="93" t="s">
        <v>792</v>
      </c>
      <c r="G35" s="93" t="s">
        <v>16</v>
      </c>
      <c r="H35" s="93" t="s">
        <v>90</v>
      </c>
      <c r="I35" s="95">
        <v>-106116</v>
      </c>
      <c r="J35" s="95">
        <v>0</v>
      </c>
      <c r="K35" s="95">
        <v>-8489</v>
      </c>
      <c r="L35" s="95">
        <v>-114605</v>
      </c>
      <c r="M35" s="101">
        <v>-114605</v>
      </c>
    </row>
    <row r="36" spans="1:13" ht="20.100000000000001" customHeight="1" x14ac:dyDescent="0.2">
      <c r="A36" s="64" t="s">
        <v>564</v>
      </c>
      <c r="B36" s="64">
        <f t="shared" ref="B36:B67" si="1">MONTH(E36)</f>
        <v>1</v>
      </c>
      <c r="C36" s="114" t="s">
        <v>578</v>
      </c>
      <c r="D36" s="93" t="s">
        <v>843</v>
      </c>
      <c r="E36" s="94">
        <v>46027</v>
      </c>
      <c r="F36" s="93" t="s">
        <v>792</v>
      </c>
      <c r="G36" s="93" t="s">
        <v>16</v>
      </c>
      <c r="H36" s="93" t="s">
        <v>91</v>
      </c>
      <c r="I36" s="95">
        <v>-106116</v>
      </c>
      <c r="J36" s="95">
        <v>0</v>
      </c>
      <c r="K36" s="95">
        <v>-8489</v>
      </c>
      <c r="L36" s="95">
        <v>-114605</v>
      </c>
      <c r="M36" s="101">
        <v>-114605</v>
      </c>
    </row>
    <row r="37" spans="1:13" ht="20.100000000000001" customHeight="1" x14ac:dyDescent="0.2">
      <c r="A37" s="64" t="s">
        <v>564</v>
      </c>
      <c r="B37" s="64">
        <f t="shared" si="1"/>
        <v>1</v>
      </c>
      <c r="C37" s="114" t="s">
        <v>578</v>
      </c>
      <c r="D37" s="93" t="s">
        <v>844</v>
      </c>
      <c r="E37" s="94">
        <v>46027</v>
      </c>
      <c r="F37" s="93" t="s">
        <v>792</v>
      </c>
      <c r="G37" s="93" t="s">
        <v>16</v>
      </c>
      <c r="H37" s="93" t="s">
        <v>89</v>
      </c>
      <c r="I37" s="95">
        <v>-106116</v>
      </c>
      <c r="J37" s="95">
        <v>0</v>
      </c>
      <c r="K37" s="95">
        <v>-8489</v>
      </c>
      <c r="L37" s="95">
        <v>-114605</v>
      </c>
      <c r="M37" s="101">
        <v>-114605</v>
      </c>
    </row>
    <row r="38" spans="1:13" ht="20.100000000000001" customHeight="1" x14ac:dyDescent="0.2">
      <c r="A38" s="64" t="s">
        <v>564</v>
      </c>
      <c r="B38" s="64">
        <f t="shared" si="1"/>
        <v>1</v>
      </c>
      <c r="C38" s="114" t="s">
        <v>578</v>
      </c>
      <c r="D38" s="93" t="s">
        <v>845</v>
      </c>
      <c r="E38" s="94">
        <v>46028</v>
      </c>
      <c r="F38" s="93" t="s">
        <v>792</v>
      </c>
      <c r="G38" s="93" t="s">
        <v>16</v>
      </c>
      <c r="H38" s="93" t="s">
        <v>102</v>
      </c>
      <c r="I38" s="95">
        <v>-106116</v>
      </c>
      <c r="J38" s="95">
        <v>0</v>
      </c>
      <c r="K38" s="95">
        <v>-8489</v>
      </c>
      <c r="L38" s="95">
        <v>-114605</v>
      </c>
      <c r="M38" s="101">
        <v>-114605</v>
      </c>
    </row>
    <row r="39" spans="1:13" ht="20.100000000000001" customHeight="1" x14ac:dyDescent="0.2">
      <c r="A39" s="64" t="s">
        <v>564</v>
      </c>
      <c r="B39" s="64">
        <f t="shared" si="1"/>
        <v>1</v>
      </c>
      <c r="C39" s="114" t="s">
        <v>578</v>
      </c>
      <c r="D39" s="93" t="s">
        <v>846</v>
      </c>
      <c r="E39" s="94">
        <v>46028</v>
      </c>
      <c r="F39" s="93" t="s">
        <v>792</v>
      </c>
      <c r="G39" s="93" t="s">
        <v>16</v>
      </c>
      <c r="H39" s="93" t="s">
        <v>97</v>
      </c>
      <c r="I39" s="95">
        <v>-39434</v>
      </c>
      <c r="J39" s="95">
        <v>0</v>
      </c>
      <c r="K39" s="95">
        <v>-3155</v>
      </c>
      <c r="L39" s="95">
        <v>-42589</v>
      </c>
      <c r="M39" s="101">
        <v>-42589</v>
      </c>
    </row>
    <row r="40" spans="1:13" ht="20.100000000000001" customHeight="1" x14ac:dyDescent="0.2">
      <c r="A40" s="64" t="s">
        <v>564</v>
      </c>
      <c r="B40" s="64">
        <f t="shared" si="1"/>
        <v>1</v>
      </c>
      <c r="C40" s="114" t="s">
        <v>578</v>
      </c>
      <c r="D40" s="93" t="s">
        <v>847</v>
      </c>
      <c r="E40" s="94">
        <v>46028</v>
      </c>
      <c r="F40" s="93" t="s">
        <v>792</v>
      </c>
      <c r="G40" s="93" t="s">
        <v>16</v>
      </c>
      <c r="H40" s="93" t="s">
        <v>101</v>
      </c>
      <c r="I40" s="95">
        <v>-212232</v>
      </c>
      <c r="J40" s="95">
        <v>0</v>
      </c>
      <c r="K40" s="95">
        <v>-16979</v>
      </c>
      <c r="L40" s="95">
        <v>-229211</v>
      </c>
      <c r="M40" s="101">
        <v>-229211</v>
      </c>
    </row>
    <row r="41" spans="1:13" ht="20.100000000000001" customHeight="1" x14ac:dyDescent="0.2">
      <c r="A41" s="64" t="s">
        <v>564</v>
      </c>
      <c r="B41" s="64">
        <f t="shared" si="1"/>
        <v>1</v>
      </c>
      <c r="C41" s="114" t="s">
        <v>578</v>
      </c>
      <c r="D41" s="93" t="s">
        <v>848</v>
      </c>
      <c r="E41" s="94">
        <v>46028</v>
      </c>
      <c r="F41" s="93" t="s">
        <v>792</v>
      </c>
      <c r="G41" s="93" t="s">
        <v>16</v>
      </c>
      <c r="H41" s="93" t="s">
        <v>98</v>
      </c>
      <c r="I41" s="95">
        <v>-75328</v>
      </c>
      <c r="J41" s="95">
        <v>0</v>
      </c>
      <c r="K41" s="95">
        <v>-6026</v>
      </c>
      <c r="L41" s="95">
        <v>-81354</v>
      </c>
      <c r="M41" s="101">
        <v>-81354</v>
      </c>
    </row>
    <row r="42" spans="1:13" ht="20.100000000000001" customHeight="1" x14ac:dyDescent="0.2">
      <c r="A42" s="64" t="s">
        <v>564</v>
      </c>
      <c r="B42" s="64">
        <f t="shared" si="1"/>
        <v>1</v>
      </c>
      <c r="C42" s="114" t="s">
        <v>578</v>
      </c>
      <c r="D42" s="93" t="s">
        <v>849</v>
      </c>
      <c r="E42" s="94">
        <v>46028</v>
      </c>
      <c r="F42" s="93" t="s">
        <v>792</v>
      </c>
      <c r="G42" s="93" t="s">
        <v>16</v>
      </c>
      <c r="H42" s="93" t="s">
        <v>100</v>
      </c>
      <c r="I42" s="95">
        <v>-212232</v>
      </c>
      <c r="J42" s="95">
        <v>0</v>
      </c>
      <c r="K42" s="95">
        <v>-16979</v>
      </c>
      <c r="L42" s="95">
        <v>-229211</v>
      </c>
      <c r="M42" s="101">
        <v>-229211</v>
      </c>
    </row>
    <row r="43" spans="1:13" ht="20.100000000000001" customHeight="1" x14ac:dyDescent="0.2">
      <c r="A43" s="64" t="s">
        <v>564</v>
      </c>
      <c r="B43" s="64">
        <f t="shared" si="1"/>
        <v>1</v>
      </c>
      <c r="C43" s="114" t="s">
        <v>578</v>
      </c>
      <c r="D43" s="93" t="s">
        <v>850</v>
      </c>
      <c r="E43" s="94">
        <v>46028</v>
      </c>
      <c r="F43" s="93" t="s">
        <v>792</v>
      </c>
      <c r="G43" s="93" t="s">
        <v>16</v>
      </c>
      <c r="H43" s="93" t="s">
        <v>103</v>
      </c>
      <c r="I43" s="95">
        <v>-39434</v>
      </c>
      <c r="J43" s="95">
        <v>0</v>
      </c>
      <c r="K43" s="95">
        <v>-3155</v>
      </c>
      <c r="L43" s="95">
        <v>-42589</v>
      </c>
      <c r="M43" s="101">
        <v>-42589</v>
      </c>
    </row>
    <row r="44" spans="1:13" ht="20.100000000000001" customHeight="1" x14ac:dyDescent="0.2">
      <c r="A44" s="64" t="s">
        <v>564</v>
      </c>
      <c r="B44" s="64">
        <f t="shared" si="1"/>
        <v>1</v>
      </c>
      <c r="C44" s="114" t="s">
        <v>578</v>
      </c>
      <c r="D44" s="93" t="s">
        <v>851</v>
      </c>
      <c r="E44" s="94">
        <v>46028</v>
      </c>
      <c r="F44" s="93" t="s">
        <v>792</v>
      </c>
      <c r="G44" s="93" t="s">
        <v>16</v>
      </c>
      <c r="H44" s="93" t="s">
        <v>99</v>
      </c>
      <c r="I44" s="95">
        <v>-106116</v>
      </c>
      <c r="J44" s="95">
        <v>0</v>
      </c>
      <c r="K44" s="95">
        <v>-8489</v>
      </c>
      <c r="L44" s="95">
        <v>-114605</v>
      </c>
      <c r="M44" s="101">
        <v>-114605</v>
      </c>
    </row>
    <row r="45" spans="1:13" ht="20.100000000000001" customHeight="1" x14ac:dyDescent="0.2">
      <c r="A45" s="64" t="s">
        <v>564</v>
      </c>
      <c r="B45" s="64">
        <f t="shared" si="1"/>
        <v>1</v>
      </c>
      <c r="C45" s="99">
        <v>238</v>
      </c>
      <c r="D45" s="93" t="s">
        <v>852</v>
      </c>
      <c r="E45" s="94">
        <v>46028</v>
      </c>
      <c r="F45" s="93" t="s">
        <v>793</v>
      </c>
      <c r="G45" s="93" t="s">
        <v>14</v>
      </c>
      <c r="H45" s="93" t="s">
        <v>104</v>
      </c>
      <c r="I45" s="95">
        <v>-106116</v>
      </c>
      <c r="J45" s="95">
        <v>0</v>
      </c>
      <c r="K45" s="95">
        <v>-8489</v>
      </c>
      <c r="L45" s="95">
        <v>-114605</v>
      </c>
      <c r="M45" s="101">
        <v>-114605</v>
      </c>
    </row>
    <row r="46" spans="1:13" ht="20.100000000000001" customHeight="1" x14ac:dyDescent="0.2">
      <c r="A46" s="64" t="s">
        <v>564</v>
      </c>
      <c r="B46" s="64">
        <f t="shared" si="1"/>
        <v>1</v>
      </c>
      <c r="C46" s="114" t="s">
        <v>578</v>
      </c>
      <c r="D46" s="93" t="s">
        <v>853</v>
      </c>
      <c r="E46" s="94">
        <v>46029</v>
      </c>
      <c r="F46" s="93" t="s">
        <v>792</v>
      </c>
      <c r="G46" s="93" t="s">
        <v>16</v>
      </c>
      <c r="H46" s="93" t="s">
        <v>111</v>
      </c>
      <c r="I46" s="95">
        <v>-212232</v>
      </c>
      <c r="J46" s="95">
        <v>0</v>
      </c>
      <c r="K46" s="95">
        <v>-16979</v>
      </c>
      <c r="L46" s="95">
        <v>-229211</v>
      </c>
      <c r="M46" s="101">
        <v>-229211</v>
      </c>
    </row>
    <row r="47" spans="1:13" ht="20.100000000000001" customHeight="1" x14ac:dyDescent="0.2">
      <c r="A47" s="64" t="s">
        <v>564</v>
      </c>
      <c r="B47" s="64">
        <f t="shared" si="1"/>
        <v>1</v>
      </c>
      <c r="C47" s="114" t="s">
        <v>578</v>
      </c>
      <c r="D47" s="93" t="s">
        <v>854</v>
      </c>
      <c r="E47" s="94">
        <v>46030</v>
      </c>
      <c r="F47" s="93" t="s">
        <v>792</v>
      </c>
      <c r="G47" s="93" t="s">
        <v>16</v>
      </c>
      <c r="H47" s="93" t="s">
        <v>115</v>
      </c>
      <c r="I47" s="95">
        <v>-19717</v>
      </c>
      <c r="J47" s="95">
        <v>0</v>
      </c>
      <c r="K47" s="95">
        <v>-1577</v>
      </c>
      <c r="L47" s="95">
        <v>-21294</v>
      </c>
      <c r="M47" s="101">
        <v>-21294</v>
      </c>
    </row>
    <row r="48" spans="1:13" ht="20.100000000000001" customHeight="1" x14ac:dyDescent="0.2">
      <c r="A48" s="64" t="s">
        <v>564</v>
      </c>
      <c r="B48" s="64">
        <f t="shared" si="1"/>
        <v>1</v>
      </c>
      <c r="C48" s="114" t="s">
        <v>578</v>
      </c>
      <c r="D48" s="93" t="s">
        <v>855</v>
      </c>
      <c r="E48" s="94">
        <v>46030</v>
      </c>
      <c r="F48" s="93" t="s">
        <v>792</v>
      </c>
      <c r="G48" s="93" t="s">
        <v>16</v>
      </c>
      <c r="H48" s="93" t="s">
        <v>112</v>
      </c>
      <c r="I48" s="95">
        <v>-106116</v>
      </c>
      <c r="J48" s="95">
        <v>0</v>
      </c>
      <c r="K48" s="95">
        <v>-8489</v>
      </c>
      <c r="L48" s="95">
        <v>-114605</v>
      </c>
      <c r="M48" s="101">
        <v>-114605</v>
      </c>
    </row>
    <row r="49" spans="1:13" ht="20.100000000000001" customHeight="1" x14ac:dyDescent="0.2">
      <c r="A49" s="64" t="s">
        <v>564</v>
      </c>
      <c r="B49" s="64">
        <f t="shared" si="1"/>
        <v>1</v>
      </c>
      <c r="C49" s="114" t="s">
        <v>578</v>
      </c>
      <c r="D49" s="93" t="s">
        <v>856</v>
      </c>
      <c r="E49" s="94">
        <v>46030</v>
      </c>
      <c r="F49" s="93" t="s">
        <v>792</v>
      </c>
      <c r="G49" s="93" t="s">
        <v>16</v>
      </c>
      <c r="H49" s="93" t="s">
        <v>113</v>
      </c>
      <c r="I49" s="95">
        <v>-22340</v>
      </c>
      <c r="J49" s="95">
        <v>0</v>
      </c>
      <c r="K49" s="95">
        <v>-1787</v>
      </c>
      <c r="L49" s="95">
        <v>-24127</v>
      </c>
      <c r="M49" s="101">
        <v>-24127</v>
      </c>
    </row>
    <row r="50" spans="1:13" ht="20.100000000000001" customHeight="1" x14ac:dyDescent="0.2">
      <c r="A50" s="64" t="s">
        <v>564</v>
      </c>
      <c r="B50" s="64">
        <f t="shared" si="1"/>
        <v>1</v>
      </c>
      <c r="C50" s="114" t="s">
        <v>579</v>
      </c>
      <c r="D50" s="93" t="s">
        <v>857</v>
      </c>
      <c r="E50" s="94">
        <v>46030</v>
      </c>
      <c r="F50" s="93" t="s">
        <v>792</v>
      </c>
      <c r="G50" s="93" t="s">
        <v>16</v>
      </c>
      <c r="H50" s="93" t="s">
        <v>114</v>
      </c>
      <c r="I50" s="95">
        <v>-39434</v>
      </c>
      <c r="J50" s="95">
        <v>0</v>
      </c>
      <c r="K50" s="95">
        <v>-3155</v>
      </c>
      <c r="L50" s="95">
        <v>-42589</v>
      </c>
      <c r="M50" s="132">
        <v>-42589</v>
      </c>
    </row>
    <row r="51" spans="1:13" ht="20.100000000000001" customHeight="1" x14ac:dyDescent="0.2">
      <c r="A51" s="64" t="s">
        <v>564</v>
      </c>
      <c r="B51" s="64">
        <f t="shared" si="1"/>
        <v>1</v>
      </c>
      <c r="C51" s="114" t="s">
        <v>579</v>
      </c>
      <c r="D51" s="93" t="s">
        <v>858</v>
      </c>
      <c r="E51" s="94">
        <v>46031</v>
      </c>
      <c r="F51" s="93" t="s">
        <v>792</v>
      </c>
      <c r="G51" s="93" t="s">
        <v>16</v>
      </c>
      <c r="H51" s="93" t="s">
        <v>116</v>
      </c>
      <c r="I51" s="95">
        <v>-37664</v>
      </c>
      <c r="J51" s="95">
        <v>0</v>
      </c>
      <c r="K51" s="95">
        <v>-3013</v>
      </c>
      <c r="L51" s="95">
        <v>-40677</v>
      </c>
      <c r="M51" s="132">
        <v>-40677</v>
      </c>
    </row>
    <row r="52" spans="1:13" ht="20.100000000000001" customHeight="1" x14ac:dyDescent="0.2">
      <c r="A52" s="64" t="s">
        <v>564</v>
      </c>
      <c r="B52" s="64">
        <f t="shared" si="1"/>
        <v>1</v>
      </c>
      <c r="C52" s="114" t="s">
        <v>578</v>
      </c>
      <c r="D52" s="93" t="s">
        <v>859</v>
      </c>
      <c r="E52" s="94">
        <v>46032</v>
      </c>
      <c r="F52" s="93" t="s">
        <v>792</v>
      </c>
      <c r="G52" s="93" t="s">
        <v>16</v>
      </c>
      <c r="H52" s="93" t="s">
        <v>121</v>
      </c>
      <c r="I52" s="95">
        <v>-19717</v>
      </c>
      <c r="J52" s="95">
        <v>0</v>
      </c>
      <c r="K52" s="95">
        <v>-1577</v>
      </c>
      <c r="L52" s="95">
        <v>-21294</v>
      </c>
      <c r="M52" s="101">
        <v>-21294</v>
      </c>
    </row>
    <row r="53" spans="1:13" ht="20.100000000000001" customHeight="1" x14ac:dyDescent="0.2">
      <c r="A53" s="64" t="s">
        <v>564</v>
      </c>
      <c r="B53" s="64">
        <f t="shared" si="1"/>
        <v>1</v>
      </c>
      <c r="C53" s="114" t="s">
        <v>579</v>
      </c>
      <c r="D53" s="93" t="s">
        <v>860</v>
      </c>
      <c r="E53" s="94">
        <v>46033</v>
      </c>
      <c r="F53" s="93" t="s">
        <v>792</v>
      </c>
      <c r="G53" s="93" t="s">
        <v>16</v>
      </c>
      <c r="H53" s="93" t="s">
        <v>122</v>
      </c>
      <c r="I53" s="95">
        <v>-75328</v>
      </c>
      <c r="J53" s="95">
        <v>0</v>
      </c>
      <c r="K53" s="95">
        <v>-6026</v>
      </c>
      <c r="L53" s="95">
        <v>-81354</v>
      </c>
      <c r="M53" s="132">
        <v>-81354</v>
      </c>
    </row>
    <row r="54" spans="1:13" ht="20.100000000000001" customHeight="1" x14ac:dyDescent="0.2">
      <c r="A54" s="64" t="s">
        <v>564</v>
      </c>
      <c r="B54" s="64">
        <f t="shared" si="1"/>
        <v>1</v>
      </c>
      <c r="C54" s="114" t="s">
        <v>579</v>
      </c>
      <c r="D54" s="93" t="s">
        <v>861</v>
      </c>
      <c r="E54" s="94">
        <v>46033</v>
      </c>
      <c r="F54" s="93" t="s">
        <v>792</v>
      </c>
      <c r="G54" s="93" t="s">
        <v>16</v>
      </c>
      <c r="H54" s="93" t="s">
        <v>123</v>
      </c>
      <c r="I54" s="95">
        <v>-39434</v>
      </c>
      <c r="J54" s="95">
        <v>0</v>
      </c>
      <c r="K54" s="95">
        <v>-3155</v>
      </c>
      <c r="L54" s="95">
        <v>-42589</v>
      </c>
      <c r="M54" s="132">
        <v>-42589</v>
      </c>
    </row>
    <row r="55" spans="1:13" ht="20.100000000000001" customHeight="1" x14ac:dyDescent="0.2">
      <c r="A55" s="64" t="s">
        <v>564</v>
      </c>
      <c r="B55" s="64">
        <f t="shared" si="1"/>
        <v>1</v>
      </c>
      <c r="C55" s="99">
        <v>238</v>
      </c>
      <c r="D55" s="93" t="s">
        <v>862</v>
      </c>
      <c r="E55" s="94">
        <v>46033</v>
      </c>
      <c r="F55" s="93" t="s">
        <v>793</v>
      </c>
      <c r="G55" s="93" t="s">
        <v>14</v>
      </c>
      <c r="H55" s="93" t="s">
        <v>124</v>
      </c>
      <c r="I55" s="95">
        <v>-106116</v>
      </c>
      <c r="J55" s="95">
        <v>0</v>
      </c>
      <c r="K55" s="95">
        <v>-8489</v>
      </c>
      <c r="L55" s="95">
        <v>-114605</v>
      </c>
      <c r="M55" s="101">
        <v>-114605</v>
      </c>
    </row>
    <row r="56" spans="1:13" ht="20.100000000000001" customHeight="1" x14ac:dyDescent="0.2">
      <c r="A56" s="64" t="s">
        <v>564</v>
      </c>
      <c r="B56" s="64">
        <f t="shared" si="1"/>
        <v>1</v>
      </c>
      <c r="C56" s="114" t="s">
        <v>579</v>
      </c>
      <c r="D56" s="93" t="s">
        <v>863</v>
      </c>
      <c r="E56" s="94">
        <v>46034</v>
      </c>
      <c r="F56" s="93" t="s">
        <v>792</v>
      </c>
      <c r="G56" s="93" t="s">
        <v>16</v>
      </c>
      <c r="H56" s="93" t="s">
        <v>128</v>
      </c>
      <c r="I56" s="95">
        <v>-106116</v>
      </c>
      <c r="J56" s="95">
        <v>0</v>
      </c>
      <c r="K56" s="95">
        <v>-8489</v>
      </c>
      <c r="L56" s="95">
        <v>-114605</v>
      </c>
      <c r="M56" s="132">
        <v>-114605</v>
      </c>
    </row>
    <row r="57" spans="1:13" ht="20.100000000000001" customHeight="1" x14ac:dyDescent="0.2">
      <c r="A57" s="64" t="s">
        <v>564</v>
      </c>
      <c r="B57" s="64">
        <f t="shared" si="1"/>
        <v>1</v>
      </c>
      <c r="C57" s="114" t="s">
        <v>579</v>
      </c>
      <c r="D57" s="93" t="s">
        <v>864</v>
      </c>
      <c r="E57" s="94">
        <v>46034</v>
      </c>
      <c r="F57" s="93" t="s">
        <v>792</v>
      </c>
      <c r="G57" s="93" t="s">
        <v>16</v>
      </c>
      <c r="H57" s="93" t="s">
        <v>125</v>
      </c>
      <c r="I57" s="95">
        <v>-19717</v>
      </c>
      <c r="J57" s="95">
        <v>0</v>
      </c>
      <c r="K57" s="95">
        <v>-1577</v>
      </c>
      <c r="L57" s="95">
        <v>-21294</v>
      </c>
      <c r="M57" s="132">
        <v>-21294</v>
      </c>
    </row>
    <row r="58" spans="1:13" ht="20.100000000000001" customHeight="1" x14ac:dyDescent="0.2">
      <c r="A58" s="64" t="s">
        <v>564</v>
      </c>
      <c r="B58" s="64">
        <f t="shared" si="1"/>
        <v>1</v>
      </c>
      <c r="C58" s="114" t="s">
        <v>579</v>
      </c>
      <c r="D58" s="93" t="s">
        <v>865</v>
      </c>
      <c r="E58" s="94">
        <v>46034</v>
      </c>
      <c r="F58" s="93" t="s">
        <v>792</v>
      </c>
      <c r="G58" s="93" t="s">
        <v>16</v>
      </c>
      <c r="H58" s="93" t="s">
        <v>126</v>
      </c>
      <c r="I58" s="95">
        <v>-19717</v>
      </c>
      <c r="J58" s="95">
        <v>0</v>
      </c>
      <c r="K58" s="95">
        <v>-1577</v>
      </c>
      <c r="L58" s="95">
        <v>-21294</v>
      </c>
      <c r="M58" s="132">
        <v>-21294</v>
      </c>
    </row>
    <row r="59" spans="1:13" ht="20.100000000000001" customHeight="1" x14ac:dyDescent="0.2">
      <c r="A59" s="64" t="s">
        <v>564</v>
      </c>
      <c r="B59" s="64">
        <f t="shared" si="1"/>
        <v>1</v>
      </c>
      <c r="C59" s="114" t="s">
        <v>579</v>
      </c>
      <c r="D59" s="93" t="s">
        <v>866</v>
      </c>
      <c r="E59" s="94">
        <v>46034</v>
      </c>
      <c r="F59" s="93" t="s">
        <v>792</v>
      </c>
      <c r="G59" s="93" t="s">
        <v>16</v>
      </c>
      <c r="H59" s="93" t="s">
        <v>127</v>
      </c>
      <c r="I59" s="95">
        <v>-19717</v>
      </c>
      <c r="J59" s="95">
        <v>0</v>
      </c>
      <c r="K59" s="95">
        <v>-1577</v>
      </c>
      <c r="L59" s="95">
        <v>-21294</v>
      </c>
      <c r="M59" s="132">
        <v>-21294</v>
      </c>
    </row>
    <row r="60" spans="1:13" ht="20.100000000000001" customHeight="1" x14ac:dyDescent="0.2">
      <c r="A60" s="64" t="s">
        <v>564</v>
      </c>
      <c r="B60" s="64">
        <f t="shared" si="1"/>
        <v>1</v>
      </c>
      <c r="C60" s="114" t="s">
        <v>579</v>
      </c>
      <c r="D60" s="93" t="s">
        <v>867</v>
      </c>
      <c r="E60" s="94">
        <v>46034</v>
      </c>
      <c r="F60" s="93" t="s">
        <v>792</v>
      </c>
      <c r="G60" s="93" t="s">
        <v>16</v>
      </c>
      <c r="H60" s="93" t="s">
        <v>129</v>
      </c>
      <c r="I60" s="95">
        <v>-39434</v>
      </c>
      <c r="J60" s="95">
        <v>0</v>
      </c>
      <c r="K60" s="95">
        <v>-3155</v>
      </c>
      <c r="L60" s="95">
        <v>-42589</v>
      </c>
      <c r="M60" s="132">
        <v>-42589</v>
      </c>
    </row>
    <row r="61" spans="1:13" ht="20.100000000000001" customHeight="1" x14ac:dyDescent="0.2">
      <c r="A61" s="64" t="s">
        <v>564</v>
      </c>
      <c r="B61" s="64">
        <f t="shared" si="1"/>
        <v>1</v>
      </c>
      <c r="C61" s="114" t="s">
        <v>579</v>
      </c>
      <c r="D61" s="93" t="s">
        <v>868</v>
      </c>
      <c r="E61" s="94">
        <v>46036</v>
      </c>
      <c r="F61" s="93" t="s">
        <v>792</v>
      </c>
      <c r="G61" s="93" t="s">
        <v>16</v>
      </c>
      <c r="H61" s="93" t="s">
        <v>135</v>
      </c>
      <c r="I61" s="95">
        <v>-212232</v>
      </c>
      <c r="J61" s="95">
        <v>0</v>
      </c>
      <c r="K61" s="95">
        <v>-16979</v>
      </c>
      <c r="L61" s="95">
        <v>-229211</v>
      </c>
      <c r="M61" s="132">
        <v>-229211</v>
      </c>
    </row>
    <row r="62" spans="1:13" ht="20.100000000000001" customHeight="1" x14ac:dyDescent="0.2">
      <c r="A62" s="64" t="s">
        <v>564</v>
      </c>
      <c r="B62" s="64">
        <f t="shared" si="1"/>
        <v>1</v>
      </c>
      <c r="C62" s="114" t="s">
        <v>579</v>
      </c>
      <c r="D62" s="93" t="s">
        <v>869</v>
      </c>
      <c r="E62" s="94">
        <v>46036</v>
      </c>
      <c r="F62" s="93" t="s">
        <v>792</v>
      </c>
      <c r="G62" s="93" t="s">
        <v>16</v>
      </c>
      <c r="H62" s="93" t="s">
        <v>136</v>
      </c>
      <c r="I62" s="95">
        <v>-19717</v>
      </c>
      <c r="J62" s="95">
        <v>0</v>
      </c>
      <c r="K62" s="95">
        <v>-1577</v>
      </c>
      <c r="L62" s="95">
        <v>-21294</v>
      </c>
      <c r="M62" s="132">
        <v>-21294</v>
      </c>
    </row>
    <row r="63" spans="1:13" ht="20.100000000000001" customHeight="1" x14ac:dyDescent="0.2">
      <c r="A63" s="64" t="s">
        <v>564</v>
      </c>
      <c r="B63" s="64">
        <f t="shared" si="1"/>
        <v>1</v>
      </c>
      <c r="C63" s="114" t="s">
        <v>579</v>
      </c>
      <c r="D63" s="93" t="s">
        <v>870</v>
      </c>
      <c r="E63" s="94">
        <v>46036</v>
      </c>
      <c r="F63" s="93" t="s">
        <v>792</v>
      </c>
      <c r="G63" s="93" t="s">
        <v>16</v>
      </c>
      <c r="H63" s="93" t="s">
        <v>137</v>
      </c>
      <c r="I63" s="95">
        <v>-37664</v>
      </c>
      <c r="J63" s="95">
        <v>0</v>
      </c>
      <c r="K63" s="95">
        <v>-3013</v>
      </c>
      <c r="L63" s="95">
        <v>-40677</v>
      </c>
      <c r="M63" s="132">
        <v>-40677</v>
      </c>
    </row>
    <row r="64" spans="1:13" ht="20.100000000000001" customHeight="1" x14ac:dyDescent="0.2">
      <c r="A64" s="64" t="s">
        <v>564</v>
      </c>
      <c r="B64" s="64">
        <f t="shared" si="1"/>
        <v>1</v>
      </c>
      <c r="C64" s="114" t="s">
        <v>579</v>
      </c>
      <c r="D64" s="93" t="s">
        <v>871</v>
      </c>
      <c r="E64" s="94">
        <v>46036</v>
      </c>
      <c r="F64" s="93" t="s">
        <v>792</v>
      </c>
      <c r="G64" s="93" t="s">
        <v>16</v>
      </c>
      <c r="H64" s="93" t="s">
        <v>134</v>
      </c>
      <c r="I64" s="95">
        <v>-19717</v>
      </c>
      <c r="J64" s="95">
        <v>0</v>
      </c>
      <c r="K64" s="95">
        <v>-1577</v>
      </c>
      <c r="L64" s="95">
        <v>-21294</v>
      </c>
      <c r="M64" s="132">
        <v>-21294</v>
      </c>
    </row>
    <row r="65" spans="1:13" ht="20.100000000000001" customHeight="1" x14ac:dyDescent="0.2">
      <c r="A65" s="64" t="s">
        <v>564</v>
      </c>
      <c r="B65" s="64">
        <f t="shared" si="1"/>
        <v>1</v>
      </c>
      <c r="C65" s="114" t="s">
        <v>575</v>
      </c>
      <c r="D65" s="93" t="s">
        <v>872</v>
      </c>
      <c r="E65" s="94">
        <v>46041</v>
      </c>
      <c r="F65" s="93" t="s">
        <v>794</v>
      </c>
      <c r="G65" s="93" t="s">
        <v>17</v>
      </c>
      <c r="H65" s="93" t="s">
        <v>142</v>
      </c>
      <c r="I65" s="95">
        <v>-37664</v>
      </c>
      <c r="J65" s="95">
        <v>0</v>
      </c>
      <c r="K65" s="95">
        <v>-3013</v>
      </c>
      <c r="L65" s="95">
        <v>-40677</v>
      </c>
      <c r="M65" s="101">
        <v>-40677</v>
      </c>
    </row>
    <row r="66" spans="1:13" ht="20.100000000000001" customHeight="1" x14ac:dyDescent="0.2">
      <c r="A66" s="64" t="s">
        <v>564</v>
      </c>
      <c r="B66" s="64">
        <f t="shared" si="1"/>
        <v>1</v>
      </c>
      <c r="C66" s="99"/>
      <c r="D66" s="93" t="s">
        <v>873</v>
      </c>
      <c r="E66" s="94">
        <v>46042</v>
      </c>
      <c r="F66" s="93" t="s">
        <v>793</v>
      </c>
      <c r="G66" s="93" t="s">
        <v>14</v>
      </c>
      <c r="H66" s="93" t="s">
        <v>147</v>
      </c>
      <c r="I66" s="95">
        <v>-106116</v>
      </c>
      <c r="J66" s="95">
        <v>0</v>
      </c>
      <c r="K66" s="95">
        <v>-8489</v>
      </c>
      <c r="L66" s="95">
        <v>-114605</v>
      </c>
      <c r="M66" s="101">
        <v>-114605</v>
      </c>
    </row>
    <row r="67" spans="1:13" ht="20.100000000000001" customHeight="1" x14ac:dyDescent="0.2">
      <c r="A67" s="64" t="s">
        <v>564</v>
      </c>
      <c r="B67" s="64">
        <f t="shared" si="1"/>
        <v>1</v>
      </c>
      <c r="C67" s="114" t="s">
        <v>579</v>
      </c>
      <c r="D67" s="93" t="s">
        <v>874</v>
      </c>
      <c r="E67" s="94">
        <v>46042</v>
      </c>
      <c r="F67" s="93" t="s">
        <v>792</v>
      </c>
      <c r="G67" s="93" t="s">
        <v>16</v>
      </c>
      <c r="H67" s="93" t="s">
        <v>145</v>
      </c>
      <c r="I67" s="95">
        <v>-37664</v>
      </c>
      <c r="J67" s="95">
        <v>0</v>
      </c>
      <c r="K67" s="95">
        <v>-3013</v>
      </c>
      <c r="L67" s="95">
        <v>-40677</v>
      </c>
      <c r="M67" s="132">
        <v>-40677</v>
      </c>
    </row>
    <row r="68" spans="1:13" ht="20.100000000000001" customHeight="1" x14ac:dyDescent="0.2">
      <c r="A68" s="64" t="s">
        <v>564</v>
      </c>
      <c r="B68" s="64">
        <f t="shared" ref="B68:B99" si="2">MONTH(E68)</f>
        <v>1</v>
      </c>
      <c r="C68" s="114" t="s">
        <v>579</v>
      </c>
      <c r="D68" s="93" t="s">
        <v>875</v>
      </c>
      <c r="E68" s="94">
        <v>46042</v>
      </c>
      <c r="F68" s="93" t="s">
        <v>792</v>
      </c>
      <c r="G68" s="93" t="s">
        <v>16</v>
      </c>
      <c r="H68" s="93" t="s">
        <v>146</v>
      </c>
      <c r="I68" s="95">
        <v>-19717</v>
      </c>
      <c r="J68" s="95">
        <v>0</v>
      </c>
      <c r="K68" s="95">
        <v>-1577</v>
      </c>
      <c r="L68" s="95">
        <v>-21294</v>
      </c>
      <c r="M68" s="132">
        <v>-21294</v>
      </c>
    </row>
    <row r="69" spans="1:13" ht="20.100000000000001" customHeight="1" x14ac:dyDescent="0.2">
      <c r="A69" s="64" t="s">
        <v>564</v>
      </c>
      <c r="B69" s="64">
        <f t="shared" si="2"/>
        <v>1</v>
      </c>
      <c r="C69" s="114" t="s">
        <v>579</v>
      </c>
      <c r="D69" s="93" t="s">
        <v>876</v>
      </c>
      <c r="E69" s="94">
        <v>46043</v>
      </c>
      <c r="F69" s="93" t="s">
        <v>792</v>
      </c>
      <c r="G69" s="93" t="s">
        <v>16</v>
      </c>
      <c r="H69" s="93" t="s">
        <v>153</v>
      </c>
      <c r="I69" s="95">
        <v>-37664</v>
      </c>
      <c r="J69" s="95">
        <v>0</v>
      </c>
      <c r="K69" s="95">
        <v>-3013</v>
      </c>
      <c r="L69" s="95">
        <v>-40677</v>
      </c>
      <c r="M69" s="132">
        <v>-40677</v>
      </c>
    </row>
    <row r="70" spans="1:13" ht="20.100000000000001" customHeight="1" x14ac:dyDescent="0.2">
      <c r="A70" s="64" t="s">
        <v>564</v>
      </c>
      <c r="B70" s="64">
        <f t="shared" si="2"/>
        <v>1</v>
      </c>
      <c r="C70" s="114" t="s">
        <v>576</v>
      </c>
      <c r="D70" s="93" t="s">
        <v>877</v>
      </c>
      <c r="E70" s="94">
        <v>46043</v>
      </c>
      <c r="F70" s="93" t="s">
        <v>794</v>
      </c>
      <c r="G70" s="93" t="s">
        <v>17</v>
      </c>
      <c r="H70" s="93" t="s">
        <v>152</v>
      </c>
      <c r="I70" s="95">
        <v>-92652</v>
      </c>
      <c r="J70" s="95">
        <v>0</v>
      </c>
      <c r="K70" s="95">
        <v>-7412</v>
      </c>
      <c r="L70" s="95">
        <v>-100064</v>
      </c>
      <c r="M70" s="101">
        <v>-100064</v>
      </c>
    </row>
    <row r="71" spans="1:13" ht="20.100000000000001" customHeight="1" x14ac:dyDescent="0.2">
      <c r="A71" s="64" t="s">
        <v>564</v>
      </c>
      <c r="B71" s="64">
        <f t="shared" si="2"/>
        <v>1</v>
      </c>
      <c r="C71" s="114" t="s">
        <v>579</v>
      </c>
      <c r="D71" s="93" t="s">
        <v>878</v>
      </c>
      <c r="E71" s="94">
        <v>46044</v>
      </c>
      <c r="F71" s="93" t="s">
        <v>792</v>
      </c>
      <c r="G71" s="93" t="s">
        <v>16</v>
      </c>
      <c r="H71" s="93" t="s">
        <v>156</v>
      </c>
      <c r="I71" s="95">
        <v>-19717</v>
      </c>
      <c r="J71" s="95">
        <v>0</v>
      </c>
      <c r="K71" s="95">
        <v>-1577</v>
      </c>
      <c r="L71" s="95">
        <v>-21294</v>
      </c>
      <c r="M71" s="132">
        <v>-21294</v>
      </c>
    </row>
    <row r="72" spans="1:13" ht="20.100000000000001" customHeight="1" x14ac:dyDescent="0.2">
      <c r="A72" s="64" t="s">
        <v>564</v>
      </c>
      <c r="B72" s="64">
        <f t="shared" si="2"/>
        <v>1</v>
      </c>
      <c r="C72" s="114" t="s">
        <v>579</v>
      </c>
      <c r="D72" s="93" t="s">
        <v>879</v>
      </c>
      <c r="E72" s="94">
        <v>46044</v>
      </c>
      <c r="F72" s="93" t="s">
        <v>792</v>
      </c>
      <c r="G72" s="93" t="s">
        <v>16</v>
      </c>
      <c r="H72" s="93" t="s">
        <v>157</v>
      </c>
      <c r="I72" s="95">
        <v>-19717</v>
      </c>
      <c r="J72" s="95">
        <v>0</v>
      </c>
      <c r="K72" s="95">
        <v>-1577</v>
      </c>
      <c r="L72" s="95">
        <v>-21294</v>
      </c>
      <c r="M72" s="132">
        <v>-21294</v>
      </c>
    </row>
    <row r="73" spans="1:13" ht="20.100000000000001" customHeight="1" x14ac:dyDescent="0.2">
      <c r="A73" s="64" t="s">
        <v>564</v>
      </c>
      <c r="B73" s="64">
        <f t="shared" si="2"/>
        <v>1</v>
      </c>
      <c r="C73" s="114" t="s">
        <v>579</v>
      </c>
      <c r="D73" s="93" t="s">
        <v>880</v>
      </c>
      <c r="E73" s="94">
        <v>46045</v>
      </c>
      <c r="F73" s="93" t="s">
        <v>792</v>
      </c>
      <c r="G73" s="93" t="s">
        <v>16</v>
      </c>
      <c r="H73" s="93" t="s">
        <v>158</v>
      </c>
      <c r="I73" s="95">
        <v>-61768</v>
      </c>
      <c r="J73" s="95">
        <v>0</v>
      </c>
      <c r="K73" s="95">
        <v>-4941</v>
      </c>
      <c r="L73" s="95">
        <v>-66709</v>
      </c>
      <c r="M73" s="132">
        <v>-66709</v>
      </c>
    </row>
    <row r="74" spans="1:13" ht="20.100000000000001" customHeight="1" x14ac:dyDescent="0.2">
      <c r="A74" s="64" t="s">
        <v>564</v>
      </c>
      <c r="B74" s="64">
        <f t="shared" si="2"/>
        <v>1</v>
      </c>
      <c r="C74" s="114" t="s">
        <v>579</v>
      </c>
      <c r="D74" s="93" t="s">
        <v>881</v>
      </c>
      <c r="E74" s="94">
        <v>46046</v>
      </c>
      <c r="F74" s="93" t="s">
        <v>792</v>
      </c>
      <c r="G74" s="93" t="s">
        <v>16</v>
      </c>
      <c r="H74" s="93" t="s">
        <v>163</v>
      </c>
      <c r="I74" s="95">
        <v>-37664</v>
      </c>
      <c r="J74" s="95">
        <v>0</v>
      </c>
      <c r="K74" s="95">
        <v>-3013</v>
      </c>
      <c r="L74" s="95">
        <v>-40677</v>
      </c>
      <c r="M74" s="132">
        <v>-40677</v>
      </c>
    </row>
    <row r="75" spans="1:13" ht="20.100000000000001" customHeight="1" x14ac:dyDescent="0.2">
      <c r="A75" s="64" t="s">
        <v>564</v>
      </c>
      <c r="B75" s="64">
        <f t="shared" si="2"/>
        <v>1</v>
      </c>
      <c r="C75" s="114" t="s">
        <v>579</v>
      </c>
      <c r="D75" s="93" t="s">
        <v>882</v>
      </c>
      <c r="E75" s="94">
        <v>46046</v>
      </c>
      <c r="F75" s="93" t="s">
        <v>792</v>
      </c>
      <c r="G75" s="93" t="s">
        <v>16</v>
      </c>
      <c r="H75" s="93" t="s">
        <v>165</v>
      </c>
      <c r="I75" s="95">
        <v>-30884</v>
      </c>
      <c r="J75" s="95">
        <v>0</v>
      </c>
      <c r="K75" s="95">
        <v>-2471</v>
      </c>
      <c r="L75" s="95">
        <v>-33355</v>
      </c>
      <c r="M75" s="132">
        <v>-33355</v>
      </c>
    </row>
    <row r="76" spans="1:13" ht="20.100000000000001" customHeight="1" x14ac:dyDescent="0.2">
      <c r="A76" s="64" t="s">
        <v>564</v>
      </c>
      <c r="B76" s="64">
        <f t="shared" si="2"/>
        <v>1</v>
      </c>
      <c r="C76" s="114" t="s">
        <v>579</v>
      </c>
      <c r="D76" s="93" t="s">
        <v>883</v>
      </c>
      <c r="E76" s="94">
        <v>46046</v>
      </c>
      <c r="F76" s="93" t="s">
        <v>792</v>
      </c>
      <c r="G76" s="93" t="s">
        <v>16</v>
      </c>
      <c r="H76" s="93" t="s">
        <v>164</v>
      </c>
      <c r="I76" s="95">
        <v>-57381</v>
      </c>
      <c r="J76" s="95">
        <v>0</v>
      </c>
      <c r="K76" s="95">
        <v>-4590</v>
      </c>
      <c r="L76" s="95">
        <v>-61971</v>
      </c>
      <c r="M76" s="132">
        <v>-61971</v>
      </c>
    </row>
    <row r="77" spans="1:13" ht="20.100000000000001" customHeight="1" x14ac:dyDescent="0.2">
      <c r="A77" s="64" t="s">
        <v>564</v>
      </c>
      <c r="B77" s="64">
        <f t="shared" si="2"/>
        <v>1</v>
      </c>
      <c r="C77" s="114" t="s">
        <v>579</v>
      </c>
      <c r="D77" s="93" t="s">
        <v>884</v>
      </c>
      <c r="E77" s="94">
        <v>46047</v>
      </c>
      <c r="F77" s="93" t="s">
        <v>792</v>
      </c>
      <c r="G77" s="93" t="s">
        <v>16</v>
      </c>
      <c r="H77" s="93" t="s">
        <v>166</v>
      </c>
      <c r="I77" s="95">
        <v>-19717</v>
      </c>
      <c r="J77" s="95">
        <v>0</v>
      </c>
      <c r="K77" s="95">
        <v>-1577</v>
      </c>
      <c r="L77" s="95">
        <v>-21294</v>
      </c>
      <c r="M77" s="132">
        <v>-21294</v>
      </c>
    </row>
    <row r="78" spans="1:13" ht="20.100000000000001" customHeight="1" x14ac:dyDescent="0.2">
      <c r="A78" s="64" t="s">
        <v>564</v>
      </c>
      <c r="B78" s="64">
        <f t="shared" si="2"/>
        <v>1</v>
      </c>
      <c r="C78" s="114" t="s">
        <v>579</v>
      </c>
      <c r="D78" s="93" t="s">
        <v>885</v>
      </c>
      <c r="E78" s="94">
        <v>46047</v>
      </c>
      <c r="F78" s="93" t="s">
        <v>792</v>
      </c>
      <c r="G78" s="93" t="s">
        <v>16</v>
      </c>
      <c r="H78" s="93" t="s">
        <v>170</v>
      </c>
      <c r="I78" s="95">
        <v>-19717</v>
      </c>
      <c r="J78" s="95">
        <v>0</v>
      </c>
      <c r="K78" s="95">
        <v>-1577</v>
      </c>
      <c r="L78" s="95">
        <v>-21294</v>
      </c>
      <c r="M78" s="132">
        <v>-21294</v>
      </c>
    </row>
    <row r="79" spans="1:13" ht="20.100000000000001" customHeight="1" x14ac:dyDescent="0.2">
      <c r="A79" s="64" t="s">
        <v>564</v>
      </c>
      <c r="B79" s="64">
        <f t="shared" si="2"/>
        <v>1</v>
      </c>
      <c r="C79" s="114" t="s">
        <v>579</v>
      </c>
      <c r="D79" s="93" t="s">
        <v>886</v>
      </c>
      <c r="E79" s="94">
        <v>46047</v>
      </c>
      <c r="F79" s="93" t="s">
        <v>792</v>
      </c>
      <c r="G79" s="93" t="s">
        <v>16</v>
      </c>
      <c r="H79" s="93" t="s">
        <v>167</v>
      </c>
      <c r="I79" s="95">
        <v>-39434</v>
      </c>
      <c r="J79" s="95">
        <v>0</v>
      </c>
      <c r="K79" s="95">
        <v>-3155</v>
      </c>
      <c r="L79" s="95">
        <v>-42589</v>
      </c>
      <c r="M79" s="132">
        <v>-42589</v>
      </c>
    </row>
    <row r="80" spans="1:13" ht="20.100000000000001" customHeight="1" x14ac:dyDescent="0.2">
      <c r="A80" s="64" t="s">
        <v>564</v>
      </c>
      <c r="B80" s="64">
        <f t="shared" si="2"/>
        <v>1</v>
      </c>
      <c r="C80" s="114" t="s">
        <v>579</v>
      </c>
      <c r="D80" s="93" t="s">
        <v>887</v>
      </c>
      <c r="E80" s="94">
        <v>46047</v>
      </c>
      <c r="F80" s="93" t="s">
        <v>792</v>
      </c>
      <c r="G80" s="93" t="s">
        <v>16</v>
      </c>
      <c r="H80" s="93" t="s">
        <v>168</v>
      </c>
      <c r="I80" s="95">
        <v>-212232</v>
      </c>
      <c r="J80" s="95">
        <v>0</v>
      </c>
      <c r="K80" s="95">
        <v>-16979</v>
      </c>
      <c r="L80" s="95">
        <v>-229211</v>
      </c>
      <c r="M80" s="132">
        <v>-229211</v>
      </c>
    </row>
    <row r="81" spans="1:13" ht="20.100000000000001" customHeight="1" x14ac:dyDescent="0.2">
      <c r="A81" s="64" t="s">
        <v>564</v>
      </c>
      <c r="B81" s="64">
        <f t="shared" si="2"/>
        <v>1</v>
      </c>
      <c r="C81" s="114" t="s">
        <v>579</v>
      </c>
      <c r="D81" s="93" t="s">
        <v>888</v>
      </c>
      <c r="E81" s="94">
        <v>46047</v>
      </c>
      <c r="F81" s="93" t="s">
        <v>792</v>
      </c>
      <c r="G81" s="93" t="s">
        <v>16</v>
      </c>
      <c r="H81" s="93" t="s">
        <v>169</v>
      </c>
      <c r="I81" s="95">
        <v>-106116</v>
      </c>
      <c r="J81" s="95">
        <v>0</v>
      </c>
      <c r="K81" s="95">
        <v>-8489</v>
      </c>
      <c r="L81" s="95">
        <v>-114605</v>
      </c>
      <c r="M81" s="132">
        <v>-114605</v>
      </c>
    </row>
    <row r="82" spans="1:13" ht="20.100000000000001" customHeight="1" x14ac:dyDescent="0.2">
      <c r="A82" s="64" t="s">
        <v>564</v>
      </c>
      <c r="B82" s="64">
        <f t="shared" si="2"/>
        <v>1</v>
      </c>
      <c r="C82" s="114" t="s">
        <v>579</v>
      </c>
      <c r="D82" s="131" t="s">
        <v>889</v>
      </c>
      <c r="E82" s="94">
        <v>46048</v>
      </c>
      <c r="F82" s="93" t="s">
        <v>792</v>
      </c>
      <c r="G82" s="93" t="s">
        <v>16</v>
      </c>
      <c r="H82" s="93" t="s">
        <v>171</v>
      </c>
      <c r="I82" s="95">
        <v>-30884</v>
      </c>
      <c r="J82" s="95">
        <v>0</v>
      </c>
      <c r="K82" s="95">
        <v>-2471</v>
      </c>
      <c r="L82" s="95">
        <v>-33355</v>
      </c>
      <c r="M82" s="132">
        <v>-33355</v>
      </c>
    </row>
    <row r="83" spans="1:13" ht="20.100000000000001" customHeight="1" x14ac:dyDescent="0.2">
      <c r="A83" s="64" t="s">
        <v>564</v>
      </c>
      <c r="B83" s="64">
        <f t="shared" si="2"/>
        <v>1</v>
      </c>
      <c r="C83" s="114" t="s">
        <v>579</v>
      </c>
      <c r="D83" s="93" t="s">
        <v>890</v>
      </c>
      <c r="E83" s="94">
        <v>46048</v>
      </c>
      <c r="F83" s="93" t="s">
        <v>792</v>
      </c>
      <c r="G83" s="93" t="s">
        <v>16</v>
      </c>
      <c r="H83" s="93" t="s">
        <v>172</v>
      </c>
      <c r="I83" s="95">
        <v>-59151</v>
      </c>
      <c r="J83" s="95">
        <v>0</v>
      </c>
      <c r="K83" s="95">
        <v>-4732</v>
      </c>
      <c r="L83" s="95">
        <v>-63883</v>
      </c>
      <c r="M83" s="132">
        <v>-63883</v>
      </c>
    </row>
    <row r="84" spans="1:13" ht="20.100000000000001" customHeight="1" x14ac:dyDescent="0.2">
      <c r="A84" s="64" t="s">
        <v>564</v>
      </c>
      <c r="B84" s="64">
        <f t="shared" si="2"/>
        <v>1</v>
      </c>
      <c r="C84" s="114" t="s">
        <v>579</v>
      </c>
      <c r="D84" s="93" t="s">
        <v>891</v>
      </c>
      <c r="E84" s="94">
        <v>46049</v>
      </c>
      <c r="F84" s="93" t="s">
        <v>792</v>
      </c>
      <c r="G84" s="93" t="s">
        <v>16</v>
      </c>
      <c r="H84" s="93" t="s">
        <v>177</v>
      </c>
      <c r="I84" s="95">
        <v>-16759</v>
      </c>
      <c r="J84" s="95">
        <v>0</v>
      </c>
      <c r="K84" s="95">
        <v>-1341</v>
      </c>
      <c r="L84" s="95">
        <v>-18100</v>
      </c>
      <c r="M84" s="132">
        <v>-18100</v>
      </c>
    </row>
    <row r="85" spans="1:13" ht="20.100000000000001" customHeight="1" x14ac:dyDescent="0.2">
      <c r="A85" s="64" t="s">
        <v>564</v>
      </c>
      <c r="B85" s="64">
        <f t="shared" si="2"/>
        <v>1</v>
      </c>
      <c r="C85" s="114" t="s">
        <v>579</v>
      </c>
      <c r="D85" s="93" t="s">
        <v>892</v>
      </c>
      <c r="E85" s="94">
        <v>46049</v>
      </c>
      <c r="F85" s="93" t="s">
        <v>792</v>
      </c>
      <c r="G85" s="93" t="s">
        <v>16</v>
      </c>
      <c r="H85" s="93" t="s">
        <v>175</v>
      </c>
      <c r="I85" s="95">
        <v>-106116</v>
      </c>
      <c r="J85" s="95">
        <v>0</v>
      </c>
      <c r="K85" s="95">
        <v>-8489</v>
      </c>
      <c r="L85" s="95">
        <v>-114605</v>
      </c>
      <c r="M85" s="132">
        <v>-114605</v>
      </c>
    </row>
    <row r="86" spans="1:13" ht="20.100000000000001" customHeight="1" x14ac:dyDescent="0.2">
      <c r="A86" s="64" t="s">
        <v>564</v>
      </c>
      <c r="B86" s="64">
        <f t="shared" si="2"/>
        <v>1</v>
      </c>
      <c r="C86" s="114" t="s">
        <v>579</v>
      </c>
      <c r="D86" s="131" t="s">
        <v>893</v>
      </c>
      <c r="E86" s="94">
        <v>46049</v>
      </c>
      <c r="F86" s="93" t="s">
        <v>792</v>
      </c>
      <c r="G86" s="93" t="s">
        <v>16</v>
      </c>
      <c r="H86" s="93" t="s">
        <v>176</v>
      </c>
      <c r="I86" s="95">
        <v>-30884</v>
      </c>
      <c r="J86" s="95">
        <v>0</v>
      </c>
      <c r="K86" s="95">
        <v>-2471</v>
      </c>
      <c r="L86" s="95">
        <v>-33355</v>
      </c>
      <c r="M86" s="132">
        <v>-33355</v>
      </c>
    </row>
    <row r="87" spans="1:13" ht="20.100000000000001" customHeight="1" x14ac:dyDescent="0.2">
      <c r="A87" s="64" t="s">
        <v>564</v>
      </c>
      <c r="B87" s="64">
        <f t="shared" si="2"/>
        <v>1</v>
      </c>
      <c r="C87" s="114" t="s">
        <v>579</v>
      </c>
      <c r="D87" s="93" t="s">
        <v>894</v>
      </c>
      <c r="E87" s="94">
        <v>46049</v>
      </c>
      <c r="F87" s="93" t="s">
        <v>792</v>
      </c>
      <c r="G87" s="93" t="s">
        <v>16</v>
      </c>
      <c r="H87" s="93" t="s">
        <v>178</v>
      </c>
      <c r="I87" s="95">
        <v>-30884</v>
      </c>
      <c r="J87" s="95">
        <v>0</v>
      </c>
      <c r="K87" s="95">
        <v>-2471</v>
      </c>
      <c r="L87" s="95">
        <v>-33355</v>
      </c>
      <c r="M87" s="132">
        <v>-33355</v>
      </c>
    </row>
    <row r="88" spans="1:13" ht="20.100000000000001" customHeight="1" x14ac:dyDescent="0.2">
      <c r="A88" s="64" t="s">
        <v>564</v>
      </c>
      <c r="B88" s="64">
        <f t="shared" si="2"/>
        <v>1</v>
      </c>
      <c r="C88" s="114" t="s">
        <v>579</v>
      </c>
      <c r="D88" s="93" t="s">
        <v>895</v>
      </c>
      <c r="E88" s="94">
        <v>46050</v>
      </c>
      <c r="F88" s="93" t="s">
        <v>792</v>
      </c>
      <c r="G88" s="93" t="s">
        <v>16</v>
      </c>
      <c r="H88" s="93" t="s">
        <v>186</v>
      </c>
      <c r="I88" s="95">
        <v>-30884</v>
      </c>
      <c r="J88" s="95">
        <v>0</v>
      </c>
      <c r="K88" s="95">
        <v>-2471</v>
      </c>
      <c r="L88" s="95">
        <v>-33355</v>
      </c>
      <c r="M88" s="132">
        <v>-33355</v>
      </c>
    </row>
    <row r="89" spans="1:13" ht="20.100000000000001" customHeight="1" x14ac:dyDescent="0.2">
      <c r="A89" s="64" t="s">
        <v>564</v>
      </c>
      <c r="B89" s="64">
        <f t="shared" si="2"/>
        <v>1</v>
      </c>
      <c r="C89" s="114" t="s">
        <v>579</v>
      </c>
      <c r="D89" s="93" t="s">
        <v>896</v>
      </c>
      <c r="E89" s="94">
        <v>46050</v>
      </c>
      <c r="F89" s="93" t="s">
        <v>792</v>
      </c>
      <c r="G89" s="93" t="s">
        <v>16</v>
      </c>
      <c r="H89" s="93" t="s">
        <v>185</v>
      </c>
      <c r="I89" s="95">
        <v>-16759</v>
      </c>
      <c r="J89" s="95">
        <v>0</v>
      </c>
      <c r="K89" s="95">
        <v>-1341</v>
      </c>
      <c r="L89" s="95">
        <v>-18100</v>
      </c>
      <c r="M89" s="132">
        <v>-18100</v>
      </c>
    </row>
    <row r="90" spans="1:13" ht="20.100000000000001" customHeight="1" x14ac:dyDescent="0.2">
      <c r="A90" s="64" t="s">
        <v>564</v>
      </c>
      <c r="B90" s="64">
        <f t="shared" si="2"/>
        <v>1</v>
      </c>
      <c r="C90" s="114" t="s">
        <v>579</v>
      </c>
      <c r="D90" s="93" t="s">
        <v>897</v>
      </c>
      <c r="E90" s="94">
        <v>46051</v>
      </c>
      <c r="F90" s="93" t="s">
        <v>792</v>
      </c>
      <c r="G90" s="93" t="s">
        <v>16</v>
      </c>
      <c r="H90" s="93" t="s">
        <v>191</v>
      </c>
      <c r="I90" s="95">
        <v>-16759</v>
      </c>
      <c r="J90" s="95">
        <v>0</v>
      </c>
      <c r="K90" s="95">
        <v>-1341</v>
      </c>
      <c r="L90" s="95">
        <v>-18100</v>
      </c>
      <c r="M90" s="132">
        <v>-18100</v>
      </c>
    </row>
    <row r="91" spans="1:13" ht="20.100000000000001" customHeight="1" x14ac:dyDescent="0.2">
      <c r="A91" s="64" t="s">
        <v>564</v>
      </c>
      <c r="B91" s="64">
        <f t="shared" si="2"/>
        <v>1</v>
      </c>
      <c r="C91" s="114" t="s">
        <v>579</v>
      </c>
      <c r="D91" s="93" t="s">
        <v>898</v>
      </c>
      <c r="E91" s="94">
        <v>46051</v>
      </c>
      <c r="F91" s="93" t="s">
        <v>792</v>
      </c>
      <c r="G91" s="93" t="s">
        <v>16</v>
      </c>
      <c r="H91" s="93" t="s">
        <v>189</v>
      </c>
      <c r="I91" s="95">
        <v>-30884</v>
      </c>
      <c r="J91" s="95">
        <v>0</v>
      </c>
      <c r="K91" s="95">
        <v>-2471</v>
      </c>
      <c r="L91" s="95">
        <v>-33355</v>
      </c>
      <c r="M91" s="132">
        <v>-33355</v>
      </c>
    </row>
    <row r="92" spans="1:13" ht="20.100000000000001" customHeight="1" x14ac:dyDescent="0.2">
      <c r="A92" s="64" t="s">
        <v>564</v>
      </c>
      <c r="B92" s="64">
        <f t="shared" si="2"/>
        <v>1</v>
      </c>
      <c r="C92" s="114" t="s">
        <v>579</v>
      </c>
      <c r="D92" s="93" t="s">
        <v>899</v>
      </c>
      <c r="E92" s="94">
        <v>46051</v>
      </c>
      <c r="F92" s="93" t="s">
        <v>792</v>
      </c>
      <c r="G92" s="93" t="s">
        <v>16</v>
      </c>
      <c r="H92" s="93" t="s">
        <v>187</v>
      </c>
      <c r="I92" s="95">
        <v>-30884</v>
      </c>
      <c r="J92" s="95">
        <v>0</v>
      </c>
      <c r="K92" s="95">
        <v>-2471</v>
      </c>
      <c r="L92" s="95">
        <v>-33355</v>
      </c>
      <c r="M92" s="132">
        <v>-33355</v>
      </c>
    </row>
    <row r="93" spans="1:13" ht="20.100000000000001" customHeight="1" x14ac:dyDescent="0.2">
      <c r="A93" s="64" t="s">
        <v>564</v>
      </c>
      <c r="B93" s="64">
        <f t="shared" si="2"/>
        <v>1</v>
      </c>
      <c r="C93" s="114" t="s">
        <v>579</v>
      </c>
      <c r="D93" s="93" t="s">
        <v>900</v>
      </c>
      <c r="E93" s="94">
        <v>46051</v>
      </c>
      <c r="F93" s="93" t="s">
        <v>792</v>
      </c>
      <c r="G93" s="93" t="s">
        <v>16</v>
      </c>
      <c r="H93" s="93" t="s">
        <v>188</v>
      </c>
      <c r="I93" s="95">
        <v>-16759</v>
      </c>
      <c r="J93" s="95">
        <v>0</v>
      </c>
      <c r="K93" s="95">
        <v>-1341</v>
      </c>
      <c r="L93" s="95">
        <v>-18100</v>
      </c>
      <c r="M93" s="132">
        <v>-18100</v>
      </c>
    </row>
    <row r="94" spans="1:13" ht="20.100000000000001" customHeight="1" x14ac:dyDescent="0.2">
      <c r="A94" s="64" t="s">
        <v>564</v>
      </c>
      <c r="B94" s="64">
        <f t="shared" si="2"/>
        <v>1</v>
      </c>
      <c r="C94" s="114" t="s">
        <v>579</v>
      </c>
      <c r="D94" s="93" t="s">
        <v>901</v>
      </c>
      <c r="E94" s="94">
        <v>46051</v>
      </c>
      <c r="F94" s="93" t="s">
        <v>792</v>
      </c>
      <c r="G94" s="93" t="s">
        <v>16</v>
      </c>
      <c r="H94" s="93" t="s">
        <v>190</v>
      </c>
      <c r="I94" s="95">
        <v>-47643</v>
      </c>
      <c r="J94" s="95">
        <v>0</v>
      </c>
      <c r="K94" s="95">
        <v>-3812</v>
      </c>
      <c r="L94" s="95">
        <v>-51455</v>
      </c>
      <c r="M94" s="132">
        <v>-51455</v>
      </c>
    </row>
    <row r="95" spans="1:13" ht="20.100000000000001" customHeight="1" x14ac:dyDescent="0.2">
      <c r="A95" s="64" t="s">
        <v>564</v>
      </c>
      <c r="B95" s="64">
        <f t="shared" si="2"/>
        <v>1</v>
      </c>
      <c r="C95" s="114" t="s">
        <v>579</v>
      </c>
      <c r="D95" s="93" t="s">
        <v>902</v>
      </c>
      <c r="E95" s="94">
        <v>46052</v>
      </c>
      <c r="F95" s="93" t="s">
        <v>792</v>
      </c>
      <c r="G95" s="93" t="s">
        <v>16</v>
      </c>
      <c r="H95" s="93" t="s">
        <v>193</v>
      </c>
      <c r="I95" s="95">
        <v>-30884</v>
      </c>
      <c r="J95" s="95">
        <v>0</v>
      </c>
      <c r="K95" s="95">
        <v>-2471</v>
      </c>
      <c r="L95" s="95">
        <v>-33355</v>
      </c>
      <c r="M95" s="132">
        <v>-33355</v>
      </c>
    </row>
    <row r="96" spans="1:13" ht="20.100000000000001" customHeight="1" x14ac:dyDescent="0.2">
      <c r="A96" s="64" t="s">
        <v>564</v>
      </c>
      <c r="B96" s="64">
        <f t="shared" si="2"/>
        <v>1</v>
      </c>
      <c r="C96" s="114" t="s">
        <v>579</v>
      </c>
      <c r="D96" s="93" t="s">
        <v>903</v>
      </c>
      <c r="E96" s="94">
        <v>46052</v>
      </c>
      <c r="F96" s="93" t="s">
        <v>792</v>
      </c>
      <c r="G96" s="93" t="s">
        <v>16</v>
      </c>
      <c r="H96" s="93" t="s">
        <v>196</v>
      </c>
      <c r="I96" s="95">
        <v>-106116</v>
      </c>
      <c r="J96" s="95">
        <v>0</v>
      </c>
      <c r="K96" s="95">
        <v>-8489</v>
      </c>
      <c r="L96" s="95">
        <v>-114605</v>
      </c>
      <c r="M96" s="132">
        <v>-114605</v>
      </c>
    </row>
    <row r="97" spans="1:16" ht="20.100000000000001" customHeight="1" x14ac:dyDescent="0.2">
      <c r="A97" s="64" t="s">
        <v>564</v>
      </c>
      <c r="B97" s="64">
        <f t="shared" si="2"/>
        <v>1</v>
      </c>
      <c r="C97" s="114" t="s">
        <v>579</v>
      </c>
      <c r="D97" s="93" t="s">
        <v>904</v>
      </c>
      <c r="E97" s="94">
        <v>46052</v>
      </c>
      <c r="F97" s="93" t="s">
        <v>792</v>
      </c>
      <c r="G97" s="93" t="s">
        <v>16</v>
      </c>
      <c r="H97" s="93" t="s">
        <v>195</v>
      </c>
      <c r="I97" s="95">
        <v>-19717</v>
      </c>
      <c r="J97" s="95">
        <v>0</v>
      </c>
      <c r="K97" s="95">
        <v>-1577</v>
      </c>
      <c r="L97" s="95">
        <v>-21294</v>
      </c>
      <c r="M97" s="132">
        <v>-21294</v>
      </c>
    </row>
    <row r="98" spans="1:16" ht="20.100000000000001" customHeight="1" x14ac:dyDescent="0.2">
      <c r="A98" s="64" t="s">
        <v>564</v>
      </c>
      <c r="B98" s="64">
        <f t="shared" si="2"/>
        <v>1</v>
      </c>
      <c r="C98" s="114" t="s">
        <v>579</v>
      </c>
      <c r="D98" s="93" t="s">
        <v>905</v>
      </c>
      <c r="E98" s="94">
        <v>46052</v>
      </c>
      <c r="F98" s="93" t="s">
        <v>792</v>
      </c>
      <c r="G98" s="93" t="s">
        <v>16</v>
      </c>
      <c r="H98" s="93" t="s">
        <v>192</v>
      </c>
      <c r="I98" s="95">
        <v>-16759</v>
      </c>
      <c r="J98" s="95">
        <v>0</v>
      </c>
      <c r="K98" s="95">
        <v>-1341</v>
      </c>
      <c r="L98" s="95">
        <v>-18100</v>
      </c>
      <c r="M98" s="132">
        <v>-18100</v>
      </c>
    </row>
    <row r="99" spans="1:16" ht="20.100000000000001" customHeight="1" x14ac:dyDescent="0.2">
      <c r="A99" s="64" t="s">
        <v>564</v>
      </c>
      <c r="B99" s="64">
        <f t="shared" si="2"/>
        <v>1</v>
      </c>
      <c r="C99" s="114" t="s">
        <v>579</v>
      </c>
      <c r="D99" s="93" t="s">
        <v>906</v>
      </c>
      <c r="E99" s="94">
        <v>46052</v>
      </c>
      <c r="F99" s="93" t="s">
        <v>792</v>
      </c>
      <c r="G99" s="93" t="s">
        <v>16</v>
      </c>
      <c r="H99" s="93" t="s">
        <v>194</v>
      </c>
      <c r="I99" s="95">
        <v>-37664</v>
      </c>
      <c r="J99" s="95">
        <v>0</v>
      </c>
      <c r="K99" s="95">
        <v>-3013</v>
      </c>
      <c r="L99" s="95">
        <v>-40677</v>
      </c>
      <c r="M99" s="132">
        <v>-40677</v>
      </c>
    </row>
    <row r="100" spans="1:16" ht="20.100000000000001" customHeight="1" x14ac:dyDescent="0.2">
      <c r="A100" s="64" t="s">
        <v>564</v>
      </c>
      <c r="B100" s="64">
        <f t="shared" ref="B100:B117" si="3">MONTH(E100)</f>
        <v>1</v>
      </c>
      <c r="C100" s="114" t="s">
        <v>579</v>
      </c>
      <c r="D100" s="93" t="s">
        <v>907</v>
      </c>
      <c r="E100" s="94">
        <v>46053</v>
      </c>
      <c r="F100" s="93" t="s">
        <v>792</v>
      </c>
      <c r="G100" s="93" t="s">
        <v>16</v>
      </c>
      <c r="H100" s="93" t="s">
        <v>197</v>
      </c>
      <c r="I100" s="95">
        <v>-92652</v>
      </c>
      <c r="J100" s="95">
        <v>0</v>
      </c>
      <c r="K100" s="95">
        <v>-7412</v>
      </c>
      <c r="L100" s="95">
        <v>-100064</v>
      </c>
      <c r="M100" s="132">
        <v>-100064</v>
      </c>
    </row>
    <row r="101" spans="1:16" ht="20.100000000000001" customHeight="1" x14ac:dyDescent="0.2">
      <c r="A101" s="64" t="s">
        <v>832</v>
      </c>
      <c r="B101" s="64">
        <f t="shared" si="3"/>
        <v>1</v>
      </c>
      <c r="C101" s="98" t="s">
        <v>183</v>
      </c>
      <c r="D101" s="99"/>
      <c r="E101" s="100">
        <v>46050</v>
      </c>
      <c r="F101" s="102" t="s">
        <v>792</v>
      </c>
      <c r="G101" s="98" t="s">
        <v>16</v>
      </c>
      <c r="H101" s="98" t="s">
        <v>184</v>
      </c>
      <c r="I101" s="96">
        <v>-20000</v>
      </c>
      <c r="J101" s="103">
        <v>0</v>
      </c>
      <c r="K101" s="96">
        <v>-1600</v>
      </c>
      <c r="L101" s="96">
        <v>-21600</v>
      </c>
      <c r="M101" s="101">
        <v>-21600</v>
      </c>
    </row>
    <row r="102" spans="1:16" ht="20.100000000000001" customHeight="1" x14ac:dyDescent="0.2">
      <c r="A102" s="64" t="s">
        <v>562</v>
      </c>
      <c r="B102" s="64">
        <f t="shared" si="3"/>
        <v>2</v>
      </c>
      <c r="C102" s="93" t="s">
        <v>198</v>
      </c>
      <c r="D102" s="93" t="s">
        <v>680</v>
      </c>
      <c r="E102" s="94">
        <v>46057</v>
      </c>
      <c r="F102" s="93" t="s">
        <v>792</v>
      </c>
      <c r="G102" s="93" t="s">
        <v>16</v>
      </c>
      <c r="H102" s="93" t="s">
        <v>222</v>
      </c>
      <c r="I102" s="95">
        <v>3938767.5925925924</v>
      </c>
      <c r="J102" s="95">
        <v>0</v>
      </c>
      <c r="K102" s="95">
        <v>315101.40740740742</v>
      </c>
      <c r="L102" s="95">
        <v>4253869</v>
      </c>
      <c r="M102" s="95">
        <v>4253869</v>
      </c>
      <c r="O102" s="29" t="s">
        <v>826</v>
      </c>
    </row>
    <row r="103" spans="1:16" ht="20.100000000000001" customHeight="1" x14ac:dyDescent="0.2">
      <c r="A103" s="64" t="s">
        <v>562</v>
      </c>
      <c r="B103" s="64">
        <f t="shared" si="3"/>
        <v>2</v>
      </c>
      <c r="C103" s="93" t="s">
        <v>199</v>
      </c>
      <c r="D103" s="93" t="s">
        <v>681</v>
      </c>
      <c r="E103" s="94">
        <v>46057</v>
      </c>
      <c r="F103" s="93" t="s">
        <v>793</v>
      </c>
      <c r="G103" s="93" t="s">
        <v>14</v>
      </c>
      <c r="H103" s="93" t="s">
        <v>223</v>
      </c>
      <c r="I103" s="95">
        <v>663964.81481481472</v>
      </c>
      <c r="J103" s="95">
        <v>0</v>
      </c>
      <c r="K103" s="95">
        <v>53117.185185185175</v>
      </c>
      <c r="L103" s="95">
        <v>717082</v>
      </c>
      <c r="M103" s="95">
        <v>717082</v>
      </c>
      <c r="O103" s="29" t="s">
        <v>826</v>
      </c>
    </row>
    <row r="104" spans="1:16" ht="20.100000000000001" customHeight="1" x14ac:dyDescent="0.2">
      <c r="A104" s="64" t="s">
        <v>562</v>
      </c>
      <c r="B104" s="64">
        <f t="shared" si="3"/>
        <v>2</v>
      </c>
      <c r="C104" s="93" t="s">
        <v>215</v>
      </c>
      <c r="D104" s="93" t="s">
        <v>656</v>
      </c>
      <c r="E104" s="94">
        <v>46062</v>
      </c>
      <c r="F104" s="93" t="s">
        <v>794</v>
      </c>
      <c r="G104" s="93" t="s">
        <v>17</v>
      </c>
      <c r="H104" s="93" t="s">
        <v>227</v>
      </c>
      <c r="I104" s="95">
        <v>-624530.5555555555</v>
      </c>
      <c r="J104" s="95">
        <v>0</v>
      </c>
      <c r="K104" s="95">
        <v>-49962.444444444438</v>
      </c>
      <c r="L104" s="104">
        <v>-674493</v>
      </c>
      <c r="M104" s="104">
        <v>-674493</v>
      </c>
      <c r="O104" s="29" t="s">
        <v>827</v>
      </c>
      <c r="P104" s="29" t="s">
        <v>1300</v>
      </c>
    </row>
    <row r="105" spans="1:16" ht="20.100000000000001" customHeight="1" x14ac:dyDescent="0.2">
      <c r="A105" s="64" t="s">
        <v>562</v>
      </c>
      <c r="B105" s="64">
        <f t="shared" si="3"/>
        <v>2</v>
      </c>
      <c r="C105" s="93" t="s">
        <v>209</v>
      </c>
      <c r="D105" s="93" t="s">
        <v>656</v>
      </c>
      <c r="E105" s="94">
        <v>46062</v>
      </c>
      <c r="F105" s="93" t="s">
        <v>792</v>
      </c>
      <c r="G105" s="93" t="s">
        <v>16</v>
      </c>
      <c r="H105" s="93" t="s">
        <v>227</v>
      </c>
      <c r="I105" s="95">
        <v>-5619445.3703703703</v>
      </c>
      <c r="J105" s="95">
        <v>0</v>
      </c>
      <c r="K105" s="95">
        <v>-449555.62962962966</v>
      </c>
      <c r="L105" s="104">
        <v>-6069001</v>
      </c>
      <c r="M105" s="104">
        <v>-6069001</v>
      </c>
      <c r="O105" s="29" t="s">
        <v>827</v>
      </c>
      <c r="P105" s="105" t="s">
        <v>1301</v>
      </c>
    </row>
    <row r="106" spans="1:16" ht="20.100000000000001" customHeight="1" x14ac:dyDescent="0.2">
      <c r="A106" s="64" t="s">
        <v>562</v>
      </c>
      <c r="B106" s="64">
        <f t="shared" si="3"/>
        <v>2</v>
      </c>
      <c r="C106" s="93" t="s">
        <v>210</v>
      </c>
      <c r="D106" s="93" t="s">
        <v>656</v>
      </c>
      <c r="E106" s="94">
        <v>46062</v>
      </c>
      <c r="F106" s="93" t="s">
        <v>793</v>
      </c>
      <c r="G106" s="93" t="s">
        <v>14</v>
      </c>
      <c r="H106" s="93" t="s">
        <v>227</v>
      </c>
      <c r="I106" s="95">
        <v>-609264.81481481483</v>
      </c>
      <c r="J106" s="95">
        <v>0</v>
      </c>
      <c r="K106" s="95">
        <v>-48741.18518518519</v>
      </c>
      <c r="L106" s="104">
        <v>-658006</v>
      </c>
      <c r="M106" s="104">
        <v>-658006</v>
      </c>
      <c r="O106" s="29" t="s">
        <v>827</v>
      </c>
      <c r="P106" s="29" t="s">
        <v>1295</v>
      </c>
    </row>
    <row r="107" spans="1:16" ht="20.100000000000001" customHeight="1" x14ac:dyDescent="0.2">
      <c r="A107" s="64" t="s">
        <v>562</v>
      </c>
      <c r="B107" s="64">
        <f t="shared" si="3"/>
        <v>2</v>
      </c>
      <c r="C107" s="93" t="s">
        <v>211</v>
      </c>
      <c r="D107" s="93" t="s">
        <v>656</v>
      </c>
      <c r="E107" s="94">
        <v>46062</v>
      </c>
      <c r="F107" s="93" t="s">
        <v>792</v>
      </c>
      <c r="G107" s="93" t="s">
        <v>16</v>
      </c>
      <c r="H107" s="93" t="s">
        <v>227</v>
      </c>
      <c r="I107" s="95">
        <v>-6555200.9259259254</v>
      </c>
      <c r="J107" s="95">
        <v>0</v>
      </c>
      <c r="K107" s="95">
        <v>-524416.07407407404</v>
      </c>
      <c r="L107" s="104">
        <v>-7079617</v>
      </c>
      <c r="M107" s="104">
        <v>-7079617</v>
      </c>
      <c r="O107" s="29" t="s">
        <v>827</v>
      </c>
      <c r="P107" s="105" t="s">
        <v>1302</v>
      </c>
    </row>
    <row r="108" spans="1:16" ht="20.100000000000001" customHeight="1" x14ac:dyDescent="0.2">
      <c r="A108" s="64" t="s">
        <v>562</v>
      </c>
      <c r="B108" s="64">
        <f t="shared" si="3"/>
        <v>2</v>
      </c>
      <c r="C108" s="93" t="s">
        <v>212</v>
      </c>
      <c r="D108" s="93" t="s">
        <v>656</v>
      </c>
      <c r="E108" s="94">
        <v>46062</v>
      </c>
      <c r="F108" s="93" t="s">
        <v>793</v>
      </c>
      <c r="G108" s="93" t="s">
        <v>14</v>
      </c>
      <c r="H108" s="93" t="s">
        <v>227</v>
      </c>
      <c r="I108" s="95">
        <v>-597798.14814814809</v>
      </c>
      <c r="J108" s="95">
        <v>0</v>
      </c>
      <c r="K108" s="95">
        <v>-47823.851851851847</v>
      </c>
      <c r="L108" s="104">
        <v>-645622</v>
      </c>
      <c r="M108" s="104">
        <v>-645622</v>
      </c>
      <c r="O108" s="29" t="s">
        <v>827</v>
      </c>
      <c r="P108" s="29" t="s">
        <v>1296</v>
      </c>
    </row>
    <row r="109" spans="1:16" ht="20.100000000000001" customHeight="1" x14ac:dyDescent="0.2">
      <c r="A109" s="64" t="s">
        <v>562</v>
      </c>
      <c r="B109" s="64">
        <f t="shared" si="3"/>
        <v>2</v>
      </c>
      <c r="C109" s="93" t="s">
        <v>213</v>
      </c>
      <c r="D109" s="93" t="s">
        <v>656</v>
      </c>
      <c r="E109" s="94">
        <v>46062</v>
      </c>
      <c r="F109" s="93" t="s">
        <v>792</v>
      </c>
      <c r="G109" s="93" t="s">
        <v>16</v>
      </c>
      <c r="H109" s="93" t="s">
        <v>227</v>
      </c>
      <c r="I109" s="95">
        <v>-3938767.5925925924</v>
      </c>
      <c r="J109" s="95">
        <v>0</v>
      </c>
      <c r="K109" s="95">
        <v>-315101.40740740742</v>
      </c>
      <c r="L109" s="104">
        <v>-4253869</v>
      </c>
      <c r="M109" s="104">
        <v>-4253869</v>
      </c>
      <c r="O109" s="29" t="s">
        <v>827</v>
      </c>
      <c r="P109" s="29" t="s">
        <v>1291</v>
      </c>
    </row>
    <row r="110" spans="1:16" ht="20.100000000000001" customHeight="1" x14ac:dyDescent="0.2">
      <c r="A110" s="64" t="s">
        <v>562</v>
      </c>
      <c r="B110" s="64">
        <f t="shared" si="3"/>
        <v>2</v>
      </c>
      <c r="C110" s="93" t="s">
        <v>214</v>
      </c>
      <c r="D110" s="93" t="s">
        <v>656</v>
      </c>
      <c r="E110" s="94">
        <v>46062</v>
      </c>
      <c r="F110" s="93" t="s">
        <v>793</v>
      </c>
      <c r="G110" s="93" t="s">
        <v>14</v>
      </c>
      <c r="H110" s="93" t="s">
        <v>227</v>
      </c>
      <c r="I110" s="95">
        <v>-663964.81481481472</v>
      </c>
      <c r="J110" s="95">
        <v>0</v>
      </c>
      <c r="K110" s="95">
        <v>-53117.185185185175</v>
      </c>
      <c r="L110" s="104">
        <v>-717082</v>
      </c>
      <c r="M110" s="104">
        <v>-717082</v>
      </c>
      <c r="O110" s="29" t="s">
        <v>827</v>
      </c>
      <c r="P110" s="29" t="s">
        <v>1297</v>
      </c>
    </row>
    <row r="111" spans="1:16" ht="20.100000000000001" customHeight="1" x14ac:dyDescent="0.2">
      <c r="A111" s="64" t="s">
        <v>562</v>
      </c>
      <c r="B111" s="64">
        <f t="shared" si="3"/>
        <v>2</v>
      </c>
      <c r="C111" s="93" t="s">
        <v>216</v>
      </c>
      <c r="D111" s="93" t="s">
        <v>682</v>
      </c>
      <c r="E111" s="94">
        <v>46062</v>
      </c>
      <c r="F111" s="93" t="s">
        <v>794</v>
      </c>
      <c r="G111" s="93" t="s">
        <v>17</v>
      </c>
      <c r="H111" s="93" t="s">
        <v>155</v>
      </c>
      <c r="I111" s="95">
        <v>581912.96296296292</v>
      </c>
      <c r="J111" s="95">
        <v>0</v>
      </c>
      <c r="K111" s="95">
        <v>46553.037037037036</v>
      </c>
      <c r="L111" s="95">
        <v>628466</v>
      </c>
      <c r="M111" s="95">
        <v>628466</v>
      </c>
      <c r="O111" s="29" t="s">
        <v>826</v>
      </c>
    </row>
    <row r="112" spans="1:16" ht="20.100000000000001" customHeight="1" x14ac:dyDescent="0.2">
      <c r="A112" s="64" t="s">
        <v>562</v>
      </c>
      <c r="B112" s="64">
        <f t="shared" si="3"/>
        <v>2</v>
      </c>
      <c r="C112" s="93" t="s">
        <v>203</v>
      </c>
      <c r="D112" s="93" t="s">
        <v>683</v>
      </c>
      <c r="E112" s="94">
        <v>46062</v>
      </c>
      <c r="F112" s="93" t="s">
        <v>792</v>
      </c>
      <c r="G112" s="93" t="s">
        <v>16</v>
      </c>
      <c r="H112" s="93" t="s">
        <v>160</v>
      </c>
      <c r="I112" s="95">
        <v>5027126.8518518517</v>
      </c>
      <c r="J112" s="95">
        <v>0</v>
      </c>
      <c r="K112" s="95">
        <v>402170.14814814815</v>
      </c>
      <c r="L112" s="95">
        <v>5429297</v>
      </c>
      <c r="M112" s="95">
        <v>5429297</v>
      </c>
      <c r="O112" s="29" t="s">
        <v>826</v>
      </c>
    </row>
    <row r="113" spans="1:16" ht="20.100000000000001" customHeight="1" x14ac:dyDescent="0.2">
      <c r="A113" s="64" t="s">
        <v>562</v>
      </c>
      <c r="B113" s="64">
        <f t="shared" si="3"/>
        <v>2</v>
      </c>
      <c r="C113" s="93" t="s">
        <v>204</v>
      </c>
      <c r="D113" s="93" t="s">
        <v>684</v>
      </c>
      <c r="E113" s="94">
        <v>46062</v>
      </c>
      <c r="F113" s="93" t="s">
        <v>793</v>
      </c>
      <c r="G113" s="93" t="s">
        <v>14</v>
      </c>
      <c r="H113" s="93" t="s">
        <v>162</v>
      </c>
      <c r="I113" s="95">
        <v>513271.29629629623</v>
      </c>
      <c r="J113" s="95">
        <v>0</v>
      </c>
      <c r="K113" s="95">
        <v>41061.703703703701</v>
      </c>
      <c r="L113" s="95">
        <v>554333</v>
      </c>
      <c r="M113" s="95">
        <v>554333</v>
      </c>
      <c r="O113" s="29" t="s">
        <v>826</v>
      </c>
    </row>
    <row r="114" spans="1:16" ht="20.100000000000001" customHeight="1" x14ac:dyDescent="0.2">
      <c r="A114" s="64" t="s">
        <v>562</v>
      </c>
      <c r="B114" s="64">
        <f t="shared" si="3"/>
        <v>2</v>
      </c>
      <c r="C114" s="93" t="s">
        <v>205</v>
      </c>
      <c r="D114" s="93" t="s">
        <v>685</v>
      </c>
      <c r="E114" s="94">
        <v>46062</v>
      </c>
      <c r="F114" s="93" t="s">
        <v>792</v>
      </c>
      <c r="G114" s="93" t="s">
        <v>16</v>
      </c>
      <c r="H114" s="93" t="s">
        <v>180</v>
      </c>
      <c r="I114" s="95">
        <v>5855299.0740740737</v>
      </c>
      <c r="J114" s="95">
        <v>0</v>
      </c>
      <c r="K114" s="95">
        <v>468423.9259259259</v>
      </c>
      <c r="L114" s="95">
        <v>6323723</v>
      </c>
      <c r="M114" s="95">
        <v>6323723</v>
      </c>
      <c r="O114" s="29" t="s">
        <v>826</v>
      </c>
    </row>
    <row r="115" spans="1:16" ht="20.100000000000001" customHeight="1" x14ac:dyDescent="0.2">
      <c r="A115" s="64" t="s">
        <v>562</v>
      </c>
      <c r="B115" s="64">
        <f t="shared" si="3"/>
        <v>2</v>
      </c>
      <c r="C115" s="93" t="s">
        <v>206</v>
      </c>
      <c r="D115" s="93" t="s">
        <v>686</v>
      </c>
      <c r="E115" s="94">
        <v>46062</v>
      </c>
      <c r="F115" s="93" t="s">
        <v>793</v>
      </c>
      <c r="G115" s="93" t="s">
        <v>14</v>
      </c>
      <c r="H115" s="93" t="s">
        <v>182</v>
      </c>
      <c r="I115" s="95">
        <v>555825.92592592584</v>
      </c>
      <c r="J115" s="95">
        <v>0</v>
      </c>
      <c r="K115" s="95">
        <v>44466.074074074066</v>
      </c>
      <c r="L115" s="95">
        <v>600292</v>
      </c>
      <c r="M115" s="95">
        <v>600292</v>
      </c>
      <c r="O115" s="29" t="s">
        <v>825</v>
      </c>
    </row>
    <row r="116" spans="1:16" ht="20.100000000000001" customHeight="1" x14ac:dyDescent="0.2">
      <c r="A116" s="64" t="s">
        <v>562</v>
      </c>
      <c r="B116" s="64">
        <f t="shared" si="3"/>
        <v>2</v>
      </c>
      <c r="C116" s="93" t="s">
        <v>207</v>
      </c>
      <c r="D116" s="93" t="s">
        <v>687</v>
      </c>
      <c r="E116" s="94">
        <v>46062</v>
      </c>
      <c r="F116" s="93" t="s">
        <v>792</v>
      </c>
      <c r="G116" s="93" t="s">
        <v>16</v>
      </c>
      <c r="H116" s="93" t="s">
        <v>222</v>
      </c>
      <c r="I116" s="95">
        <v>3622203.7037037034</v>
      </c>
      <c r="J116" s="95">
        <v>0</v>
      </c>
      <c r="K116" s="95">
        <v>289776.29629629629</v>
      </c>
      <c r="L116" s="95">
        <v>3911980</v>
      </c>
      <c r="M116" s="95">
        <v>3911980</v>
      </c>
      <c r="O116" s="29" t="s">
        <v>826</v>
      </c>
    </row>
    <row r="117" spans="1:16" ht="20.100000000000001" customHeight="1" x14ac:dyDescent="0.2">
      <c r="A117" s="64" t="s">
        <v>562</v>
      </c>
      <c r="B117" s="64">
        <f t="shared" si="3"/>
        <v>2</v>
      </c>
      <c r="C117" s="93" t="s">
        <v>208</v>
      </c>
      <c r="D117" s="93" t="s">
        <v>688</v>
      </c>
      <c r="E117" s="94">
        <v>46062</v>
      </c>
      <c r="F117" s="93" t="s">
        <v>793</v>
      </c>
      <c r="G117" s="93" t="s">
        <v>14</v>
      </c>
      <c r="H117" s="93" t="s">
        <v>223</v>
      </c>
      <c r="I117" s="95">
        <v>615430.5555555555</v>
      </c>
      <c r="J117" s="95">
        <v>0</v>
      </c>
      <c r="K117" s="95">
        <v>49234.444444444438</v>
      </c>
      <c r="L117" s="95">
        <v>664665</v>
      </c>
      <c r="M117" s="95">
        <v>664665</v>
      </c>
      <c r="O117" s="29" t="s">
        <v>825</v>
      </c>
    </row>
    <row r="118" spans="1:16" s="118" customFormat="1" ht="20.100000000000001" customHeight="1" x14ac:dyDescent="0.2">
      <c r="A118" s="113" t="s">
        <v>562</v>
      </c>
      <c r="B118" s="113" t="s">
        <v>1317</v>
      </c>
      <c r="C118" s="114" t="s">
        <v>575</v>
      </c>
      <c r="D118" s="114" t="s">
        <v>656</v>
      </c>
      <c r="E118" s="115">
        <v>46063</v>
      </c>
      <c r="F118" s="114" t="s">
        <v>794</v>
      </c>
      <c r="G118" s="114" t="s">
        <v>17</v>
      </c>
      <c r="H118" s="114" t="s">
        <v>795</v>
      </c>
      <c r="I118" s="116">
        <v>-37663.888888888883</v>
      </c>
      <c r="J118" s="116">
        <v>0</v>
      </c>
      <c r="K118" s="116">
        <v>-3013.1111111111109</v>
      </c>
      <c r="L118" s="117">
        <v>-40677</v>
      </c>
      <c r="M118" s="117">
        <v>-40677</v>
      </c>
      <c r="O118" s="118" t="s">
        <v>827</v>
      </c>
      <c r="P118" s="118" t="s">
        <v>1298</v>
      </c>
    </row>
    <row r="119" spans="1:16" s="118" customFormat="1" ht="20.100000000000001" customHeight="1" x14ac:dyDescent="0.2">
      <c r="A119" s="113" t="s">
        <v>562</v>
      </c>
      <c r="B119" s="113" t="s">
        <v>1317</v>
      </c>
      <c r="C119" s="114" t="s">
        <v>576</v>
      </c>
      <c r="D119" s="114" t="s">
        <v>656</v>
      </c>
      <c r="E119" s="115">
        <v>46063</v>
      </c>
      <c r="F119" s="114" t="s">
        <v>794</v>
      </c>
      <c r="G119" s="114" t="s">
        <v>17</v>
      </c>
      <c r="H119" s="114" t="s">
        <v>795</v>
      </c>
      <c r="I119" s="116">
        <v>-92651.851851851839</v>
      </c>
      <c r="J119" s="116">
        <v>0</v>
      </c>
      <c r="K119" s="116">
        <v>-7412.1481481481469</v>
      </c>
      <c r="L119" s="117">
        <v>-100064</v>
      </c>
      <c r="M119" s="117">
        <v>-100064</v>
      </c>
      <c r="O119" s="118" t="s">
        <v>827</v>
      </c>
      <c r="P119" s="118" t="s">
        <v>1299</v>
      </c>
    </row>
    <row r="120" spans="1:16" s="118" customFormat="1" ht="20.100000000000001" customHeight="1" x14ac:dyDescent="0.2">
      <c r="A120" s="113" t="s">
        <v>562</v>
      </c>
      <c r="B120" s="113" t="s">
        <v>1317</v>
      </c>
      <c r="C120" s="114" t="s">
        <v>577</v>
      </c>
      <c r="D120" s="114" t="s">
        <v>656</v>
      </c>
      <c r="E120" s="115">
        <v>46063</v>
      </c>
      <c r="F120" s="114" t="s">
        <v>793</v>
      </c>
      <c r="G120" s="114" t="s">
        <v>14</v>
      </c>
      <c r="H120" s="114" t="s">
        <v>795</v>
      </c>
      <c r="I120" s="116">
        <v>-424463.88888888888</v>
      </c>
      <c r="J120" s="116">
        <v>0</v>
      </c>
      <c r="K120" s="116">
        <v>-33957.111111111109</v>
      </c>
      <c r="L120" s="117">
        <v>-458421</v>
      </c>
      <c r="M120" s="117">
        <v>-458421</v>
      </c>
      <c r="O120" s="118" t="s">
        <v>827</v>
      </c>
      <c r="P120" s="118" t="s">
        <v>1294</v>
      </c>
    </row>
    <row r="121" spans="1:16" s="118" customFormat="1" ht="20.100000000000001" customHeight="1" x14ac:dyDescent="0.2">
      <c r="A121" s="113" t="s">
        <v>562</v>
      </c>
      <c r="B121" s="113" t="s">
        <v>1317</v>
      </c>
      <c r="C121" s="114" t="s">
        <v>578</v>
      </c>
      <c r="D121" s="114" t="s">
        <v>656</v>
      </c>
      <c r="E121" s="115">
        <v>46063</v>
      </c>
      <c r="F121" s="114" t="s">
        <v>792</v>
      </c>
      <c r="G121" s="114" t="s">
        <v>16</v>
      </c>
      <c r="H121" s="114" t="s">
        <v>795</v>
      </c>
      <c r="I121" s="116">
        <v>-2175712.0370370368</v>
      </c>
      <c r="J121" s="116">
        <v>0</v>
      </c>
      <c r="K121" s="116">
        <v>-174056.96296296295</v>
      </c>
      <c r="L121" s="117">
        <v>-2349769</v>
      </c>
      <c r="M121" s="117">
        <v>-2349769</v>
      </c>
      <c r="O121" s="118" t="s">
        <v>827</v>
      </c>
      <c r="P121" s="118" t="s">
        <v>1293</v>
      </c>
    </row>
    <row r="122" spans="1:16" s="118" customFormat="1" ht="20.100000000000001" customHeight="1" x14ac:dyDescent="0.2">
      <c r="A122" s="113" t="s">
        <v>562</v>
      </c>
      <c r="B122" s="113" t="s">
        <v>1317</v>
      </c>
      <c r="C122" s="114" t="s">
        <v>579</v>
      </c>
      <c r="D122" s="114" t="s">
        <v>656</v>
      </c>
      <c r="E122" s="115">
        <v>46063</v>
      </c>
      <c r="F122" s="114" t="s">
        <v>792</v>
      </c>
      <c r="G122" s="114" t="s">
        <v>16</v>
      </c>
      <c r="H122" s="114" t="s">
        <v>795</v>
      </c>
      <c r="I122" s="116">
        <v>-2018553.7037037036</v>
      </c>
      <c r="J122" s="116">
        <v>0</v>
      </c>
      <c r="K122" s="116">
        <v>-161484.29629629629</v>
      </c>
      <c r="L122" s="117">
        <v>-2180038</v>
      </c>
      <c r="M122" s="117">
        <v>-2180038</v>
      </c>
      <c r="O122" s="118" t="s">
        <v>827</v>
      </c>
      <c r="P122" s="118" t="s">
        <v>1292</v>
      </c>
    </row>
    <row r="123" spans="1:16" ht="20.100000000000001" customHeight="1" x14ac:dyDescent="0.2">
      <c r="A123" s="64" t="s">
        <v>562</v>
      </c>
      <c r="B123" s="64">
        <f t="shared" ref="B123" si="4">MONTH(E123)</f>
        <v>2</v>
      </c>
      <c r="C123" s="93" t="s">
        <v>200</v>
      </c>
      <c r="D123" s="93" t="s">
        <v>689</v>
      </c>
      <c r="E123" s="94">
        <v>46064</v>
      </c>
      <c r="F123" s="93" t="s">
        <v>792</v>
      </c>
      <c r="G123" s="93" t="s">
        <v>16</v>
      </c>
      <c r="H123" s="93" t="s">
        <v>224</v>
      </c>
      <c r="I123" s="95">
        <v>3216977.7777777775</v>
      </c>
      <c r="J123" s="95">
        <v>0</v>
      </c>
      <c r="K123" s="95">
        <v>257358.22222222222</v>
      </c>
      <c r="L123" s="95">
        <v>3474336</v>
      </c>
      <c r="M123" s="95">
        <v>3474336</v>
      </c>
      <c r="O123" s="29" t="s">
        <v>825</v>
      </c>
    </row>
    <row r="124" spans="1:16" ht="20.100000000000001" customHeight="1" x14ac:dyDescent="0.2">
      <c r="A124" s="64" t="s">
        <v>562</v>
      </c>
      <c r="B124" s="64">
        <f t="shared" ref="B124:B155" si="5">MONTH(E124)</f>
        <v>2</v>
      </c>
      <c r="C124" s="93" t="s">
        <v>201</v>
      </c>
      <c r="D124" s="93" t="s">
        <v>690</v>
      </c>
      <c r="E124" s="94">
        <v>46064</v>
      </c>
      <c r="F124" s="93" t="s">
        <v>792</v>
      </c>
      <c r="G124" s="93" t="s">
        <v>16</v>
      </c>
      <c r="H124" s="93" t="s">
        <v>225</v>
      </c>
      <c r="I124" s="95">
        <v>2958948.1481481479</v>
      </c>
      <c r="J124" s="95">
        <v>0</v>
      </c>
      <c r="K124" s="95">
        <v>236715.85185185182</v>
      </c>
      <c r="L124" s="95">
        <v>3195664</v>
      </c>
      <c r="M124" s="95">
        <v>3195664</v>
      </c>
      <c r="O124" s="29" t="s">
        <v>825</v>
      </c>
    </row>
    <row r="125" spans="1:16" ht="20.100000000000001" customHeight="1" x14ac:dyDescent="0.2">
      <c r="A125" s="64" t="s">
        <v>562</v>
      </c>
      <c r="B125" s="64">
        <f t="shared" si="5"/>
        <v>2</v>
      </c>
      <c r="C125" s="93" t="s">
        <v>202</v>
      </c>
      <c r="D125" s="93" t="s">
        <v>691</v>
      </c>
      <c r="E125" s="94">
        <v>46064</v>
      </c>
      <c r="F125" s="93" t="s">
        <v>793</v>
      </c>
      <c r="G125" s="93" t="s">
        <v>14</v>
      </c>
      <c r="H125" s="93" t="s">
        <v>226</v>
      </c>
      <c r="I125" s="95">
        <v>358560.18518518517</v>
      </c>
      <c r="J125" s="95">
        <v>0</v>
      </c>
      <c r="K125" s="95">
        <v>28684.814814814814</v>
      </c>
      <c r="L125" s="95">
        <v>387245</v>
      </c>
      <c r="M125" s="95">
        <v>387245</v>
      </c>
      <c r="O125" s="29" t="s">
        <v>825</v>
      </c>
    </row>
    <row r="126" spans="1:16" ht="20.100000000000001" customHeight="1" x14ac:dyDescent="0.2">
      <c r="A126" s="64" t="s">
        <v>562</v>
      </c>
      <c r="B126" s="64">
        <f t="shared" si="5"/>
        <v>2</v>
      </c>
      <c r="C126" s="93" t="s">
        <v>217</v>
      </c>
      <c r="D126" s="93" t="s">
        <v>692</v>
      </c>
      <c r="E126" s="94">
        <v>46077</v>
      </c>
      <c r="F126" s="93" t="s">
        <v>794</v>
      </c>
      <c r="G126" s="93" t="s">
        <v>17</v>
      </c>
      <c r="H126" s="93" t="s">
        <v>228</v>
      </c>
      <c r="I126" s="95">
        <v>185303.70370370368</v>
      </c>
      <c r="J126" s="95">
        <v>0</v>
      </c>
      <c r="K126" s="95">
        <v>14824.296296296294</v>
      </c>
      <c r="L126" s="95">
        <v>200128</v>
      </c>
      <c r="M126" s="95">
        <v>200128</v>
      </c>
      <c r="O126" s="29" t="s">
        <v>826</v>
      </c>
    </row>
    <row r="127" spans="1:16" ht="20.100000000000001" customHeight="1" x14ac:dyDescent="0.2">
      <c r="A127" s="64" t="s">
        <v>562</v>
      </c>
      <c r="B127" s="64">
        <f t="shared" si="5"/>
        <v>2</v>
      </c>
      <c r="C127" s="93" t="s">
        <v>218</v>
      </c>
      <c r="D127" s="93" t="s">
        <v>693</v>
      </c>
      <c r="E127" s="94">
        <v>46078</v>
      </c>
      <c r="F127" s="93" t="s">
        <v>792</v>
      </c>
      <c r="G127" s="93" t="s">
        <v>16</v>
      </c>
      <c r="H127" s="93" t="s">
        <v>229</v>
      </c>
      <c r="I127" s="95">
        <v>2899739.8148148148</v>
      </c>
      <c r="J127" s="95">
        <v>0</v>
      </c>
      <c r="K127" s="95">
        <v>231979.1851851852</v>
      </c>
      <c r="L127" s="95">
        <v>3131719</v>
      </c>
      <c r="M127" s="95">
        <v>3131719</v>
      </c>
      <c r="O127" s="29" t="s">
        <v>825</v>
      </c>
    </row>
    <row r="128" spans="1:16" ht="20.100000000000001" customHeight="1" x14ac:dyDescent="0.2">
      <c r="A128" s="64" t="s">
        <v>562</v>
      </c>
      <c r="B128" s="64">
        <f t="shared" si="5"/>
        <v>2</v>
      </c>
      <c r="C128" s="93" t="s">
        <v>219</v>
      </c>
      <c r="D128" s="93" t="s">
        <v>694</v>
      </c>
      <c r="E128" s="94">
        <v>46078</v>
      </c>
      <c r="F128" s="93" t="s">
        <v>793</v>
      </c>
      <c r="G128" s="93" t="s">
        <v>14</v>
      </c>
      <c r="H128" s="93" t="s">
        <v>230</v>
      </c>
      <c r="I128" s="95">
        <v>60317.592592592591</v>
      </c>
      <c r="J128" s="95">
        <v>0</v>
      </c>
      <c r="K128" s="95">
        <v>4825.4074074074078</v>
      </c>
      <c r="L128" s="95">
        <v>65143</v>
      </c>
      <c r="M128" s="95">
        <v>65143</v>
      </c>
      <c r="O128" s="29" t="s">
        <v>825</v>
      </c>
    </row>
    <row r="129" spans="1:15" ht="20.100000000000001" customHeight="1" x14ac:dyDescent="0.2">
      <c r="A129" s="64" t="s">
        <v>562</v>
      </c>
      <c r="B129" s="64">
        <f t="shared" si="5"/>
        <v>2</v>
      </c>
      <c r="C129" s="93" t="s">
        <v>220</v>
      </c>
      <c r="D129" s="93" t="s">
        <v>695</v>
      </c>
      <c r="E129" s="94">
        <v>46078</v>
      </c>
      <c r="F129" s="93" t="s">
        <v>792</v>
      </c>
      <c r="G129" s="93" t="s">
        <v>16</v>
      </c>
      <c r="H129" s="93" t="s">
        <v>231</v>
      </c>
      <c r="I129" s="95">
        <v>3807875.9259259258</v>
      </c>
      <c r="J129" s="95">
        <v>0</v>
      </c>
      <c r="K129" s="95">
        <v>304630.0740740741</v>
      </c>
      <c r="L129" s="95">
        <v>4112506</v>
      </c>
      <c r="M129" s="95">
        <v>4112506</v>
      </c>
      <c r="O129" s="29" t="s">
        <v>825</v>
      </c>
    </row>
    <row r="130" spans="1:15" ht="20.100000000000001" customHeight="1" x14ac:dyDescent="0.2">
      <c r="A130" s="64" t="s">
        <v>562</v>
      </c>
      <c r="B130" s="64">
        <f t="shared" si="5"/>
        <v>2</v>
      </c>
      <c r="C130" s="93" t="s">
        <v>221</v>
      </c>
      <c r="D130" s="93" t="s">
        <v>696</v>
      </c>
      <c r="E130" s="94">
        <v>46078</v>
      </c>
      <c r="F130" s="93" t="s">
        <v>793</v>
      </c>
      <c r="G130" s="93" t="s">
        <v>14</v>
      </c>
      <c r="H130" s="93" t="s">
        <v>232</v>
      </c>
      <c r="I130" s="95">
        <v>100529.62962962962</v>
      </c>
      <c r="J130" s="95">
        <v>0</v>
      </c>
      <c r="K130" s="95">
        <v>8042.3703703703695</v>
      </c>
      <c r="L130" s="95">
        <v>108572</v>
      </c>
      <c r="M130" s="95">
        <v>108572</v>
      </c>
      <c r="O130" s="29" t="s">
        <v>825</v>
      </c>
    </row>
    <row r="131" spans="1:15" ht="20.100000000000001" customHeight="1" x14ac:dyDescent="0.2">
      <c r="A131" s="64" t="s">
        <v>564</v>
      </c>
      <c r="B131" s="64">
        <f t="shared" si="5"/>
        <v>2</v>
      </c>
      <c r="C131" s="99"/>
      <c r="D131" s="93" t="s">
        <v>908</v>
      </c>
      <c r="E131" s="94">
        <v>46054</v>
      </c>
      <c r="F131" s="93" t="s">
        <v>792</v>
      </c>
      <c r="G131" s="93" t="s">
        <v>16</v>
      </c>
      <c r="H131" s="93" t="s">
        <v>233</v>
      </c>
      <c r="I131" s="95">
        <v>-47643</v>
      </c>
      <c r="J131" s="95">
        <v>0</v>
      </c>
      <c r="K131" s="95">
        <v>-3811</v>
      </c>
      <c r="L131" s="95">
        <v>-51454</v>
      </c>
      <c r="M131" s="101">
        <v>-51454</v>
      </c>
    </row>
    <row r="132" spans="1:15" ht="20.100000000000001" customHeight="1" x14ac:dyDescent="0.2">
      <c r="A132" s="64" t="s">
        <v>564</v>
      </c>
      <c r="B132" s="64">
        <f t="shared" si="5"/>
        <v>2</v>
      </c>
      <c r="C132" s="99"/>
      <c r="D132" s="93" t="s">
        <v>909</v>
      </c>
      <c r="E132" s="94">
        <v>46055</v>
      </c>
      <c r="F132" s="93" t="s">
        <v>792</v>
      </c>
      <c r="G132" s="93" t="s">
        <v>16</v>
      </c>
      <c r="H132" s="93" t="s">
        <v>235</v>
      </c>
      <c r="I132" s="95">
        <v>-19717</v>
      </c>
      <c r="J132" s="95">
        <v>0</v>
      </c>
      <c r="K132" s="95">
        <v>-1577</v>
      </c>
      <c r="L132" s="95">
        <v>-21294</v>
      </c>
      <c r="M132" s="101">
        <v>-21294</v>
      </c>
    </row>
    <row r="133" spans="1:15" ht="20.100000000000001" customHeight="1" x14ac:dyDescent="0.2">
      <c r="A133" s="64" t="s">
        <v>564</v>
      </c>
      <c r="B133" s="64">
        <f t="shared" si="5"/>
        <v>2</v>
      </c>
      <c r="C133" s="99"/>
      <c r="D133" s="93" t="s">
        <v>910</v>
      </c>
      <c r="E133" s="94">
        <v>46055</v>
      </c>
      <c r="F133" s="93" t="s">
        <v>792</v>
      </c>
      <c r="G133" s="93" t="s">
        <v>16</v>
      </c>
      <c r="H133" s="93" t="s">
        <v>234</v>
      </c>
      <c r="I133" s="95">
        <v>-16759</v>
      </c>
      <c r="J133" s="95">
        <v>0</v>
      </c>
      <c r="K133" s="95">
        <v>-1341</v>
      </c>
      <c r="L133" s="95">
        <v>-18100</v>
      </c>
      <c r="M133" s="101">
        <v>-18100</v>
      </c>
    </row>
    <row r="134" spans="1:15" ht="20.100000000000001" customHeight="1" x14ac:dyDescent="0.2">
      <c r="A134" s="64" t="s">
        <v>564</v>
      </c>
      <c r="B134" s="64">
        <f t="shared" si="5"/>
        <v>2</v>
      </c>
      <c r="C134" s="99"/>
      <c r="D134" s="93" t="s">
        <v>911</v>
      </c>
      <c r="E134" s="94">
        <v>46055</v>
      </c>
      <c r="F134" s="93" t="s">
        <v>792</v>
      </c>
      <c r="G134" s="93" t="s">
        <v>16</v>
      </c>
      <c r="H134" s="93" t="s">
        <v>238</v>
      </c>
      <c r="I134" s="95">
        <v>-16759</v>
      </c>
      <c r="J134" s="95">
        <v>0</v>
      </c>
      <c r="K134" s="95">
        <v>-1341</v>
      </c>
      <c r="L134" s="95">
        <v>-18100</v>
      </c>
      <c r="M134" s="101">
        <v>-18100</v>
      </c>
    </row>
    <row r="135" spans="1:15" ht="20.100000000000001" customHeight="1" x14ac:dyDescent="0.2">
      <c r="A135" s="64" t="s">
        <v>564</v>
      </c>
      <c r="B135" s="64">
        <f t="shared" si="5"/>
        <v>2</v>
      </c>
      <c r="C135" s="99"/>
      <c r="D135" s="93" t="s">
        <v>912</v>
      </c>
      <c r="E135" s="94">
        <v>46055</v>
      </c>
      <c r="F135" s="93" t="s">
        <v>792</v>
      </c>
      <c r="G135" s="93" t="s">
        <v>16</v>
      </c>
      <c r="H135" s="93" t="s">
        <v>236</v>
      </c>
      <c r="I135" s="95">
        <v>-318348</v>
      </c>
      <c r="J135" s="95">
        <v>0</v>
      </c>
      <c r="K135" s="95">
        <v>-25468</v>
      </c>
      <c r="L135" s="95">
        <v>-343816</v>
      </c>
      <c r="M135" s="101">
        <v>-343816</v>
      </c>
    </row>
    <row r="136" spans="1:15" ht="20.100000000000001" customHeight="1" x14ac:dyDescent="0.2">
      <c r="A136" s="64" t="s">
        <v>564</v>
      </c>
      <c r="B136" s="64">
        <f t="shared" si="5"/>
        <v>2</v>
      </c>
      <c r="C136" s="99"/>
      <c r="D136" s="93" t="s">
        <v>913</v>
      </c>
      <c r="E136" s="94">
        <v>46055</v>
      </c>
      <c r="F136" s="93" t="s">
        <v>792</v>
      </c>
      <c r="G136" s="93" t="s">
        <v>16</v>
      </c>
      <c r="H136" s="93" t="s">
        <v>239</v>
      </c>
      <c r="I136" s="95">
        <v>-30884</v>
      </c>
      <c r="J136" s="95">
        <v>0</v>
      </c>
      <c r="K136" s="95">
        <v>-2471</v>
      </c>
      <c r="L136" s="95">
        <v>-33355</v>
      </c>
      <c r="M136" s="101">
        <v>-33355</v>
      </c>
    </row>
    <row r="137" spans="1:15" ht="20.100000000000001" customHeight="1" x14ac:dyDescent="0.2">
      <c r="A137" s="64" t="s">
        <v>564</v>
      </c>
      <c r="B137" s="64">
        <f t="shared" si="5"/>
        <v>2</v>
      </c>
      <c r="C137" s="99"/>
      <c r="D137" s="93" t="s">
        <v>914</v>
      </c>
      <c r="E137" s="94">
        <v>46055</v>
      </c>
      <c r="F137" s="93" t="s">
        <v>792</v>
      </c>
      <c r="G137" s="93" t="s">
        <v>16</v>
      </c>
      <c r="H137" s="93" t="s">
        <v>237</v>
      </c>
      <c r="I137" s="95">
        <v>-16759</v>
      </c>
      <c r="J137" s="95">
        <v>0</v>
      </c>
      <c r="K137" s="95">
        <v>-1341</v>
      </c>
      <c r="L137" s="95">
        <v>-18100</v>
      </c>
      <c r="M137" s="101">
        <v>-18100</v>
      </c>
    </row>
    <row r="138" spans="1:15" ht="20.100000000000001" customHeight="1" x14ac:dyDescent="0.2">
      <c r="A138" s="64" t="s">
        <v>564</v>
      </c>
      <c r="B138" s="64">
        <f t="shared" si="5"/>
        <v>2</v>
      </c>
      <c r="C138" s="99"/>
      <c r="D138" s="93" t="s">
        <v>915</v>
      </c>
      <c r="E138" s="94">
        <v>46056</v>
      </c>
      <c r="F138" s="93" t="s">
        <v>792</v>
      </c>
      <c r="G138" s="93" t="s">
        <v>16</v>
      </c>
      <c r="H138" s="93" t="s">
        <v>242</v>
      </c>
      <c r="I138" s="95">
        <v>-16759</v>
      </c>
      <c r="J138" s="95">
        <v>0</v>
      </c>
      <c r="K138" s="95">
        <v>-1341</v>
      </c>
      <c r="L138" s="95">
        <v>-18100</v>
      </c>
      <c r="M138" s="101">
        <v>-18100</v>
      </c>
    </row>
    <row r="139" spans="1:15" ht="20.100000000000001" customHeight="1" x14ac:dyDescent="0.2">
      <c r="A139" s="64" t="s">
        <v>564</v>
      </c>
      <c r="B139" s="64">
        <f t="shared" si="5"/>
        <v>2</v>
      </c>
      <c r="C139" s="99"/>
      <c r="D139" s="93" t="s">
        <v>916</v>
      </c>
      <c r="E139" s="94">
        <v>46056</v>
      </c>
      <c r="F139" s="93" t="s">
        <v>792</v>
      </c>
      <c r="G139" s="93" t="s">
        <v>16</v>
      </c>
      <c r="H139" s="93" t="s">
        <v>241</v>
      </c>
      <c r="I139" s="95">
        <v>-16759</v>
      </c>
      <c r="J139" s="95">
        <v>0</v>
      </c>
      <c r="K139" s="95">
        <v>-1341</v>
      </c>
      <c r="L139" s="95">
        <v>-18100</v>
      </c>
      <c r="M139" s="101">
        <v>-18100</v>
      </c>
    </row>
    <row r="140" spans="1:15" ht="20.100000000000001" customHeight="1" x14ac:dyDescent="0.2">
      <c r="A140" s="64" t="s">
        <v>564</v>
      </c>
      <c r="B140" s="64">
        <f t="shared" si="5"/>
        <v>2</v>
      </c>
      <c r="C140" s="99"/>
      <c r="D140" s="93" t="s">
        <v>917</v>
      </c>
      <c r="E140" s="94">
        <v>46056</v>
      </c>
      <c r="F140" s="93" t="s">
        <v>794</v>
      </c>
      <c r="G140" s="93" t="s">
        <v>17</v>
      </c>
      <c r="H140" s="93" t="s">
        <v>245</v>
      </c>
      <c r="I140" s="95">
        <v>-267188</v>
      </c>
      <c r="J140" s="95">
        <v>0</v>
      </c>
      <c r="K140" s="95">
        <v>-21375</v>
      </c>
      <c r="L140" s="95">
        <v>-288563</v>
      </c>
      <c r="M140" s="101">
        <v>-288563</v>
      </c>
    </row>
    <row r="141" spans="1:15" ht="20.100000000000001" customHeight="1" x14ac:dyDescent="0.2">
      <c r="A141" s="64" t="s">
        <v>564</v>
      </c>
      <c r="B141" s="64">
        <f t="shared" si="5"/>
        <v>2</v>
      </c>
      <c r="C141" s="99"/>
      <c r="D141" s="93" t="s">
        <v>918</v>
      </c>
      <c r="E141" s="94">
        <v>46056</v>
      </c>
      <c r="F141" s="93" t="s">
        <v>792</v>
      </c>
      <c r="G141" s="93" t="s">
        <v>16</v>
      </c>
      <c r="H141" s="93" t="s">
        <v>240</v>
      </c>
      <c r="I141" s="95">
        <v>-47643</v>
      </c>
      <c r="J141" s="95">
        <v>0</v>
      </c>
      <c r="K141" s="95">
        <v>-3811</v>
      </c>
      <c r="L141" s="95">
        <v>-51454</v>
      </c>
      <c r="M141" s="101">
        <v>-51454</v>
      </c>
    </row>
    <row r="142" spans="1:15" ht="20.100000000000001" customHeight="1" x14ac:dyDescent="0.2">
      <c r="A142" s="64" t="s">
        <v>564</v>
      </c>
      <c r="B142" s="64">
        <f t="shared" si="5"/>
        <v>2</v>
      </c>
      <c r="C142" s="99"/>
      <c r="D142" s="93" t="s">
        <v>919</v>
      </c>
      <c r="E142" s="94">
        <v>46056</v>
      </c>
      <c r="F142" s="93" t="s">
        <v>792</v>
      </c>
      <c r="G142" s="93" t="s">
        <v>16</v>
      </c>
      <c r="H142" s="93" t="s">
        <v>243</v>
      </c>
      <c r="I142" s="95">
        <v>-16759</v>
      </c>
      <c r="J142" s="95">
        <v>0</v>
      </c>
      <c r="K142" s="95">
        <v>-1341</v>
      </c>
      <c r="L142" s="95">
        <v>-18100</v>
      </c>
      <c r="M142" s="101">
        <v>-18100</v>
      </c>
    </row>
    <row r="143" spans="1:15" ht="20.100000000000001" customHeight="1" x14ac:dyDescent="0.2">
      <c r="A143" s="64" t="s">
        <v>564</v>
      </c>
      <c r="B143" s="64">
        <f t="shared" si="5"/>
        <v>2</v>
      </c>
      <c r="C143" s="99"/>
      <c r="D143" s="93" t="s">
        <v>920</v>
      </c>
      <c r="E143" s="94">
        <v>46056</v>
      </c>
      <c r="F143" s="93" t="s">
        <v>792</v>
      </c>
      <c r="G143" s="93" t="s">
        <v>16</v>
      </c>
      <c r="H143" s="93" t="s">
        <v>244</v>
      </c>
      <c r="I143" s="95">
        <v>-106116</v>
      </c>
      <c r="J143" s="95">
        <v>0</v>
      </c>
      <c r="K143" s="95">
        <v>-8489</v>
      </c>
      <c r="L143" s="95">
        <v>-114605</v>
      </c>
      <c r="M143" s="101">
        <v>-114605</v>
      </c>
    </row>
    <row r="144" spans="1:15" ht="20.100000000000001" customHeight="1" x14ac:dyDescent="0.2">
      <c r="A144" s="64" t="s">
        <v>564</v>
      </c>
      <c r="B144" s="64">
        <f t="shared" si="5"/>
        <v>2</v>
      </c>
      <c r="C144" s="99"/>
      <c r="D144" s="93" t="s">
        <v>921</v>
      </c>
      <c r="E144" s="94">
        <v>46057</v>
      </c>
      <c r="F144" s="93" t="s">
        <v>792</v>
      </c>
      <c r="G144" s="93" t="s">
        <v>16</v>
      </c>
      <c r="H144" s="93" t="s">
        <v>247</v>
      </c>
      <c r="I144" s="95">
        <v>-33518</v>
      </c>
      <c r="J144" s="95">
        <v>0</v>
      </c>
      <c r="K144" s="95">
        <v>-2681</v>
      </c>
      <c r="L144" s="95">
        <v>-36199</v>
      </c>
      <c r="M144" s="101">
        <v>-36199</v>
      </c>
    </row>
    <row r="145" spans="1:13" ht="20.100000000000001" customHeight="1" x14ac:dyDescent="0.2">
      <c r="A145" s="64" t="s">
        <v>564</v>
      </c>
      <c r="B145" s="64">
        <f t="shared" si="5"/>
        <v>2</v>
      </c>
      <c r="C145" s="99"/>
      <c r="D145" s="93" t="s">
        <v>922</v>
      </c>
      <c r="E145" s="94">
        <v>46057</v>
      </c>
      <c r="F145" s="93" t="s">
        <v>793</v>
      </c>
      <c r="G145" s="93" t="s">
        <v>14</v>
      </c>
      <c r="H145" s="93" t="s">
        <v>246</v>
      </c>
      <c r="I145" s="95">
        <v>-16759</v>
      </c>
      <c r="J145" s="95">
        <v>0</v>
      </c>
      <c r="K145" s="95">
        <v>-1341</v>
      </c>
      <c r="L145" s="95">
        <v>-18100</v>
      </c>
      <c r="M145" s="101">
        <v>-18100</v>
      </c>
    </row>
    <row r="146" spans="1:13" ht="20.100000000000001" customHeight="1" x14ac:dyDescent="0.2">
      <c r="A146" s="64" t="s">
        <v>564</v>
      </c>
      <c r="B146" s="64">
        <f t="shared" si="5"/>
        <v>2</v>
      </c>
      <c r="C146" s="99"/>
      <c r="D146" s="93" t="s">
        <v>923</v>
      </c>
      <c r="E146" s="94">
        <v>46057</v>
      </c>
      <c r="F146" s="93" t="s">
        <v>792</v>
      </c>
      <c r="G146" s="93" t="s">
        <v>16</v>
      </c>
      <c r="H146" s="93" t="s">
        <v>248</v>
      </c>
      <c r="I146" s="95">
        <v>-30884</v>
      </c>
      <c r="J146" s="95">
        <v>0</v>
      </c>
      <c r="K146" s="95">
        <v>-2471</v>
      </c>
      <c r="L146" s="95">
        <v>-33355</v>
      </c>
      <c r="M146" s="101">
        <v>-33355</v>
      </c>
    </row>
    <row r="147" spans="1:13" ht="20.100000000000001" customHeight="1" x14ac:dyDescent="0.2">
      <c r="A147" s="64" t="s">
        <v>564</v>
      </c>
      <c r="B147" s="64">
        <f t="shared" si="5"/>
        <v>2</v>
      </c>
      <c r="C147" s="99"/>
      <c r="D147" s="93" t="s">
        <v>924</v>
      </c>
      <c r="E147" s="94">
        <v>46058</v>
      </c>
      <c r="F147" s="93" t="s">
        <v>792</v>
      </c>
      <c r="G147" s="93" t="s">
        <v>16</v>
      </c>
      <c r="H147" s="93" t="s">
        <v>249</v>
      </c>
      <c r="I147" s="95">
        <v>-16759</v>
      </c>
      <c r="J147" s="95">
        <v>0</v>
      </c>
      <c r="K147" s="95">
        <v>-1341</v>
      </c>
      <c r="L147" s="95">
        <v>-18100</v>
      </c>
      <c r="M147" s="101">
        <v>-18100</v>
      </c>
    </row>
    <row r="148" spans="1:13" ht="20.100000000000001" customHeight="1" x14ac:dyDescent="0.2">
      <c r="A148" s="64" t="s">
        <v>564</v>
      </c>
      <c r="B148" s="64">
        <f t="shared" si="5"/>
        <v>2</v>
      </c>
      <c r="C148" s="99"/>
      <c r="D148" s="93" t="s">
        <v>925</v>
      </c>
      <c r="E148" s="94">
        <v>46059</v>
      </c>
      <c r="F148" s="93" t="s">
        <v>792</v>
      </c>
      <c r="G148" s="93" t="s">
        <v>16</v>
      </c>
      <c r="H148" s="93" t="s">
        <v>250</v>
      </c>
      <c r="I148" s="95">
        <v>-59151</v>
      </c>
      <c r="J148" s="95">
        <v>0</v>
      </c>
      <c r="K148" s="95">
        <v>-4732</v>
      </c>
      <c r="L148" s="95">
        <v>-63883</v>
      </c>
      <c r="M148" s="101">
        <v>-63883</v>
      </c>
    </row>
    <row r="149" spans="1:13" ht="20.100000000000001" customHeight="1" x14ac:dyDescent="0.2">
      <c r="A149" s="64" t="s">
        <v>564</v>
      </c>
      <c r="B149" s="64">
        <f t="shared" si="5"/>
        <v>2</v>
      </c>
      <c r="C149" s="99"/>
      <c r="D149" s="93" t="s">
        <v>926</v>
      </c>
      <c r="E149" s="94">
        <v>46059</v>
      </c>
      <c r="F149" s="93" t="s">
        <v>794</v>
      </c>
      <c r="G149" s="93" t="s">
        <v>17</v>
      </c>
      <c r="H149" s="93" t="s">
        <v>252</v>
      </c>
      <c r="I149" s="95">
        <v>-61768</v>
      </c>
      <c r="J149" s="95">
        <v>0</v>
      </c>
      <c r="K149" s="95">
        <v>-4941</v>
      </c>
      <c r="L149" s="95">
        <v>-66709</v>
      </c>
      <c r="M149" s="101">
        <v>-66709</v>
      </c>
    </row>
    <row r="150" spans="1:13" ht="20.100000000000001" customHeight="1" x14ac:dyDescent="0.2">
      <c r="A150" s="64" t="s">
        <v>564</v>
      </c>
      <c r="B150" s="64">
        <f t="shared" si="5"/>
        <v>2</v>
      </c>
      <c r="C150" s="99"/>
      <c r="D150" s="93" t="s">
        <v>927</v>
      </c>
      <c r="E150" s="94">
        <v>46059</v>
      </c>
      <c r="F150" s="93" t="s">
        <v>794</v>
      </c>
      <c r="G150" s="93" t="s">
        <v>17</v>
      </c>
      <c r="H150" s="93" t="s">
        <v>251</v>
      </c>
      <c r="I150" s="95">
        <v>-33518</v>
      </c>
      <c r="J150" s="95">
        <v>0</v>
      </c>
      <c r="K150" s="95">
        <v>-2681</v>
      </c>
      <c r="L150" s="95">
        <v>-36199</v>
      </c>
      <c r="M150" s="101">
        <v>-36199</v>
      </c>
    </row>
    <row r="151" spans="1:13" ht="20.100000000000001" customHeight="1" x14ac:dyDescent="0.2">
      <c r="A151" s="64" t="s">
        <v>564</v>
      </c>
      <c r="B151" s="64">
        <f t="shared" si="5"/>
        <v>2</v>
      </c>
      <c r="C151" s="99"/>
      <c r="D151" s="93" t="s">
        <v>928</v>
      </c>
      <c r="E151" s="94">
        <v>46060</v>
      </c>
      <c r="F151" s="93" t="s">
        <v>792</v>
      </c>
      <c r="G151" s="93" t="s">
        <v>16</v>
      </c>
      <c r="H151" s="93" t="s">
        <v>253</v>
      </c>
      <c r="I151" s="95">
        <v>-61768</v>
      </c>
      <c r="J151" s="95">
        <v>0</v>
      </c>
      <c r="K151" s="95">
        <v>-4941</v>
      </c>
      <c r="L151" s="95">
        <v>-66709</v>
      </c>
      <c r="M151" s="101">
        <v>-66709</v>
      </c>
    </row>
    <row r="152" spans="1:13" ht="20.100000000000001" customHeight="1" x14ac:dyDescent="0.2">
      <c r="A152" s="64" t="s">
        <v>564</v>
      </c>
      <c r="B152" s="64">
        <f t="shared" si="5"/>
        <v>2</v>
      </c>
      <c r="C152" s="99"/>
      <c r="D152" s="93" t="s">
        <v>929</v>
      </c>
      <c r="E152" s="94">
        <v>46060</v>
      </c>
      <c r="F152" s="93" t="s">
        <v>792</v>
      </c>
      <c r="G152" s="93" t="s">
        <v>16</v>
      </c>
      <c r="H152" s="93" t="s">
        <v>254</v>
      </c>
      <c r="I152" s="95">
        <v>-33518</v>
      </c>
      <c r="J152" s="95">
        <v>0</v>
      </c>
      <c r="K152" s="95">
        <v>-2681</v>
      </c>
      <c r="L152" s="95">
        <v>-36199</v>
      </c>
      <c r="M152" s="101">
        <v>-36199</v>
      </c>
    </row>
    <row r="153" spans="1:13" ht="20.100000000000001" customHeight="1" x14ac:dyDescent="0.2">
      <c r="A153" s="64" t="s">
        <v>564</v>
      </c>
      <c r="B153" s="64">
        <f t="shared" si="5"/>
        <v>2</v>
      </c>
      <c r="C153" s="99"/>
      <c r="D153" s="93" t="s">
        <v>930</v>
      </c>
      <c r="E153" s="94">
        <v>46061</v>
      </c>
      <c r="F153" s="93" t="s">
        <v>792</v>
      </c>
      <c r="G153" s="93" t="s">
        <v>16</v>
      </c>
      <c r="H153" s="93" t="s">
        <v>255</v>
      </c>
      <c r="I153" s="95">
        <v>-16759</v>
      </c>
      <c r="J153" s="95">
        <v>0</v>
      </c>
      <c r="K153" s="95">
        <v>-1341</v>
      </c>
      <c r="L153" s="95">
        <v>-18100</v>
      </c>
      <c r="M153" s="101">
        <v>-18100</v>
      </c>
    </row>
    <row r="154" spans="1:13" ht="20.100000000000001" customHeight="1" x14ac:dyDescent="0.2">
      <c r="A154" s="64" t="s">
        <v>564</v>
      </c>
      <c r="B154" s="64">
        <f t="shared" si="5"/>
        <v>2</v>
      </c>
      <c r="C154" s="99"/>
      <c r="D154" s="93" t="s">
        <v>931</v>
      </c>
      <c r="E154" s="94">
        <v>46062</v>
      </c>
      <c r="F154" s="93" t="s">
        <v>792</v>
      </c>
      <c r="G154" s="93" t="s">
        <v>16</v>
      </c>
      <c r="H154" s="93" t="s">
        <v>256</v>
      </c>
      <c r="I154" s="95">
        <v>-30884</v>
      </c>
      <c r="J154" s="95">
        <v>0</v>
      </c>
      <c r="K154" s="95">
        <v>-2471</v>
      </c>
      <c r="L154" s="95">
        <v>-33355</v>
      </c>
      <c r="M154" s="101">
        <v>-33355</v>
      </c>
    </row>
    <row r="155" spans="1:13" ht="20.100000000000001" customHeight="1" x14ac:dyDescent="0.2">
      <c r="A155" s="64" t="s">
        <v>564</v>
      </c>
      <c r="B155" s="64">
        <f t="shared" si="5"/>
        <v>2</v>
      </c>
      <c r="C155" s="99"/>
      <c r="D155" s="93" t="s">
        <v>932</v>
      </c>
      <c r="E155" s="94">
        <v>46062</v>
      </c>
      <c r="F155" s="93" t="s">
        <v>792</v>
      </c>
      <c r="G155" s="93" t="s">
        <v>16</v>
      </c>
      <c r="H155" s="93" t="s">
        <v>257</v>
      </c>
      <c r="I155" s="95">
        <v>-106116</v>
      </c>
      <c r="J155" s="95">
        <v>0</v>
      </c>
      <c r="K155" s="95">
        <v>-8489</v>
      </c>
      <c r="L155" s="95">
        <v>-114605</v>
      </c>
      <c r="M155" s="101">
        <v>-114605</v>
      </c>
    </row>
    <row r="156" spans="1:13" ht="20.100000000000001" customHeight="1" x14ac:dyDescent="0.2">
      <c r="A156" s="64" t="s">
        <v>564</v>
      </c>
      <c r="B156" s="64">
        <f t="shared" ref="B156:B187" si="6">MONTH(E156)</f>
        <v>2</v>
      </c>
      <c r="C156" s="99"/>
      <c r="D156" s="93" t="s">
        <v>933</v>
      </c>
      <c r="E156" s="94">
        <v>46062</v>
      </c>
      <c r="F156" s="93" t="s">
        <v>792</v>
      </c>
      <c r="G156" s="93" t="s">
        <v>16</v>
      </c>
      <c r="H156" s="93" t="s">
        <v>264</v>
      </c>
      <c r="I156" s="95">
        <v>-30884</v>
      </c>
      <c r="J156" s="95">
        <v>0</v>
      </c>
      <c r="K156" s="95">
        <v>-2471</v>
      </c>
      <c r="L156" s="95">
        <v>-33355</v>
      </c>
      <c r="M156" s="101">
        <v>-33355</v>
      </c>
    </row>
    <row r="157" spans="1:13" ht="20.100000000000001" customHeight="1" x14ac:dyDescent="0.2">
      <c r="A157" s="64" t="s">
        <v>564</v>
      </c>
      <c r="B157" s="64">
        <f t="shared" si="6"/>
        <v>2</v>
      </c>
      <c r="C157" s="99"/>
      <c r="D157" s="93" t="s">
        <v>934</v>
      </c>
      <c r="E157" s="94">
        <v>46062</v>
      </c>
      <c r="F157" s="93" t="s">
        <v>792</v>
      </c>
      <c r="G157" s="93" t="s">
        <v>16</v>
      </c>
      <c r="H157" s="93" t="s">
        <v>267</v>
      </c>
      <c r="I157" s="95">
        <v>-33518</v>
      </c>
      <c r="J157" s="95">
        <v>0</v>
      </c>
      <c r="K157" s="95">
        <v>-2681</v>
      </c>
      <c r="L157" s="95">
        <v>-36199</v>
      </c>
      <c r="M157" s="101">
        <v>-36199</v>
      </c>
    </row>
    <row r="158" spans="1:13" ht="20.100000000000001" customHeight="1" x14ac:dyDescent="0.2">
      <c r="A158" s="64" t="s">
        <v>564</v>
      </c>
      <c r="B158" s="64">
        <f t="shared" si="6"/>
        <v>2</v>
      </c>
      <c r="C158" s="99"/>
      <c r="D158" s="93" t="s">
        <v>935</v>
      </c>
      <c r="E158" s="94">
        <v>46062</v>
      </c>
      <c r="F158" s="93" t="s">
        <v>792</v>
      </c>
      <c r="G158" s="93" t="s">
        <v>16</v>
      </c>
      <c r="H158" s="93" t="s">
        <v>260</v>
      </c>
      <c r="I158" s="95">
        <v>-16759</v>
      </c>
      <c r="J158" s="95">
        <v>0</v>
      </c>
      <c r="K158" s="95">
        <v>-1341</v>
      </c>
      <c r="L158" s="95">
        <v>-18100</v>
      </c>
      <c r="M158" s="101">
        <v>-18100</v>
      </c>
    </row>
    <row r="159" spans="1:13" ht="20.100000000000001" customHeight="1" x14ac:dyDescent="0.2">
      <c r="A159" s="64" t="s">
        <v>564</v>
      </c>
      <c r="B159" s="64">
        <f t="shared" si="6"/>
        <v>2</v>
      </c>
      <c r="C159" s="99"/>
      <c r="D159" s="93" t="s">
        <v>936</v>
      </c>
      <c r="E159" s="94">
        <v>46062</v>
      </c>
      <c r="F159" s="93" t="s">
        <v>792</v>
      </c>
      <c r="G159" s="93" t="s">
        <v>16</v>
      </c>
      <c r="H159" s="93" t="s">
        <v>259</v>
      </c>
      <c r="I159" s="95">
        <v>-16759</v>
      </c>
      <c r="J159" s="95">
        <v>0</v>
      </c>
      <c r="K159" s="95">
        <v>-1341</v>
      </c>
      <c r="L159" s="95">
        <v>-18100</v>
      </c>
      <c r="M159" s="101">
        <v>-18100</v>
      </c>
    </row>
    <row r="160" spans="1:13" ht="20.100000000000001" customHeight="1" x14ac:dyDescent="0.2">
      <c r="A160" s="64" t="s">
        <v>564</v>
      </c>
      <c r="B160" s="64">
        <f t="shared" si="6"/>
        <v>2</v>
      </c>
      <c r="C160" s="99"/>
      <c r="D160" s="93" t="s">
        <v>937</v>
      </c>
      <c r="E160" s="94">
        <v>46062</v>
      </c>
      <c r="F160" s="93" t="s">
        <v>792</v>
      </c>
      <c r="G160" s="93" t="s">
        <v>16</v>
      </c>
      <c r="H160" s="93" t="s">
        <v>261</v>
      </c>
      <c r="I160" s="95">
        <v>-30884</v>
      </c>
      <c r="J160" s="95">
        <v>0</v>
      </c>
      <c r="K160" s="95">
        <v>-2471</v>
      </c>
      <c r="L160" s="95">
        <v>-33355</v>
      </c>
      <c r="M160" s="101">
        <v>-33355</v>
      </c>
    </row>
    <row r="161" spans="1:13" ht="20.100000000000001" customHeight="1" x14ac:dyDescent="0.2">
      <c r="A161" s="64" t="s">
        <v>564</v>
      </c>
      <c r="B161" s="64">
        <f t="shared" si="6"/>
        <v>2</v>
      </c>
      <c r="C161" s="99"/>
      <c r="D161" s="93" t="s">
        <v>938</v>
      </c>
      <c r="E161" s="94">
        <v>46062</v>
      </c>
      <c r="F161" s="93" t="s">
        <v>792</v>
      </c>
      <c r="G161" s="93" t="s">
        <v>16</v>
      </c>
      <c r="H161" s="93" t="s">
        <v>268</v>
      </c>
      <c r="I161" s="95">
        <v>-106116</v>
      </c>
      <c r="J161" s="95">
        <v>0</v>
      </c>
      <c r="K161" s="95">
        <v>-8489</v>
      </c>
      <c r="L161" s="95">
        <v>-114605</v>
      </c>
      <c r="M161" s="101">
        <v>-114605</v>
      </c>
    </row>
    <row r="162" spans="1:13" ht="20.100000000000001" customHeight="1" x14ac:dyDescent="0.2">
      <c r="A162" s="64" t="s">
        <v>564</v>
      </c>
      <c r="B162" s="64">
        <f t="shared" si="6"/>
        <v>2</v>
      </c>
      <c r="C162" s="99"/>
      <c r="D162" s="93" t="s">
        <v>939</v>
      </c>
      <c r="E162" s="94">
        <v>46062</v>
      </c>
      <c r="F162" s="93" t="s">
        <v>792</v>
      </c>
      <c r="G162" s="93" t="s">
        <v>16</v>
      </c>
      <c r="H162" s="93" t="s">
        <v>258</v>
      </c>
      <c r="I162" s="95">
        <v>-33518</v>
      </c>
      <c r="J162" s="95">
        <v>0</v>
      </c>
      <c r="K162" s="95">
        <v>-2681</v>
      </c>
      <c r="L162" s="95">
        <v>-36199</v>
      </c>
      <c r="M162" s="101">
        <v>-36199</v>
      </c>
    </row>
    <row r="163" spans="1:13" ht="20.100000000000001" customHeight="1" x14ac:dyDescent="0.2">
      <c r="A163" s="64" t="s">
        <v>564</v>
      </c>
      <c r="B163" s="64">
        <f t="shared" si="6"/>
        <v>2</v>
      </c>
      <c r="C163" s="99"/>
      <c r="D163" s="93" t="s">
        <v>940</v>
      </c>
      <c r="E163" s="94">
        <v>46062</v>
      </c>
      <c r="F163" s="93" t="s">
        <v>792</v>
      </c>
      <c r="G163" s="93" t="s">
        <v>16</v>
      </c>
      <c r="H163" s="93" t="s">
        <v>263</v>
      </c>
      <c r="I163" s="95">
        <v>-33518</v>
      </c>
      <c r="J163" s="95">
        <v>0</v>
      </c>
      <c r="K163" s="95">
        <v>-2681</v>
      </c>
      <c r="L163" s="95">
        <v>-36199</v>
      </c>
      <c r="M163" s="101">
        <v>-36199</v>
      </c>
    </row>
    <row r="164" spans="1:13" ht="20.100000000000001" customHeight="1" x14ac:dyDescent="0.2">
      <c r="A164" s="64" t="s">
        <v>564</v>
      </c>
      <c r="B164" s="64">
        <f t="shared" si="6"/>
        <v>2</v>
      </c>
      <c r="C164" s="99"/>
      <c r="D164" s="93" t="s">
        <v>941</v>
      </c>
      <c r="E164" s="94">
        <v>46062</v>
      </c>
      <c r="F164" s="93" t="s">
        <v>792</v>
      </c>
      <c r="G164" s="93" t="s">
        <v>16</v>
      </c>
      <c r="H164" s="93" t="s">
        <v>262</v>
      </c>
      <c r="I164" s="95">
        <v>-50277</v>
      </c>
      <c r="J164" s="95">
        <v>0</v>
      </c>
      <c r="K164" s="95">
        <v>-4022</v>
      </c>
      <c r="L164" s="95">
        <v>-54299</v>
      </c>
      <c r="M164" s="101">
        <v>-54299</v>
      </c>
    </row>
    <row r="165" spans="1:13" ht="20.100000000000001" customHeight="1" x14ac:dyDescent="0.2">
      <c r="A165" s="64" t="s">
        <v>564</v>
      </c>
      <c r="B165" s="64">
        <f t="shared" si="6"/>
        <v>2</v>
      </c>
      <c r="C165" s="99"/>
      <c r="D165" s="93" t="s">
        <v>942</v>
      </c>
      <c r="E165" s="94">
        <v>46062</v>
      </c>
      <c r="F165" s="93" t="s">
        <v>792</v>
      </c>
      <c r="G165" s="93" t="s">
        <v>16</v>
      </c>
      <c r="H165" s="93" t="s">
        <v>265</v>
      </c>
      <c r="I165" s="95">
        <v>-30884</v>
      </c>
      <c r="J165" s="95">
        <v>0</v>
      </c>
      <c r="K165" s="95">
        <v>-2471</v>
      </c>
      <c r="L165" s="95">
        <v>-33355</v>
      </c>
      <c r="M165" s="101">
        <v>-33355</v>
      </c>
    </row>
    <row r="166" spans="1:13" ht="20.100000000000001" customHeight="1" x14ac:dyDescent="0.2">
      <c r="A166" s="64" t="s">
        <v>564</v>
      </c>
      <c r="B166" s="64">
        <f t="shared" si="6"/>
        <v>2</v>
      </c>
      <c r="C166" s="99"/>
      <c r="D166" s="93" t="s">
        <v>943</v>
      </c>
      <c r="E166" s="94">
        <v>46062</v>
      </c>
      <c r="F166" s="93" t="s">
        <v>792</v>
      </c>
      <c r="G166" s="93" t="s">
        <v>16</v>
      </c>
      <c r="H166" s="93" t="s">
        <v>266</v>
      </c>
      <c r="I166" s="95">
        <v>-30884</v>
      </c>
      <c r="J166" s="95">
        <v>0</v>
      </c>
      <c r="K166" s="95">
        <v>-2471</v>
      </c>
      <c r="L166" s="95">
        <v>-33355</v>
      </c>
      <c r="M166" s="101">
        <v>-33355</v>
      </c>
    </row>
    <row r="167" spans="1:13" ht="20.100000000000001" customHeight="1" x14ac:dyDescent="0.2">
      <c r="A167" s="64" t="s">
        <v>564</v>
      </c>
      <c r="B167" s="64">
        <f t="shared" si="6"/>
        <v>2</v>
      </c>
      <c r="C167" s="99"/>
      <c r="D167" s="93" t="s">
        <v>944</v>
      </c>
      <c r="E167" s="94">
        <v>46063</v>
      </c>
      <c r="F167" s="93" t="s">
        <v>792</v>
      </c>
      <c r="G167" s="93" t="s">
        <v>16</v>
      </c>
      <c r="H167" s="93" t="s">
        <v>269</v>
      </c>
      <c r="I167" s="95">
        <v>-16759</v>
      </c>
      <c r="J167" s="95">
        <v>0</v>
      </c>
      <c r="K167" s="95">
        <v>-1341</v>
      </c>
      <c r="L167" s="95">
        <v>-18100</v>
      </c>
      <c r="M167" s="101">
        <v>-18100</v>
      </c>
    </row>
    <row r="168" spans="1:13" ht="20.100000000000001" customHeight="1" x14ac:dyDescent="0.2">
      <c r="A168" s="64" t="s">
        <v>564</v>
      </c>
      <c r="B168" s="64">
        <f t="shared" si="6"/>
        <v>2</v>
      </c>
      <c r="C168" s="99"/>
      <c r="D168" s="93" t="s">
        <v>945</v>
      </c>
      <c r="E168" s="94">
        <v>46064</v>
      </c>
      <c r="F168" s="93" t="s">
        <v>792</v>
      </c>
      <c r="G168" s="93" t="s">
        <v>16</v>
      </c>
      <c r="H168" s="93" t="s">
        <v>271</v>
      </c>
      <c r="I168" s="95">
        <v>-16759</v>
      </c>
      <c r="J168" s="95">
        <v>0</v>
      </c>
      <c r="K168" s="95">
        <v>-1341</v>
      </c>
      <c r="L168" s="95">
        <v>-18100</v>
      </c>
      <c r="M168" s="101">
        <v>-18100</v>
      </c>
    </row>
    <row r="169" spans="1:13" ht="20.100000000000001" customHeight="1" x14ac:dyDescent="0.2">
      <c r="A169" s="64" t="s">
        <v>564</v>
      </c>
      <c r="B169" s="64">
        <f t="shared" si="6"/>
        <v>2</v>
      </c>
      <c r="C169" s="99"/>
      <c r="D169" s="93" t="s">
        <v>946</v>
      </c>
      <c r="E169" s="94">
        <v>46064</v>
      </c>
      <c r="F169" s="93" t="s">
        <v>792</v>
      </c>
      <c r="G169" s="93" t="s">
        <v>16</v>
      </c>
      <c r="H169" s="93" t="s">
        <v>275</v>
      </c>
      <c r="I169" s="95">
        <v>-61768</v>
      </c>
      <c r="J169" s="95">
        <v>0</v>
      </c>
      <c r="K169" s="95">
        <v>-4941</v>
      </c>
      <c r="L169" s="95">
        <v>-66709</v>
      </c>
      <c r="M169" s="101">
        <v>-66709</v>
      </c>
    </row>
    <row r="170" spans="1:13" ht="20.100000000000001" customHeight="1" x14ac:dyDescent="0.2">
      <c r="A170" s="64" t="s">
        <v>564</v>
      </c>
      <c r="B170" s="64">
        <f t="shared" si="6"/>
        <v>2</v>
      </c>
      <c r="C170" s="99"/>
      <c r="D170" s="93" t="s">
        <v>947</v>
      </c>
      <c r="E170" s="94">
        <v>46064</v>
      </c>
      <c r="F170" s="93" t="s">
        <v>792</v>
      </c>
      <c r="G170" s="93" t="s">
        <v>16</v>
      </c>
      <c r="H170" s="93" t="s">
        <v>270</v>
      </c>
      <c r="I170" s="95">
        <v>-16759</v>
      </c>
      <c r="J170" s="95">
        <v>0</v>
      </c>
      <c r="K170" s="95">
        <v>-1341</v>
      </c>
      <c r="L170" s="95">
        <v>-18100</v>
      </c>
      <c r="M170" s="101">
        <v>-18100</v>
      </c>
    </row>
    <row r="171" spans="1:13" ht="20.100000000000001" customHeight="1" x14ac:dyDescent="0.2">
      <c r="A171" s="64" t="s">
        <v>564</v>
      </c>
      <c r="B171" s="64">
        <f t="shared" si="6"/>
        <v>2</v>
      </c>
      <c r="C171" s="99"/>
      <c r="D171" s="93" t="s">
        <v>948</v>
      </c>
      <c r="E171" s="94">
        <v>46064</v>
      </c>
      <c r="F171" s="93" t="s">
        <v>792</v>
      </c>
      <c r="G171" s="93" t="s">
        <v>16</v>
      </c>
      <c r="H171" s="93" t="s">
        <v>273</v>
      </c>
      <c r="I171" s="95">
        <v>-33518</v>
      </c>
      <c r="J171" s="95">
        <v>0</v>
      </c>
      <c r="K171" s="95">
        <v>-2681</v>
      </c>
      <c r="L171" s="95">
        <v>-36199</v>
      </c>
      <c r="M171" s="101">
        <v>-36199</v>
      </c>
    </row>
    <row r="172" spans="1:13" ht="20.100000000000001" customHeight="1" x14ac:dyDescent="0.2">
      <c r="A172" s="64" t="s">
        <v>564</v>
      </c>
      <c r="B172" s="64">
        <f t="shared" si="6"/>
        <v>2</v>
      </c>
      <c r="C172" s="99"/>
      <c r="D172" s="93" t="s">
        <v>949</v>
      </c>
      <c r="E172" s="94">
        <v>46064</v>
      </c>
      <c r="F172" s="93" t="s">
        <v>792</v>
      </c>
      <c r="G172" s="93" t="s">
        <v>16</v>
      </c>
      <c r="H172" s="93" t="s">
        <v>274</v>
      </c>
      <c r="I172" s="95">
        <v>-16759</v>
      </c>
      <c r="J172" s="95">
        <v>0</v>
      </c>
      <c r="K172" s="95">
        <v>-1341</v>
      </c>
      <c r="L172" s="95">
        <v>-18100</v>
      </c>
      <c r="M172" s="101">
        <v>-18100</v>
      </c>
    </row>
    <row r="173" spans="1:13" ht="20.100000000000001" customHeight="1" x14ac:dyDescent="0.2">
      <c r="A173" s="64" t="s">
        <v>564</v>
      </c>
      <c r="B173" s="64">
        <f t="shared" si="6"/>
        <v>2</v>
      </c>
      <c r="C173" s="99"/>
      <c r="D173" s="93" t="s">
        <v>950</v>
      </c>
      <c r="E173" s="94">
        <v>46064</v>
      </c>
      <c r="F173" s="93" t="s">
        <v>792</v>
      </c>
      <c r="G173" s="93" t="s">
        <v>16</v>
      </c>
      <c r="H173" s="93" t="s">
        <v>272</v>
      </c>
      <c r="I173" s="95">
        <v>-123536</v>
      </c>
      <c r="J173" s="95">
        <v>0</v>
      </c>
      <c r="K173" s="95">
        <v>-9883</v>
      </c>
      <c r="L173" s="95">
        <v>-133419</v>
      </c>
      <c r="M173" s="101">
        <v>-133419</v>
      </c>
    </row>
    <row r="174" spans="1:13" ht="20.100000000000001" customHeight="1" x14ac:dyDescent="0.2">
      <c r="A174" s="64" t="s">
        <v>564</v>
      </c>
      <c r="B174" s="64">
        <f t="shared" si="6"/>
        <v>2</v>
      </c>
      <c r="C174" s="99"/>
      <c r="D174" s="93" t="s">
        <v>951</v>
      </c>
      <c r="E174" s="94">
        <v>46066</v>
      </c>
      <c r="F174" s="93" t="s">
        <v>792</v>
      </c>
      <c r="G174" s="93" t="s">
        <v>16</v>
      </c>
      <c r="H174" s="93" t="s">
        <v>276</v>
      </c>
      <c r="I174" s="95">
        <v>-30884</v>
      </c>
      <c r="J174" s="95">
        <v>0</v>
      </c>
      <c r="K174" s="95">
        <v>-2471</v>
      </c>
      <c r="L174" s="95">
        <v>-33355</v>
      </c>
      <c r="M174" s="101">
        <v>-33355</v>
      </c>
    </row>
    <row r="175" spans="1:13" ht="20.100000000000001" customHeight="1" x14ac:dyDescent="0.2">
      <c r="A175" s="64" t="s">
        <v>564</v>
      </c>
      <c r="B175" s="64">
        <f t="shared" si="6"/>
        <v>2</v>
      </c>
      <c r="C175" s="99"/>
      <c r="D175" s="93" t="s">
        <v>952</v>
      </c>
      <c r="E175" s="94">
        <v>46068</v>
      </c>
      <c r="F175" s="93" t="s">
        <v>792</v>
      </c>
      <c r="G175" s="93" t="s">
        <v>16</v>
      </c>
      <c r="H175" s="93" t="s">
        <v>277</v>
      </c>
      <c r="I175" s="95">
        <v>-106116</v>
      </c>
      <c r="J175" s="95">
        <v>0</v>
      </c>
      <c r="K175" s="95">
        <v>-8489</v>
      </c>
      <c r="L175" s="95">
        <v>-114605</v>
      </c>
      <c r="M175" s="101">
        <v>-114605</v>
      </c>
    </row>
    <row r="176" spans="1:13" ht="20.100000000000001" customHeight="1" x14ac:dyDescent="0.2">
      <c r="A176" s="64" t="s">
        <v>564</v>
      </c>
      <c r="B176" s="64">
        <f t="shared" si="6"/>
        <v>2</v>
      </c>
      <c r="C176" s="99"/>
      <c r="D176" s="93" t="s">
        <v>953</v>
      </c>
      <c r="E176" s="94">
        <v>46068</v>
      </c>
      <c r="F176" s="93" t="s">
        <v>792</v>
      </c>
      <c r="G176" s="93" t="s">
        <v>16</v>
      </c>
      <c r="H176" s="93" t="s">
        <v>278</v>
      </c>
      <c r="I176" s="95">
        <v>-61768</v>
      </c>
      <c r="J176" s="95">
        <v>0</v>
      </c>
      <c r="K176" s="95">
        <v>-4941</v>
      </c>
      <c r="L176" s="95">
        <v>-66709</v>
      </c>
      <c r="M176" s="101">
        <v>-66709</v>
      </c>
    </row>
    <row r="177" spans="1:13" ht="20.100000000000001" customHeight="1" x14ac:dyDescent="0.2">
      <c r="A177" s="64" t="s">
        <v>564</v>
      </c>
      <c r="B177" s="64">
        <f t="shared" si="6"/>
        <v>2</v>
      </c>
      <c r="C177" s="99"/>
      <c r="D177" s="93" t="s">
        <v>954</v>
      </c>
      <c r="E177" s="94">
        <v>46072</v>
      </c>
      <c r="F177" s="93" t="s">
        <v>792</v>
      </c>
      <c r="G177" s="93" t="s">
        <v>16</v>
      </c>
      <c r="H177" s="93" t="s">
        <v>279</v>
      </c>
      <c r="I177" s="95">
        <v>-142929</v>
      </c>
      <c r="J177" s="95">
        <v>0</v>
      </c>
      <c r="K177" s="95">
        <v>-11434</v>
      </c>
      <c r="L177" s="95">
        <v>-154363</v>
      </c>
      <c r="M177" s="101">
        <v>-154363</v>
      </c>
    </row>
    <row r="178" spans="1:13" ht="20.100000000000001" customHeight="1" x14ac:dyDescent="0.2">
      <c r="A178" s="64" t="s">
        <v>564</v>
      </c>
      <c r="B178" s="64">
        <f t="shared" si="6"/>
        <v>2</v>
      </c>
      <c r="C178" s="99"/>
      <c r="D178" s="93" t="s">
        <v>955</v>
      </c>
      <c r="E178" s="94">
        <v>46076</v>
      </c>
      <c r="F178" s="93" t="s">
        <v>793</v>
      </c>
      <c r="G178" s="93" t="s">
        <v>14</v>
      </c>
      <c r="H178" s="93" t="s">
        <v>280</v>
      </c>
      <c r="I178" s="95">
        <v>-33518</v>
      </c>
      <c r="J178" s="95">
        <v>0</v>
      </c>
      <c r="K178" s="95">
        <v>-2681</v>
      </c>
      <c r="L178" s="95">
        <v>-36199</v>
      </c>
      <c r="M178" s="101">
        <v>-36199</v>
      </c>
    </row>
    <row r="179" spans="1:13" ht="20.100000000000001" customHeight="1" x14ac:dyDescent="0.2">
      <c r="A179" s="64" t="s">
        <v>564</v>
      </c>
      <c r="B179" s="64">
        <f t="shared" si="6"/>
        <v>2</v>
      </c>
      <c r="C179" s="99"/>
      <c r="D179" s="93" t="s">
        <v>956</v>
      </c>
      <c r="E179" s="94">
        <v>46076</v>
      </c>
      <c r="F179" s="93" t="s">
        <v>792</v>
      </c>
      <c r="G179" s="93" t="s">
        <v>16</v>
      </c>
      <c r="H179" s="93" t="s">
        <v>281</v>
      </c>
      <c r="I179" s="95">
        <v>-16759</v>
      </c>
      <c r="J179" s="95">
        <v>0</v>
      </c>
      <c r="K179" s="95">
        <v>-1341</v>
      </c>
      <c r="L179" s="95">
        <v>-18100</v>
      </c>
      <c r="M179" s="101">
        <v>-18100</v>
      </c>
    </row>
    <row r="180" spans="1:13" ht="20.100000000000001" customHeight="1" x14ac:dyDescent="0.2">
      <c r="A180" s="86" t="s">
        <v>564</v>
      </c>
      <c r="B180" s="64">
        <f t="shared" si="6"/>
        <v>2</v>
      </c>
      <c r="D180" s="106" t="s">
        <v>957</v>
      </c>
      <c r="E180" s="94">
        <v>46077</v>
      </c>
      <c r="F180" s="106" t="s">
        <v>792</v>
      </c>
      <c r="G180" s="106" t="s">
        <v>16</v>
      </c>
      <c r="H180" s="93" t="s">
        <v>284</v>
      </c>
      <c r="I180" s="95">
        <v>-50277</v>
      </c>
      <c r="J180" s="107">
        <v>0</v>
      </c>
      <c r="K180" s="95">
        <v>-4022</v>
      </c>
      <c r="L180" s="95">
        <v>-54299</v>
      </c>
      <c r="M180" s="101">
        <v>-54299</v>
      </c>
    </row>
    <row r="181" spans="1:13" ht="20.100000000000001" customHeight="1" x14ac:dyDescent="0.2">
      <c r="A181" s="86" t="s">
        <v>564</v>
      </c>
      <c r="B181" s="64">
        <f t="shared" si="6"/>
        <v>2</v>
      </c>
      <c r="D181" s="93" t="s">
        <v>958</v>
      </c>
      <c r="E181" s="94">
        <v>46077</v>
      </c>
      <c r="F181" s="93" t="s">
        <v>792</v>
      </c>
      <c r="G181" s="93" t="s">
        <v>16</v>
      </c>
      <c r="H181" s="93" t="s">
        <v>283</v>
      </c>
      <c r="I181" s="95">
        <v>-30884</v>
      </c>
      <c r="J181" s="95">
        <v>0</v>
      </c>
      <c r="K181" s="95">
        <v>-2471</v>
      </c>
      <c r="L181" s="95">
        <v>-33355</v>
      </c>
      <c r="M181" s="90">
        <v>-33355</v>
      </c>
    </row>
    <row r="182" spans="1:13" ht="20.100000000000001" customHeight="1" x14ac:dyDescent="0.2">
      <c r="A182" s="86" t="s">
        <v>564</v>
      </c>
      <c r="B182" s="64">
        <f t="shared" si="6"/>
        <v>2</v>
      </c>
      <c r="D182" s="93" t="s">
        <v>959</v>
      </c>
      <c r="E182" s="94">
        <v>46077</v>
      </c>
      <c r="F182" s="93" t="s">
        <v>792</v>
      </c>
      <c r="G182" s="93" t="s">
        <v>16</v>
      </c>
      <c r="H182" s="93" t="s">
        <v>285</v>
      </c>
      <c r="I182" s="95">
        <v>-106116</v>
      </c>
      <c r="J182" s="95">
        <v>0</v>
      </c>
      <c r="K182" s="95">
        <v>-8489</v>
      </c>
      <c r="L182" s="95">
        <v>-114605</v>
      </c>
      <c r="M182" s="90">
        <v>-114605</v>
      </c>
    </row>
    <row r="183" spans="1:13" ht="20.100000000000001" customHeight="1" x14ac:dyDescent="0.2">
      <c r="A183" s="86" t="s">
        <v>564</v>
      </c>
      <c r="B183" s="64">
        <f t="shared" si="6"/>
        <v>2</v>
      </c>
      <c r="D183" s="93" t="s">
        <v>960</v>
      </c>
      <c r="E183" s="94">
        <v>46077</v>
      </c>
      <c r="F183" s="93" t="s">
        <v>792</v>
      </c>
      <c r="G183" s="93" t="s">
        <v>16</v>
      </c>
      <c r="H183" s="93" t="s">
        <v>282</v>
      </c>
      <c r="I183" s="95">
        <v>-106116</v>
      </c>
      <c r="J183" s="95">
        <v>0</v>
      </c>
      <c r="K183" s="95">
        <v>-8489</v>
      </c>
      <c r="L183" s="95">
        <v>-114605</v>
      </c>
      <c r="M183" s="90">
        <v>-114605</v>
      </c>
    </row>
    <row r="184" spans="1:13" ht="20.100000000000001" customHeight="1" x14ac:dyDescent="0.2">
      <c r="A184" s="86" t="s">
        <v>564</v>
      </c>
      <c r="B184" s="64">
        <f t="shared" si="6"/>
        <v>2</v>
      </c>
      <c r="D184" s="93" t="s">
        <v>961</v>
      </c>
      <c r="E184" s="94">
        <v>46078</v>
      </c>
      <c r="F184" s="93" t="s">
        <v>792</v>
      </c>
      <c r="G184" s="93" t="s">
        <v>16</v>
      </c>
      <c r="H184" s="93" t="s">
        <v>293</v>
      </c>
      <c r="I184" s="95">
        <v>-318348</v>
      </c>
      <c r="J184" s="95">
        <v>0</v>
      </c>
      <c r="K184" s="95">
        <v>-25468</v>
      </c>
      <c r="L184" s="95">
        <v>-343816</v>
      </c>
      <c r="M184" s="90">
        <v>-343816</v>
      </c>
    </row>
    <row r="185" spans="1:13" ht="20.100000000000001" customHeight="1" x14ac:dyDescent="0.2">
      <c r="A185" s="86" t="s">
        <v>564</v>
      </c>
      <c r="B185" s="64">
        <f t="shared" si="6"/>
        <v>2</v>
      </c>
      <c r="D185" s="93" t="s">
        <v>962</v>
      </c>
      <c r="E185" s="94">
        <v>46078</v>
      </c>
      <c r="F185" s="93" t="s">
        <v>792</v>
      </c>
      <c r="G185" s="93" t="s">
        <v>16</v>
      </c>
      <c r="H185" s="93" t="s">
        <v>298</v>
      </c>
      <c r="I185" s="95">
        <v>-16759</v>
      </c>
      <c r="J185" s="95">
        <v>0</v>
      </c>
      <c r="K185" s="95">
        <v>-1341</v>
      </c>
      <c r="L185" s="95">
        <v>-18100</v>
      </c>
      <c r="M185" s="90">
        <v>-18100</v>
      </c>
    </row>
    <row r="186" spans="1:13" ht="20.100000000000001" customHeight="1" x14ac:dyDescent="0.2">
      <c r="A186" s="86" t="s">
        <v>564</v>
      </c>
      <c r="B186" s="64">
        <f t="shared" si="6"/>
        <v>2</v>
      </c>
      <c r="D186" s="93" t="s">
        <v>963</v>
      </c>
      <c r="E186" s="94">
        <v>46078</v>
      </c>
      <c r="F186" s="93" t="s">
        <v>792</v>
      </c>
      <c r="G186" s="93" t="s">
        <v>16</v>
      </c>
      <c r="H186" s="93" t="s">
        <v>297</v>
      </c>
      <c r="I186" s="95">
        <v>-16759</v>
      </c>
      <c r="J186" s="95">
        <v>0</v>
      </c>
      <c r="K186" s="95">
        <v>-1341</v>
      </c>
      <c r="L186" s="95">
        <v>-18100</v>
      </c>
      <c r="M186" s="90">
        <v>-18100</v>
      </c>
    </row>
    <row r="187" spans="1:13" ht="20.100000000000001" customHeight="1" x14ac:dyDescent="0.2">
      <c r="A187" s="86" t="s">
        <v>564</v>
      </c>
      <c r="B187" s="64">
        <f t="shared" si="6"/>
        <v>2</v>
      </c>
      <c r="D187" s="93" t="s">
        <v>964</v>
      </c>
      <c r="E187" s="94">
        <v>46078</v>
      </c>
      <c r="F187" s="93" t="s">
        <v>792</v>
      </c>
      <c r="G187" s="93" t="s">
        <v>16</v>
      </c>
      <c r="H187" s="93" t="s">
        <v>288</v>
      </c>
      <c r="I187" s="95">
        <v>-33518</v>
      </c>
      <c r="J187" s="95">
        <v>0</v>
      </c>
      <c r="K187" s="95">
        <v>-2681</v>
      </c>
      <c r="L187" s="95">
        <v>-36199</v>
      </c>
      <c r="M187" s="90">
        <v>-36199</v>
      </c>
    </row>
    <row r="188" spans="1:13" ht="20.100000000000001" customHeight="1" x14ac:dyDescent="0.2">
      <c r="A188" s="86" t="s">
        <v>564</v>
      </c>
      <c r="B188" s="64">
        <f t="shared" ref="B188:B212" si="7">MONTH(E188)</f>
        <v>2</v>
      </c>
      <c r="D188" s="93" t="s">
        <v>965</v>
      </c>
      <c r="E188" s="94">
        <v>46078</v>
      </c>
      <c r="F188" s="93" t="s">
        <v>792</v>
      </c>
      <c r="G188" s="93" t="s">
        <v>16</v>
      </c>
      <c r="H188" s="93" t="s">
        <v>299</v>
      </c>
      <c r="I188" s="95">
        <v>-106116</v>
      </c>
      <c r="J188" s="95">
        <v>0</v>
      </c>
      <c r="K188" s="95">
        <v>-8489</v>
      </c>
      <c r="L188" s="95">
        <v>-114605</v>
      </c>
      <c r="M188" s="90">
        <v>-114605</v>
      </c>
    </row>
    <row r="189" spans="1:13" ht="20.100000000000001" customHeight="1" x14ac:dyDescent="0.2">
      <c r="A189" s="86" t="s">
        <v>564</v>
      </c>
      <c r="B189" s="64">
        <f t="shared" si="7"/>
        <v>2</v>
      </c>
      <c r="D189" s="93" t="s">
        <v>966</v>
      </c>
      <c r="E189" s="94">
        <v>46078</v>
      </c>
      <c r="F189" s="93" t="s">
        <v>792</v>
      </c>
      <c r="G189" s="93" t="s">
        <v>16</v>
      </c>
      <c r="H189" s="93" t="s">
        <v>300</v>
      </c>
      <c r="I189" s="95">
        <v>-33518</v>
      </c>
      <c r="J189" s="95">
        <v>0</v>
      </c>
      <c r="K189" s="95">
        <v>-2681</v>
      </c>
      <c r="L189" s="95">
        <v>-36199</v>
      </c>
      <c r="M189" s="90">
        <v>-36199</v>
      </c>
    </row>
    <row r="190" spans="1:13" ht="20.100000000000001" customHeight="1" x14ac:dyDescent="0.2">
      <c r="A190" s="86" t="s">
        <v>564</v>
      </c>
      <c r="B190" s="64">
        <f t="shared" si="7"/>
        <v>2</v>
      </c>
      <c r="D190" s="93" t="s">
        <v>967</v>
      </c>
      <c r="E190" s="94">
        <v>46078</v>
      </c>
      <c r="F190" s="93" t="s">
        <v>792</v>
      </c>
      <c r="G190" s="93" t="s">
        <v>16</v>
      </c>
      <c r="H190" s="93" t="s">
        <v>294</v>
      </c>
      <c r="I190" s="95">
        <v>-106116</v>
      </c>
      <c r="J190" s="95">
        <v>0</v>
      </c>
      <c r="K190" s="95">
        <v>-8489</v>
      </c>
      <c r="L190" s="95">
        <v>-114605</v>
      </c>
      <c r="M190" s="90">
        <v>-114605</v>
      </c>
    </row>
    <row r="191" spans="1:13" ht="20.100000000000001" customHeight="1" x14ac:dyDescent="0.2">
      <c r="A191" s="86" t="s">
        <v>564</v>
      </c>
      <c r="B191" s="64">
        <f t="shared" si="7"/>
        <v>2</v>
      </c>
      <c r="D191" s="93" t="s">
        <v>968</v>
      </c>
      <c r="E191" s="94">
        <v>46078</v>
      </c>
      <c r="F191" s="93" t="s">
        <v>792</v>
      </c>
      <c r="G191" s="93" t="s">
        <v>16</v>
      </c>
      <c r="H191" s="93" t="s">
        <v>295</v>
      </c>
      <c r="I191" s="95">
        <v>-16759</v>
      </c>
      <c r="J191" s="95">
        <v>0</v>
      </c>
      <c r="K191" s="95">
        <v>-1341</v>
      </c>
      <c r="L191" s="95">
        <v>-18100</v>
      </c>
      <c r="M191" s="90">
        <v>-18100</v>
      </c>
    </row>
    <row r="192" spans="1:13" ht="20.100000000000001" customHeight="1" x14ac:dyDescent="0.2">
      <c r="A192" s="86" t="s">
        <v>564</v>
      </c>
      <c r="B192" s="64">
        <f t="shared" si="7"/>
        <v>2</v>
      </c>
      <c r="D192" s="93" t="s">
        <v>969</v>
      </c>
      <c r="E192" s="94">
        <v>46078</v>
      </c>
      <c r="F192" s="93" t="s">
        <v>792</v>
      </c>
      <c r="G192" s="93" t="s">
        <v>16</v>
      </c>
      <c r="H192" s="93" t="s">
        <v>296</v>
      </c>
      <c r="I192" s="95">
        <v>-16759</v>
      </c>
      <c r="J192" s="95">
        <v>0</v>
      </c>
      <c r="K192" s="95">
        <v>-1341</v>
      </c>
      <c r="L192" s="95">
        <v>-18100</v>
      </c>
      <c r="M192" s="90">
        <v>-18100</v>
      </c>
    </row>
    <row r="193" spans="1:15" ht="20.100000000000001" customHeight="1" x14ac:dyDescent="0.2">
      <c r="A193" s="86" t="s">
        <v>564</v>
      </c>
      <c r="B193" s="64">
        <f t="shared" si="7"/>
        <v>2</v>
      </c>
      <c r="D193" s="93" t="s">
        <v>970</v>
      </c>
      <c r="E193" s="94">
        <v>46078</v>
      </c>
      <c r="F193" s="93" t="s">
        <v>792</v>
      </c>
      <c r="G193" s="93" t="s">
        <v>16</v>
      </c>
      <c r="H193" s="93" t="s">
        <v>289</v>
      </c>
      <c r="I193" s="95">
        <v>-16759</v>
      </c>
      <c r="J193" s="95">
        <v>0</v>
      </c>
      <c r="K193" s="95">
        <v>-1341</v>
      </c>
      <c r="L193" s="95">
        <v>-18100</v>
      </c>
      <c r="M193" s="90">
        <v>-18100</v>
      </c>
    </row>
    <row r="194" spans="1:15" ht="20.100000000000001" customHeight="1" x14ac:dyDescent="0.2">
      <c r="A194" s="86" t="s">
        <v>564</v>
      </c>
      <c r="B194" s="64">
        <f t="shared" si="7"/>
        <v>2</v>
      </c>
      <c r="D194" s="93" t="s">
        <v>971</v>
      </c>
      <c r="E194" s="94">
        <v>46078</v>
      </c>
      <c r="F194" s="93" t="s">
        <v>794</v>
      </c>
      <c r="G194" s="93" t="s">
        <v>17</v>
      </c>
      <c r="H194" s="93" t="s">
        <v>286</v>
      </c>
      <c r="I194" s="95">
        <v>-61768</v>
      </c>
      <c r="J194" s="95">
        <v>0</v>
      </c>
      <c r="K194" s="95">
        <v>-4941</v>
      </c>
      <c r="L194" s="95">
        <v>-66709</v>
      </c>
      <c r="M194" s="90">
        <v>-66709</v>
      </c>
    </row>
    <row r="195" spans="1:15" ht="20.100000000000001" customHeight="1" x14ac:dyDescent="0.2">
      <c r="A195" s="86" t="s">
        <v>564</v>
      </c>
      <c r="B195" s="64">
        <f t="shared" si="7"/>
        <v>2</v>
      </c>
      <c r="D195" s="93" t="s">
        <v>972</v>
      </c>
      <c r="E195" s="94">
        <v>46078</v>
      </c>
      <c r="F195" s="93" t="s">
        <v>792</v>
      </c>
      <c r="G195" s="93" t="s">
        <v>16</v>
      </c>
      <c r="H195" s="93" t="s">
        <v>290</v>
      </c>
      <c r="I195" s="95">
        <v>-19717</v>
      </c>
      <c r="J195" s="95">
        <v>0</v>
      </c>
      <c r="K195" s="95">
        <v>-1577</v>
      </c>
      <c r="L195" s="95">
        <v>-21294</v>
      </c>
      <c r="M195" s="90">
        <v>-21294</v>
      </c>
    </row>
    <row r="196" spans="1:15" ht="20.100000000000001" customHeight="1" x14ac:dyDescent="0.2">
      <c r="A196" s="86" t="s">
        <v>564</v>
      </c>
      <c r="B196" s="64">
        <f t="shared" si="7"/>
        <v>2</v>
      </c>
      <c r="D196" s="93" t="s">
        <v>973</v>
      </c>
      <c r="E196" s="94">
        <v>46078</v>
      </c>
      <c r="F196" s="93" t="s">
        <v>792</v>
      </c>
      <c r="G196" s="93" t="s">
        <v>16</v>
      </c>
      <c r="H196" s="93" t="s">
        <v>292</v>
      </c>
      <c r="I196" s="95">
        <v>-318348</v>
      </c>
      <c r="J196" s="95">
        <v>0</v>
      </c>
      <c r="K196" s="95">
        <v>-25468</v>
      </c>
      <c r="L196" s="95">
        <v>-343816</v>
      </c>
      <c r="M196" s="90">
        <v>-343816</v>
      </c>
    </row>
    <row r="197" spans="1:15" ht="20.100000000000001" customHeight="1" x14ac:dyDescent="0.2">
      <c r="A197" s="86" t="s">
        <v>564</v>
      </c>
      <c r="B197" s="64">
        <f t="shared" si="7"/>
        <v>2</v>
      </c>
      <c r="D197" s="93" t="s">
        <v>974</v>
      </c>
      <c r="E197" s="94">
        <v>46078</v>
      </c>
      <c r="F197" s="93" t="s">
        <v>794</v>
      </c>
      <c r="G197" s="93" t="s">
        <v>17</v>
      </c>
      <c r="H197" s="93" t="s">
        <v>287</v>
      </c>
      <c r="I197" s="95">
        <v>-106116</v>
      </c>
      <c r="J197" s="95">
        <v>0</v>
      </c>
      <c r="K197" s="95">
        <v>-8489</v>
      </c>
      <c r="L197" s="95">
        <v>-114605</v>
      </c>
      <c r="M197" s="90">
        <v>-114605</v>
      </c>
    </row>
    <row r="198" spans="1:15" ht="20.100000000000001" customHeight="1" x14ac:dyDescent="0.2">
      <c r="A198" s="86" t="s">
        <v>564</v>
      </c>
      <c r="B198" s="64">
        <f t="shared" si="7"/>
        <v>2</v>
      </c>
      <c r="D198" s="93" t="s">
        <v>975</v>
      </c>
      <c r="E198" s="94">
        <v>46078</v>
      </c>
      <c r="F198" s="93" t="s">
        <v>792</v>
      </c>
      <c r="G198" s="93" t="s">
        <v>16</v>
      </c>
      <c r="H198" s="93" t="s">
        <v>291</v>
      </c>
      <c r="I198" s="95">
        <v>-318348</v>
      </c>
      <c r="J198" s="95">
        <v>0</v>
      </c>
      <c r="K198" s="95">
        <v>-25468</v>
      </c>
      <c r="L198" s="95">
        <v>-343816</v>
      </c>
      <c r="M198" s="90">
        <v>-343816</v>
      </c>
    </row>
    <row r="199" spans="1:15" ht="20.100000000000001" customHeight="1" x14ac:dyDescent="0.2">
      <c r="A199" s="86" t="s">
        <v>564</v>
      </c>
      <c r="B199" s="64">
        <f t="shared" si="7"/>
        <v>2</v>
      </c>
      <c r="D199" s="93" t="s">
        <v>976</v>
      </c>
      <c r="E199" s="94">
        <v>46079</v>
      </c>
      <c r="F199" s="93" t="s">
        <v>792</v>
      </c>
      <c r="G199" s="93" t="s">
        <v>16</v>
      </c>
      <c r="H199" s="93" t="s">
        <v>304</v>
      </c>
      <c r="I199" s="95">
        <v>-16759</v>
      </c>
      <c r="J199" s="95">
        <v>0</v>
      </c>
      <c r="K199" s="95">
        <v>-1341</v>
      </c>
      <c r="L199" s="95">
        <v>-18100</v>
      </c>
      <c r="M199" s="90">
        <v>-18100</v>
      </c>
    </row>
    <row r="200" spans="1:15" ht="20.100000000000001" customHeight="1" x14ac:dyDescent="0.2">
      <c r="A200" s="86" t="s">
        <v>564</v>
      </c>
      <c r="B200" s="64">
        <f t="shared" si="7"/>
        <v>2</v>
      </c>
      <c r="D200" s="93" t="s">
        <v>977</v>
      </c>
      <c r="E200" s="94">
        <v>46079</v>
      </c>
      <c r="F200" s="93" t="s">
        <v>792</v>
      </c>
      <c r="G200" s="93" t="s">
        <v>16</v>
      </c>
      <c r="H200" s="93" t="s">
        <v>305</v>
      </c>
      <c r="I200" s="95">
        <v>-106116</v>
      </c>
      <c r="J200" s="95">
        <v>0</v>
      </c>
      <c r="K200" s="95">
        <v>-8489</v>
      </c>
      <c r="L200" s="95">
        <v>-114605</v>
      </c>
      <c r="M200" s="90">
        <v>-114605</v>
      </c>
    </row>
    <row r="201" spans="1:15" ht="20.100000000000001" customHeight="1" x14ac:dyDescent="0.2">
      <c r="A201" s="86" t="s">
        <v>564</v>
      </c>
      <c r="B201" s="64">
        <f t="shared" si="7"/>
        <v>2</v>
      </c>
      <c r="D201" s="93" t="s">
        <v>978</v>
      </c>
      <c r="E201" s="94">
        <v>46079</v>
      </c>
      <c r="F201" s="93" t="s">
        <v>792</v>
      </c>
      <c r="G201" s="93" t="s">
        <v>16</v>
      </c>
      <c r="H201" s="93" t="s">
        <v>306</v>
      </c>
      <c r="I201" s="95">
        <v>-30884</v>
      </c>
      <c r="J201" s="95">
        <v>0</v>
      </c>
      <c r="K201" s="95">
        <v>-2471</v>
      </c>
      <c r="L201" s="95">
        <v>-33355</v>
      </c>
      <c r="M201" s="90">
        <v>-33355</v>
      </c>
    </row>
    <row r="202" spans="1:15" ht="20.100000000000001" customHeight="1" x14ac:dyDescent="0.2">
      <c r="A202" s="86" t="s">
        <v>564</v>
      </c>
      <c r="B202" s="64">
        <f t="shared" si="7"/>
        <v>2</v>
      </c>
      <c r="D202" s="93" t="s">
        <v>979</v>
      </c>
      <c r="E202" s="94">
        <v>46079</v>
      </c>
      <c r="F202" s="93" t="s">
        <v>793</v>
      </c>
      <c r="G202" s="93" t="s">
        <v>14</v>
      </c>
      <c r="H202" s="93" t="s">
        <v>302</v>
      </c>
      <c r="I202" s="95">
        <v>-61768</v>
      </c>
      <c r="J202" s="95">
        <v>0</v>
      </c>
      <c r="K202" s="95">
        <v>-4941</v>
      </c>
      <c r="L202" s="95">
        <v>-66709</v>
      </c>
      <c r="M202" s="90">
        <v>-66709</v>
      </c>
    </row>
    <row r="203" spans="1:15" ht="20.100000000000001" customHeight="1" x14ac:dyDescent="0.2">
      <c r="A203" s="86" t="s">
        <v>564</v>
      </c>
      <c r="B203" s="64">
        <f t="shared" si="7"/>
        <v>2</v>
      </c>
      <c r="D203" s="93" t="s">
        <v>980</v>
      </c>
      <c r="E203" s="94">
        <v>46079</v>
      </c>
      <c r="F203" s="93" t="s">
        <v>793</v>
      </c>
      <c r="G203" s="93" t="s">
        <v>14</v>
      </c>
      <c r="H203" s="93" t="s">
        <v>301</v>
      </c>
      <c r="I203" s="95">
        <v>-30884</v>
      </c>
      <c r="J203" s="95">
        <v>0</v>
      </c>
      <c r="K203" s="95">
        <v>-2471</v>
      </c>
      <c r="L203" s="95">
        <v>-33355</v>
      </c>
      <c r="M203" s="90">
        <v>-33355</v>
      </c>
    </row>
    <row r="204" spans="1:15" ht="20.100000000000001" customHeight="1" x14ac:dyDescent="0.2">
      <c r="A204" s="86" t="s">
        <v>564</v>
      </c>
      <c r="B204" s="64">
        <f t="shared" si="7"/>
        <v>2</v>
      </c>
      <c r="D204" s="93" t="s">
        <v>981</v>
      </c>
      <c r="E204" s="94">
        <v>46079</v>
      </c>
      <c r="F204" s="93" t="s">
        <v>792</v>
      </c>
      <c r="G204" s="93" t="s">
        <v>16</v>
      </c>
      <c r="H204" s="93" t="s">
        <v>303</v>
      </c>
      <c r="I204" s="95">
        <v>-106116</v>
      </c>
      <c r="J204" s="95">
        <v>0</v>
      </c>
      <c r="K204" s="95">
        <v>-8489</v>
      </c>
      <c r="L204" s="95">
        <v>-114605</v>
      </c>
      <c r="M204" s="90">
        <v>-114605</v>
      </c>
    </row>
    <row r="205" spans="1:15" ht="20.100000000000001" customHeight="1" x14ac:dyDescent="0.2">
      <c r="A205" s="86" t="s">
        <v>564</v>
      </c>
      <c r="B205" s="64">
        <f t="shared" si="7"/>
        <v>2</v>
      </c>
      <c r="D205" s="93" t="s">
        <v>982</v>
      </c>
      <c r="E205" s="94">
        <v>46080</v>
      </c>
      <c r="F205" s="93" t="s">
        <v>792</v>
      </c>
      <c r="G205" s="93" t="s">
        <v>16</v>
      </c>
      <c r="H205" s="93" t="s">
        <v>308</v>
      </c>
      <c r="I205" s="95">
        <v>-30884</v>
      </c>
      <c r="J205" s="95">
        <v>0</v>
      </c>
      <c r="K205" s="95">
        <v>-2471</v>
      </c>
      <c r="L205" s="95">
        <v>-33355</v>
      </c>
      <c r="M205" s="90">
        <v>-33355</v>
      </c>
    </row>
    <row r="206" spans="1:15" ht="20.100000000000001" customHeight="1" x14ac:dyDescent="0.2">
      <c r="A206" s="86" t="s">
        <v>564</v>
      </c>
      <c r="B206" s="64">
        <f t="shared" si="7"/>
        <v>2</v>
      </c>
      <c r="D206" s="93" t="s">
        <v>983</v>
      </c>
      <c r="E206" s="94">
        <v>46080</v>
      </c>
      <c r="F206" s="93" t="s">
        <v>792</v>
      </c>
      <c r="G206" s="93" t="s">
        <v>16</v>
      </c>
      <c r="H206" s="93" t="s">
        <v>307</v>
      </c>
      <c r="I206" s="95">
        <v>-16759</v>
      </c>
      <c r="J206" s="95">
        <v>0</v>
      </c>
      <c r="K206" s="95">
        <v>-1341</v>
      </c>
      <c r="L206" s="95">
        <v>-18100</v>
      </c>
      <c r="M206" s="90">
        <v>-18100</v>
      </c>
    </row>
    <row r="207" spans="1:15" ht="20.100000000000001" customHeight="1" x14ac:dyDescent="0.2">
      <c r="A207" s="86" t="s">
        <v>562</v>
      </c>
      <c r="B207" s="64">
        <f t="shared" si="7"/>
        <v>3</v>
      </c>
      <c r="C207" s="106" t="s">
        <v>314</v>
      </c>
      <c r="D207" s="93" t="s">
        <v>697</v>
      </c>
      <c r="E207" s="94">
        <v>46084</v>
      </c>
      <c r="F207" s="93" t="s">
        <v>794</v>
      </c>
      <c r="G207" s="93" t="s">
        <v>17</v>
      </c>
      <c r="H207" s="93" t="s">
        <v>340</v>
      </c>
      <c r="I207" s="95">
        <v>318348.14814814815</v>
      </c>
      <c r="J207" s="95">
        <v>0</v>
      </c>
      <c r="K207" s="95">
        <v>25467.851851851854</v>
      </c>
      <c r="L207" s="95">
        <v>343816</v>
      </c>
      <c r="M207" s="107">
        <v>343816</v>
      </c>
      <c r="O207" s="29" t="s">
        <v>825</v>
      </c>
    </row>
    <row r="208" spans="1:15" ht="20.100000000000001" customHeight="1" x14ac:dyDescent="0.2">
      <c r="A208" s="86" t="s">
        <v>562</v>
      </c>
      <c r="B208" s="64">
        <f t="shared" si="7"/>
        <v>3</v>
      </c>
      <c r="C208" s="106" t="s">
        <v>313</v>
      </c>
      <c r="D208" s="93" t="s">
        <v>698</v>
      </c>
      <c r="E208" s="94">
        <v>46084</v>
      </c>
      <c r="F208" s="93" t="s">
        <v>794</v>
      </c>
      <c r="G208" s="93" t="s">
        <v>17</v>
      </c>
      <c r="H208" s="93" t="s">
        <v>339</v>
      </c>
      <c r="I208" s="95">
        <v>120636.11111111111</v>
      </c>
      <c r="J208" s="95">
        <v>0</v>
      </c>
      <c r="K208" s="95">
        <v>9650.8888888888887</v>
      </c>
      <c r="L208" s="95">
        <v>130287</v>
      </c>
      <c r="M208" s="107">
        <v>130287</v>
      </c>
      <c r="O208" s="29" t="s">
        <v>825</v>
      </c>
    </row>
    <row r="209" spans="1:15" ht="20.100000000000001" customHeight="1" x14ac:dyDescent="0.2">
      <c r="A209" s="86" t="s">
        <v>562</v>
      </c>
      <c r="B209" s="64">
        <f t="shared" si="7"/>
        <v>3</v>
      </c>
      <c r="C209" s="106" t="s">
        <v>309</v>
      </c>
      <c r="D209" s="93" t="s">
        <v>699</v>
      </c>
      <c r="E209" s="94">
        <v>46085</v>
      </c>
      <c r="F209" s="93" t="s">
        <v>792</v>
      </c>
      <c r="G209" s="93" t="s">
        <v>16</v>
      </c>
      <c r="H209" s="93" t="s">
        <v>335</v>
      </c>
      <c r="I209" s="95">
        <v>5251050</v>
      </c>
      <c r="J209" s="95">
        <v>0</v>
      </c>
      <c r="K209" s="95">
        <v>420084</v>
      </c>
      <c r="L209" s="95">
        <v>5671134</v>
      </c>
      <c r="M209" s="107">
        <v>5671134</v>
      </c>
      <c r="O209" s="29" t="s">
        <v>825</v>
      </c>
    </row>
    <row r="210" spans="1:15" ht="20.100000000000001" customHeight="1" x14ac:dyDescent="0.2">
      <c r="A210" s="86" t="s">
        <v>562</v>
      </c>
      <c r="B210" s="64">
        <f t="shared" si="7"/>
        <v>3</v>
      </c>
      <c r="C210" s="106" t="s">
        <v>310</v>
      </c>
      <c r="D210" s="93" t="s">
        <v>700</v>
      </c>
      <c r="E210" s="94">
        <v>46085</v>
      </c>
      <c r="F210" s="93" t="s">
        <v>793</v>
      </c>
      <c r="G210" s="93" t="s">
        <v>14</v>
      </c>
      <c r="H210" s="93" t="s">
        <v>336</v>
      </c>
      <c r="I210" s="95">
        <v>1247700</v>
      </c>
      <c r="J210" s="95">
        <v>0</v>
      </c>
      <c r="K210" s="95">
        <v>99816</v>
      </c>
      <c r="L210" s="95">
        <v>1347516</v>
      </c>
      <c r="M210" s="107">
        <v>1347516</v>
      </c>
      <c r="O210" s="29" t="s">
        <v>825</v>
      </c>
    </row>
    <row r="211" spans="1:15" ht="20.100000000000001" customHeight="1" x14ac:dyDescent="0.2">
      <c r="A211" s="86" t="s">
        <v>562</v>
      </c>
      <c r="B211" s="64">
        <f t="shared" si="7"/>
        <v>3</v>
      </c>
      <c r="C211" s="106" t="s">
        <v>311</v>
      </c>
      <c r="D211" s="93" t="s">
        <v>701</v>
      </c>
      <c r="E211" s="94">
        <v>46085</v>
      </c>
      <c r="F211" s="93" t="s">
        <v>792</v>
      </c>
      <c r="G211" s="93" t="s">
        <v>16</v>
      </c>
      <c r="H211" s="93" t="s">
        <v>337</v>
      </c>
      <c r="I211" s="95">
        <v>2055287.9629629629</v>
      </c>
      <c r="J211" s="95">
        <v>0</v>
      </c>
      <c r="K211" s="95">
        <v>164423.03703703705</v>
      </c>
      <c r="L211" s="95">
        <v>2219711</v>
      </c>
      <c r="M211" s="107">
        <v>2219711</v>
      </c>
      <c r="O211" s="29" t="s">
        <v>825</v>
      </c>
    </row>
    <row r="212" spans="1:15" ht="20.100000000000001" customHeight="1" x14ac:dyDescent="0.2">
      <c r="A212" s="86" t="s">
        <v>562</v>
      </c>
      <c r="B212" s="64">
        <f t="shared" si="7"/>
        <v>3</v>
      </c>
      <c r="C212" s="106" t="s">
        <v>312</v>
      </c>
      <c r="D212" s="93" t="s">
        <v>702</v>
      </c>
      <c r="E212" s="94">
        <v>46085</v>
      </c>
      <c r="F212" s="93" t="s">
        <v>793</v>
      </c>
      <c r="G212" s="93" t="s">
        <v>14</v>
      </c>
      <c r="H212" s="93" t="s">
        <v>338</v>
      </c>
      <c r="I212" s="95">
        <v>898074.07407407404</v>
      </c>
      <c r="J212" s="95">
        <v>0</v>
      </c>
      <c r="K212" s="95">
        <v>71845.925925925927</v>
      </c>
      <c r="L212" s="95">
        <v>969920</v>
      </c>
      <c r="M212" s="107">
        <v>969920</v>
      </c>
      <c r="O212" s="29" t="s">
        <v>825</v>
      </c>
    </row>
    <row r="213" spans="1:15" s="118" customFormat="1" ht="20.100000000000001" customHeight="1" x14ac:dyDescent="0.2">
      <c r="A213" s="121" t="s">
        <v>562</v>
      </c>
      <c r="B213" s="113" t="s">
        <v>1318</v>
      </c>
      <c r="C213" s="122" t="s">
        <v>580</v>
      </c>
      <c r="D213" s="114" t="s">
        <v>656</v>
      </c>
      <c r="E213" s="115">
        <v>46090</v>
      </c>
      <c r="F213" s="114" t="s">
        <v>794</v>
      </c>
      <c r="G213" s="114" t="s">
        <v>17</v>
      </c>
      <c r="H213" s="114" t="s">
        <v>795</v>
      </c>
      <c r="I213" s="116">
        <v>-267187.96296296292</v>
      </c>
      <c r="J213" s="116">
        <v>0</v>
      </c>
      <c r="K213" s="116">
        <v>-21375.037037037033</v>
      </c>
      <c r="L213" s="117">
        <v>-288563</v>
      </c>
      <c r="M213" s="123">
        <v>-288563</v>
      </c>
      <c r="O213" s="118" t="s">
        <v>827</v>
      </c>
    </row>
    <row r="214" spans="1:15" s="118" customFormat="1" ht="20.100000000000001" customHeight="1" x14ac:dyDescent="0.2">
      <c r="A214" s="121" t="s">
        <v>562</v>
      </c>
      <c r="B214" s="113" t="s">
        <v>1318</v>
      </c>
      <c r="C214" s="122" t="s">
        <v>581</v>
      </c>
      <c r="D214" s="114" t="s">
        <v>656</v>
      </c>
      <c r="E214" s="115">
        <v>46090</v>
      </c>
      <c r="F214" s="114" t="s">
        <v>794</v>
      </c>
      <c r="G214" s="114" t="s">
        <v>17</v>
      </c>
      <c r="H214" s="114" t="s">
        <v>795</v>
      </c>
      <c r="I214" s="116">
        <v>-139633.33333333331</v>
      </c>
      <c r="J214" s="116">
        <v>0</v>
      </c>
      <c r="K214" s="116">
        <v>-11170.666666666666</v>
      </c>
      <c r="L214" s="117">
        <v>-150804</v>
      </c>
      <c r="M214" s="123">
        <v>-150804</v>
      </c>
      <c r="O214" s="118" t="s">
        <v>827</v>
      </c>
    </row>
    <row r="215" spans="1:15" s="118" customFormat="1" ht="20.100000000000001" customHeight="1" x14ac:dyDescent="0.2">
      <c r="A215" s="121" t="s">
        <v>562</v>
      </c>
      <c r="B215" s="113" t="s">
        <v>1318</v>
      </c>
      <c r="C215" s="122" t="s">
        <v>582</v>
      </c>
      <c r="D215" s="114" t="s">
        <v>656</v>
      </c>
      <c r="E215" s="115">
        <v>46090</v>
      </c>
      <c r="F215" s="114" t="s">
        <v>794</v>
      </c>
      <c r="G215" s="114" t="s">
        <v>17</v>
      </c>
      <c r="H215" s="114" t="s">
        <v>795</v>
      </c>
      <c r="I215" s="116">
        <v>-123536.11111111111</v>
      </c>
      <c r="J215" s="116">
        <v>0</v>
      </c>
      <c r="K215" s="116">
        <v>-9882.8888888888887</v>
      </c>
      <c r="L215" s="117">
        <v>-133419</v>
      </c>
      <c r="M215" s="123">
        <v>-133419</v>
      </c>
      <c r="O215" s="118" t="s">
        <v>827</v>
      </c>
    </row>
    <row r="216" spans="1:15" s="118" customFormat="1" ht="20.100000000000001" customHeight="1" x14ac:dyDescent="0.2">
      <c r="A216" s="121" t="s">
        <v>562</v>
      </c>
      <c r="B216" s="113" t="s">
        <v>1318</v>
      </c>
      <c r="C216" s="122" t="s">
        <v>583</v>
      </c>
      <c r="D216" s="114" t="s">
        <v>656</v>
      </c>
      <c r="E216" s="115">
        <v>46090</v>
      </c>
      <c r="F216" s="114" t="s">
        <v>793</v>
      </c>
      <c r="G216" s="114" t="s">
        <v>14</v>
      </c>
      <c r="H216" s="114" t="s">
        <v>795</v>
      </c>
      <c r="I216" s="116">
        <v>-142928.70370370371</v>
      </c>
      <c r="J216" s="116">
        <v>0</v>
      </c>
      <c r="K216" s="116">
        <v>-11434.296296296297</v>
      </c>
      <c r="L216" s="117">
        <v>-154363</v>
      </c>
      <c r="M216" s="123">
        <v>-154363</v>
      </c>
      <c r="O216" s="118" t="s">
        <v>827</v>
      </c>
    </row>
    <row r="217" spans="1:15" s="118" customFormat="1" ht="20.100000000000001" customHeight="1" x14ac:dyDescent="0.2">
      <c r="A217" s="121" t="s">
        <v>562</v>
      </c>
      <c r="B217" s="113" t="s">
        <v>1318</v>
      </c>
      <c r="C217" s="122" t="s">
        <v>584</v>
      </c>
      <c r="D217" s="114" t="s">
        <v>656</v>
      </c>
      <c r="E217" s="115">
        <v>46090</v>
      </c>
      <c r="F217" s="114" t="s">
        <v>792</v>
      </c>
      <c r="G217" s="114" t="s">
        <v>16</v>
      </c>
      <c r="H217" s="114" t="s">
        <v>795</v>
      </c>
      <c r="I217" s="116">
        <v>-2802575.9259259258</v>
      </c>
      <c r="J217" s="116">
        <v>0</v>
      </c>
      <c r="K217" s="116">
        <v>-224206.07407407407</v>
      </c>
      <c r="L217" s="117">
        <v>-3026782</v>
      </c>
      <c r="M217" s="123">
        <v>-3026782</v>
      </c>
      <c r="O217" s="118" t="s">
        <v>827</v>
      </c>
    </row>
    <row r="218" spans="1:15" s="118" customFormat="1" ht="20.100000000000001" customHeight="1" x14ac:dyDescent="0.2">
      <c r="A218" s="121" t="s">
        <v>562</v>
      </c>
      <c r="B218" s="113" t="s">
        <v>1318</v>
      </c>
      <c r="C218" s="122" t="s">
        <v>585</v>
      </c>
      <c r="D218" s="114" t="s">
        <v>656</v>
      </c>
      <c r="E218" s="115">
        <v>46090</v>
      </c>
      <c r="F218" s="114" t="s">
        <v>792</v>
      </c>
      <c r="G218" s="114" t="s">
        <v>16</v>
      </c>
      <c r="H218" s="114" t="s">
        <v>795</v>
      </c>
      <c r="I218" s="116">
        <v>-1053629.6296296297</v>
      </c>
      <c r="J218" s="116">
        <v>0</v>
      </c>
      <c r="K218" s="116">
        <v>-84290.37037037038</v>
      </c>
      <c r="L218" s="117">
        <v>-1137920</v>
      </c>
      <c r="M218" s="123">
        <v>-1137920</v>
      </c>
      <c r="O218" s="118" t="s">
        <v>827</v>
      </c>
    </row>
    <row r="219" spans="1:15" s="118" customFormat="1" ht="20.100000000000001" customHeight="1" x14ac:dyDescent="0.2">
      <c r="A219" s="121" t="s">
        <v>562</v>
      </c>
      <c r="B219" s="113" t="s">
        <v>1318</v>
      </c>
      <c r="C219" s="122" t="s">
        <v>586</v>
      </c>
      <c r="D219" s="114" t="s">
        <v>656</v>
      </c>
      <c r="E219" s="115">
        <v>46090</v>
      </c>
      <c r="F219" s="114" t="s">
        <v>792</v>
      </c>
      <c r="G219" s="114" t="s">
        <v>16</v>
      </c>
      <c r="H219" s="114" t="s">
        <v>795</v>
      </c>
      <c r="I219" s="116">
        <v>-201108.33333333331</v>
      </c>
      <c r="J219" s="116">
        <v>0</v>
      </c>
      <c r="K219" s="116">
        <v>-16088.666666666666</v>
      </c>
      <c r="L219" s="117">
        <v>-217197</v>
      </c>
      <c r="M219" s="123">
        <v>-217197</v>
      </c>
      <c r="O219" s="118" t="s">
        <v>827</v>
      </c>
    </row>
    <row r="220" spans="1:15" ht="20.100000000000001" customHeight="1" x14ac:dyDescent="0.2">
      <c r="A220" s="86" t="s">
        <v>562</v>
      </c>
      <c r="B220" s="64">
        <f t="shared" ref="B220:B251" si="8">MONTH(E220)</f>
        <v>3</v>
      </c>
      <c r="C220" s="106" t="s">
        <v>315</v>
      </c>
      <c r="D220" s="93" t="s">
        <v>703</v>
      </c>
      <c r="E220" s="94">
        <v>46091</v>
      </c>
      <c r="F220" s="93" t="s">
        <v>794</v>
      </c>
      <c r="G220" s="93" t="s">
        <v>17</v>
      </c>
      <c r="H220" s="93" t="s">
        <v>341</v>
      </c>
      <c r="I220" s="95">
        <v>201060.18518518517</v>
      </c>
      <c r="J220" s="95">
        <v>0</v>
      </c>
      <c r="K220" s="95">
        <v>16084.814814814814</v>
      </c>
      <c r="L220" s="95">
        <v>217145</v>
      </c>
      <c r="M220" s="107">
        <v>217145</v>
      </c>
      <c r="O220" s="29" t="s">
        <v>825</v>
      </c>
    </row>
    <row r="221" spans="1:15" ht="20.100000000000001" customHeight="1" x14ac:dyDescent="0.2">
      <c r="A221" s="86" t="s">
        <v>562</v>
      </c>
      <c r="B221" s="64">
        <f t="shared" si="8"/>
        <v>3</v>
      </c>
      <c r="C221" s="106" t="s">
        <v>318</v>
      </c>
      <c r="D221" s="93" t="s">
        <v>704</v>
      </c>
      <c r="E221" s="94">
        <v>46091</v>
      </c>
      <c r="F221" s="93" t="s">
        <v>794</v>
      </c>
      <c r="G221" s="93" t="s">
        <v>17</v>
      </c>
      <c r="H221" s="93" t="s">
        <v>344</v>
      </c>
      <c r="I221" s="95">
        <v>318348.14814814815</v>
      </c>
      <c r="J221" s="95">
        <v>0</v>
      </c>
      <c r="K221" s="95">
        <v>25467.851851851854</v>
      </c>
      <c r="L221" s="95">
        <v>343816</v>
      </c>
      <c r="M221" s="107">
        <v>343816</v>
      </c>
      <c r="O221" s="29" t="s">
        <v>825</v>
      </c>
    </row>
    <row r="222" spans="1:15" ht="20.100000000000001" customHeight="1" x14ac:dyDescent="0.2">
      <c r="A222" s="86" t="s">
        <v>562</v>
      </c>
      <c r="B222" s="64">
        <f t="shared" si="8"/>
        <v>3</v>
      </c>
      <c r="C222" s="106" t="s">
        <v>316</v>
      </c>
      <c r="D222" s="93" t="s">
        <v>705</v>
      </c>
      <c r="E222" s="94">
        <v>46092</v>
      </c>
      <c r="F222" s="93" t="s">
        <v>792</v>
      </c>
      <c r="G222" s="93" t="s">
        <v>16</v>
      </c>
      <c r="H222" s="93" t="s">
        <v>342</v>
      </c>
      <c r="I222" s="95">
        <v>3542022.222222222</v>
      </c>
      <c r="J222" s="95">
        <v>0</v>
      </c>
      <c r="K222" s="95">
        <v>283361.77777777775</v>
      </c>
      <c r="L222" s="95">
        <v>3825384</v>
      </c>
      <c r="M222" s="107">
        <v>3825384</v>
      </c>
      <c r="O222" s="29" t="s">
        <v>825</v>
      </c>
    </row>
    <row r="223" spans="1:15" ht="20.100000000000001" customHeight="1" x14ac:dyDescent="0.2">
      <c r="A223" s="86" t="s">
        <v>562</v>
      </c>
      <c r="B223" s="64">
        <f t="shared" si="8"/>
        <v>3</v>
      </c>
      <c r="C223" s="106" t="s">
        <v>317</v>
      </c>
      <c r="D223" s="93" t="s">
        <v>706</v>
      </c>
      <c r="E223" s="94">
        <v>46092</v>
      </c>
      <c r="F223" s="93" t="s">
        <v>793</v>
      </c>
      <c r="G223" s="93" t="s">
        <v>14</v>
      </c>
      <c r="H223" s="93" t="s">
        <v>343</v>
      </c>
      <c r="I223" s="95">
        <v>20105.555555555555</v>
      </c>
      <c r="J223" s="95">
        <v>0</v>
      </c>
      <c r="K223" s="95">
        <v>1608.4444444444443</v>
      </c>
      <c r="L223" s="95">
        <v>21714</v>
      </c>
      <c r="M223" s="107">
        <v>21714</v>
      </c>
      <c r="O223" s="29" t="s">
        <v>825</v>
      </c>
    </row>
    <row r="224" spans="1:15" ht="20.100000000000001" customHeight="1" x14ac:dyDescent="0.2">
      <c r="A224" s="86" t="s">
        <v>562</v>
      </c>
      <c r="B224" s="64">
        <f t="shared" si="8"/>
        <v>3</v>
      </c>
      <c r="C224" s="106" t="s">
        <v>319</v>
      </c>
      <c r="D224" s="93" t="s">
        <v>707</v>
      </c>
      <c r="E224" s="94">
        <v>46092</v>
      </c>
      <c r="F224" s="93" t="s">
        <v>792</v>
      </c>
      <c r="G224" s="93" t="s">
        <v>16</v>
      </c>
      <c r="H224" s="93" t="s">
        <v>345</v>
      </c>
      <c r="I224" s="95">
        <v>3563251.8518518517</v>
      </c>
      <c r="J224" s="95">
        <v>0</v>
      </c>
      <c r="K224" s="95">
        <v>285060.14814814815</v>
      </c>
      <c r="L224" s="95">
        <v>3848312</v>
      </c>
      <c r="M224" s="107">
        <v>3848312</v>
      </c>
      <c r="O224" s="29" t="s">
        <v>825</v>
      </c>
    </row>
    <row r="225" spans="1:15" ht="20.100000000000001" customHeight="1" x14ac:dyDescent="0.2">
      <c r="A225" s="86" t="s">
        <v>562</v>
      </c>
      <c r="B225" s="64">
        <f t="shared" si="8"/>
        <v>3</v>
      </c>
      <c r="C225" s="106" t="s">
        <v>320</v>
      </c>
      <c r="D225" s="93" t="s">
        <v>708</v>
      </c>
      <c r="E225" s="94">
        <v>46092</v>
      </c>
      <c r="F225" s="93" t="s">
        <v>793</v>
      </c>
      <c r="G225" s="93" t="s">
        <v>14</v>
      </c>
      <c r="H225" s="93" t="s">
        <v>346</v>
      </c>
      <c r="I225" s="95">
        <v>318348.14814814815</v>
      </c>
      <c r="J225" s="95">
        <v>0</v>
      </c>
      <c r="K225" s="95">
        <v>25467.851851851854</v>
      </c>
      <c r="L225" s="95">
        <v>343816</v>
      </c>
      <c r="M225" s="107">
        <v>343816</v>
      </c>
      <c r="O225" s="29" t="s">
        <v>825</v>
      </c>
    </row>
    <row r="226" spans="1:15" ht="20.100000000000001" customHeight="1" x14ac:dyDescent="0.2">
      <c r="A226" s="86" t="s">
        <v>562</v>
      </c>
      <c r="B226" s="64">
        <f t="shared" si="8"/>
        <v>3</v>
      </c>
      <c r="C226" s="106" t="s">
        <v>321</v>
      </c>
      <c r="D226" s="93" t="s">
        <v>709</v>
      </c>
      <c r="E226" s="94">
        <v>46099</v>
      </c>
      <c r="F226" s="93" t="s">
        <v>792</v>
      </c>
      <c r="G226" s="93" t="s">
        <v>16</v>
      </c>
      <c r="H226" s="93" t="s">
        <v>347</v>
      </c>
      <c r="I226" s="95">
        <v>6835500.9259259254</v>
      </c>
      <c r="J226" s="95">
        <v>0</v>
      </c>
      <c r="K226" s="95">
        <v>546840.07407407404</v>
      </c>
      <c r="L226" s="95">
        <v>7382341</v>
      </c>
      <c r="M226" s="107">
        <v>7382341</v>
      </c>
      <c r="O226" s="29" t="s">
        <v>825</v>
      </c>
    </row>
    <row r="227" spans="1:15" ht="20.100000000000001" customHeight="1" x14ac:dyDescent="0.2">
      <c r="A227" s="86" t="s">
        <v>562</v>
      </c>
      <c r="B227" s="64">
        <f t="shared" si="8"/>
        <v>3</v>
      </c>
      <c r="C227" s="106" t="s">
        <v>322</v>
      </c>
      <c r="D227" s="93" t="s">
        <v>710</v>
      </c>
      <c r="E227" s="94">
        <v>46099</v>
      </c>
      <c r="F227" s="93" t="s">
        <v>793</v>
      </c>
      <c r="G227" s="93" t="s">
        <v>14</v>
      </c>
      <c r="H227" s="93" t="s">
        <v>348</v>
      </c>
      <c r="I227" s="95">
        <v>799736.11111111101</v>
      </c>
      <c r="J227" s="95">
        <v>0</v>
      </c>
      <c r="K227" s="95">
        <v>63978.888888888883</v>
      </c>
      <c r="L227" s="95">
        <v>863715</v>
      </c>
      <c r="M227" s="107">
        <v>863715</v>
      </c>
      <c r="O227" s="29" t="s">
        <v>825</v>
      </c>
    </row>
    <row r="228" spans="1:15" ht="20.100000000000001" customHeight="1" x14ac:dyDescent="0.2">
      <c r="A228" s="86" t="s">
        <v>562</v>
      </c>
      <c r="B228" s="64">
        <f t="shared" si="8"/>
        <v>3</v>
      </c>
      <c r="C228" s="106" t="s">
        <v>323</v>
      </c>
      <c r="D228" s="93" t="s">
        <v>711</v>
      </c>
      <c r="E228" s="94">
        <v>46099</v>
      </c>
      <c r="F228" s="93" t="s">
        <v>792</v>
      </c>
      <c r="G228" s="93" t="s">
        <v>16</v>
      </c>
      <c r="H228" s="93" t="s">
        <v>349</v>
      </c>
      <c r="I228" s="95">
        <v>5615447.222222222</v>
      </c>
      <c r="J228" s="95">
        <v>0</v>
      </c>
      <c r="K228" s="95">
        <v>449235.77777777775</v>
      </c>
      <c r="L228" s="95">
        <v>6064683</v>
      </c>
      <c r="M228" s="107">
        <v>6064683</v>
      </c>
      <c r="O228" s="29" t="s">
        <v>825</v>
      </c>
    </row>
    <row r="229" spans="1:15" ht="20.100000000000001" customHeight="1" x14ac:dyDescent="0.2">
      <c r="A229" s="86" t="s">
        <v>562</v>
      </c>
      <c r="B229" s="64">
        <f t="shared" si="8"/>
        <v>3</v>
      </c>
      <c r="C229" s="106" t="s">
        <v>324</v>
      </c>
      <c r="D229" s="93" t="s">
        <v>712</v>
      </c>
      <c r="E229" s="94">
        <v>46099</v>
      </c>
      <c r="F229" s="93" t="s">
        <v>793</v>
      </c>
      <c r="G229" s="93" t="s">
        <v>14</v>
      </c>
      <c r="H229" s="93" t="s">
        <v>350</v>
      </c>
      <c r="I229" s="95">
        <v>407708.33333333331</v>
      </c>
      <c r="J229" s="95">
        <v>0</v>
      </c>
      <c r="K229" s="95">
        <v>32616.666666666664</v>
      </c>
      <c r="L229" s="95">
        <v>440325</v>
      </c>
      <c r="M229" s="107">
        <v>440325</v>
      </c>
      <c r="O229" s="29" t="s">
        <v>825</v>
      </c>
    </row>
    <row r="230" spans="1:15" ht="20.100000000000001" customHeight="1" x14ac:dyDescent="0.2">
      <c r="A230" s="86" t="s">
        <v>562</v>
      </c>
      <c r="B230" s="64">
        <f t="shared" si="8"/>
        <v>3</v>
      </c>
      <c r="C230" s="106" t="s">
        <v>327</v>
      </c>
      <c r="D230" s="93" t="s">
        <v>713</v>
      </c>
      <c r="E230" s="94">
        <v>46105</v>
      </c>
      <c r="F230" s="93" t="s">
        <v>794</v>
      </c>
      <c r="G230" s="93" t="s">
        <v>17</v>
      </c>
      <c r="H230" s="93" t="s">
        <v>353</v>
      </c>
      <c r="I230" s="95">
        <v>541748.14814814809</v>
      </c>
      <c r="J230" s="95">
        <v>0</v>
      </c>
      <c r="K230" s="95">
        <v>43339.851851851847</v>
      </c>
      <c r="L230" s="95">
        <v>585088</v>
      </c>
      <c r="M230" s="107">
        <v>585088</v>
      </c>
      <c r="O230" s="29" t="s">
        <v>825</v>
      </c>
    </row>
    <row r="231" spans="1:15" ht="20.100000000000001" customHeight="1" x14ac:dyDescent="0.2">
      <c r="A231" s="86" t="s">
        <v>562</v>
      </c>
      <c r="B231" s="64">
        <f t="shared" si="8"/>
        <v>3</v>
      </c>
      <c r="C231" s="106" t="s">
        <v>325</v>
      </c>
      <c r="D231" s="93" t="s">
        <v>714</v>
      </c>
      <c r="E231" s="94">
        <v>46106</v>
      </c>
      <c r="F231" s="93" t="s">
        <v>792</v>
      </c>
      <c r="G231" s="93" t="s">
        <v>16</v>
      </c>
      <c r="H231" s="93" t="s">
        <v>351</v>
      </c>
      <c r="I231" s="95">
        <v>6126367.5925925924</v>
      </c>
      <c r="J231" s="95">
        <v>0</v>
      </c>
      <c r="K231" s="95">
        <v>490109.40740740742</v>
      </c>
      <c r="L231" s="95">
        <v>6616477</v>
      </c>
      <c r="M231" s="107">
        <v>6616477</v>
      </c>
      <c r="O231" s="29" t="s">
        <v>825</v>
      </c>
    </row>
    <row r="232" spans="1:15" ht="20.100000000000001" customHeight="1" x14ac:dyDescent="0.2">
      <c r="A232" s="86" t="s">
        <v>562</v>
      </c>
      <c r="B232" s="64">
        <f t="shared" si="8"/>
        <v>3</v>
      </c>
      <c r="C232" s="106" t="s">
        <v>326</v>
      </c>
      <c r="D232" s="93" t="s">
        <v>715</v>
      </c>
      <c r="E232" s="94">
        <v>46106</v>
      </c>
      <c r="F232" s="93" t="s">
        <v>793</v>
      </c>
      <c r="G232" s="93" t="s">
        <v>14</v>
      </c>
      <c r="H232" s="93" t="s">
        <v>352</v>
      </c>
      <c r="I232" s="95">
        <v>240494.44444444444</v>
      </c>
      <c r="J232" s="95">
        <v>0</v>
      </c>
      <c r="K232" s="95">
        <v>19239.555555555555</v>
      </c>
      <c r="L232" s="95">
        <v>259734</v>
      </c>
      <c r="M232" s="107">
        <v>259734</v>
      </c>
      <c r="O232" s="29" t="s">
        <v>825</v>
      </c>
    </row>
    <row r="233" spans="1:15" ht="20.100000000000001" customHeight="1" x14ac:dyDescent="0.2">
      <c r="A233" s="86" t="s">
        <v>562</v>
      </c>
      <c r="B233" s="64">
        <f t="shared" si="8"/>
        <v>3</v>
      </c>
      <c r="C233" s="106" t="s">
        <v>328</v>
      </c>
      <c r="D233" s="93" t="s">
        <v>716</v>
      </c>
      <c r="E233" s="94">
        <v>46106</v>
      </c>
      <c r="F233" s="93" t="s">
        <v>792</v>
      </c>
      <c r="G233" s="93" t="s">
        <v>16</v>
      </c>
      <c r="H233" s="93" t="s">
        <v>354</v>
      </c>
      <c r="I233" s="95">
        <v>4227614.8148148144</v>
      </c>
      <c r="J233" s="95">
        <v>0</v>
      </c>
      <c r="K233" s="95">
        <v>338209.18518518517</v>
      </c>
      <c r="L233" s="95">
        <v>4565824</v>
      </c>
      <c r="M233" s="107">
        <v>4565824</v>
      </c>
      <c r="O233" s="29" t="s">
        <v>825</v>
      </c>
    </row>
    <row r="234" spans="1:15" ht="20.100000000000001" customHeight="1" x14ac:dyDescent="0.2">
      <c r="A234" s="86" t="s">
        <v>562</v>
      </c>
      <c r="B234" s="64">
        <f t="shared" si="8"/>
        <v>3</v>
      </c>
      <c r="C234" s="106" t="s">
        <v>329</v>
      </c>
      <c r="D234" s="93" t="s">
        <v>717</v>
      </c>
      <c r="E234" s="94">
        <v>46106</v>
      </c>
      <c r="F234" s="93" t="s">
        <v>793</v>
      </c>
      <c r="G234" s="93" t="s">
        <v>14</v>
      </c>
      <c r="H234" s="93" t="s">
        <v>355</v>
      </c>
      <c r="I234" s="95">
        <v>223399.99999999997</v>
      </c>
      <c r="J234" s="95">
        <v>0</v>
      </c>
      <c r="K234" s="95">
        <v>17871.999999999996</v>
      </c>
      <c r="L234" s="95">
        <v>241272</v>
      </c>
      <c r="M234" s="107">
        <v>241272</v>
      </c>
      <c r="O234" s="29" t="s">
        <v>825</v>
      </c>
    </row>
    <row r="235" spans="1:15" ht="20.100000000000001" customHeight="1" x14ac:dyDescent="0.2">
      <c r="A235" s="86" t="s">
        <v>562</v>
      </c>
      <c r="B235" s="64">
        <f t="shared" si="8"/>
        <v>3</v>
      </c>
      <c r="C235" s="106" t="s">
        <v>330</v>
      </c>
      <c r="D235" s="93" t="s">
        <v>718</v>
      </c>
      <c r="E235" s="94">
        <v>46112</v>
      </c>
      <c r="F235" s="93" t="s">
        <v>792</v>
      </c>
      <c r="G235" s="93" t="s">
        <v>16</v>
      </c>
      <c r="H235" s="93" t="s">
        <v>356</v>
      </c>
      <c r="I235" s="95">
        <v>5212600</v>
      </c>
      <c r="J235" s="95">
        <v>0</v>
      </c>
      <c r="K235" s="95">
        <v>417008</v>
      </c>
      <c r="L235" s="95">
        <v>5629608</v>
      </c>
      <c r="M235" s="107">
        <v>5629608</v>
      </c>
      <c r="O235" s="29" t="s">
        <v>825</v>
      </c>
    </row>
    <row r="236" spans="1:15" ht="20.100000000000001" customHeight="1" x14ac:dyDescent="0.2">
      <c r="A236" s="86" t="s">
        <v>562</v>
      </c>
      <c r="B236" s="64">
        <f t="shared" si="8"/>
        <v>3</v>
      </c>
      <c r="C236" s="106" t="s">
        <v>331</v>
      </c>
      <c r="D236" s="93" t="s">
        <v>719</v>
      </c>
      <c r="E236" s="94">
        <v>46112</v>
      </c>
      <c r="F236" s="93" t="s">
        <v>793</v>
      </c>
      <c r="G236" s="93" t="s">
        <v>14</v>
      </c>
      <c r="H236" s="93" t="s">
        <v>357</v>
      </c>
      <c r="I236" s="95">
        <v>104684.25925925926</v>
      </c>
      <c r="J236" s="95">
        <v>0</v>
      </c>
      <c r="K236" s="95">
        <v>8374.7407407407409</v>
      </c>
      <c r="L236" s="95">
        <v>113059</v>
      </c>
      <c r="M236" s="107">
        <v>113059</v>
      </c>
      <c r="O236" s="29" t="s">
        <v>825</v>
      </c>
    </row>
    <row r="237" spans="1:15" ht="20.100000000000001" customHeight="1" x14ac:dyDescent="0.2">
      <c r="A237" s="86" t="s">
        <v>562</v>
      </c>
      <c r="B237" s="64">
        <f t="shared" si="8"/>
        <v>3</v>
      </c>
      <c r="C237" s="106" t="s">
        <v>332</v>
      </c>
      <c r="D237" s="93" t="s">
        <v>720</v>
      </c>
      <c r="E237" s="94">
        <v>46112</v>
      </c>
      <c r="F237" s="93" t="s">
        <v>792</v>
      </c>
      <c r="G237" s="93" t="s">
        <v>16</v>
      </c>
      <c r="H237" s="93" t="s">
        <v>358</v>
      </c>
      <c r="I237" s="95">
        <v>3837134.2592592589</v>
      </c>
      <c r="J237" s="95">
        <v>0</v>
      </c>
      <c r="K237" s="95">
        <v>306970.74074074073</v>
      </c>
      <c r="L237" s="95">
        <v>4144105</v>
      </c>
      <c r="M237" s="107">
        <v>4144105</v>
      </c>
      <c r="O237" s="29" t="s">
        <v>825</v>
      </c>
    </row>
    <row r="238" spans="1:15" ht="20.100000000000001" customHeight="1" x14ac:dyDescent="0.2">
      <c r="A238" s="86" t="s">
        <v>562</v>
      </c>
      <c r="B238" s="64">
        <f t="shared" si="8"/>
        <v>3</v>
      </c>
      <c r="C238" s="106" t="s">
        <v>333</v>
      </c>
      <c r="D238" s="93" t="s">
        <v>721</v>
      </c>
      <c r="E238" s="94">
        <v>46112</v>
      </c>
      <c r="F238" s="93" t="s">
        <v>793</v>
      </c>
      <c r="G238" s="93" t="s">
        <v>14</v>
      </c>
      <c r="H238" s="93" t="s">
        <v>359</v>
      </c>
      <c r="I238" s="95">
        <v>96814.814814814803</v>
      </c>
      <c r="J238" s="95">
        <v>0</v>
      </c>
      <c r="K238" s="95">
        <v>7745.1851851851843</v>
      </c>
      <c r="L238" s="95">
        <v>104560</v>
      </c>
      <c r="M238" s="107">
        <v>104560</v>
      </c>
      <c r="O238" s="29" t="s">
        <v>825</v>
      </c>
    </row>
    <row r="239" spans="1:15" ht="20.100000000000001" customHeight="1" x14ac:dyDescent="0.2">
      <c r="A239" s="86" t="s">
        <v>564</v>
      </c>
      <c r="B239" s="64">
        <f t="shared" si="8"/>
        <v>3</v>
      </c>
      <c r="D239" s="93" t="s">
        <v>984</v>
      </c>
      <c r="E239" s="94">
        <v>46082</v>
      </c>
      <c r="F239" s="93" t="s">
        <v>792</v>
      </c>
      <c r="G239" s="93" t="s">
        <v>16</v>
      </c>
      <c r="H239" s="93" t="s">
        <v>360</v>
      </c>
      <c r="I239" s="95">
        <v>-30884</v>
      </c>
      <c r="J239" s="95">
        <v>0</v>
      </c>
      <c r="K239" s="95">
        <v>-2471</v>
      </c>
      <c r="L239" s="95">
        <v>-33355</v>
      </c>
      <c r="M239" s="90">
        <v>-33355</v>
      </c>
    </row>
    <row r="240" spans="1:15" ht="20.100000000000001" customHeight="1" x14ac:dyDescent="0.2">
      <c r="A240" s="86" t="s">
        <v>564</v>
      </c>
      <c r="B240" s="64">
        <f t="shared" si="8"/>
        <v>3</v>
      </c>
      <c r="D240" s="93" t="s">
        <v>985</v>
      </c>
      <c r="E240" s="94">
        <v>46082</v>
      </c>
      <c r="F240" s="93" t="s">
        <v>792</v>
      </c>
      <c r="G240" s="93" t="s">
        <v>16</v>
      </c>
      <c r="H240" s="93" t="s">
        <v>362</v>
      </c>
      <c r="I240" s="95">
        <v>-16759</v>
      </c>
      <c r="J240" s="95">
        <v>0</v>
      </c>
      <c r="K240" s="95">
        <v>-1341</v>
      </c>
      <c r="L240" s="95">
        <v>-18100</v>
      </c>
      <c r="M240" s="90">
        <v>-18100</v>
      </c>
    </row>
    <row r="241" spans="1:13" ht="20.100000000000001" customHeight="1" x14ac:dyDescent="0.2">
      <c r="A241" s="86" t="s">
        <v>564</v>
      </c>
      <c r="B241" s="64">
        <f t="shared" si="8"/>
        <v>3</v>
      </c>
      <c r="D241" s="93" t="s">
        <v>986</v>
      </c>
      <c r="E241" s="94">
        <v>46082</v>
      </c>
      <c r="F241" s="93" t="s">
        <v>792</v>
      </c>
      <c r="G241" s="93" t="s">
        <v>16</v>
      </c>
      <c r="H241" s="93" t="s">
        <v>363</v>
      </c>
      <c r="I241" s="95">
        <v>-30884</v>
      </c>
      <c r="J241" s="95">
        <v>0</v>
      </c>
      <c r="K241" s="95">
        <v>-2471</v>
      </c>
      <c r="L241" s="95">
        <v>-33355</v>
      </c>
      <c r="M241" s="90">
        <v>-33355</v>
      </c>
    </row>
    <row r="242" spans="1:13" ht="20.100000000000001" customHeight="1" x14ac:dyDescent="0.2">
      <c r="A242" s="86" t="s">
        <v>564</v>
      </c>
      <c r="B242" s="64">
        <f t="shared" si="8"/>
        <v>3</v>
      </c>
      <c r="D242" s="93" t="s">
        <v>987</v>
      </c>
      <c r="E242" s="94">
        <v>46082</v>
      </c>
      <c r="F242" s="93" t="s">
        <v>792</v>
      </c>
      <c r="G242" s="93" t="s">
        <v>16</v>
      </c>
      <c r="H242" s="93" t="s">
        <v>361</v>
      </c>
      <c r="I242" s="95">
        <v>-33518</v>
      </c>
      <c r="J242" s="95">
        <v>0</v>
      </c>
      <c r="K242" s="95">
        <v>-2681</v>
      </c>
      <c r="L242" s="95">
        <v>-36199</v>
      </c>
      <c r="M242" s="90">
        <v>-36199</v>
      </c>
    </row>
    <row r="243" spans="1:13" ht="20.100000000000001" customHeight="1" x14ac:dyDescent="0.2">
      <c r="A243" s="86" t="s">
        <v>564</v>
      </c>
      <c r="B243" s="64">
        <f t="shared" si="8"/>
        <v>3</v>
      </c>
      <c r="D243" s="93" t="s">
        <v>988</v>
      </c>
      <c r="E243" s="94">
        <v>46084</v>
      </c>
      <c r="F243" s="93" t="s">
        <v>792</v>
      </c>
      <c r="G243" s="93" t="s">
        <v>16</v>
      </c>
      <c r="H243" s="93" t="s">
        <v>364</v>
      </c>
      <c r="I243" s="95">
        <v>-30884</v>
      </c>
      <c r="J243" s="95">
        <v>0</v>
      </c>
      <c r="K243" s="95">
        <v>-2471</v>
      </c>
      <c r="L243" s="95">
        <v>-33355</v>
      </c>
      <c r="M243" s="90">
        <v>-33355</v>
      </c>
    </row>
    <row r="244" spans="1:13" ht="20.100000000000001" customHeight="1" x14ac:dyDescent="0.2">
      <c r="A244" s="86" t="s">
        <v>564</v>
      </c>
      <c r="B244" s="64">
        <f t="shared" si="8"/>
        <v>3</v>
      </c>
      <c r="D244" s="93" t="s">
        <v>989</v>
      </c>
      <c r="E244" s="94">
        <v>46085</v>
      </c>
      <c r="F244" s="93" t="s">
        <v>792</v>
      </c>
      <c r="G244" s="93" t="s">
        <v>16</v>
      </c>
      <c r="H244" s="93" t="s">
        <v>376</v>
      </c>
      <c r="I244" s="95">
        <v>-106116</v>
      </c>
      <c r="J244" s="95">
        <v>0</v>
      </c>
      <c r="K244" s="95">
        <v>-8489</v>
      </c>
      <c r="L244" s="95">
        <v>-114605</v>
      </c>
      <c r="M244" s="90">
        <v>-114605</v>
      </c>
    </row>
    <row r="245" spans="1:13" ht="20.100000000000001" customHeight="1" x14ac:dyDescent="0.2">
      <c r="A245" s="86" t="s">
        <v>564</v>
      </c>
      <c r="B245" s="64">
        <f t="shared" si="8"/>
        <v>3</v>
      </c>
      <c r="D245" s="93" t="s">
        <v>990</v>
      </c>
      <c r="E245" s="94">
        <v>46085</v>
      </c>
      <c r="F245" s="93" t="s">
        <v>792</v>
      </c>
      <c r="G245" s="93" t="s">
        <v>16</v>
      </c>
      <c r="H245" s="93" t="s">
        <v>377</v>
      </c>
      <c r="I245" s="95">
        <v>-212232</v>
      </c>
      <c r="J245" s="95">
        <v>0</v>
      </c>
      <c r="K245" s="95">
        <v>-16979</v>
      </c>
      <c r="L245" s="95">
        <v>-229211</v>
      </c>
      <c r="M245" s="90">
        <v>-229211</v>
      </c>
    </row>
    <row r="246" spans="1:13" ht="20.100000000000001" customHeight="1" x14ac:dyDescent="0.2">
      <c r="A246" s="86" t="s">
        <v>564</v>
      </c>
      <c r="B246" s="64">
        <f t="shared" si="8"/>
        <v>3</v>
      </c>
      <c r="D246" s="93" t="s">
        <v>991</v>
      </c>
      <c r="E246" s="94">
        <v>46085</v>
      </c>
      <c r="F246" s="93" t="s">
        <v>792</v>
      </c>
      <c r="G246" s="93" t="s">
        <v>16</v>
      </c>
      <c r="H246" s="93" t="s">
        <v>372</v>
      </c>
      <c r="I246" s="95">
        <v>-39434</v>
      </c>
      <c r="J246" s="95">
        <v>0</v>
      </c>
      <c r="K246" s="95">
        <v>-3155</v>
      </c>
      <c r="L246" s="95">
        <v>-42589</v>
      </c>
      <c r="M246" s="90">
        <v>-42589</v>
      </c>
    </row>
    <row r="247" spans="1:13" ht="20.100000000000001" customHeight="1" x14ac:dyDescent="0.2">
      <c r="A247" s="86" t="s">
        <v>564</v>
      </c>
      <c r="B247" s="64">
        <f t="shared" si="8"/>
        <v>3</v>
      </c>
      <c r="D247" s="93" t="s">
        <v>992</v>
      </c>
      <c r="E247" s="94">
        <v>46085</v>
      </c>
      <c r="F247" s="93" t="s">
        <v>792</v>
      </c>
      <c r="G247" s="93" t="s">
        <v>16</v>
      </c>
      <c r="H247" s="93" t="s">
        <v>367</v>
      </c>
      <c r="I247" s="95">
        <v>-16759</v>
      </c>
      <c r="J247" s="95">
        <v>0</v>
      </c>
      <c r="K247" s="95">
        <v>-1341</v>
      </c>
      <c r="L247" s="95">
        <v>-18100</v>
      </c>
      <c r="M247" s="90">
        <v>-18100</v>
      </c>
    </row>
    <row r="248" spans="1:13" ht="20.100000000000001" customHeight="1" x14ac:dyDescent="0.2">
      <c r="A248" s="86" t="s">
        <v>564</v>
      </c>
      <c r="B248" s="64">
        <f t="shared" si="8"/>
        <v>3</v>
      </c>
      <c r="D248" s="93" t="s">
        <v>993</v>
      </c>
      <c r="E248" s="94">
        <v>46085</v>
      </c>
      <c r="F248" s="93" t="s">
        <v>792</v>
      </c>
      <c r="G248" s="93" t="s">
        <v>16</v>
      </c>
      <c r="H248" s="93" t="s">
        <v>374</v>
      </c>
      <c r="I248" s="95">
        <v>-33518</v>
      </c>
      <c r="J248" s="95">
        <v>0</v>
      </c>
      <c r="K248" s="95">
        <v>-2681</v>
      </c>
      <c r="L248" s="95">
        <v>-36199</v>
      </c>
      <c r="M248" s="90">
        <v>-36199</v>
      </c>
    </row>
    <row r="249" spans="1:13" ht="20.100000000000001" customHeight="1" x14ac:dyDescent="0.2">
      <c r="A249" s="86" t="s">
        <v>564</v>
      </c>
      <c r="B249" s="64">
        <f t="shared" si="8"/>
        <v>3</v>
      </c>
      <c r="D249" s="93" t="s">
        <v>994</v>
      </c>
      <c r="E249" s="94">
        <v>46085</v>
      </c>
      <c r="F249" s="93" t="s">
        <v>792</v>
      </c>
      <c r="G249" s="93" t="s">
        <v>16</v>
      </c>
      <c r="H249" s="93" t="s">
        <v>365</v>
      </c>
      <c r="I249" s="95">
        <v>-16759</v>
      </c>
      <c r="J249" s="95">
        <v>0</v>
      </c>
      <c r="K249" s="95">
        <v>-1341</v>
      </c>
      <c r="L249" s="95">
        <v>-18100</v>
      </c>
      <c r="M249" s="90">
        <v>-18100</v>
      </c>
    </row>
    <row r="250" spans="1:13" ht="20.100000000000001" customHeight="1" x14ac:dyDescent="0.2">
      <c r="A250" s="86" t="s">
        <v>564</v>
      </c>
      <c r="B250" s="64">
        <f t="shared" si="8"/>
        <v>3</v>
      </c>
      <c r="D250" s="93" t="s">
        <v>995</v>
      </c>
      <c r="E250" s="94">
        <v>46085</v>
      </c>
      <c r="F250" s="93" t="s">
        <v>792</v>
      </c>
      <c r="G250" s="93" t="s">
        <v>16</v>
      </c>
      <c r="H250" s="93" t="s">
        <v>371</v>
      </c>
      <c r="I250" s="95">
        <v>-106116</v>
      </c>
      <c r="J250" s="95">
        <v>0</v>
      </c>
      <c r="K250" s="95">
        <v>-8489</v>
      </c>
      <c r="L250" s="95">
        <v>-114605</v>
      </c>
      <c r="M250" s="90">
        <v>-114605</v>
      </c>
    </row>
    <row r="251" spans="1:13" ht="20.100000000000001" customHeight="1" x14ac:dyDescent="0.2">
      <c r="A251" s="86" t="s">
        <v>564</v>
      </c>
      <c r="B251" s="64">
        <f t="shared" si="8"/>
        <v>3</v>
      </c>
      <c r="D251" s="93" t="s">
        <v>996</v>
      </c>
      <c r="E251" s="94">
        <v>46085</v>
      </c>
      <c r="F251" s="93" t="s">
        <v>792</v>
      </c>
      <c r="G251" s="93" t="s">
        <v>16</v>
      </c>
      <c r="H251" s="93" t="s">
        <v>368</v>
      </c>
      <c r="I251" s="95">
        <v>-61768</v>
      </c>
      <c r="J251" s="95">
        <v>0</v>
      </c>
      <c r="K251" s="95">
        <v>-4941</v>
      </c>
      <c r="L251" s="95">
        <v>-66709</v>
      </c>
      <c r="M251" s="90">
        <v>-66709</v>
      </c>
    </row>
    <row r="252" spans="1:13" ht="20.100000000000001" customHeight="1" x14ac:dyDescent="0.2">
      <c r="A252" s="86" t="s">
        <v>564</v>
      </c>
      <c r="B252" s="64">
        <f t="shared" ref="B252:B283" si="9">MONTH(E252)</f>
        <v>3</v>
      </c>
      <c r="D252" s="93" t="s">
        <v>997</v>
      </c>
      <c r="E252" s="94">
        <v>46085</v>
      </c>
      <c r="F252" s="93" t="s">
        <v>792</v>
      </c>
      <c r="G252" s="93" t="s">
        <v>16</v>
      </c>
      <c r="H252" s="93" t="s">
        <v>370</v>
      </c>
      <c r="I252" s="95">
        <v>-30884</v>
      </c>
      <c r="J252" s="95">
        <v>0</v>
      </c>
      <c r="K252" s="95">
        <v>-2471</v>
      </c>
      <c r="L252" s="95">
        <v>-33355</v>
      </c>
      <c r="M252" s="90">
        <v>-33355</v>
      </c>
    </row>
    <row r="253" spans="1:13" ht="20.100000000000001" customHeight="1" x14ac:dyDescent="0.2">
      <c r="A253" s="86" t="s">
        <v>564</v>
      </c>
      <c r="B253" s="64">
        <f t="shared" si="9"/>
        <v>3</v>
      </c>
      <c r="D253" s="93" t="s">
        <v>998</v>
      </c>
      <c r="E253" s="94">
        <v>46085</v>
      </c>
      <c r="F253" s="93" t="s">
        <v>792</v>
      </c>
      <c r="G253" s="93" t="s">
        <v>16</v>
      </c>
      <c r="H253" s="93" t="s">
        <v>369</v>
      </c>
      <c r="I253" s="95">
        <v>-126170</v>
      </c>
      <c r="J253" s="95">
        <v>0</v>
      </c>
      <c r="K253" s="95">
        <v>-10094</v>
      </c>
      <c r="L253" s="95">
        <v>-136264</v>
      </c>
      <c r="M253" s="90">
        <v>-136264</v>
      </c>
    </row>
    <row r="254" spans="1:13" ht="20.100000000000001" customHeight="1" x14ac:dyDescent="0.2">
      <c r="A254" s="86" t="s">
        <v>564</v>
      </c>
      <c r="B254" s="64">
        <f t="shared" si="9"/>
        <v>3</v>
      </c>
      <c r="D254" s="93" t="s">
        <v>999</v>
      </c>
      <c r="E254" s="94">
        <v>46085</v>
      </c>
      <c r="F254" s="93" t="s">
        <v>792</v>
      </c>
      <c r="G254" s="93" t="s">
        <v>16</v>
      </c>
      <c r="H254" s="93" t="s">
        <v>375</v>
      </c>
      <c r="I254" s="95">
        <v>-33518</v>
      </c>
      <c r="J254" s="95">
        <v>0</v>
      </c>
      <c r="K254" s="95">
        <v>-2681</v>
      </c>
      <c r="L254" s="95">
        <v>-36199</v>
      </c>
      <c r="M254" s="90">
        <v>-36199</v>
      </c>
    </row>
    <row r="255" spans="1:13" ht="20.100000000000001" customHeight="1" x14ac:dyDescent="0.2">
      <c r="A255" s="86" t="s">
        <v>564</v>
      </c>
      <c r="B255" s="64">
        <f t="shared" si="9"/>
        <v>3</v>
      </c>
      <c r="D255" s="93" t="s">
        <v>1000</v>
      </c>
      <c r="E255" s="94">
        <v>46085</v>
      </c>
      <c r="F255" s="93" t="s">
        <v>792</v>
      </c>
      <c r="G255" s="93" t="s">
        <v>16</v>
      </c>
      <c r="H255" s="93" t="s">
        <v>373</v>
      </c>
      <c r="I255" s="95">
        <v>-33518</v>
      </c>
      <c r="J255" s="95">
        <v>0</v>
      </c>
      <c r="K255" s="95">
        <v>-2681</v>
      </c>
      <c r="L255" s="95">
        <v>-36199</v>
      </c>
      <c r="M255" s="90">
        <v>-36199</v>
      </c>
    </row>
    <row r="256" spans="1:13" ht="20.100000000000001" customHeight="1" x14ac:dyDescent="0.2">
      <c r="A256" s="86" t="s">
        <v>564</v>
      </c>
      <c r="B256" s="64">
        <f t="shared" si="9"/>
        <v>3</v>
      </c>
      <c r="D256" s="93" t="s">
        <v>1001</v>
      </c>
      <c r="E256" s="94">
        <v>46085</v>
      </c>
      <c r="F256" s="93" t="s">
        <v>792</v>
      </c>
      <c r="G256" s="93" t="s">
        <v>16</v>
      </c>
      <c r="H256" s="93" t="s">
        <v>366</v>
      </c>
      <c r="I256" s="95">
        <v>-212232</v>
      </c>
      <c r="J256" s="95">
        <v>0</v>
      </c>
      <c r="K256" s="95">
        <v>-16979</v>
      </c>
      <c r="L256" s="95">
        <v>-229211</v>
      </c>
      <c r="M256" s="90">
        <v>-229211</v>
      </c>
    </row>
    <row r="257" spans="1:13" ht="20.100000000000001" customHeight="1" x14ac:dyDescent="0.2">
      <c r="A257" s="86" t="s">
        <v>564</v>
      </c>
      <c r="B257" s="64">
        <f t="shared" si="9"/>
        <v>3</v>
      </c>
      <c r="D257" s="93" t="s">
        <v>1002</v>
      </c>
      <c r="E257" s="94">
        <v>46087</v>
      </c>
      <c r="F257" s="93" t="s">
        <v>792</v>
      </c>
      <c r="G257" s="93" t="s">
        <v>16</v>
      </c>
      <c r="H257" s="93" t="s">
        <v>379</v>
      </c>
      <c r="I257" s="95">
        <v>-61768</v>
      </c>
      <c r="J257" s="95">
        <v>0</v>
      </c>
      <c r="K257" s="95">
        <v>-4941</v>
      </c>
      <c r="L257" s="95">
        <v>-66709</v>
      </c>
      <c r="M257" s="90">
        <v>-66709</v>
      </c>
    </row>
    <row r="258" spans="1:13" ht="20.100000000000001" customHeight="1" x14ac:dyDescent="0.2">
      <c r="A258" s="86" t="s">
        <v>564</v>
      </c>
      <c r="B258" s="64">
        <f t="shared" si="9"/>
        <v>3</v>
      </c>
      <c r="D258" s="93" t="s">
        <v>1003</v>
      </c>
      <c r="E258" s="94">
        <v>46087</v>
      </c>
      <c r="F258" s="93" t="s">
        <v>792</v>
      </c>
      <c r="G258" s="93" t="s">
        <v>16</v>
      </c>
      <c r="H258" s="93" t="s">
        <v>378</v>
      </c>
      <c r="I258" s="95">
        <v>-61768</v>
      </c>
      <c r="J258" s="95">
        <v>0</v>
      </c>
      <c r="K258" s="95">
        <v>-4941</v>
      </c>
      <c r="L258" s="95">
        <v>-66709</v>
      </c>
      <c r="M258" s="90">
        <v>-66709</v>
      </c>
    </row>
    <row r="259" spans="1:13" ht="20.100000000000001" customHeight="1" x14ac:dyDescent="0.2">
      <c r="A259" s="86" t="s">
        <v>564</v>
      </c>
      <c r="B259" s="64">
        <f t="shared" si="9"/>
        <v>3</v>
      </c>
      <c r="D259" s="93" t="s">
        <v>1004</v>
      </c>
      <c r="E259" s="94">
        <v>46088</v>
      </c>
      <c r="F259" s="93" t="s">
        <v>792</v>
      </c>
      <c r="G259" s="93" t="s">
        <v>16</v>
      </c>
      <c r="H259" s="93" t="s">
        <v>380</v>
      </c>
      <c r="I259" s="95">
        <v>-106116</v>
      </c>
      <c r="J259" s="95">
        <v>0</v>
      </c>
      <c r="K259" s="95">
        <v>-8489</v>
      </c>
      <c r="L259" s="95">
        <v>-114605</v>
      </c>
      <c r="M259" s="90">
        <v>-114605</v>
      </c>
    </row>
    <row r="260" spans="1:13" ht="20.100000000000001" customHeight="1" x14ac:dyDescent="0.2">
      <c r="A260" s="86" t="s">
        <v>564</v>
      </c>
      <c r="B260" s="64">
        <f t="shared" si="9"/>
        <v>3</v>
      </c>
      <c r="D260" s="93" t="s">
        <v>1005</v>
      </c>
      <c r="E260" s="94">
        <v>46090</v>
      </c>
      <c r="F260" s="93" t="s">
        <v>792</v>
      </c>
      <c r="G260" s="93" t="s">
        <v>16</v>
      </c>
      <c r="H260" s="93" t="s">
        <v>381</v>
      </c>
      <c r="I260" s="95">
        <v>-16759</v>
      </c>
      <c r="J260" s="95">
        <v>0</v>
      </c>
      <c r="K260" s="95">
        <v>-1341</v>
      </c>
      <c r="L260" s="95">
        <v>-18100</v>
      </c>
      <c r="M260" s="90">
        <v>-18100</v>
      </c>
    </row>
    <row r="261" spans="1:13" ht="20.100000000000001" customHeight="1" x14ac:dyDescent="0.2">
      <c r="A261" s="86" t="s">
        <v>564</v>
      </c>
      <c r="B261" s="64">
        <f t="shared" si="9"/>
        <v>3</v>
      </c>
      <c r="D261" s="93" t="s">
        <v>1006</v>
      </c>
      <c r="E261" s="94">
        <v>46090</v>
      </c>
      <c r="F261" s="93" t="s">
        <v>792</v>
      </c>
      <c r="G261" s="93" t="s">
        <v>16</v>
      </c>
      <c r="H261" s="93" t="s">
        <v>384</v>
      </c>
      <c r="I261" s="95">
        <v>-16759</v>
      </c>
      <c r="J261" s="95">
        <v>0</v>
      </c>
      <c r="K261" s="95">
        <v>-1341</v>
      </c>
      <c r="L261" s="95">
        <v>-18100</v>
      </c>
      <c r="M261" s="90">
        <v>-18100</v>
      </c>
    </row>
    <row r="262" spans="1:13" ht="20.100000000000001" customHeight="1" x14ac:dyDescent="0.2">
      <c r="A262" s="86" t="s">
        <v>564</v>
      </c>
      <c r="B262" s="64">
        <f t="shared" si="9"/>
        <v>3</v>
      </c>
      <c r="D262" s="93" t="s">
        <v>1007</v>
      </c>
      <c r="E262" s="94">
        <v>46090</v>
      </c>
      <c r="F262" s="93" t="s">
        <v>792</v>
      </c>
      <c r="G262" s="93" t="s">
        <v>16</v>
      </c>
      <c r="H262" s="93" t="s">
        <v>383</v>
      </c>
      <c r="I262" s="95">
        <v>-30884</v>
      </c>
      <c r="J262" s="95">
        <v>0</v>
      </c>
      <c r="K262" s="95">
        <v>-2471</v>
      </c>
      <c r="L262" s="95">
        <v>-33355</v>
      </c>
      <c r="M262" s="90">
        <v>-33355</v>
      </c>
    </row>
    <row r="263" spans="1:13" ht="20.100000000000001" customHeight="1" x14ac:dyDescent="0.2">
      <c r="A263" s="86" t="s">
        <v>564</v>
      </c>
      <c r="B263" s="64">
        <f t="shared" si="9"/>
        <v>3</v>
      </c>
      <c r="D263" s="93" t="s">
        <v>1008</v>
      </c>
      <c r="E263" s="94">
        <v>46090</v>
      </c>
      <c r="F263" s="93" t="s">
        <v>792</v>
      </c>
      <c r="G263" s="93" t="s">
        <v>16</v>
      </c>
      <c r="H263" s="93" t="s">
        <v>382</v>
      </c>
      <c r="I263" s="95">
        <v>-33518</v>
      </c>
      <c r="J263" s="95">
        <v>0</v>
      </c>
      <c r="K263" s="95">
        <v>-2681</v>
      </c>
      <c r="L263" s="95">
        <v>-36199</v>
      </c>
      <c r="M263" s="90">
        <v>-36199</v>
      </c>
    </row>
    <row r="264" spans="1:13" ht="20.100000000000001" customHeight="1" x14ac:dyDescent="0.2">
      <c r="A264" s="86" t="s">
        <v>564</v>
      </c>
      <c r="B264" s="64">
        <f t="shared" si="9"/>
        <v>3</v>
      </c>
      <c r="D264" s="93" t="s">
        <v>1009</v>
      </c>
      <c r="E264" s="94">
        <v>46091</v>
      </c>
      <c r="F264" s="93" t="s">
        <v>792</v>
      </c>
      <c r="G264" s="93" t="s">
        <v>16</v>
      </c>
      <c r="H264" s="93" t="s">
        <v>387</v>
      </c>
      <c r="I264" s="95">
        <v>-61768</v>
      </c>
      <c r="J264" s="95">
        <v>0</v>
      </c>
      <c r="K264" s="95">
        <v>-4941</v>
      </c>
      <c r="L264" s="95">
        <v>-66709</v>
      </c>
      <c r="M264" s="90">
        <v>-66709</v>
      </c>
    </row>
    <row r="265" spans="1:13" ht="20.100000000000001" customHeight="1" x14ac:dyDescent="0.2">
      <c r="A265" s="86" t="s">
        <v>564</v>
      </c>
      <c r="B265" s="64">
        <f t="shared" si="9"/>
        <v>3</v>
      </c>
      <c r="D265" s="93" t="s">
        <v>1010</v>
      </c>
      <c r="E265" s="94">
        <v>46091</v>
      </c>
      <c r="F265" s="93" t="s">
        <v>792</v>
      </c>
      <c r="G265" s="93" t="s">
        <v>16</v>
      </c>
      <c r="H265" s="93" t="s">
        <v>390</v>
      </c>
      <c r="I265" s="95">
        <v>-61768</v>
      </c>
      <c r="J265" s="95">
        <v>0</v>
      </c>
      <c r="K265" s="95">
        <v>-4941</v>
      </c>
      <c r="L265" s="95">
        <v>-66709</v>
      </c>
      <c r="M265" s="90">
        <v>-66709</v>
      </c>
    </row>
    <row r="266" spans="1:13" ht="20.100000000000001" customHeight="1" x14ac:dyDescent="0.2">
      <c r="A266" s="86" t="s">
        <v>564</v>
      </c>
      <c r="B266" s="64">
        <f t="shared" si="9"/>
        <v>3</v>
      </c>
      <c r="D266" s="93" t="s">
        <v>1011</v>
      </c>
      <c r="E266" s="94">
        <v>46091</v>
      </c>
      <c r="F266" s="93" t="s">
        <v>792</v>
      </c>
      <c r="G266" s="93" t="s">
        <v>16</v>
      </c>
      <c r="H266" s="93" t="s">
        <v>385</v>
      </c>
      <c r="I266" s="95">
        <v>-212232</v>
      </c>
      <c r="J266" s="95">
        <v>0</v>
      </c>
      <c r="K266" s="95">
        <v>-16979</v>
      </c>
      <c r="L266" s="95">
        <v>-229211</v>
      </c>
      <c r="M266" s="90">
        <v>-229211</v>
      </c>
    </row>
    <row r="267" spans="1:13" ht="20.100000000000001" customHeight="1" x14ac:dyDescent="0.2">
      <c r="A267" s="86" t="s">
        <v>564</v>
      </c>
      <c r="B267" s="64">
        <f t="shared" si="9"/>
        <v>3</v>
      </c>
      <c r="D267" s="93" t="s">
        <v>1012</v>
      </c>
      <c r="E267" s="94">
        <v>46091</v>
      </c>
      <c r="F267" s="93" t="s">
        <v>792</v>
      </c>
      <c r="G267" s="93" t="s">
        <v>16</v>
      </c>
      <c r="H267" s="93" t="s">
        <v>389</v>
      </c>
      <c r="I267" s="95">
        <v>-61768</v>
      </c>
      <c r="J267" s="95">
        <v>0</v>
      </c>
      <c r="K267" s="95">
        <v>-4941</v>
      </c>
      <c r="L267" s="95">
        <v>-66709</v>
      </c>
      <c r="M267" s="90">
        <v>-66709</v>
      </c>
    </row>
    <row r="268" spans="1:13" ht="20.100000000000001" customHeight="1" x14ac:dyDescent="0.2">
      <c r="A268" s="86" t="s">
        <v>564</v>
      </c>
      <c r="B268" s="64">
        <f t="shared" si="9"/>
        <v>3</v>
      </c>
      <c r="D268" s="93" t="s">
        <v>1013</v>
      </c>
      <c r="E268" s="94">
        <v>46091</v>
      </c>
      <c r="F268" s="93" t="s">
        <v>792</v>
      </c>
      <c r="G268" s="93" t="s">
        <v>16</v>
      </c>
      <c r="H268" s="93" t="s">
        <v>388</v>
      </c>
      <c r="I268" s="95">
        <v>-61768</v>
      </c>
      <c r="J268" s="95">
        <v>0</v>
      </c>
      <c r="K268" s="95">
        <v>-4941</v>
      </c>
      <c r="L268" s="95">
        <v>-66709</v>
      </c>
      <c r="M268" s="90">
        <v>-66709</v>
      </c>
    </row>
    <row r="269" spans="1:13" ht="20.100000000000001" customHeight="1" x14ac:dyDescent="0.2">
      <c r="A269" s="86" t="s">
        <v>564</v>
      </c>
      <c r="B269" s="64">
        <f t="shared" si="9"/>
        <v>3</v>
      </c>
      <c r="D269" s="93" t="s">
        <v>1014</v>
      </c>
      <c r="E269" s="94">
        <v>46091</v>
      </c>
      <c r="F269" s="93" t="s">
        <v>792</v>
      </c>
      <c r="G269" s="93" t="s">
        <v>16</v>
      </c>
      <c r="H269" s="93" t="s">
        <v>386</v>
      </c>
      <c r="I269" s="95">
        <v>-61768</v>
      </c>
      <c r="J269" s="95">
        <v>0</v>
      </c>
      <c r="K269" s="95">
        <v>-4941</v>
      </c>
      <c r="L269" s="95">
        <v>-66709</v>
      </c>
      <c r="M269" s="90">
        <v>-66709</v>
      </c>
    </row>
    <row r="270" spans="1:13" ht="20.100000000000001" customHeight="1" x14ac:dyDescent="0.2">
      <c r="A270" s="86" t="s">
        <v>564</v>
      </c>
      <c r="B270" s="64">
        <f t="shared" si="9"/>
        <v>3</v>
      </c>
      <c r="D270" s="93" t="s">
        <v>1015</v>
      </c>
      <c r="E270" s="94">
        <v>46092</v>
      </c>
      <c r="F270" s="93" t="s">
        <v>792</v>
      </c>
      <c r="G270" s="93" t="s">
        <v>16</v>
      </c>
      <c r="H270" s="93" t="s">
        <v>392</v>
      </c>
      <c r="I270" s="95">
        <v>-39434</v>
      </c>
      <c r="J270" s="95">
        <v>0</v>
      </c>
      <c r="K270" s="95">
        <v>-3155</v>
      </c>
      <c r="L270" s="95">
        <v>-42589</v>
      </c>
      <c r="M270" s="90">
        <v>-42589</v>
      </c>
    </row>
    <row r="271" spans="1:13" ht="20.100000000000001" customHeight="1" x14ac:dyDescent="0.2">
      <c r="A271" s="86" t="s">
        <v>564</v>
      </c>
      <c r="B271" s="64">
        <f t="shared" si="9"/>
        <v>3</v>
      </c>
      <c r="D271" s="93" t="s">
        <v>1016</v>
      </c>
      <c r="E271" s="94">
        <v>46092</v>
      </c>
      <c r="F271" s="93" t="s">
        <v>792</v>
      </c>
      <c r="G271" s="93" t="s">
        <v>16</v>
      </c>
      <c r="H271" s="93" t="s">
        <v>391</v>
      </c>
      <c r="I271" s="95">
        <v>-19717</v>
      </c>
      <c r="J271" s="95">
        <v>0</v>
      </c>
      <c r="K271" s="95">
        <v>-1577</v>
      </c>
      <c r="L271" s="95">
        <v>-21294</v>
      </c>
      <c r="M271" s="90">
        <v>-21294</v>
      </c>
    </row>
    <row r="272" spans="1:13" ht="20.100000000000001" customHeight="1" x14ac:dyDescent="0.2">
      <c r="A272" s="86" t="s">
        <v>564</v>
      </c>
      <c r="B272" s="64">
        <f t="shared" si="9"/>
        <v>3</v>
      </c>
      <c r="D272" s="93" t="s">
        <v>1017</v>
      </c>
      <c r="E272" s="94">
        <v>46093</v>
      </c>
      <c r="F272" s="93" t="s">
        <v>792</v>
      </c>
      <c r="G272" s="93" t="s">
        <v>16</v>
      </c>
      <c r="H272" s="93" t="s">
        <v>395</v>
      </c>
      <c r="I272" s="95">
        <v>-16759</v>
      </c>
      <c r="J272" s="95">
        <v>0</v>
      </c>
      <c r="K272" s="95">
        <v>-1341</v>
      </c>
      <c r="L272" s="95">
        <v>-18100</v>
      </c>
      <c r="M272" s="90">
        <v>-18100</v>
      </c>
    </row>
    <row r="273" spans="1:13" ht="20.100000000000001" customHeight="1" x14ac:dyDescent="0.2">
      <c r="A273" s="86" t="s">
        <v>564</v>
      </c>
      <c r="B273" s="64">
        <f t="shared" si="9"/>
        <v>3</v>
      </c>
      <c r="D273" s="93" t="s">
        <v>1018</v>
      </c>
      <c r="E273" s="94">
        <v>46093</v>
      </c>
      <c r="F273" s="93" t="s">
        <v>792</v>
      </c>
      <c r="G273" s="93" t="s">
        <v>16</v>
      </c>
      <c r="H273" s="93" t="s">
        <v>396</v>
      </c>
      <c r="I273" s="95">
        <v>-33518</v>
      </c>
      <c r="J273" s="95">
        <v>0</v>
      </c>
      <c r="K273" s="95">
        <v>-2681</v>
      </c>
      <c r="L273" s="95">
        <v>-36199</v>
      </c>
      <c r="M273" s="90">
        <v>-36199</v>
      </c>
    </row>
    <row r="274" spans="1:13" ht="20.100000000000001" customHeight="1" x14ac:dyDescent="0.2">
      <c r="A274" s="86" t="s">
        <v>564</v>
      </c>
      <c r="B274" s="64">
        <f t="shared" si="9"/>
        <v>3</v>
      </c>
      <c r="D274" s="93" t="s">
        <v>1019</v>
      </c>
      <c r="E274" s="94">
        <v>46093</v>
      </c>
      <c r="F274" s="93" t="s">
        <v>794</v>
      </c>
      <c r="G274" s="93" t="s">
        <v>17</v>
      </c>
      <c r="H274" s="93" t="s">
        <v>393</v>
      </c>
      <c r="I274" s="95">
        <v>-106116</v>
      </c>
      <c r="J274" s="95">
        <v>0</v>
      </c>
      <c r="K274" s="95">
        <v>-8489</v>
      </c>
      <c r="L274" s="95">
        <v>-114605</v>
      </c>
      <c r="M274" s="90">
        <v>-114605</v>
      </c>
    </row>
    <row r="275" spans="1:13" ht="20.100000000000001" customHeight="1" x14ac:dyDescent="0.2">
      <c r="A275" s="86" t="s">
        <v>564</v>
      </c>
      <c r="B275" s="64">
        <f t="shared" si="9"/>
        <v>3</v>
      </c>
      <c r="D275" s="93" t="s">
        <v>1020</v>
      </c>
      <c r="E275" s="94">
        <v>46093</v>
      </c>
      <c r="F275" s="93" t="s">
        <v>792</v>
      </c>
      <c r="G275" s="93" t="s">
        <v>16</v>
      </c>
      <c r="H275" s="93" t="s">
        <v>397</v>
      </c>
      <c r="I275" s="95">
        <v>-30884</v>
      </c>
      <c r="J275" s="95">
        <v>0</v>
      </c>
      <c r="K275" s="95">
        <v>-2471</v>
      </c>
      <c r="L275" s="95">
        <v>-33355</v>
      </c>
      <c r="M275" s="90">
        <v>-33355</v>
      </c>
    </row>
    <row r="276" spans="1:13" ht="20.100000000000001" customHeight="1" x14ac:dyDescent="0.2">
      <c r="A276" s="86" t="s">
        <v>564</v>
      </c>
      <c r="B276" s="64">
        <f t="shared" si="9"/>
        <v>3</v>
      </c>
      <c r="D276" s="93" t="s">
        <v>1021</v>
      </c>
      <c r="E276" s="94">
        <v>46093</v>
      </c>
      <c r="F276" s="93" t="s">
        <v>792</v>
      </c>
      <c r="G276" s="93" t="s">
        <v>16</v>
      </c>
      <c r="H276" s="93" t="s">
        <v>394</v>
      </c>
      <c r="I276" s="95">
        <v>-30884</v>
      </c>
      <c r="J276" s="95">
        <v>0</v>
      </c>
      <c r="K276" s="95">
        <v>-2471</v>
      </c>
      <c r="L276" s="95">
        <v>-33355</v>
      </c>
      <c r="M276" s="90">
        <v>-33355</v>
      </c>
    </row>
    <row r="277" spans="1:13" ht="20.100000000000001" customHeight="1" x14ac:dyDescent="0.2">
      <c r="A277" s="86" t="s">
        <v>564</v>
      </c>
      <c r="B277" s="64">
        <f t="shared" si="9"/>
        <v>3</v>
      </c>
      <c r="D277" s="93" t="s">
        <v>1022</v>
      </c>
      <c r="E277" s="94">
        <v>46097</v>
      </c>
      <c r="F277" s="93" t="s">
        <v>792</v>
      </c>
      <c r="G277" s="93" t="s">
        <v>16</v>
      </c>
      <c r="H277" s="93" t="s">
        <v>398</v>
      </c>
      <c r="I277" s="95">
        <v>-61768</v>
      </c>
      <c r="J277" s="95">
        <v>0</v>
      </c>
      <c r="K277" s="95">
        <v>-4941</v>
      </c>
      <c r="L277" s="95">
        <v>-66709</v>
      </c>
      <c r="M277" s="90">
        <v>-66709</v>
      </c>
    </row>
    <row r="278" spans="1:13" ht="20.100000000000001" customHeight="1" x14ac:dyDescent="0.2">
      <c r="A278" s="86" t="s">
        <v>564</v>
      </c>
      <c r="B278" s="64">
        <f t="shared" si="9"/>
        <v>3</v>
      </c>
      <c r="D278" s="93" t="s">
        <v>1023</v>
      </c>
      <c r="E278" s="94">
        <v>46097</v>
      </c>
      <c r="F278" s="93" t="s">
        <v>792</v>
      </c>
      <c r="G278" s="93" t="s">
        <v>16</v>
      </c>
      <c r="H278" s="93" t="s">
        <v>399</v>
      </c>
      <c r="I278" s="95">
        <v>-106116</v>
      </c>
      <c r="J278" s="95">
        <v>0</v>
      </c>
      <c r="K278" s="95">
        <v>-8489</v>
      </c>
      <c r="L278" s="95">
        <v>-114605</v>
      </c>
      <c r="M278" s="90">
        <v>-114605</v>
      </c>
    </row>
    <row r="279" spans="1:13" ht="20.100000000000001" customHeight="1" x14ac:dyDescent="0.2">
      <c r="A279" s="86" t="s">
        <v>564</v>
      </c>
      <c r="B279" s="64">
        <f t="shared" si="9"/>
        <v>3</v>
      </c>
      <c r="D279" s="93" t="s">
        <v>1024</v>
      </c>
      <c r="E279" s="94">
        <v>46097</v>
      </c>
      <c r="F279" s="93" t="s">
        <v>792</v>
      </c>
      <c r="G279" s="93" t="s">
        <v>16</v>
      </c>
      <c r="H279" s="93" t="s">
        <v>400</v>
      </c>
      <c r="I279" s="95">
        <v>-106116</v>
      </c>
      <c r="J279" s="95">
        <v>0</v>
      </c>
      <c r="K279" s="95">
        <v>-8489</v>
      </c>
      <c r="L279" s="95">
        <v>-114605</v>
      </c>
      <c r="M279" s="90">
        <v>-114605</v>
      </c>
    </row>
    <row r="280" spans="1:13" ht="20.100000000000001" customHeight="1" x14ac:dyDescent="0.2">
      <c r="A280" s="86" t="s">
        <v>564</v>
      </c>
      <c r="B280" s="64">
        <f t="shared" si="9"/>
        <v>3</v>
      </c>
      <c r="D280" s="93" t="s">
        <v>1025</v>
      </c>
      <c r="E280" s="94">
        <v>46097</v>
      </c>
      <c r="F280" s="93" t="s">
        <v>792</v>
      </c>
      <c r="G280" s="93" t="s">
        <v>16</v>
      </c>
      <c r="H280" s="93" t="s">
        <v>401</v>
      </c>
      <c r="I280" s="95">
        <v>-106116</v>
      </c>
      <c r="J280" s="95">
        <v>0</v>
      </c>
      <c r="K280" s="95">
        <v>-8489</v>
      </c>
      <c r="L280" s="95">
        <v>-114605</v>
      </c>
      <c r="M280" s="90">
        <v>-114605</v>
      </c>
    </row>
    <row r="281" spans="1:13" ht="20.100000000000001" customHeight="1" x14ac:dyDescent="0.2">
      <c r="A281" s="86" t="s">
        <v>564</v>
      </c>
      <c r="B281" s="64">
        <f t="shared" si="9"/>
        <v>3</v>
      </c>
      <c r="D281" s="93" t="s">
        <v>1026</v>
      </c>
      <c r="E281" s="94">
        <v>46099</v>
      </c>
      <c r="F281" s="93" t="s">
        <v>792</v>
      </c>
      <c r="G281" s="93" t="s">
        <v>16</v>
      </c>
      <c r="H281" s="93" t="s">
        <v>406</v>
      </c>
      <c r="I281" s="95">
        <v>-106116</v>
      </c>
      <c r="J281" s="95">
        <v>0</v>
      </c>
      <c r="K281" s="95">
        <v>-8489</v>
      </c>
      <c r="L281" s="95">
        <v>-114605</v>
      </c>
      <c r="M281" s="90">
        <v>-114605</v>
      </c>
    </row>
    <row r="282" spans="1:13" ht="20.100000000000001" customHeight="1" x14ac:dyDescent="0.2">
      <c r="A282" s="86" t="s">
        <v>564</v>
      </c>
      <c r="B282" s="64">
        <f t="shared" si="9"/>
        <v>3</v>
      </c>
      <c r="D282" s="93" t="s">
        <v>1027</v>
      </c>
      <c r="E282" s="94">
        <v>46099</v>
      </c>
      <c r="F282" s="93" t="s">
        <v>792</v>
      </c>
      <c r="G282" s="93" t="s">
        <v>16</v>
      </c>
      <c r="H282" s="93" t="s">
        <v>402</v>
      </c>
      <c r="I282" s="95">
        <v>-106116</v>
      </c>
      <c r="J282" s="95">
        <v>0</v>
      </c>
      <c r="K282" s="95">
        <v>-8489</v>
      </c>
      <c r="L282" s="95">
        <v>-114605</v>
      </c>
      <c r="M282" s="90">
        <v>-114605</v>
      </c>
    </row>
    <row r="283" spans="1:13" ht="20.100000000000001" customHeight="1" x14ac:dyDescent="0.2">
      <c r="A283" s="86" t="s">
        <v>564</v>
      </c>
      <c r="B283" s="64">
        <f t="shared" si="9"/>
        <v>3</v>
      </c>
      <c r="D283" s="93" t="s">
        <v>1028</v>
      </c>
      <c r="E283" s="94">
        <v>46099</v>
      </c>
      <c r="F283" s="93" t="s">
        <v>792</v>
      </c>
      <c r="G283" s="93" t="s">
        <v>16</v>
      </c>
      <c r="H283" s="93" t="s">
        <v>414</v>
      </c>
      <c r="I283" s="95">
        <v>-33518</v>
      </c>
      <c r="J283" s="95">
        <v>0</v>
      </c>
      <c r="K283" s="95">
        <v>-2681</v>
      </c>
      <c r="L283" s="95">
        <v>-36199</v>
      </c>
      <c r="M283" s="90">
        <v>-36199</v>
      </c>
    </row>
    <row r="284" spans="1:13" ht="20.100000000000001" customHeight="1" x14ac:dyDescent="0.2">
      <c r="A284" s="86" t="s">
        <v>564</v>
      </c>
      <c r="B284" s="64">
        <f t="shared" ref="B284:B315" si="10">MONTH(E284)</f>
        <v>3</v>
      </c>
      <c r="D284" s="93" t="s">
        <v>1029</v>
      </c>
      <c r="E284" s="94">
        <v>46099</v>
      </c>
      <c r="F284" s="93" t="s">
        <v>792</v>
      </c>
      <c r="G284" s="93" t="s">
        <v>16</v>
      </c>
      <c r="H284" s="93" t="s">
        <v>411</v>
      </c>
      <c r="I284" s="95">
        <v>-106116</v>
      </c>
      <c r="J284" s="95">
        <v>0</v>
      </c>
      <c r="K284" s="95">
        <v>-8489</v>
      </c>
      <c r="L284" s="95">
        <v>-114605</v>
      </c>
      <c r="M284" s="90">
        <v>-114605</v>
      </c>
    </row>
    <row r="285" spans="1:13" ht="20.100000000000001" customHeight="1" x14ac:dyDescent="0.2">
      <c r="A285" s="86" t="s">
        <v>564</v>
      </c>
      <c r="B285" s="64">
        <f t="shared" si="10"/>
        <v>3</v>
      </c>
      <c r="D285" s="93" t="s">
        <v>1030</v>
      </c>
      <c r="E285" s="94">
        <v>46099</v>
      </c>
      <c r="F285" s="93" t="s">
        <v>792</v>
      </c>
      <c r="G285" s="93" t="s">
        <v>16</v>
      </c>
      <c r="H285" s="93" t="s">
        <v>413</v>
      </c>
      <c r="I285" s="95">
        <v>-22340</v>
      </c>
      <c r="J285" s="95">
        <v>0</v>
      </c>
      <c r="K285" s="95">
        <v>-1787</v>
      </c>
      <c r="L285" s="95">
        <v>-24127</v>
      </c>
      <c r="M285" s="90">
        <v>-24127</v>
      </c>
    </row>
    <row r="286" spans="1:13" ht="20.100000000000001" customHeight="1" x14ac:dyDescent="0.2">
      <c r="A286" s="86" t="s">
        <v>564</v>
      </c>
      <c r="B286" s="64">
        <f t="shared" si="10"/>
        <v>3</v>
      </c>
      <c r="D286" s="93" t="s">
        <v>1031</v>
      </c>
      <c r="E286" s="94">
        <v>46099</v>
      </c>
      <c r="F286" s="93" t="s">
        <v>792</v>
      </c>
      <c r="G286" s="93" t="s">
        <v>16</v>
      </c>
      <c r="H286" s="93" t="s">
        <v>405</v>
      </c>
      <c r="I286" s="95">
        <v>-16759</v>
      </c>
      <c r="J286" s="95">
        <v>0</v>
      </c>
      <c r="K286" s="95">
        <v>-1341</v>
      </c>
      <c r="L286" s="95">
        <v>-18100</v>
      </c>
      <c r="M286" s="90">
        <v>-18100</v>
      </c>
    </row>
    <row r="287" spans="1:13" ht="20.100000000000001" customHeight="1" x14ac:dyDescent="0.2">
      <c r="A287" s="86" t="s">
        <v>564</v>
      </c>
      <c r="B287" s="64">
        <f t="shared" si="10"/>
        <v>3</v>
      </c>
      <c r="D287" s="93" t="s">
        <v>1032</v>
      </c>
      <c r="E287" s="94">
        <v>46099</v>
      </c>
      <c r="F287" s="93" t="s">
        <v>792</v>
      </c>
      <c r="G287" s="93" t="s">
        <v>16</v>
      </c>
      <c r="H287" s="93" t="s">
        <v>408</v>
      </c>
      <c r="I287" s="95">
        <v>-106116</v>
      </c>
      <c r="J287" s="95">
        <v>0</v>
      </c>
      <c r="K287" s="95">
        <v>-8489</v>
      </c>
      <c r="L287" s="95">
        <v>-114605</v>
      </c>
      <c r="M287" s="90">
        <v>-114605</v>
      </c>
    </row>
    <row r="288" spans="1:13" ht="20.100000000000001" customHeight="1" x14ac:dyDescent="0.2">
      <c r="A288" s="86" t="s">
        <v>564</v>
      </c>
      <c r="B288" s="64">
        <f t="shared" si="10"/>
        <v>3</v>
      </c>
      <c r="D288" s="93" t="s">
        <v>1033</v>
      </c>
      <c r="E288" s="94">
        <v>46099</v>
      </c>
      <c r="F288" s="93" t="s">
        <v>792</v>
      </c>
      <c r="G288" s="93" t="s">
        <v>16</v>
      </c>
      <c r="H288" s="93" t="s">
        <v>403</v>
      </c>
      <c r="I288" s="95">
        <v>-106116</v>
      </c>
      <c r="J288" s="95">
        <v>0</v>
      </c>
      <c r="K288" s="95">
        <v>-8489</v>
      </c>
      <c r="L288" s="95">
        <v>-114605</v>
      </c>
      <c r="M288" s="90">
        <v>-114605</v>
      </c>
    </row>
    <row r="289" spans="1:13" ht="20.100000000000001" customHeight="1" x14ac:dyDescent="0.2">
      <c r="A289" s="86" t="s">
        <v>564</v>
      </c>
      <c r="B289" s="64">
        <f t="shared" si="10"/>
        <v>3</v>
      </c>
      <c r="D289" s="93" t="s">
        <v>1034</v>
      </c>
      <c r="E289" s="94">
        <v>46099</v>
      </c>
      <c r="F289" s="93" t="s">
        <v>792</v>
      </c>
      <c r="G289" s="93" t="s">
        <v>16</v>
      </c>
      <c r="H289" s="93" t="s">
        <v>410</v>
      </c>
      <c r="I289" s="95">
        <v>-106116</v>
      </c>
      <c r="J289" s="95">
        <v>0</v>
      </c>
      <c r="K289" s="95">
        <v>-8489</v>
      </c>
      <c r="L289" s="95">
        <v>-114605</v>
      </c>
      <c r="M289" s="90">
        <v>-114605</v>
      </c>
    </row>
    <row r="290" spans="1:13" ht="20.100000000000001" customHeight="1" x14ac:dyDescent="0.2">
      <c r="A290" s="86" t="s">
        <v>564</v>
      </c>
      <c r="B290" s="64">
        <f t="shared" si="10"/>
        <v>3</v>
      </c>
      <c r="D290" s="93" t="s">
        <v>1035</v>
      </c>
      <c r="E290" s="94">
        <v>46099</v>
      </c>
      <c r="F290" s="93" t="s">
        <v>792</v>
      </c>
      <c r="G290" s="93" t="s">
        <v>16</v>
      </c>
      <c r="H290" s="93" t="s">
        <v>404</v>
      </c>
      <c r="I290" s="95">
        <v>-39434</v>
      </c>
      <c r="J290" s="95">
        <v>0</v>
      </c>
      <c r="K290" s="95">
        <v>-3155</v>
      </c>
      <c r="L290" s="95">
        <v>-42589</v>
      </c>
      <c r="M290" s="90">
        <v>-42589</v>
      </c>
    </row>
    <row r="291" spans="1:13" ht="20.100000000000001" customHeight="1" x14ac:dyDescent="0.2">
      <c r="A291" s="86" t="s">
        <v>564</v>
      </c>
      <c r="B291" s="64">
        <f t="shared" si="10"/>
        <v>3</v>
      </c>
      <c r="D291" s="93" t="s">
        <v>1036</v>
      </c>
      <c r="E291" s="94">
        <v>46099</v>
      </c>
      <c r="F291" s="93" t="s">
        <v>792</v>
      </c>
      <c r="G291" s="93" t="s">
        <v>16</v>
      </c>
      <c r="H291" s="93" t="s">
        <v>409</v>
      </c>
      <c r="I291" s="95">
        <v>-106116</v>
      </c>
      <c r="J291" s="95">
        <v>0</v>
      </c>
      <c r="K291" s="95">
        <v>-8489</v>
      </c>
      <c r="L291" s="95">
        <v>-114605</v>
      </c>
      <c r="M291" s="90">
        <v>-114605</v>
      </c>
    </row>
    <row r="292" spans="1:13" ht="20.100000000000001" customHeight="1" x14ac:dyDescent="0.2">
      <c r="A292" s="86" t="s">
        <v>564</v>
      </c>
      <c r="B292" s="64">
        <f t="shared" si="10"/>
        <v>3</v>
      </c>
      <c r="D292" s="93" t="s">
        <v>1037</v>
      </c>
      <c r="E292" s="94">
        <v>46099</v>
      </c>
      <c r="F292" s="93" t="s">
        <v>792</v>
      </c>
      <c r="G292" s="93" t="s">
        <v>16</v>
      </c>
      <c r="H292" s="93" t="s">
        <v>407</v>
      </c>
      <c r="I292" s="95">
        <v>-106116</v>
      </c>
      <c r="J292" s="95">
        <v>0</v>
      </c>
      <c r="K292" s="95">
        <v>-8489</v>
      </c>
      <c r="L292" s="95">
        <v>-114605</v>
      </c>
      <c r="M292" s="90">
        <v>-114605</v>
      </c>
    </row>
    <row r="293" spans="1:13" ht="20.100000000000001" customHeight="1" x14ac:dyDescent="0.2">
      <c r="A293" s="86" t="s">
        <v>564</v>
      </c>
      <c r="B293" s="64">
        <f t="shared" si="10"/>
        <v>3</v>
      </c>
      <c r="D293" s="93" t="s">
        <v>1038</v>
      </c>
      <c r="E293" s="94">
        <v>46099</v>
      </c>
      <c r="F293" s="93" t="s">
        <v>792</v>
      </c>
      <c r="G293" s="93" t="s">
        <v>16</v>
      </c>
      <c r="H293" s="93" t="s">
        <v>412</v>
      </c>
      <c r="I293" s="95">
        <v>-106116</v>
      </c>
      <c r="J293" s="95">
        <v>0</v>
      </c>
      <c r="K293" s="95">
        <v>-8489</v>
      </c>
      <c r="L293" s="95">
        <v>-114605</v>
      </c>
      <c r="M293" s="90">
        <v>-114605</v>
      </c>
    </row>
    <row r="294" spans="1:13" ht="20.100000000000001" customHeight="1" x14ac:dyDescent="0.2">
      <c r="A294" s="86" t="s">
        <v>564</v>
      </c>
      <c r="B294" s="64">
        <f t="shared" si="10"/>
        <v>3</v>
      </c>
      <c r="D294" s="93" t="s">
        <v>1039</v>
      </c>
      <c r="E294" s="94">
        <v>46100</v>
      </c>
      <c r="F294" s="93" t="s">
        <v>792</v>
      </c>
      <c r="G294" s="93" t="s">
        <v>16</v>
      </c>
      <c r="H294" s="93" t="s">
        <v>415</v>
      </c>
      <c r="I294" s="95">
        <v>-106116</v>
      </c>
      <c r="J294" s="95">
        <v>0</v>
      </c>
      <c r="K294" s="95">
        <v>-8489</v>
      </c>
      <c r="L294" s="95">
        <v>-114605</v>
      </c>
      <c r="M294" s="90">
        <v>-114605</v>
      </c>
    </row>
    <row r="295" spans="1:13" ht="20.100000000000001" customHeight="1" x14ac:dyDescent="0.2">
      <c r="A295" s="86" t="s">
        <v>564</v>
      </c>
      <c r="B295" s="64">
        <f t="shared" si="10"/>
        <v>3</v>
      </c>
      <c r="D295" s="93" t="s">
        <v>1040</v>
      </c>
      <c r="E295" s="94">
        <v>46100</v>
      </c>
      <c r="F295" s="93" t="s">
        <v>792</v>
      </c>
      <c r="G295" s="93" t="s">
        <v>16</v>
      </c>
      <c r="H295" s="93" t="s">
        <v>416</v>
      </c>
      <c r="I295" s="95">
        <v>-318348</v>
      </c>
      <c r="J295" s="95">
        <v>0</v>
      </c>
      <c r="K295" s="95">
        <v>-25468</v>
      </c>
      <c r="L295" s="95">
        <v>-343816</v>
      </c>
      <c r="M295" s="90">
        <v>-343816</v>
      </c>
    </row>
    <row r="296" spans="1:13" ht="20.100000000000001" customHeight="1" x14ac:dyDescent="0.2">
      <c r="A296" s="86" t="s">
        <v>564</v>
      </c>
      <c r="B296" s="64">
        <f t="shared" si="10"/>
        <v>3</v>
      </c>
      <c r="D296" s="93" t="s">
        <v>1041</v>
      </c>
      <c r="E296" s="94">
        <v>46100</v>
      </c>
      <c r="F296" s="93" t="s">
        <v>792</v>
      </c>
      <c r="G296" s="93" t="s">
        <v>16</v>
      </c>
      <c r="H296" s="93" t="s">
        <v>417</v>
      </c>
      <c r="I296" s="95">
        <v>-30884</v>
      </c>
      <c r="J296" s="95">
        <v>0</v>
      </c>
      <c r="K296" s="95">
        <v>-2471</v>
      </c>
      <c r="L296" s="95">
        <v>-33355</v>
      </c>
      <c r="M296" s="90">
        <v>-33355</v>
      </c>
    </row>
    <row r="297" spans="1:13" ht="20.100000000000001" customHeight="1" x14ac:dyDescent="0.2">
      <c r="A297" s="86" t="s">
        <v>564</v>
      </c>
      <c r="B297" s="64">
        <f t="shared" si="10"/>
        <v>3</v>
      </c>
      <c r="D297" s="93" t="s">
        <v>1042</v>
      </c>
      <c r="E297" s="94">
        <v>46103</v>
      </c>
      <c r="F297" s="93" t="s">
        <v>792</v>
      </c>
      <c r="G297" s="93" t="s">
        <v>16</v>
      </c>
      <c r="H297" s="93" t="s">
        <v>419</v>
      </c>
      <c r="I297" s="95">
        <v>-212232</v>
      </c>
      <c r="J297" s="95">
        <v>0</v>
      </c>
      <c r="K297" s="95">
        <v>-16979</v>
      </c>
      <c r="L297" s="95">
        <v>-229211</v>
      </c>
      <c r="M297" s="90">
        <v>-229211</v>
      </c>
    </row>
    <row r="298" spans="1:13" ht="20.100000000000001" customHeight="1" x14ac:dyDescent="0.2">
      <c r="A298" s="86" t="s">
        <v>564</v>
      </c>
      <c r="B298" s="64">
        <f t="shared" si="10"/>
        <v>3</v>
      </c>
      <c r="D298" s="93" t="s">
        <v>1043</v>
      </c>
      <c r="E298" s="94">
        <v>46103</v>
      </c>
      <c r="F298" s="93" t="s">
        <v>792</v>
      </c>
      <c r="G298" s="93" t="s">
        <v>16</v>
      </c>
      <c r="H298" s="93" t="s">
        <v>418</v>
      </c>
      <c r="I298" s="95">
        <v>-16759</v>
      </c>
      <c r="J298" s="95">
        <v>0</v>
      </c>
      <c r="K298" s="95">
        <v>-1341</v>
      </c>
      <c r="L298" s="95">
        <v>-18100</v>
      </c>
      <c r="M298" s="90">
        <v>-18100</v>
      </c>
    </row>
    <row r="299" spans="1:13" ht="20.100000000000001" customHeight="1" x14ac:dyDescent="0.2">
      <c r="A299" s="86" t="s">
        <v>564</v>
      </c>
      <c r="B299" s="64">
        <f t="shared" si="10"/>
        <v>3</v>
      </c>
      <c r="D299" s="93" t="s">
        <v>1044</v>
      </c>
      <c r="E299" s="94">
        <v>46104</v>
      </c>
      <c r="F299" s="93" t="s">
        <v>792</v>
      </c>
      <c r="G299" s="93" t="s">
        <v>16</v>
      </c>
      <c r="H299" s="93" t="s">
        <v>420</v>
      </c>
      <c r="I299" s="95">
        <v>-16759</v>
      </c>
      <c r="J299" s="95">
        <v>0</v>
      </c>
      <c r="K299" s="95">
        <v>-1341</v>
      </c>
      <c r="L299" s="95">
        <v>-18100</v>
      </c>
      <c r="M299" s="90">
        <v>-18100</v>
      </c>
    </row>
    <row r="300" spans="1:13" ht="20.100000000000001" customHeight="1" x14ac:dyDescent="0.2">
      <c r="A300" s="86" t="s">
        <v>564</v>
      </c>
      <c r="B300" s="64">
        <f t="shared" si="10"/>
        <v>3</v>
      </c>
      <c r="D300" s="93" t="s">
        <v>1045</v>
      </c>
      <c r="E300" s="94">
        <v>46104</v>
      </c>
      <c r="F300" s="93" t="s">
        <v>792</v>
      </c>
      <c r="G300" s="93" t="s">
        <v>16</v>
      </c>
      <c r="H300" s="93" t="s">
        <v>421</v>
      </c>
      <c r="I300" s="95">
        <v>-30884</v>
      </c>
      <c r="J300" s="95">
        <v>0</v>
      </c>
      <c r="K300" s="95">
        <v>-2471</v>
      </c>
      <c r="L300" s="95">
        <v>-33355</v>
      </c>
      <c r="M300" s="90">
        <v>-33355</v>
      </c>
    </row>
    <row r="301" spans="1:13" ht="20.100000000000001" customHeight="1" x14ac:dyDescent="0.2">
      <c r="A301" s="86" t="s">
        <v>564</v>
      </c>
      <c r="B301" s="64">
        <f t="shared" si="10"/>
        <v>3</v>
      </c>
      <c r="D301" s="93" t="s">
        <v>1046</v>
      </c>
      <c r="E301" s="94">
        <v>46105</v>
      </c>
      <c r="F301" s="93" t="s">
        <v>792</v>
      </c>
      <c r="G301" s="93" t="s">
        <v>16</v>
      </c>
      <c r="H301" s="93" t="s">
        <v>427</v>
      </c>
      <c r="I301" s="95">
        <v>-16759</v>
      </c>
      <c r="J301" s="95">
        <v>0</v>
      </c>
      <c r="K301" s="95">
        <v>-1341</v>
      </c>
      <c r="L301" s="95">
        <v>-18100</v>
      </c>
      <c r="M301" s="90">
        <v>-18100</v>
      </c>
    </row>
    <row r="302" spans="1:13" ht="20.100000000000001" customHeight="1" x14ac:dyDescent="0.2">
      <c r="A302" s="86" t="s">
        <v>564</v>
      </c>
      <c r="B302" s="64">
        <f t="shared" si="10"/>
        <v>3</v>
      </c>
      <c r="D302" s="93" t="s">
        <v>1047</v>
      </c>
      <c r="E302" s="94">
        <v>46105</v>
      </c>
      <c r="F302" s="93" t="s">
        <v>792</v>
      </c>
      <c r="G302" s="93" t="s">
        <v>16</v>
      </c>
      <c r="H302" s="93" t="s">
        <v>422</v>
      </c>
      <c r="I302" s="95">
        <v>-106116</v>
      </c>
      <c r="J302" s="95">
        <v>0</v>
      </c>
      <c r="K302" s="95">
        <v>-8489</v>
      </c>
      <c r="L302" s="95">
        <v>-114605</v>
      </c>
      <c r="M302" s="90">
        <v>-114605</v>
      </c>
    </row>
    <row r="303" spans="1:13" ht="20.100000000000001" customHeight="1" x14ac:dyDescent="0.2">
      <c r="A303" s="86" t="s">
        <v>564</v>
      </c>
      <c r="B303" s="64">
        <f t="shared" si="10"/>
        <v>3</v>
      </c>
      <c r="D303" s="93" t="s">
        <v>1048</v>
      </c>
      <c r="E303" s="94">
        <v>46105</v>
      </c>
      <c r="F303" s="93" t="s">
        <v>792</v>
      </c>
      <c r="G303" s="93" t="s">
        <v>16</v>
      </c>
      <c r="H303" s="93" t="s">
        <v>423</v>
      </c>
      <c r="I303" s="95">
        <v>-30884</v>
      </c>
      <c r="J303" s="95">
        <v>0</v>
      </c>
      <c r="K303" s="95">
        <v>-2471</v>
      </c>
      <c r="L303" s="95">
        <v>-33355</v>
      </c>
      <c r="M303" s="90">
        <v>-33355</v>
      </c>
    </row>
    <row r="304" spans="1:13" ht="20.100000000000001" customHeight="1" x14ac:dyDescent="0.2">
      <c r="A304" s="86" t="s">
        <v>564</v>
      </c>
      <c r="B304" s="64">
        <f t="shared" si="10"/>
        <v>3</v>
      </c>
      <c r="D304" s="93" t="s">
        <v>1049</v>
      </c>
      <c r="E304" s="94">
        <v>46105</v>
      </c>
      <c r="F304" s="93" t="s">
        <v>792</v>
      </c>
      <c r="G304" s="93" t="s">
        <v>16</v>
      </c>
      <c r="H304" s="93" t="s">
        <v>424</v>
      </c>
      <c r="I304" s="95">
        <v>-106116</v>
      </c>
      <c r="J304" s="95">
        <v>0</v>
      </c>
      <c r="K304" s="95">
        <v>-8489</v>
      </c>
      <c r="L304" s="95">
        <v>-114605</v>
      </c>
      <c r="M304" s="90">
        <v>-114605</v>
      </c>
    </row>
    <row r="305" spans="1:13" ht="20.100000000000001" customHeight="1" x14ac:dyDescent="0.2">
      <c r="A305" s="86" t="s">
        <v>564</v>
      </c>
      <c r="B305" s="64">
        <f t="shared" si="10"/>
        <v>3</v>
      </c>
      <c r="D305" s="93" t="s">
        <v>1050</v>
      </c>
      <c r="E305" s="94">
        <v>46105</v>
      </c>
      <c r="F305" s="93" t="s">
        <v>792</v>
      </c>
      <c r="G305" s="93" t="s">
        <v>16</v>
      </c>
      <c r="H305" s="93" t="s">
        <v>426</v>
      </c>
      <c r="I305" s="95">
        <v>-106116</v>
      </c>
      <c r="J305" s="95">
        <v>0</v>
      </c>
      <c r="K305" s="95">
        <v>-8489</v>
      </c>
      <c r="L305" s="95">
        <v>-114605</v>
      </c>
      <c r="M305" s="90">
        <v>-114605</v>
      </c>
    </row>
    <row r="306" spans="1:13" ht="20.100000000000001" customHeight="1" x14ac:dyDescent="0.2">
      <c r="A306" s="86" t="s">
        <v>564</v>
      </c>
      <c r="B306" s="64">
        <f t="shared" si="10"/>
        <v>3</v>
      </c>
      <c r="D306" s="93" t="s">
        <v>1051</v>
      </c>
      <c r="E306" s="94">
        <v>46105</v>
      </c>
      <c r="F306" s="93" t="s">
        <v>792</v>
      </c>
      <c r="G306" s="93" t="s">
        <v>16</v>
      </c>
      <c r="H306" s="93" t="s">
        <v>425</v>
      </c>
      <c r="I306" s="95">
        <v>-106116</v>
      </c>
      <c r="J306" s="95">
        <v>0</v>
      </c>
      <c r="K306" s="95">
        <v>-8489</v>
      </c>
      <c r="L306" s="95">
        <v>-114605</v>
      </c>
      <c r="M306" s="90">
        <v>-114605</v>
      </c>
    </row>
    <row r="307" spans="1:13" ht="20.100000000000001" customHeight="1" x14ac:dyDescent="0.2">
      <c r="A307" s="86" t="s">
        <v>564</v>
      </c>
      <c r="B307" s="64">
        <f t="shared" si="10"/>
        <v>3</v>
      </c>
      <c r="D307" s="93" t="s">
        <v>1052</v>
      </c>
      <c r="E307" s="94">
        <v>46106</v>
      </c>
      <c r="F307" s="93" t="s">
        <v>792</v>
      </c>
      <c r="G307" s="93" t="s">
        <v>16</v>
      </c>
      <c r="H307" s="93" t="s">
        <v>428</v>
      </c>
      <c r="I307" s="95">
        <v>-22340</v>
      </c>
      <c r="J307" s="95">
        <v>0</v>
      </c>
      <c r="K307" s="95">
        <v>-1787</v>
      </c>
      <c r="L307" s="95">
        <v>-24127</v>
      </c>
      <c r="M307" s="90">
        <v>-24127</v>
      </c>
    </row>
    <row r="308" spans="1:13" ht="20.100000000000001" customHeight="1" x14ac:dyDescent="0.2">
      <c r="A308" s="86" t="s">
        <v>564</v>
      </c>
      <c r="B308" s="64">
        <f t="shared" si="10"/>
        <v>3</v>
      </c>
      <c r="D308" s="93" t="s">
        <v>1053</v>
      </c>
      <c r="E308" s="94">
        <v>46107</v>
      </c>
      <c r="F308" s="93" t="s">
        <v>792</v>
      </c>
      <c r="G308" s="93" t="s">
        <v>16</v>
      </c>
      <c r="H308" s="93" t="s">
        <v>432</v>
      </c>
      <c r="I308" s="95">
        <v>-33518</v>
      </c>
      <c r="J308" s="95">
        <v>0</v>
      </c>
      <c r="K308" s="95">
        <v>-2681</v>
      </c>
      <c r="L308" s="95">
        <v>-36199</v>
      </c>
      <c r="M308" s="90">
        <v>-36199</v>
      </c>
    </row>
    <row r="309" spans="1:13" ht="20.100000000000001" customHeight="1" x14ac:dyDescent="0.2">
      <c r="A309" s="86" t="s">
        <v>564</v>
      </c>
      <c r="B309" s="64">
        <f t="shared" si="10"/>
        <v>3</v>
      </c>
      <c r="D309" s="93" t="s">
        <v>1054</v>
      </c>
      <c r="E309" s="94">
        <v>46107</v>
      </c>
      <c r="F309" s="93" t="s">
        <v>792</v>
      </c>
      <c r="G309" s="93" t="s">
        <v>16</v>
      </c>
      <c r="H309" s="93" t="s">
        <v>429</v>
      </c>
      <c r="I309" s="95">
        <v>-318348</v>
      </c>
      <c r="J309" s="95">
        <v>0</v>
      </c>
      <c r="K309" s="95">
        <v>-25468</v>
      </c>
      <c r="L309" s="95">
        <v>-343816</v>
      </c>
      <c r="M309" s="90">
        <v>-343816</v>
      </c>
    </row>
    <row r="310" spans="1:13" ht="20.100000000000001" customHeight="1" x14ac:dyDescent="0.2">
      <c r="A310" s="86" t="s">
        <v>564</v>
      </c>
      <c r="B310" s="64">
        <f t="shared" si="10"/>
        <v>3</v>
      </c>
      <c r="D310" s="93" t="s">
        <v>1055</v>
      </c>
      <c r="E310" s="94">
        <v>46107</v>
      </c>
      <c r="F310" s="93" t="s">
        <v>792</v>
      </c>
      <c r="G310" s="93" t="s">
        <v>16</v>
      </c>
      <c r="H310" s="93" t="s">
        <v>434</v>
      </c>
      <c r="I310" s="95">
        <v>-16759</v>
      </c>
      <c r="J310" s="95">
        <v>0</v>
      </c>
      <c r="K310" s="95">
        <v>-1341</v>
      </c>
      <c r="L310" s="95">
        <v>-18100</v>
      </c>
      <c r="M310" s="90">
        <v>-18100</v>
      </c>
    </row>
    <row r="311" spans="1:13" ht="20.100000000000001" customHeight="1" x14ac:dyDescent="0.2">
      <c r="A311" s="86" t="s">
        <v>564</v>
      </c>
      <c r="B311" s="64">
        <f t="shared" si="10"/>
        <v>3</v>
      </c>
      <c r="D311" s="93" t="s">
        <v>1056</v>
      </c>
      <c r="E311" s="94">
        <v>46107</v>
      </c>
      <c r="F311" s="93" t="s">
        <v>792</v>
      </c>
      <c r="G311" s="93" t="s">
        <v>16</v>
      </c>
      <c r="H311" s="93" t="s">
        <v>433</v>
      </c>
      <c r="I311" s="95">
        <v>-30884</v>
      </c>
      <c r="J311" s="95">
        <v>0</v>
      </c>
      <c r="K311" s="95">
        <v>-2471</v>
      </c>
      <c r="L311" s="95">
        <v>-33355</v>
      </c>
      <c r="M311" s="90">
        <v>-33355</v>
      </c>
    </row>
    <row r="312" spans="1:13" ht="20.100000000000001" customHeight="1" x14ac:dyDescent="0.2">
      <c r="A312" s="86" t="s">
        <v>564</v>
      </c>
      <c r="B312" s="64">
        <f t="shared" si="10"/>
        <v>3</v>
      </c>
      <c r="D312" s="93" t="s">
        <v>1057</v>
      </c>
      <c r="E312" s="94">
        <v>46107</v>
      </c>
      <c r="F312" s="93" t="s">
        <v>792</v>
      </c>
      <c r="G312" s="93" t="s">
        <v>16</v>
      </c>
      <c r="H312" s="93" t="s">
        <v>431</v>
      </c>
      <c r="I312" s="95">
        <v>-101063</v>
      </c>
      <c r="J312" s="95">
        <v>0</v>
      </c>
      <c r="K312" s="95">
        <v>-8085</v>
      </c>
      <c r="L312" s="95">
        <v>-109148</v>
      </c>
      <c r="M312" s="90">
        <v>-109148</v>
      </c>
    </row>
    <row r="313" spans="1:13" ht="20.100000000000001" customHeight="1" x14ac:dyDescent="0.2">
      <c r="A313" s="86" t="s">
        <v>564</v>
      </c>
      <c r="B313" s="64">
        <f t="shared" si="10"/>
        <v>3</v>
      </c>
      <c r="D313" s="93" t="s">
        <v>1058</v>
      </c>
      <c r="E313" s="94">
        <v>46107</v>
      </c>
      <c r="F313" s="93" t="s">
        <v>792</v>
      </c>
      <c r="G313" s="93" t="s">
        <v>16</v>
      </c>
      <c r="H313" s="93" t="s">
        <v>430</v>
      </c>
      <c r="I313" s="95">
        <v>-202126</v>
      </c>
      <c r="J313" s="95">
        <v>0</v>
      </c>
      <c r="K313" s="95">
        <v>-16170</v>
      </c>
      <c r="L313" s="95">
        <v>-218296</v>
      </c>
      <c r="M313" s="90">
        <v>-218296</v>
      </c>
    </row>
    <row r="314" spans="1:13" ht="20.100000000000001" customHeight="1" x14ac:dyDescent="0.2">
      <c r="A314" s="86" t="s">
        <v>564</v>
      </c>
      <c r="B314" s="64">
        <f t="shared" si="10"/>
        <v>3</v>
      </c>
      <c r="D314" s="93" t="s">
        <v>1059</v>
      </c>
      <c r="E314" s="94">
        <v>46108</v>
      </c>
      <c r="F314" s="93" t="s">
        <v>792</v>
      </c>
      <c r="G314" s="93" t="s">
        <v>16</v>
      </c>
      <c r="H314" s="93" t="s">
        <v>435</v>
      </c>
      <c r="I314" s="95">
        <v>-33518</v>
      </c>
      <c r="J314" s="95">
        <v>0</v>
      </c>
      <c r="K314" s="95">
        <v>-2681</v>
      </c>
      <c r="L314" s="95">
        <v>-36199</v>
      </c>
      <c r="M314" s="90">
        <v>-36199</v>
      </c>
    </row>
    <row r="315" spans="1:13" ht="20.100000000000001" customHeight="1" x14ac:dyDescent="0.2">
      <c r="A315" s="86" t="s">
        <v>564</v>
      </c>
      <c r="B315" s="64">
        <f t="shared" si="10"/>
        <v>3</v>
      </c>
      <c r="D315" s="93" t="s">
        <v>1060</v>
      </c>
      <c r="E315" s="94">
        <v>46108</v>
      </c>
      <c r="F315" s="93" t="s">
        <v>792</v>
      </c>
      <c r="G315" s="93" t="s">
        <v>16</v>
      </c>
      <c r="H315" s="93" t="s">
        <v>440</v>
      </c>
      <c r="I315" s="95">
        <v>-106116</v>
      </c>
      <c r="J315" s="95">
        <v>0</v>
      </c>
      <c r="K315" s="95">
        <v>-8489</v>
      </c>
      <c r="L315" s="95">
        <v>-114605</v>
      </c>
      <c r="M315" s="90">
        <v>-114605</v>
      </c>
    </row>
    <row r="316" spans="1:13" ht="20.100000000000001" customHeight="1" x14ac:dyDescent="0.2">
      <c r="A316" s="86" t="s">
        <v>564</v>
      </c>
      <c r="B316" s="64">
        <f t="shared" ref="B316:B322" si="11">MONTH(E316)</f>
        <v>3</v>
      </c>
      <c r="D316" s="93" t="s">
        <v>1061</v>
      </c>
      <c r="E316" s="94">
        <v>46108</v>
      </c>
      <c r="F316" s="93" t="s">
        <v>792</v>
      </c>
      <c r="G316" s="93" t="s">
        <v>16</v>
      </c>
      <c r="H316" s="93" t="s">
        <v>436</v>
      </c>
      <c r="I316" s="95">
        <v>-33518</v>
      </c>
      <c r="J316" s="95">
        <v>0</v>
      </c>
      <c r="K316" s="95">
        <v>-2681</v>
      </c>
      <c r="L316" s="95">
        <v>-36199</v>
      </c>
      <c r="M316" s="90">
        <v>-36199</v>
      </c>
    </row>
    <row r="317" spans="1:13" ht="20.100000000000001" customHeight="1" x14ac:dyDescent="0.2">
      <c r="A317" s="86" t="s">
        <v>564</v>
      </c>
      <c r="B317" s="64">
        <f t="shared" si="11"/>
        <v>3</v>
      </c>
      <c r="D317" s="93" t="s">
        <v>1062</v>
      </c>
      <c r="E317" s="94">
        <v>46108</v>
      </c>
      <c r="F317" s="93" t="s">
        <v>792</v>
      </c>
      <c r="G317" s="93" t="s">
        <v>16</v>
      </c>
      <c r="H317" s="93" t="s">
        <v>439</v>
      </c>
      <c r="I317" s="95">
        <v>-106116</v>
      </c>
      <c r="J317" s="95">
        <v>0</v>
      </c>
      <c r="K317" s="95">
        <v>-8489</v>
      </c>
      <c r="L317" s="95">
        <v>-114605</v>
      </c>
      <c r="M317" s="90">
        <v>-114605</v>
      </c>
    </row>
    <row r="318" spans="1:13" ht="20.100000000000001" customHeight="1" x14ac:dyDescent="0.2">
      <c r="A318" s="86" t="s">
        <v>564</v>
      </c>
      <c r="B318" s="64">
        <f t="shared" si="11"/>
        <v>3</v>
      </c>
      <c r="D318" s="93" t="s">
        <v>1063</v>
      </c>
      <c r="E318" s="94">
        <v>46108</v>
      </c>
      <c r="F318" s="93" t="s">
        <v>792</v>
      </c>
      <c r="G318" s="93" t="s">
        <v>16</v>
      </c>
      <c r="H318" s="93" t="s">
        <v>437</v>
      </c>
      <c r="I318" s="95">
        <v>-106116</v>
      </c>
      <c r="J318" s="95">
        <v>0</v>
      </c>
      <c r="K318" s="95">
        <v>-8489</v>
      </c>
      <c r="L318" s="95">
        <v>-114605</v>
      </c>
      <c r="M318" s="90">
        <v>-114605</v>
      </c>
    </row>
    <row r="319" spans="1:13" ht="20.100000000000001" customHeight="1" x14ac:dyDescent="0.2">
      <c r="A319" s="86" t="s">
        <v>564</v>
      </c>
      <c r="B319" s="64">
        <f t="shared" si="11"/>
        <v>3</v>
      </c>
      <c r="D319" s="93" t="s">
        <v>1064</v>
      </c>
      <c r="E319" s="94">
        <v>46108</v>
      </c>
      <c r="F319" s="93" t="s">
        <v>792</v>
      </c>
      <c r="G319" s="93" t="s">
        <v>16</v>
      </c>
      <c r="H319" s="93" t="s">
        <v>438</v>
      </c>
      <c r="I319" s="95">
        <v>-33518</v>
      </c>
      <c r="J319" s="95">
        <v>0</v>
      </c>
      <c r="K319" s="95">
        <v>-2681</v>
      </c>
      <c r="L319" s="95">
        <v>-36199</v>
      </c>
      <c r="M319" s="90">
        <v>-36199</v>
      </c>
    </row>
    <row r="320" spans="1:13" ht="20.100000000000001" customHeight="1" x14ac:dyDescent="0.2">
      <c r="A320" s="86" t="s">
        <v>564</v>
      </c>
      <c r="B320" s="64">
        <f t="shared" si="11"/>
        <v>3</v>
      </c>
      <c r="D320" s="93" t="s">
        <v>1065</v>
      </c>
      <c r="E320" s="94">
        <v>46110</v>
      </c>
      <c r="F320" s="93" t="s">
        <v>792</v>
      </c>
      <c r="G320" s="93" t="s">
        <v>16</v>
      </c>
      <c r="H320" s="93" t="s">
        <v>441</v>
      </c>
      <c r="I320" s="95">
        <v>-106116</v>
      </c>
      <c r="J320" s="95">
        <v>0</v>
      </c>
      <c r="K320" s="95">
        <v>-8489</v>
      </c>
      <c r="L320" s="95">
        <v>-114605</v>
      </c>
      <c r="M320" s="90">
        <v>-114605</v>
      </c>
    </row>
    <row r="321" spans="1:15" ht="20.100000000000001" customHeight="1" x14ac:dyDescent="0.2">
      <c r="A321" s="86" t="s">
        <v>564</v>
      </c>
      <c r="B321" s="64">
        <f t="shared" si="11"/>
        <v>3</v>
      </c>
      <c r="D321" s="93" t="s">
        <v>1066</v>
      </c>
      <c r="E321" s="94">
        <v>46111</v>
      </c>
      <c r="F321" s="93" t="s">
        <v>792</v>
      </c>
      <c r="G321" s="93" t="s">
        <v>16</v>
      </c>
      <c r="H321" s="93" t="s">
        <v>442</v>
      </c>
      <c r="I321" s="95">
        <v>-212232</v>
      </c>
      <c r="J321" s="95">
        <v>0</v>
      </c>
      <c r="K321" s="95">
        <v>-16979</v>
      </c>
      <c r="L321" s="95">
        <v>-229211</v>
      </c>
      <c r="M321" s="90">
        <v>-229211</v>
      </c>
    </row>
    <row r="322" spans="1:15" s="118" customFormat="1" ht="20.100000000000001" customHeight="1" x14ac:dyDescent="0.2">
      <c r="A322" s="121" t="s">
        <v>562</v>
      </c>
      <c r="B322" s="113" t="s">
        <v>1319</v>
      </c>
      <c r="C322" s="133" t="s">
        <v>1320</v>
      </c>
      <c r="D322" s="114"/>
      <c r="E322" s="115">
        <v>46118</v>
      </c>
      <c r="F322" s="114" t="s">
        <v>792</v>
      </c>
      <c r="G322" s="114" t="s">
        <v>16</v>
      </c>
      <c r="H322" s="114" t="s">
        <v>795</v>
      </c>
      <c r="I322" s="116">
        <v>-303189</v>
      </c>
      <c r="J322" s="116"/>
      <c r="K322" s="116">
        <v>-24255</v>
      </c>
      <c r="L322" s="116">
        <f>I322+K322</f>
        <v>-327444</v>
      </c>
      <c r="M322" s="134">
        <v>-327444</v>
      </c>
    </row>
    <row r="323" spans="1:15" s="118" customFormat="1" ht="20.100000000000001" customHeight="1" x14ac:dyDescent="0.2">
      <c r="A323" s="121" t="s">
        <v>562</v>
      </c>
      <c r="B323" s="113" t="s">
        <v>1319</v>
      </c>
      <c r="C323" s="122" t="s">
        <v>587</v>
      </c>
      <c r="D323" s="114" t="s">
        <v>656</v>
      </c>
      <c r="E323" s="115">
        <v>46118</v>
      </c>
      <c r="F323" s="114" t="s">
        <v>792</v>
      </c>
      <c r="G323" s="114" t="s">
        <v>16</v>
      </c>
      <c r="H323" s="114" t="s">
        <v>795</v>
      </c>
      <c r="I323" s="116">
        <v>-3896759.2592592589</v>
      </c>
      <c r="J323" s="116">
        <v>0</v>
      </c>
      <c r="K323" s="116">
        <v>-311740.74074074073</v>
      </c>
      <c r="L323" s="117">
        <v>-4208500</v>
      </c>
      <c r="M323" s="123">
        <v>-4208500</v>
      </c>
      <c r="O323" s="118" t="s">
        <v>827</v>
      </c>
    </row>
    <row r="324" spans="1:15" s="118" customFormat="1" ht="20.100000000000001" customHeight="1" x14ac:dyDescent="0.2">
      <c r="A324" s="121" t="s">
        <v>562</v>
      </c>
      <c r="B324" s="113" t="s">
        <v>1319</v>
      </c>
      <c r="C324" s="122" t="s">
        <v>588</v>
      </c>
      <c r="D324" s="114" t="s">
        <v>656</v>
      </c>
      <c r="E324" s="115">
        <v>46118</v>
      </c>
      <c r="F324" s="114" t="s">
        <v>792</v>
      </c>
      <c r="G324" s="114" t="s">
        <v>16</v>
      </c>
      <c r="H324" s="114" t="s">
        <v>795</v>
      </c>
      <c r="I324" s="116">
        <v>-1574852.7777777778</v>
      </c>
      <c r="J324" s="116">
        <v>0</v>
      </c>
      <c r="K324" s="116">
        <v>-125988.22222222222</v>
      </c>
      <c r="L324" s="117">
        <v>-1700841</v>
      </c>
      <c r="M324" s="123">
        <v>-1700841</v>
      </c>
      <c r="O324" s="118" t="s">
        <v>827</v>
      </c>
    </row>
    <row r="325" spans="1:15" s="118" customFormat="1" ht="20.100000000000001" customHeight="1" x14ac:dyDescent="0.2">
      <c r="A325" s="121" t="s">
        <v>562</v>
      </c>
      <c r="B325" s="113" t="s">
        <v>1319</v>
      </c>
      <c r="C325" s="122" t="s">
        <v>589</v>
      </c>
      <c r="D325" s="114" t="s">
        <v>656</v>
      </c>
      <c r="E325" s="115">
        <v>46118</v>
      </c>
      <c r="F325" s="114" t="s">
        <v>792</v>
      </c>
      <c r="G325" s="114" t="s">
        <v>16</v>
      </c>
      <c r="H325" s="114" t="s">
        <v>795</v>
      </c>
      <c r="I325" s="116">
        <v>-530579.62962962955</v>
      </c>
      <c r="J325" s="116">
        <v>0</v>
      </c>
      <c r="K325" s="116">
        <v>-42446.370370370365</v>
      </c>
      <c r="L325" s="117">
        <v>-573026</v>
      </c>
      <c r="M325" s="123">
        <v>-573026</v>
      </c>
      <c r="O325" s="118" t="s">
        <v>827</v>
      </c>
    </row>
    <row r="326" spans="1:15" s="118" customFormat="1" ht="20.100000000000001" customHeight="1" x14ac:dyDescent="0.2">
      <c r="A326" s="121" t="s">
        <v>562</v>
      </c>
      <c r="B326" s="113" t="s">
        <v>1319</v>
      </c>
      <c r="C326" s="122" t="s">
        <v>590</v>
      </c>
      <c r="D326" s="114" t="s">
        <v>656</v>
      </c>
      <c r="E326" s="115">
        <v>46118</v>
      </c>
      <c r="F326" s="114" t="s">
        <v>794</v>
      </c>
      <c r="G326" s="114" t="s">
        <v>17</v>
      </c>
      <c r="H326" s="114" t="s">
        <v>795</v>
      </c>
      <c r="I326" s="116">
        <v>-106115.74074074073</v>
      </c>
      <c r="J326" s="116">
        <v>0</v>
      </c>
      <c r="K326" s="116">
        <v>-8489.2592592592591</v>
      </c>
      <c r="L326" s="117">
        <v>-114605</v>
      </c>
      <c r="M326" s="123">
        <v>-114605</v>
      </c>
      <c r="O326" s="118" t="s">
        <v>827</v>
      </c>
    </row>
    <row r="327" spans="1:15" ht="20.100000000000001" customHeight="1" x14ac:dyDescent="0.2">
      <c r="A327" s="86" t="s">
        <v>562</v>
      </c>
      <c r="B327" s="64">
        <f t="shared" ref="B327:B358" si="12">MONTH(E327)</f>
        <v>4</v>
      </c>
      <c r="C327" s="106" t="s">
        <v>445</v>
      </c>
      <c r="D327" s="93" t="s">
        <v>722</v>
      </c>
      <c r="E327" s="94">
        <v>46120</v>
      </c>
      <c r="F327" s="93" t="s">
        <v>792</v>
      </c>
      <c r="G327" s="93" t="s">
        <v>16</v>
      </c>
      <c r="H327" s="93" t="s">
        <v>464</v>
      </c>
      <c r="I327" s="95">
        <v>4440051.8518518517</v>
      </c>
      <c r="J327" s="95">
        <v>0</v>
      </c>
      <c r="K327" s="95">
        <v>355204.14814814815</v>
      </c>
      <c r="L327" s="95">
        <v>4795256</v>
      </c>
      <c r="M327" s="107">
        <v>4795256</v>
      </c>
      <c r="O327" s="29" t="s">
        <v>825</v>
      </c>
    </row>
    <row r="328" spans="1:15" ht="20.100000000000001" customHeight="1" x14ac:dyDescent="0.2">
      <c r="A328" s="86" t="s">
        <v>562</v>
      </c>
      <c r="B328" s="64">
        <f t="shared" si="12"/>
        <v>4</v>
      </c>
      <c r="C328" s="106" t="s">
        <v>446</v>
      </c>
      <c r="D328" s="93" t="s">
        <v>723</v>
      </c>
      <c r="E328" s="94">
        <v>46120</v>
      </c>
      <c r="F328" s="93" t="s">
        <v>793</v>
      </c>
      <c r="G328" s="93" t="s">
        <v>14</v>
      </c>
      <c r="H328" s="93" t="s">
        <v>465</v>
      </c>
      <c r="I328" s="95">
        <v>42057.407407407401</v>
      </c>
      <c r="J328" s="95">
        <v>0</v>
      </c>
      <c r="K328" s="95">
        <v>3364.5925925925922</v>
      </c>
      <c r="L328" s="95">
        <v>45422</v>
      </c>
      <c r="M328" s="107">
        <v>45422</v>
      </c>
      <c r="O328" s="29" t="s">
        <v>825</v>
      </c>
    </row>
    <row r="329" spans="1:15" ht="20.100000000000001" customHeight="1" x14ac:dyDescent="0.2">
      <c r="A329" s="86" t="s">
        <v>562</v>
      </c>
      <c r="B329" s="64">
        <f t="shared" si="12"/>
        <v>4</v>
      </c>
      <c r="C329" s="106" t="s">
        <v>447</v>
      </c>
      <c r="D329" s="93" t="s">
        <v>724</v>
      </c>
      <c r="E329" s="94">
        <v>46120</v>
      </c>
      <c r="F329" s="93" t="s">
        <v>792</v>
      </c>
      <c r="G329" s="93" t="s">
        <v>16</v>
      </c>
      <c r="H329" s="93" t="s">
        <v>466</v>
      </c>
      <c r="I329" s="95">
        <v>4452362.9629629627</v>
      </c>
      <c r="J329" s="95">
        <v>0</v>
      </c>
      <c r="K329" s="95">
        <v>356189.03703703702</v>
      </c>
      <c r="L329" s="95">
        <v>4808552</v>
      </c>
      <c r="M329" s="107">
        <v>4808552</v>
      </c>
      <c r="O329" s="29" t="s">
        <v>825</v>
      </c>
    </row>
    <row r="330" spans="1:15" ht="20.100000000000001" customHeight="1" x14ac:dyDescent="0.2">
      <c r="A330" s="86" t="s">
        <v>562</v>
      </c>
      <c r="B330" s="64">
        <f t="shared" si="12"/>
        <v>4</v>
      </c>
      <c r="C330" s="106" t="s">
        <v>448</v>
      </c>
      <c r="D330" s="93" t="s">
        <v>725</v>
      </c>
      <c r="E330" s="94">
        <v>46120</v>
      </c>
      <c r="F330" s="93" t="s">
        <v>793</v>
      </c>
      <c r="G330" s="93" t="s">
        <v>14</v>
      </c>
      <c r="H330" s="93" t="s">
        <v>467</v>
      </c>
      <c r="I330" s="95">
        <v>67020.370370370365</v>
      </c>
      <c r="J330" s="95">
        <v>0</v>
      </c>
      <c r="K330" s="95">
        <v>5361.6296296296296</v>
      </c>
      <c r="L330" s="95">
        <v>72382</v>
      </c>
      <c r="M330" s="107">
        <v>72382</v>
      </c>
      <c r="O330" s="29" t="s">
        <v>825</v>
      </c>
    </row>
    <row r="331" spans="1:15" ht="20.100000000000001" customHeight="1" x14ac:dyDescent="0.2">
      <c r="A331" s="86" t="s">
        <v>562</v>
      </c>
      <c r="B331" s="64">
        <f t="shared" si="12"/>
        <v>4</v>
      </c>
      <c r="C331" s="106" t="s">
        <v>449</v>
      </c>
      <c r="D331" s="93" t="s">
        <v>726</v>
      </c>
      <c r="E331" s="94">
        <v>46127</v>
      </c>
      <c r="F331" s="93" t="s">
        <v>792</v>
      </c>
      <c r="G331" s="93" t="s">
        <v>16</v>
      </c>
      <c r="H331" s="93" t="s">
        <v>468</v>
      </c>
      <c r="I331" s="95">
        <v>2757714.8148148148</v>
      </c>
      <c r="J331" s="95">
        <v>0</v>
      </c>
      <c r="K331" s="95">
        <v>220617.1851851852</v>
      </c>
      <c r="L331" s="95">
        <v>2978332</v>
      </c>
      <c r="M331" s="107">
        <v>2978332</v>
      </c>
      <c r="O331" s="29" t="s">
        <v>825</v>
      </c>
    </row>
    <row r="332" spans="1:15" ht="20.100000000000001" customHeight="1" x14ac:dyDescent="0.2">
      <c r="A332" s="86" t="s">
        <v>562</v>
      </c>
      <c r="B332" s="64">
        <f t="shared" si="12"/>
        <v>4</v>
      </c>
      <c r="C332" s="106" t="s">
        <v>450</v>
      </c>
      <c r="D332" s="93" t="s">
        <v>727</v>
      </c>
      <c r="E332" s="94">
        <v>46127</v>
      </c>
      <c r="F332" s="93" t="s">
        <v>793</v>
      </c>
      <c r="G332" s="93" t="s">
        <v>14</v>
      </c>
      <c r="H332" s="93" t="s">
        <v>469</v>
      </c>
      <c r="I332" s="95">
        <v>44679.629629629628</v>
      </c>
      <c r="J332" s="95">
        <v>0</v>
      </c>
      <c r="K332" s="95">
        <v>3574.3703703703704</v>
      </c>
      <c r="L332" s="95">
        <v>48254</v>
      </c>
      <c r="M332" s="107">
        <v>48254</v>
      </c>
      <c r="O332" s="29" t="s">
        <v>825</v>
      </c>
    </row>
    <row r="333" spans="1:15" ht="20.100000000000001" customHeight="1" x14ac:dyDescent="0.2">
      <c r="A333" s="86" t="s">
        <v>562</v>
      </c>
      <c r="B333" s="64">
        <f t="shared" si="12"/>
        <v>4</v>
      </c>
      <c r="C333" s="106" t="s">
        <v>451</v>
      </c>
      <c r="D333" s="93" t="s">
        <v>728</v>
      </c>
      <c r="E333" s="94">
        <v>46127</v>
      </c>
      <c r="F333" s="93" t="s">
        <v>792</v>
      </c>
      <c r="G333" s="93" t="s">
        <v>16</v>
      </c>
      <c r="H333" s="93" t="s">
        <v>470</v>
      </c>
      <c r="I333" s="95">
        <v>5079064.8148148144</v>
      </c>
      <c r="J333" s="95">
        <v>0</v>
      </c>
      <c r="K333" s="95">
        <v>406325.18518518517</v>
      </c>
      <c r="L333" s="95">
        <v>5485390</v>
      </c>
      <c r="M333" s="107">
        <v>5485390</v>
      </c>
      <c r="O333" s="29" t="s">
        <v>825</v>
      </c>
    </row>
    <row r="334" spans="1:15" ht="20.100000000000001" customHeight="1" x14ac:dyDescent="0.2">
      <c r="A334" s="86" t="s">
        <v>562</v>
      </c>
      <c r="B334" s="64">
        <f t="shared" si="12"/>
        <v>4</v>
      </c>
      <c r="C334" s="106" t="s">
        <v>452</v>
      </c>
      <c r="D334" s="93" t="s">
        <v>729</v>
      </c>
      <c r="E334" s="94">
        <v>46127</v>
      </c>
      <c r="F334" s="93" t="s">
        <v>793</v>
      </c>
      <c r="G334" s="93" t="s">
        <v>14</v>
      </c>
      <c r="H334" s="93" t="s">
        <v>471</v>
      </c>
      <c r="I334" s="95">
        <v>171817.59259259258</v>
      </c>
      <c r="J334" s="95">
        <v>0</v>
      </c>
      <c r="K334" s="95">
        <v>13745.407407407407</v>
      </c>
      <c r="L334" s="95">
        <v>185563</v>
      </c>
      <c r="M334" s="107">
        <v>185563</v>
      </c>
      <c r="O334" s="29" t="s">
        <v>825</v>
      </c>
    </row>
    <row r="335" spans="1:15" ht="20.100000000000001" customHeight="1" x14ac:dyDescent="0.2">
      <c r="A335" s="86" t="s">
        <v>562</v>
      </c>
      <c r="B335" s="64">
        <f t="shared" si="12"/>
        <v>4</v>
      </c>
      <c r="C335" s="106" t="s">
        <v>453</v>
      </c>
      <c r="D335" s="93" t="s">
        <v>730</v>
      </c>
      <c r="E335" s="94">
        <v>46134</v>
      </c>
      <c r="F335" s="93" t="s">
        <v>792</v>
      </c>
      <c r="G335" s="93" t="s">
        <v>16</v>
      </c>
      <c r="H335" s="93" t="s">
        <v>472</v>
      </c>
      <c r="I335" s="95">
        <v>1996963.8888888888</v>
      </c>
      <c r="J335" s="95">
        <v>0</v>
      </c>
      <c r="K335" s="95">
        <v>159757.11111111109</v>
      </c>
      <c r="L335" s="95">
        <v>2156721</v>
      </c>
      <c r="M335" s="107">
        <v>2156721</v>
      </c>
      <c r="O335" s="29" t="s">
        <v>825</v>
      </c>
    </row>
    <row r="336" spans="1:15" ht="20.100000000000001" customHeight="1" x14ac:dyDescent="0.2">
      <c r="A336" s="86" t="s">
        <v>562</v>
      </c>
      <c r="B336" s="64">
        <f t="shared" si="12"/>
        <v>4</v>
      </c>
      <c r="C336" s="106" t="s">
        <v>454</v>
      </c>
      <c r="D336" s="93" t="s">
        <v>731</v>
      </c>
      <c r="E336" s="94">
        <v>46134</v>
      </c>
      <c r="F336" s="93" t="s">
        <v>793</v>
      </c>
      <c r="G336" s="93" t="s">
        <v>14</v>
      </c>
      <c r="H336" s="93" t="s">
        <v>473</v>
      </c>
      <c r="I336" s="95">
        <v>460427.77777777775</v>
      </c>
      <c r="J336" s="95">
        <v>0</v>
      </c>
      <c r="K336" s="95">
        <v>36834.222222222219</v>
      </c>
      <c r="L336" s="95">
        <v>497262</v>
      </c>
      <c r="M336" s="107">
        <v>497262</v>
      </c>
      <c r="O336" s="29" t="s">
        <v>825</v>
      </c>
    </row>
    <row r="337" spans="1:15" ht="20.100000000000001" customHeight="1" x14ac:dyDescent="0.2">
      <c r="A337" s="86" t="s">
        <v>562</v>
      </c>
      <c r="B337" s="64">
        <f t="shared" si="12"/>
        <v>4</v>
      </c>
      <c r="C337" s="106" t="s">
        <v>455</v>
      </c>
      <c r="D337" s="93" t="s">
        <v>732</v>
      </c>
      <c r="E337" s="94">
        <v>46134</v>
      </c>
      <c r="F337" s="93" t="s">
        <v>792</v>
      </c>
      <c r="G337" s="93" t="s">
        <v>16</v>
      </c>
      <c r="H337" s="93" t="s">
        <v>474</v>
      </c>
      <c r="I337" s="95">
        <v>3298246.2962962962</v>
      </c>
      <c r="J337" s="95">
        <v>0</v>
      </c>
      <c r="K337" s="95">
        <v>263859.70370370371</v>
      </c>
      <c r="L337" s="95">
        <v>3562106</v>
      </c>
      <c r="M337" s="107">
        <v>3562106</v>
      </c>
      <c r="O337" s="29" t="s">
        <v>825</v>
      </c>
    </row>
    <row r="338" spans="1:15" ht="20.100000000000001" customHeight="1" x14ac:dyDescent="0.2">
      <c r="A338" s="86" t="s">
        <v>562</v>
      </c>
      <c r="B338" s="64">
        <f t="shared" si="12"/>
        <v>4</v>
      </c>
      <c r="C338" s="106" t="s">
        <v>456</v>
      </c>
      <c r="D338" s="93" t="s">
        <v>733</v>
      </c>
      <c r="E338" s="94">
        <v>46134</v>
      </c>
      <c r="F338" s="93" t="s">
        <v>793</v>
      </c>
      <c r="G338" s="93" t="s">
        <v>14</v>
      </c>
      <c r="H338" s="93" t="s">
        <v>475</v>
      </c>
      <c r="I338" s="95">
        <v>47360.185185185182</v>
      </c>
      <c r="J338" s="95">
        <v>0</v>
      </c>
      <c r="K338" s="95">
        <v>3788.8148148148148</v>
      </c>
      <c r="L338" s="95">
        <v>51149</v>
      </c>
      <c r="M338" s="107">
        <v>51149</v>
      </c>
      <c r="O338" s="29" t="s">
        <v>825</v>
      </c>
    </row>
    <row r="339" spans="1:15" ht="20.100000000000001" customHeight="1" x14ac:dyDescent="0.2">
      <c r="A339" s="86" t="s">
        <v>562</v>
      </c>
      <c r="B339" s="64">
        <f t="shared" si="12"/>
        <v>4</v>
      </c>
      <c r="C339" s="106" t="s">
        <v>457</v>
      </c>
      <c r="D339" s="93" t="s">
        <v>734</v>
      </c>
      <c r="E339" s="94">
        <v>46140</v>
      </c>
      <c r="F339" s="93" t="s">
        <v>794</v>
      </c>
      <c r="G339" s="93" t="s">
        <v>17</v>
      </c>
      <c r="H339" s="93" t="s">
        <v>476</v>
      </c>
      <c r="I339" s="95">
        <v>118301.85185185184</v>
      </c>
      <c r="J339" s="95">
        <v>0</v>
      </c>
      <c r="K339" s="95">
        <v>9464.1481481481478</v>
      </c>
      <c r="L339" s="95">
        <v>127766</v>
      </c>
      <c r="M339" s="107">
        <v>127766</v>
      </c>
      <c r="O339" s="29" t="s">
        <v>825</v>
      </c>
    </row>
    <row r="340" spans="1:15" ht="20.100000000000001" customHeight="1" x14ac:dyDescent="0.2">
      <c r="A340" s="86" t="s">
        <v>562</v>
      </c>
      <c r="B340" s="64">
        <f t="shared" si="12"/>
        <v>4</v>
      </c>
      <c r="C340" s="106" t="s">
        <v>458</v>
      </c>
      <c r="D340" s="93" t="s">
        <v>735</v>
      </c>
      <c r="E340" s="94">
        <v>46141</v>
      </c>
      <c r="F340" s="93" t="s">
        <v>792</v>
      </c>
      <c r="G340" s="93" t="s">
        <v>16</v>
      </c>
      <c r="H340" s="93" t="s">
        <v>477</v>
      </c>
      <c r="I340" s="95">
        <v>6464408.333333333</v>
      </c>
      <c r="J340" s="95">
        <v>0</v>
      </c>
      <c r="K340" s="95">
        <v>517152.66666666663</v>
      </c>
      <c r="L340" s="95">
        <v>6981561</v>
      </c>
      <c r="M340" s="107">
        <v>6981561</v>
      </c>
      <c r="O340" s="29" t="s">
        <v>825</v>
      </c>
    </row>
    <row r="341" spans="1:15" ht="20.100000000000001" customHeight="1" x14ac:dyDescent="0.2">
      <c r="A341" s="86" t="s">
        <v>562</v>
      </c>
      <c r="B341" s="64">
        <f t="shared" si="12"/>
        <v>4</v>
      </c>
      <c r="C341" s="106" t="s">
        <v>459</v>
      </c>
      <c r="D341" s="93" t="s">
        <v>736</v>
      </c>
      <c r="E341" s="94">
        <v>46141</v>
      </c>
      <c r="F341" s="93" t="s">
        <v>793</v>
      </c>
      <c r="G341" s="93" t="s">
        <v>14</v>
      </c>
      <c r="H341" s="93" t="s">
        <v>478</v>
      </c>
      <c r="I341" s="95">
        <v>452501.8518518518</v>
      </c>
      <c r="J341" s="95">
        <v>0</v>
      </c>
      <c r="K341" s="95">
        <v>36200.148148148146</v>
      </c>
      <c r="L341" s="95">
        <v>488702</v>
      </c>
      <c r="M341" s="107">
        <v>488702</v>
      </c>
      <c r="O341" s="29" t="s">
        <v>825</v>
      </c>
    </row>
    <row r="342" spans="1:15" ht="20.100000000000001" customHeight="1" x14ac:dyDescent="0.2">
      <c r="A342" s="86" t="s">
        <v>562</v>
      </c>
      <c r="B342" s="64">
        <f t="shared" si="12"/>
        <v>4</v>
      </c>
      <c r="C342" s="106" t="s">
        <v>460</v>
      </c>
      <c r="D342" s="93" t="s">
        <v>737</v>
      </c>
      <c r="E342" s="94">
        <v>46141</v>
      </c>
      <c r="F342" s="93" t="s">
        <v>792</v>
      </c>
      <c r="G342" s="93" t="s">
        <v>16</v>
      </c>
      <c r="H342" s="93" t="s">
        <v>479</v>
      </c>
      <c r="I342" s="95">
        <v>3922100.9259259258</v>
      </c>
      <c r="J342" s="95">
        <v>0</v>
      </c>
      <c r="K342" s="95">
        <v>313768.0740740741</v>
      </c>
      <c r="L342" s="95">
        <v>4235869</v>
      </c>
      <c r="M342" s="107">
        <v>4235869</v>
      </c>
      <c r="O342" s="29" t="s">
        <v>825</v>
      </c>
    </row>
    <row r="343" spans="1:15" ht="20.100000000000001" customHeight="1" x14ac:dyDescent="0.2">
      <c r="A343" s="86" t="s">
        <v>562</v>
      </c>
      <c r="B343" s="64">
        <f t="shared" si="12"/>
        <v>4</v>
      </c>
      <c r="C343" s="106" t="s">
        <v>461</v>
      </c>
      <c r="D343" s="93" t="s">
        <v>738</v>
      </c>
      <c r="E343" s="94">
        <v>46141</v>
      </c>
      <c r="F343" s="93" t="s">
        <v>793</v>
      </c>
      <c r="G343" s="93" t="s">
        <v>14</v>
      </c>
      <c r="H343" s="93" t="s">
        <v>480</v>
      </c>
      <c r="I343" s="95">
        <v>134153.70370370371</v>
      </c>
      <c r="J343" s="95">
        <v>0</v>
      </c>
      <c r="K343" s="95">
        <v>10732.296296296297</v>
      </c>
      <c r="L343" s="95">
        <v>144886</v>
      </c>
      <c r="M343" s="107">
        <v>144886</v>
      </c>
      <c r="O343" s="29" t="s">
        <v>825</v>
      </c>
    </row>
    <row r="344" spans="1:15" ht="20.100000000000001" customHeight="1" x14ac:dyDescent="0.2">
      <c r="A344" s="86" t="s">
        <v>564</v>
      </c>
      <c r="B344" s="64">
        <f t="shared" si="12"/>
        <v>4</v>
      </c>
      <c r="D344" s="102" t="s">
        <v>1067</v>
      </c>
      <c r="E344" s="109">
        <v>46113</v>
      </c>
      <c r="F344" s="102" t="s">
        <v>792</v>
      </c>
      <c r="G344" s="102" t="s">
        <v>16</v>
      </c>
      <c r="H344" s="102" t="s">
        <v>483</v>
      </c>
      <c r="I344" s="110">
        <v>-116611</v>
      </c>
      <c r="J344" s="110">
        <v>0</v>
      </c>
      <c r="K344" s="110">
        <v>-9329</v>
      </c>
      <c r="L344" s="110">
        <v>-125940</v>
      </c>
      <c r="M344" s="90">
        <v>-125940</v>
      </c>
    </row>
    <row r="345" spans="1:15" ht="20.100000000000001" customHeight="1" x14ac:dyDescent="0.2">
      <c r="A345" s="86" t="s">
        <v>564</v>
      </c>
      <c r="B345" s="64">
        <f t="shared" si="12"/>
        <v>4</v>
      </c>
      <c r="D345" s="102" t="s">
        <v>1068</v>
      </c>
      <c r="E345" s="109">
        <v>46113</v>
      </c>
      <c r="F345" s="102" t="s">
        <v>792</v>
      </c>
      <c r="G345" s="102" t="s">
        <v>16</v>
      </c>
      <c r="H345" s="102" t="s">
        <v>484</v>
      </c>
      <c r="I345" s="110">
        <v>-116611</v>
      </c>
      <c r="J345" s="110">
        <v>0</v>
      </c>
      <c r="K345" s="110">
        <v>-9329</v>
      </c>
      <c r="L345" s="110">
        <v>-125940</v>
      </c>
      <c r="M345" s="90">
        <v>-125940</v>
      </c>
    </row>
    <row r="346" spans="1:15" ht="20.100000000000001" customHeight="1" x14ac:dyDescent="0.2">
      <c r="A346" s="86" t="s">
        <v>564</v>
      </c>
      <c r="B346" s="64">
        <f t="shared" si="12"/>
        <v>4</v>
      </c>
      <c r="D346" s="102" t="s">
        <v>1069</v>
      </c>
      <c r="E346" s="109">
        <v>46114</v>
      </c>
      <c r="F346" s="102" t="s">
        <v>792</v>
      </c>
      <c r="G346" s="102" t="s">
        <v>16</v>
      </c>
      <c r="H346" s="102" t="s">
        <v>487</v>
      </c>
      <c r="I346" s="110">
        <v>-116611</v>
      </c>
      <c r="J346" s="110">
        <v>0</v>
      </c>
      <c r="K346" s="110">
        <v>-9329</v>
      </c>
      <c r="L346" s="110">
        <v>-125940</v>
      </c>
      <c r="M346" s="90">
        <v>-125940</v>
      </c>
    </row>
    <row r="347" spans="1:15" ht="20.100000000000001" customHeight="1" x14ac:dyDescent="0.2">
      <c r="A347" s="86" t="s">
        <v>564</v>
      </c>
      <c r="B347" s="64">
        <f t="shared" si="12"/>
        <v>4</v>
      </c>
      <c r="D347" s="102" t="s">
        <v>1070</v>
      </c>
      <c r="E347" s="109">
        <v>46114</v>
      </c>
      <c r="F347" s="102" t="s">
        <v>792</v>
      </c>
      <c r="G347" s="102" t="s">
        <v>16</v>
      </c>
      <c r="H347" s="102" t="s">
        <v>485</v>
      </c>
      <c r="I347" s="110">
        <v>-21667</v>
      </c>
      <c r="J347" s="110">
        <v>0</v>
      </c>
      <c r="K347" s="110">
        <v>-1733</v>
      </c>
      <c r="L347" s="110">
        <v>-23400</v>
      </c>
      <c r="M347" s="90">
        <v>-23400</v>
      </c>
    </row>
    <row r="348" spans="1:15" ht="20.100000000000001" customHeight="1" x14ac:dyDescent="0.2">
      <c r="A348" s="86" t="s">
        <v>564</v>
      </c>
      <c r="B348" s="64">
        <f t="shared" si="12"/>
        <v>4</v>
      </c>
      <c r="D348" s="102" t="s">
        <v>1071</v>
      </c>
      <c r="E348" s="109">
        <v>46114</v>
      </c>
      <c r="F348" s="102" t="s">
        <v>792</v>
      </c>
      <c r="G348" s="102" t="s">
        <v>16</v>
      </c>
      <c r="H348" s="102" t="s">
        <v>486</v>
      </c>
      <c r="I348" s="110">
        <v>-41389</v>
      </c>
      <c r="J348" s="110">
        <v>0</v>
      </c>
      <c r="K348" s="110">
        <v>-3311</v>
      </c>
      <c r="L348" s="110">
        <v>-44700</v>
      </c>
      <c r="M348" s="90">
        <v>-44700</v>
      </c>
    </row>
    <row r="349" spans="1:15" ht="20.100000000000001" customHeight="1" x14ac:dyDescent="0.2">
      <c r="A349" s="86" t="s">
        <v>564</v>
      </c>
      <c r="B349" s="64">
        <f t="shared" si="12"/>
        <v>4</v>
      </c>
      <c r="D349" s="102" t="s">
        <v>1072</v>
      </c>
      <c r="E349" s="109">
        <v>46120</v>
      </c>
      <c r="F349" s="102" t="s">
        <v>792</v>
      </c>
      <c r="G349" s="102" t="s">
        <v>16</v>
      </c>
      <c r="H349" s="102" t="s">
        <v>488</v>
      </c>
      <c r="I349" s="110">
        <v>-21667</v>
      </c>
      <c r="J349" s="110">
        <v>0</v>
      </c>
      <c r="K349" s="110">
        <v>-1733</v>
      </c>
      <c r="L349" s="110">
        <v>-23400</v>
      </c>
      <c r="M349" s="90">
        <v>-23400</v>
      </c>
    </row>
    <row r="350" spans="1:15" ht="20.100000000000001" customHeight="1" x14ac:dyDescent="0.2">
      <c r="A350" s="86" t="s">
        <v>564</v>
      </c>
      <c r="B350" s="64">
        <f t="shared" si="12"/>
        <v>4</v>
      </c>
      <c r="D350" s="102" t="s">
        <v>1073</v>
      </c>
      <c r="E350" s="109">
        <v>46120</v>
      </c>
      <c r="F350" s="102" t="s">
        <v>792</v>
      </c>
      <c r="G350" s="102" t="s">
        <v>16</v>
      </c>
      <c r="H350" s="102" t="s">
        <v>489</v>
      </c>
      <c r="I350" s="110">
        <v>-116611</v>
      </c>
      <c r="J350" s="110">
        <v>0</v>
      </c>
      <c r="K350" s="110">
        <v>-9329</v>
      </c>
      <c r="L350" s="110">
        <v>-125940</v>
      </c>
      <c r="M350" s="90">
        <v>-125940</v>
      </c>
    </row>
    <row r="351" spans="1:15" ht="20.100000000000001" customHeight="1" x14ac:dyDescent="0.2">
      <c r="A351" s="86" t="s">
        <v>564</v>
      </c>
      <c r="B351" s="64">
        <f t="shared" si="12"/>
        <v>4</v>
      </c>
      <c r="D351" s="102" t="s">
        <v>1074</v>
      </c>
      <c r="E351" s="109">
        <v>46120</v>
      </c>
      <c r="F351" s="102" t="s">
        <v>792</v>
      </c>
      <c r="G351" s="102" t="s">
        <v>16</v>
      </c>
      <c r="H351" s="102" t="s">
        <v>490</v>
      </c>
      <c r="I351" s="110">
        <v>-116611</v>
      </c>
      <c r="J351" s="110">
        <v>0</v>
      </c>
      <c r="K351" s="110">
        <v>-9329</v>
      </c>
      <c r="L351" s="110">
        <v>-125940</v>
      </c>
      <c r="M351" s="90">
        <v>-125940</v>
      </c>
    </row>
    <row r="352" spans="1:15" ht="20.100000000000001" customHeight="1" x14ac:dyDescent="0.2">
      <c r="A352" s="86" t="s">
        <v>564</v>
      </c>
      <c r="B352" s="64">
        <f t="shared" si="12"/>
        <v>4</v>
      </c>
      <c r="D352" s="102" t="s">
        <v>1075</v>
      </c>
      <c r="E352" s="109">
        <v>46120</v>
      </c>
      <c r="F352" s="102" t="s">
        <v>792</v>
      </c>
      <c r="G352" s="102" t="s">
        <v>16</v>
      </c>
      <c r="H352" s="102" t="s">
        <v>491</v>
      </c>
      <c r="I352" s="110">
        <v>-37500</v>
      </c>
      <c r="J352" s="110">
        <v>0</v>
      </c>
      <c r="K352" s="110">
        <v>-3000</v>
      </c>
      <c r="L352" s="110">
        <v>-40500</v>
      </c>
      <c r="M352" s="90">
        <v>-40500</v>
      </c>
    </row>
    <row r="353" spans="1:13" ht="20.100000000000001" customHeight="1" x14ac:dyDescent="0.2">
      <c r="A353" s="86" t="s">
        <v>564</v>
      </c>
      <c r="B353" s="64">
        <f t="shared" si="12"/>
        <v>4</v>
      </c>
      <c r="D353" s="102" t="s">
        <v>1076</v>
      </c>
      <c r="E353" s="109">
        <v>46120</v>
      </c>
      <c r="F353" s="102" t="s">
        <v>792</v>
      </c>
      <c r="G353" s="102" t="s">
        <v>16</v>
      </c>
      <c r="H353" s="102" t="s">
        <v>492</v>
      </c>
      <c r="I353" s="110">
        <v>-116611</v>
      </c>
      <c r="J353" s="110">
        <v>0</v>
      </c>
      <c r="K353" s="110">
        <v>-9329</v>
      </c>
      <c r="L353" s="110">
        <v>-125940</v>
      </c>
      <c r="M353" s="90">
        <v>-125940</v>
      </c>
    </row>
    <row r="354" spans="1:13" ht="20.100000000000001" customHeight="1" x14ac:dyDescent="0.2">
      <c r="A354" s="86" t="s">
        <v>564</v>
      </c>
      <c r="B354" s="64">
        <f t="shared" si="12"/>
        <v>4</v>
      </c>
      <c r="D354" s="102" t="s">
        <v>1077</v>
      </c>
      <c r="E354" s="109">
        <v>46120</v>
      </c>
      <c r="F354" s="102" t="s">
        <v>792</v>
      </c>
      <c r="G354" s="102" t="s">
        <v>16</v>
      </c>
      <c r="H354" s="102" t="s">
        <v>493</v>
      </c>
      <c r="I354" s="110">
        <v>-233222</v>
      </c>
      <c r="J354" s="110">
        <v>0</v>
      </c>
      <c r="K354" s="110">
        <v>-18658</v>
      </c>
      <c r="L354" s="110">
        <v>-251880</v>
      </c>
      <c r="M354" s="90">
        <v>-251880</v>
      </c>
    </row>
    <row r="355" spans="1:13" ht="20.100000000000001" customHeight="1" x14ac:dyDescent="0.2">
      <c r="A355" s="86" t="s">
        <v>564</v>
      </c>
      <c r="B355" s="64">
        <f t="shared" si="12"/>
        <v>4</v>
      </c>
      <c r="D355" s="102" t="s">
        <v>1078</v>
      </c>
      <c r="E355" s="109">
        <v>46120</v>
      </c>
      <c r="F355" s="102" t="s">
        <v>792</v>
      </c>
      <c r="G355" s="102" t="s">
        <v>16</v>
      </c>
      <c r="H355" s="102" t="s">
        <v>494</v>
      </c>
      <c r="I355" s="110">
        <v>-41389</v>
      </c>
      <c r="J355" s="110">
        <v>0</v>
      </c>
      <c r="K355" s="110">
        <v>-3311</v>
      </c>
      <c r="L355" s="110">
        <v>-44700</v>
      </c>
      <c r="M355" s="90">
        <v>-44700</v>
      </c>
    </row>
    <row r="356" spans="1:13" ht="20.100000000000001" customHeight="1" x14ac:dyDescent="0.2">
      <c r="A356" s="86" t="s">
        <v>564</v>
      </c>
      <c r="B356" s="64">
        <f t="shared" si="12"/>
        <v>4</v>
      </c>
      <c r="D356" s="102" t="s">
        <v>1079</v>
      </c>
      <c r="E356" s="109">
        <v>46122</v>
      </c>
      <c r="F356" s="102" t="s">
        <v>792</v>
      </c>
      <c r="G356" s="102" t="s">
        <v>16</v>
      </c>
      <c r="H356" s="102" t="s">
        <v>497</v>
      </c>
      <c r="I356" s="110">
        <v>-106390</v>
      </c>
      <c r="J356" s="110">
        <v>0</v>
      </c>
      <c r="K356" s="110">
        <v>-8511</v>
      </c>
      <c r="L356" s="110">
        <v>-114901</v>
      </c>
      <c r="M356" s="90">
        <v>-114901</v>
      </c>
    </row>
    <row r="357" spans="1:13" ht="20.100000000000001" customHeight="1" x14ac:dyDescent="0.2">
      <c r="A357" s="86" t="s">
        <v>564</v>
      </c>
      <c r="B357" s="64">
        <f t="shared" si="12"/>
        <v>4</v>
      </c>
      <c r="D357" s="102" t="s">
        <v>1080</v>
      </c>
      <c r="E357" s="109">
        <v>46122</v>
      </c>
      <c r="F357" s="102" t="s">
        <v>792</v>
      </c>
      <c r="G357" s="102" t="s">
        <v>16</v>
      </c>
      <c r="H357" s="102" t="s">
        <v>495</v>
      </c>
      <c r="I357" s="110">
        <v>-41389</v>
      </c>
      <c r="J357" s="110">
        <v>0</v>
      </c>
      <c r="K357" s="110">
        <v>-3311</v>
      </c>
      <c r="L357" s="110">
        <v>-44700</v>
      </c>
      <c r="M357" s="90">
        <v>-44700</v>
      </c>
    </row>
    <row r="358" spans="1:13" ht="20.100000000000001" customHeight="1" x14ac:dyDescent="0.2">
      <c r="A358" s="86" t="s">
        <v>564</v>
      </c>
      <c r="B358" s="64">
        <f t="shared" si="12"/>
        <v>4</v>
      </c>
      <c r="D358" s="102" t="s">
        <v>1081</v>
      </c>
      <c r="E358" s="109">
        <v>46122</v>
      </c>
      <c r="F358" s="102" t="s">
        <v>792</v>
      </c>
      <c r="G358" s="102" t="s">
        <v>16</v>
      </c>
      <c r="H358" s="102" t="s">
        <v>496</v>
      </c>
      <c r="I358" s="110">
        <v>-41389</v>
      </c>
      <c r="J358" s="110">
        <v>0</v>
      </c>
      <c r="K358" s="110">
        <v>-3311</v>
      </c>
      <c r="L358" s="110">
        <v>-44700</v>
      </c>
      <c r="M358" s="90">
        <v>-44700</v>
      </c>
    </row>
    <row r="359" spans="1:13" ht="20.100000000000001" customHeight="1" x14ac:dyDescent="0.2">
      <c r="A359" s="86" t="s">
        <v>564</v>
      </c>
      <c r="B359" s="64">
        <f t="shared" ref="B359:B390" si="13">MONTH(E359)</f>
        <v>4</v>
      </c>
      <c r="D359" s="102" t="s">
        <v>1082</v>
      </c>
      <c r="E359" s="109">
        <v>46123</v>
      </c>
      <c r="F359" s="102" t="s">
        <v>792</v>
      </c>
      <c r="G359" s="102" t="s">
        <v>16</v>
      </c>
      <c r="H359" s="102" t="s">
        <v>498</v>
      </c>
      <c r="I359" s="110">
        <v>-36111</v>
      </c>
      <c r="J359" s="110">
        <v>0</v>
      </c>
      <c r="K359" s="110">
        <v>-2889</v>
      </c>
      <c r="L359" s="110">
        <v>-39000</v>
      </c>
      <c r="M359" s="90">
        <v>-39000</v>
      </c>
    </row>
    <row r="360" spans="1:13" ht="20.100000000000001" customHeight="1" x14ac:dyDescent="0.2">
      <c r="A360" s="86" t="s">
        <v>564</v>
      </c>
      <c r="B360" s="64">
        <f t="shared" si="13"/>
        <v>4</v>
      </c>
      <c r="D360" s="102" t="s">
        <v>1083</v>
      </c>
      <c r="E360" s="109">
        <v>46123</v>
      </c>
      <c r="F360" s="102" t="s">
        <v>792</v>
      </c>
      <c r="G360" s="102" t="s">
        <v>16</v>
      </c>
      <c r="H360" s="102" t="s">
        <v>500</v>
      </c>
      <c r="I360" s="110">
        <v>-82778</v>
      </c>
      <c r="J360" s="110">
        <v>0</v>
      </c>
      <c r="K360" s="110">
        <v>-6622</v>
      </c>
      <c r="L360" s="110">
        <v>-89400</v>
      </c>
      <c r="M360" s="90">
        <v>-89400</v>
      </c>
    </row>
    <row r="361" spans="1:13" ht="20.100000000000001" customHeight="1" x14ac:dyDescent="0.2">
      <c r="A361" s="86" t="s">
        <v>564</v>
      </c>
      <c r="B361" s="64">
        <f t="shared" si="13"/>
        <v>4</v>
      </c>
      <c r="D361" s="102" t="s">
        <v>1084</v>
      </c>
      <c r="E361" s="109">
        <v>46123</v>
      </c>
      <c r="F361" s="102" t="s">
        <v>792</v>
      </c>
      <c r="G361" s="102" t="s">
        <v>16</v>
      </c>
      <c r="H361" s="102" t="s">
        <v>499</v>
      </c>
      <c r="I361" s="110">
        <v>-21667</v>
      </c>
      <c r="J361" s="110">
        <v>0</v>
      </c>
      <c r="K361" s="110">
        <v>-1733</v>
      </c>
      <c r="L361" s="110">
        <v>-23400</v>
      </c>
      <c r="M361" s="90">
        <v>-23400</v>
      </c>
    </row>
    <row r="362" spans="1:13" ht="20.100000000000001" customHeight="1" x14ac:dyDescent="0.2">
      <c r="A362" s="86" t="s">
        <v>564</v>
      </c>
      <c r="B362" s="64">
        <f t="shared" si="13"/>
        <v>4</v>
      </c>
      <c r="D362" s="102" t="s">
        <v>1085</v>
      </c>
      <c r="E362" s="109">
        <v>46123</v>
      </c>
      <c r="F362" s="102" t="s">
        <v>792</v>
      </c>
      <c r="G362" s="102" t="s">
        <v>16</v>
      </c>
      <c r="H362" s="102" t="s">
        <v>501</v>
      </c>
      <c r="I362" s="110">
        <v>-21667</v>
      </c>
      <c r="J362" s="110">
        <v>0</v>
      </c>
      <c r="K362" s="110">
        <v>-1733</v>
      </c>
      <c r="L362" s="110">
        <v>-23400</v>
      </c>
      <c r="M362" s="90">
        <v>-23400</v>
      </c>
    </row>
    <row r="363" spans="1:13" ht="20.100000000000001" customHeight="1" x14ac:dyDescent="0.2">
      <c r="A363" s="86" t="s">
        <v>564</v>
      </c>
      <c r="B363" s="64">
        <f t="shared" si="13"/>
        <v>4</v>
      </c>
      <c r="D363" s="102" t="s">
        <v>1086</v>
      </c>
      <c r="E363" s="109">
        <v>46126</v>
      </c>
      <c r="F363" s="102" t="s">
        <v>792</v>
      </c>
      <c r="G363" s="102" t="s">
        <v>16</v>
      </c>
      <c r="H363" s="102" t="s">
        <v>502</v>
      </c>
      <c r="I363" s="110">
        <v>-82778</v>
      </c>
      <c r="J363" s="110">
        <v>0</v>
      </c>
      <c r="K363" s="110">
        <v>-6622</v>
      </c>
      <c r="L363" s="110">
        <v>-89400</v>
      </c>
      <c r="M363" s="90">
        <v>-89400</v>
      </c>
    </row>
    <row r="364" spans="1:13" ht="20.100000000000001" customHeight="1" x14ac:dyDescent="0.2">
      <c r="A364" s="86" t="s">
        <v>564</v>
      </c>
      <c r="B364" s="64">
        <f t="shared" si="13"/>
        <v>4</v>
      </c>
      <c r="D364" s="102" t="s">
        <v>1087</v>
      </c>
      <c r="E364" s="109">
        <v>46127</v>
      </c>
      <c r="F364" s="102" t="s">
        <v>792</v>
      </c>
      <c r="G364" s="102" t="s">
        <v>16</v>
      </c>
      <c r="H364" s="102" t="s">
        <v>503</v>
      </c>
      <c r="I364" s="110">
        <v>-116611</v>
      </c>
      <c r="J364" s="110">
        <v>0</v>
      </c>
      <c r="K364" s="110">
        <v>-9329</v>
      </c>
      <c r="L364" s="110">
        <v>-125940</v>
      </c>
      <c r="M364" s="90">
        <v>-125940</v>
      </c>
    </row>
    <row r="365" spans="1:13" ht="20.100000000000001" customHeight="1" x14ac:dyDescent="0.2">
      <c r="A365" s="86" t="s">
        <v>564</v>
      </c>
      <c r="B365" s="64">
        <f t="shared" si="13"/>
        <v>4</v>
      </c>
      <c r="D365" s="102" t="s">
        <v>1088</v>
      </c>
      <c r="E365" s="109">
        <v>46132</v>
      </c>
      <c r="F365" s="102" t="s">
        <v>792</v>
      </c>
      <c r="G365" s="102" t="s">
        <v>16</v>
      </c>
      <c r="H365" s="102" t="s">
        <v>504</v>
      </c>
      <c r="I365" s="110">
        <v>-21667</v>
      </c>
      <c r="J365" s="110">
        <v>0</v>
      </c>
      <c r="K365" s="110">
        <v>-1733</v>
      </c>
      <c r="L365" s="110">
        <v>-23400</v>
      </c>
      <c r="M365" s="90">
        <v>-23400</v>
      </c>
    </row>
    <row r="366" spans="1:13" ht="20.100000000000001" customHeight="1" x14ac:dyDescent="0.2">
      <c r="A366" s="86" t="s">
        <v>564</v>
      </c>
      <c r="B366" s="64">
        <f t="shared" si="13"/>
        <v>4</v>
      </c>
      <c r="D366" s="102" t="s">
        <v>1089</v>
      </c>
      <c r="E366" s="109">
        <v>46132</v>
      </c>
      <c r="F366" s="102" t="s">
        <v>792</v>
      </c>
      <c r="G366" s="102" t="s">
        <v>16</v>
      </c>
      <c r="H366" s="102" t="s">
        <v>505</v>
      </c>
      <c r="I366" s="110">
        <v>-116611</v>
      </c>
      <c r="J366" s="110">
        <v>0</v>
      </c>
      <c r="K366" s="110">
        <v>-9329</v>
      </c>
      <c r="L366" s="110">
        <v>-125940</v>
      </c>
      <c r="M366" s="90">
        <v>-125940</v>
      </c>
    </row>
    <row r="367" spans="1:13" ht="20.100000000000001" customHeight="1" x14ac:dyDescent="0.2">
      <c r="A367" s="86" t="s">
        <v>564</v>
      </c>
      <c r="B367" s="64">
        <f t="shared" si="13"/>
        <v>4</v>
      </c>
      <c r="D367" s="102" t="s">
        <v>1090</v>
      </c>
      <c r="E367" s="109">
        <v>46132</v>
      </c>
      <c r="F367" s="102" t="s">
        <v>792</v>
      </c>
      <c r="G367" s="102" t="s">
        <v>16</v>
      </c>
      <c r="H367" s="102" t="s">
        <v>506</v>
      </c>
      <c r="I367" s="110">
        <v>-41389</v>
      </c>
      <c r="J367" s="110">
        <v>0</v>
      </c>
      <c r="K367" s="110">
        <v>-3311</v>
      </c>
      <c r="L367" s="110">
        <v>-44700</v>
      </c>
      <c r="M367" s="90">
        <v>-44700</v>
      </c>
    </row>
    <row r="368" spans="1:13" ht="20.100000000000001" customHeight="1" x14ac:dyDescent="0.2">
      <c r="A368" s="86" t="s">
        <v>564</v>
      </c>
      <c r="B368" s="64">
        <f t="shared" si="13"/>
        <v>4</v>
      </c>
      <c r="D368" s="102" t="s">
        <v>1091</v>
      </c>
      <c r="E368" s="109">
        <v>46132</v>
      </c>
      <c r="F368" s="102" t="s">
        <v>792</v>
      </c>
      <c r="G368" s="102" t="s">
        <v>16</v>
      </c>
      <c r="H368" s="102" t="s">
        <v>507</v>
      </c>
      <c r="I368" s="110">
        <v>-21667</v>
      </c>
      <c r="J368" s="110">
        <v>0</v>
      </c>
      <c r="K368" s="110">
        <v>-1733</v>
      </c>
      <c r="L368" s="110">
        <v>-23400</v>
      </c>
      <c r="M368" s="90">
        <v>-23400</v>
      </c>
    </row>
    <row r="369" spans="1:13" ht="20.100000000000001" customHeight="1" x14ac:dyDescent="0.2">
      <c r="A369" s="86" t="s">
        <v>564</v>
      </c>
      <c r="B369" s="64">
        <f t="shared" si="13"/>
        <v>4</v>
      </c>
      <c r="D369" s="102" t="s">
        <v>1092</v>
      </c>
      <c r="E369" s="109">
        <v>46133</v>
      </c>
      <c r="F369" s="102" t="s">
        <v>792</v>
      </c>
      <c r="G369" s="102" t="s">
        <v>16</v>
      </c>
      <c r="H369" s="102" t="s">
        <v>509</v>
      </c>
      <c r="I369" s="110">
        <v>-41389</v>
      </c>
      <c r="J369" s="110">
        <v>0</v>
      </c>
      <c r="K369" s="110">
        <v>-3311</v>
      </c>
      <c r="L369" s="110">
        <v>-44700</v>
      </c>
      <c r="M369" s="90">
        <v>-44700</v>
      </c>
    </row>
    <row r="370" spans="1:13" ht="20.100000000000001" customHeight="1" x14ac:dyDescent="0.2">
      <c r="A370" s="86" t="s">
        <v>564</v>
      </c>
      <c r="B370" s="64">
        <f t="shared" si="13"/>
        <v>4</v>
      </c>
      <c r="D370" s="102" t="s">
        <v>1093</v>
      </c>
      <c r="E370" s="109">
        <v>46133</v>
      </c>
      <c r="F370" s="102" t="s">
        <v>792</v>
      </c>
      <c r="G370" s="102" t="s">
        <v>16</v>
      </c>
      <c r="H370" s="102" t="s">
        <v>508</v>
      </c>
      <c r="I370" s="110">
        <v>-82778</v>
      </c>
      <c r="J370" s="110">
        <v>0</v>
      </c>
      <c r="K370" s="110">
        <v>-6622</v>
      </c>
      <c r="L370" s="110">
        <v>-89400</v>
      </c>
      <c r="M370" s="90">
        <v>-89400</v>
      </c>
    </row>
    <row r="371" spans="1:13" ht="20.100000000000001" customHeight="1" x14ac:dyDescent="0.2">
      <c r="A371" s="86" t="s">
        <v>564</v>
      </c>
      <c r="B371" s="64">
        <f t="shared" si="13"/>
        <v>4</v>
      </c>
      <c r="D371" s="102" t="s">
        <v>1094</v>
      </c>
      <c r="E371" s="109">
        <v>46134</v>
      </c>
      <c r="F371" s="102" t="s">
        <v>792</v>
      </c>
      <c r="G371" s="102" t="s">
        <v>16</v>
      </c>
      <c r="H371" s="102" t="s">
        <v>510</v>
      </c>
      <c r="I371" s="110">
        <v>-41389</v>
      </c>
      <c r="J371" s="110">
        <v>0</v>
      </c>
      <c r="K371" s="110">
        <v>-3311</v>
      </c>
      <c r="L371" s="110">
        <v>-44700</v>
      </c>
      <c r="M371" s="90">
        <v>-44700</v>
      </c>
    </row>
    <row r="372" spans="1:13" ht="20.100000000000001" customHeight="1" x14ac:dyDescent="0.2">
      <c r="A372" s="86" t="s">
        <v>564</v>
      </c>
      <c r="B372" s="64">
        <f t="shared" si="13"/>
        <v>4</v>
      </c>
      <c r="D372" s="102" t="s">
        <v>1095</v>
      </c>
      <c r="E372" s="109">
        <v>46134</v>
      </c>
      <c r="F372" s="102" t="s">
        <v>792</v>
      </c>
      <c r="G372" s="102" t="s">
        <v>16</v>
      </c>
      <c r="H372" s="102" t="s">
        <v>511</v>
      </c>
      <c r="I372" s="110">
        <v>-21667</v>
      </c>
      <c r="J372" s="110">
        <v>0</v>
      </c>
      <c r="K372" s="110">
        <v>-1733</v>
      </c>
      <c r="L372" s="110">
        <v>-23400</v>
      </c>
      <c r="M372" s="90">
        <v>-23400</v>
      </c>
    </row>
    <row r="373" spans="1:13" ht="20.100000000000001" customHeight="1" x14ac:dyDescent="0.2">
      <c r="A373" s="86" t="s">
        <v>564</v>
      </c>
      <c r="B373" s="64">
        <f t="shared" si="13"/>
        <v>4</v>
      </c>
      <c r="D373" s="102" t="s">
        <v>1096</v>
      </c>
      <c r="E373" s="109">
        <v>46134</v>
      </c>
      <c r="F373" s="102" t="s">
        <v>792</v>
      </c>
      <c r="G373" s="102" t="s">
        <v>16</v>
      </c>
      <c r="H373" s="102" t="s">
        <v>512</v>
      </c>
      <c r="I373" s="110">
        <v>-41389</v>
      </c>
      <c r="J373" s="110">
        <v>0</v>
      </c>
      <c r="K373" s="110">
        <v>-3311</v>
      </c>
      <c r="L373" s="110">
        <v>-44700</v>
      </c>
      <c r="M373" s="90">
        <v>-44700</v>
      </c>
    </row>
    <row r="374" spans="1:13" ht="20.100000000000001" customHeight="1" x14ac:dyDescent="0.2">
      <c r="A374" s="86" t="s">
        <v>564</v>
      </c>
      <c r="B374" s="64">
        <f t="shared" si="13"/>
        <v>4</v>
      </c>
      <c r="D374" s="102" t="s">
        <v>1097</v>
      </c>
      <c r="E374" s="109">
        <v>46134</v>
      </c>
      <c r="F374" s="102" t="s">
        <v>792</v>
      </c>
      <c r="G374" s="102" t="s">
        <v>16</v>
      </c>
      <c r="H374" s="102" t="s">
        <v>513</v>
      </c>
      <c r="I374" s="110">
        <v>-21667</v>
      </c>
      <c r="J374" s="110">
        <v>0</v>
      </c>
      <c r="K374" s="110">
        <v>-1733</v>
      </c>
      <c r="L374" s="110">
        <v>-23400</v>
      </c>
      <c r="M374" s="90">
        <v>-23400</v>
      </c>
    </row>
    <row r="375" spans="1:13" ht="20.100000000000001" customHeight="1" x14ac:dyDescent="0.2">
      <c r="A375" s="86" t="s">
        <v>564</v>
      </c>
      <c r="B375" s="64">
        <f t="shared" si="13"/>
        <v>4</v>
      </c>
      <c r="D375" s="102" t="s">
        <v>1098</v>
      </c>
      <c r="E375" s="109">
        <v>46134</v>
      </c>
      <c r="F375" s="102" t="s">
        <v>792</v>
      </c>
      <c r="G375" s="102" t="s">
        <v>16</v>
      </c>
      <c r="H375" s="102" t="s">
        <v>514</v>
      </c>
      <c r="I375" s="110">
        <v>-21667</v>
      </c>
      <c r="J375" s="110">
        <v>0</v>
      </c>
      <c r="K375" s="110">
        <v>-1733</v>
      </c>
      <c r="L375" s="110">
        <v>-23400</v>
      </c>
      <c r="M375" s="90">
        <v>-23400</v>
      </c>
    </row>
    <row r="376" spans="1:13" ht="20.100000000000001" customHeight="1" x14ac:dyDescent="0.2">
      <c r="A376" s="86" t="s">
        <v>564</v>
      </c>
      <c r="B376" s="64">
        <f t="shared" si="13"/>
        <v>4</v>
      </c>
      <c r="D376" s="102" t="s">
        <v>1099</v>
      </c>
      <c r="E376" s="109">
        <v>46134</v>
      </c>
      <c r="F376" s="102" t="s">
        <v>792</v>
      </c>
      <c r="G376" s="102" t="s">
        <v>16</v>
      </c>
      <c r="H376" s="102" t="s">
        <v>515</v>
      </c>
      <c r="I376" s="110">
        <v>-116611</v>
      </c>
      <c r="J376" s="110">
        <v>0</v>
      </c>
      <c r="K376" s="110">
        <v>-9329</v>
      </c>
      <c r="L376" s="110">
        <v>-125940</v>
      </c>
      <c r="M376" s="90">
        <v>-125940</v>
      </c>
    </row>
    <row r="377" spans="1:13" ht="20.100000000000001" customHeight="1" x14ac:dyDescent="0.2">
      <c r="A377" s="86" t="s">
        <v>564</v>
      </c>
      <c r="B377" s="64">
        <f t="shared" si="13"/>
        <v>4</v>
      </c>
      <c r="D377" s="102" t="s">
        <v>1100</v>
      </c>
      <c r="E377" s="109">
        <v>46135</v>
      </c>
      <c r="F377" s="102" t="s">
        <v>792</v>
      </c>
      <c r="G377" s="102" t="s">
        <v>16</v>
      </c>
      <c r="H377" s="102" t="s">
        <v>519</v>
      </c>
      <c r="I377" s="110">
        <v>-41389</v>
      </c>
      <c r="J377" s="110">
        <v>0</v>
      </c>
      <c r="K377" s="110">
        <v>-3311</v>
      </c>
      <c r="L377" s="110">
        <v>-44700</v>
      </c>
      <c r="M377" s="90">
        <v>-44700</v>
      </c>
    </row>
    <row r="378" spans="1:13" ht="20.100000000000001" customHeight="1" x14ac:dyDescent="0.2">
      <c r="A378" s="86" t="s">
        <v>564</v>
      </c>
      <c r="B378" s="64">
        <f t="shared" si="13"/>
        <v>4</v>
      </c>
      <c r="D378" s="102" t="s">
        <v>1101</v>
      </c>
      <c r="E378" s="109">
        <v>46135</v>
      </c>
      <c r="F378" s="102" t="s">
        <v>792</v>
      </c>
      <c r="G378" s="102" t="s">
        <v>16</v>
      </c>
      <c r="H378" s="102" t="s">
        <v>517</v>
      </c>
      <c r="I378" s="110">
        <v>-43334</v>
      </c>
      <c r="J378" s="110">
        <v>0</v>
      </c>
      <c r="K378" s="110">
        <v>-3467</v>
      </c>
      <c r="L378" s="110">
        <v>-46801</v>
      </c>
      <c r="M378" s="90">
        <v>-46801</v>
      </c>
    </row>
    <row r="379" spans="1:13" ht="20.100000000000001" customHeight="1" x14ac:dyDescent="0.2">
      <c r="A379" s="86" t="s">
        <v>564</v>
      </c>
      <c r="B379" s="64">
        <f t="shared" si="13"/>
        <v>4</v>
      </c>
      <c r="D379" s="102" t="s">
        <v>1102</v>
      </c>
      <c r="E379" s="109">
        <v>46135</v>
      </c>
      <c r="F379" s="102" t="s">
        <v>792</v>
      </c>
      <c r="G379" s="102" t="s">
        <v>16</v>
      </c>
      <c r="H379" s="102" t="s">
        <v>518</v>
      </c>
      <c r="I379" s="110">
        <v>-155000</v>
      </c>
      <c r="J379" s="110">
        <v>0</v>
      </c>
      <c r="K379" s="110">
        <v>-12400</v>
      </c>
      <c r="L379" s="110">
        <v>-167400</v>
      </c>
      <c r="M379" s="90">
        <v>-167400</v>
      </c>
    </row>
    <row r="380" spans="1:13" ht="20.100000000000001" customHeight="1" x14ac:dyDescent="0.2">
      <c r="A380" s="86" t="s">
        <v>564</v>
      </c>
      <c r="B380" s="64">
        <f t="shared" si="13"/>
        <v>4</v>
      </c>
      <c r="D380" s="102" t="s">
        <v>1103</v>
      </c>
      <c r="E380" s="109">
        <v>46135</v>
      </c>
      <c r="F380" s="102" t="s">
        <v>792</v>
      </c>
      <c r="G380" s="102" t="s">
        <v>16</v>
      </c>
      <c r="H380" s="102" t="s">
        <v>516</v>
      </c>
      <c r="I380" s="110">
        <v>-41389</v>
      </c>
      <c r="J380" s="110">
        <v>0</v>
      </c>
      <c r="K380" s="110">
        <v>-3311</v>
      </c>
      <c r="L380" s="110">
        <v>-44700</v>
      </c>
      <c r="M380" s="90">
        <v>-44700</v>
      </c>
    </row>
    <row r="381" spans="1:13" ht="20.100000000000001" customHeight="1" x14ac:dyDescent="0.2">
      <c r="A381" s="86" t="s">
        <v>564</v>
      </c>
      <c r="B381" s="64">
        <f t="shared" si="13"/>
        <v>4</v>
      </c>
      <c r="D381" s="102" t="s">
        <v>1104</v>
      </c>
      <c r="E381" s="109">
        <v>46136</v>
      </c>
      <c r="F381" s="102" t="s">
        <v>792</v>
      </c>
      <c r="G381" s="102" t="s">
        <v>16</v>
      </c>
      <c r="H381" s="102" t="s">
        <v>520</v>
      </c>
      <c r="I381" s="110">
        <v>-21667</v>
      </c>
      <c r="J381" s="110">
        <v>0</v>
      </c>
      <c r="K381" s="110">
        <v>-1733</v>
      </c>
      <c r="L381" s="110">
        <v>-23400</v>
      </c>
      <c r="M381" s="90">
        <v>-23400</v>
      </c>
    </row>
    <row r="382" spans="1:13" ht="20.100000000000001" customHeight="1" x14ac:dyDescent="0.2">
      <c r="A382" s="86" t="s">
        <v>564</v>
      </c>
      <c r="B382" s="64">
        <f t="shared" si="13"/>
        <v>4</v>
      </c>
      <c r="D382" s="102" t="s">
        <v>1105</v>
      </c>
      <c r="E382" s="109">
        <v>46137</v>
      </c>
      <c r="F382" s="102" t="s">
        <v>792</v>
      </c>
      <c r="G382" s="102" t="s">
        <v>16</v>
      </c>
      <c r="H382" s="102" t="s">
        <v>521</v>
      </c>
      <c r="I382" s="110">
        <v>-124167</v>
      </c>
      <c r="J382" s="110">
        <v>0</v>
      </c>
      <c r="K382" s="110">
        <v>-9933</v>
      </c>
      <c r="L382" s="110">
        <v>-134100</v>
      </c>
      <c r="M382" s="90">
        <v>-134100</v>
      </c>
    </row>
    <row r="383" spans="1:13" ht="20.100000000000001" customHeight="1" x14ac:dyDescent="0.2">
      <c r="A383" s="86" t="s">
        <v>564</v>
      </c>
      <c r="B383" s="64">
        <f t="shared" si="13"/>
        <v>4</v>
      </c>
      <c r="D383" s="102" t="s">
        <v>1106</v>
      </c>
      <c r="E383" s="109">
        <v>46138</v>
      </c>
      <c r="F383" s="102" t="s">
        <v>792</v>
      </c>
      <c r="G383" s="102" t="s">
        <v>16</v>
      </c>
      <c r="H383" s="102" t="s">
        <v>522</v>
      </c>
      <c r="I383" s="110">
        <v>-82778</v>
      </c>
      <c r="J383" s="110">
        <v>0</v>
      </c>
      <c r="K383" s="110">
        <v>-6622</v>
      </c>
      <c r="L383" s="110">
        <v>-89400</v>
      </c>
      <c r="M383" s="90">
        <v>-89400</v>
      </c>
    </row>
    <row r="384" spans="1:13" ht="20.100000000000001" customHeight="1" x14ac:dyDescent="0.2">
      <c r="A384" s="86" t="s">
        <v>564</v>
      </c>
      <c r="B384" s="64">
        <f t="shared" si="13"/>
        <v>4</v>
      </c>
      <c r="D384" s="102" t="s">
        <v>1107</v>
      </c>
      <c r="E384" s="109">
        <v>46140</v>
      </c>
      <c r="F384" s="102" t="s">
        <v>792</v>
      </c>
      <c r="G384" s="102" t="s">
        <v>16</v>
      </c>
      <c r="H384" s="102" t="s">
        <v>523</v>
      </c>
      <c r="I384" s="110">
        <v>-82778</v>
      </c>
      <c r="J384" s="110">
        <v>0</v>
      </c>
      <c r="K384" s="110">
        <v>-6622</v>
      </c>
      <c r="L384" s="110">
        <v>-89400</v>
      </c>
      <c r="M384" s="90">
        <v>-89400</v>
      </c>
    </row>
    <row r="385" spans="1:15" ht="20.100000000000001" customHeight="1" x14ac:dyDescent="0.2">
      <c r="A385" s="86" t="s">
        <v>564</v>
      </c>
      <c r="B385" s="64">
        <f t="shared" si="13"/>
        <v>4</v>
      </c>
      <c r="D385" s="102" t="s">
        <v>1108</v>
      </c>
      <c r="E385" s="109">
        <v>46141</v>
      </c>
      <c r="F385" s="102" t="s">
        <v>792</v>
      </c>
      <c r="G385" s="102" t="s">
        <v>16</v>
      </c>
      <c r="H385" s="102" t="s">
        <v>525</v>
      </c>
      <c r="I385" s="110">
        <v>-233222</v>
      </c>
      <c r="J385" s="110">
        <v>0</v>
      </c>
      <c r="K385" s="110">
        <v>-18658</v>
      </c>
      <c r="L385" s="110">
        <v>-251880</v>
      </c>
      <c r="M385" s="90">
        <v>-251880</v>
      </c>
    </row>
    <row r="386" spans="1:15" ht="20.100000000000001" customHeight="1" x14ac:dyDescent="0.2">
      <c r="A386" s="86" t="s">
        <v>564</v>
      </c>
      <c r="B386" s="64">
        <f t="shared" si="13"/>
        <v>4</v>
      </c>
      <c r="D386" s="102" t="s">
        <v>1109</v>
      </c>
      <c r="E386" s="109">
        <v>46141</v>
      </c>
      <c r="F386" s="102" t="s">
        <v>792</v>
      </c>
      <c r="G386" s="102" t="s">
        <v>16</v>
      </c>
      <c r="H386" s="102" t="s">
        <v>524</v>
      </c>
      <c r="I386" s="110">
        <v>-41389</v>
      </c>
      <c r="J386" s="110">
        <v>0</v>
      </c>
      <c r="K386" s="110">
        <v>-3311</v>
      </c>
      <c r="L386" s="110">
        <v>-44700</v>
      </c>
      <c r="M386" s="90">
        <v>-44700</v>
      </c>
    </row>
    <row r="387" spans="1:15" ht="20.100000000000001" customHeight="1" x14ac:dyDescent="0.2">
      <c r="A387" s="86" t="s">
        <v>564</v>
      </c>
      <c r="B387" s="64">
        <f t="shared" si="13"/>
        <v>4</v>
      </c>
      <c r="D387" s="102" t="s">
        <v>1110</v>
      </c>
      <c r="E387" s="109">
        <v>46141</v>
      </c>
      <c r="F387" s="102" t="s">
        <v>792</v>
      </c>
      <c r="G387" s="102" t="s">
        <v>16</v>
      </c>
      <c r="H387" s="102" t="s">
        <v>527</v>
      </c>
      <c r="I387" s="110">
        <v>-43334</v>
      </c>
      <c r="J387" s="110">
        <v>0</v>
      </c>
      <c r="K387" s="110">
        <v>-3467</v>
      </c>
      <c r="L387" s="110">
        <v>-46801</v>
      </c>
      <c r="M387" s="90">
        <v>-46801</v>
      </c>
    </row>
    <row r="388" spans="1:15" ht="20.100000000000001" customHeight="1" x14ac:dyDescent="0.2">
      <c r="A388" s="86" t="s">
        <v>564</v>
      </c>
      <c r="B388" s="64">
        <f t="shared" si="13"/>
        <v>4</v>
      </c>
      <c r="D388" s="102" t="s">
        <v>1111</v>
      </c>
      <c r="E388" s="109">
        <v>46141</v>
      </c>
      <c r="F388" s="102" t="s">
        <v>792</v>
      </c>
      <c r="G388" s="102" t="s">
        <v>16</v>
      </c>
      <c r="H388" s="102" t="s">
        <v>526</v>
      </c>
      <c r="I388" s="110">
        <v>-21667</v>
      </c>
      <c r="J388" s="110">
        <v>0</v>
      </c>
      <c r="K388" s="110">
        <v>-1733</v>
      </c>
      <c r="L388" s="110">
        <v>-23400</v>
      </c>
      <c r="M388" s="90">
        <v>-23400</v>
      </c>
    </row>
    <row r="389" spans="1:15" ht="20.100000000000001" customHeight="1" x14ac:dyDescent="0.2">
      <c r="A389" s="86" t="s">
        <v>562</v>
      </c>
      <c r="B389" s="64">
        <f t="shared" si="13"/>
        <v>5</v>
      </c>
      <c r="C389" s="106" t="s">
        <v>591</v>
      </c>
      <c r="D389" s="93" t="s">
        <v>739</v>
      </c>
      <c r="E389" s="94">
        <v>46148</v>
      </c>
      <c r="F389" s="93" t="s">
        <v>792</v>
      </c>
      <c r="G389" s="93" t="s">
        <v>16</v>
      </c>
      <c r="H389" s="93" t="s">
        <v>532</v>
      </c>
      <c r="I389" s="95">
        <v>997141.66666666663</v>
      </c>
      <c r="J389" s="95">
        <v>0</v>
      </c>
      <c r="K389" s="95">
        <v>79771.333333333328</v>
      </c>
      <c r="L389" s="95">
        <v>1076913</v>
      </c>
      <c r="M389" s="107">
        <v>1076913</v>
      </c>
      <c r="O389" s="29" t="s">
        <v>825</v>
      </c>
    </row>
    <row r="390" spans="1:15" ht="20.100000000000001" customHeight="1" x14ac:dyDescent="0.2">
      <c r="A390" s="86" t="s">
        <v>562</v>
      </c>
      <c r="B390" s="64">
        <f t="shared" si="13"/>
        <v>5</v>
      </c>
      <c r="C390" s="106" t="s">
        <v>592</v>
      </c>
      <c r="D390" s="93" t="s">
        <v>740</v>
      </c>
      <c r="E390" s="94">
        <v>46148</v>
      </c>
      <c r="F390" s="93" t="s">
        <v>792</v>
      </c>
      <c r="G390" s="93" t="s">
        <v>16</v>
      </c>
      <c r="H390" s="93" t="s">
        <v>533</v>
      </c>
      <c r="I390" s="95">
        <v>586655.5555555555</v>
      </c>
      <c r="J390" s="95">
        <v>0</v>
      </c>
      <c r="K390" s="95">
        <v>46932.444444444438</v>
      </c>
      <c r="L390" s="95">
        <v>633588</v>
      </c>
      <c r="M390" s="107">
        <v>633588</v>
      </c>
      <c r="O390" s="29" t="s">
        <v>826</v>
      </c>
    </row>
    <row r="391" spans="1:15" ht="20.100000000000001" customHeight="1" x14ac:dyDescent="0.2">
      <c r="A391" s="86" t="s">
        <v>562</v>
      </c>
      <c r="B391" s="64">
        <f t="shared" ref="B391:B393" si="14">MONTH(E391)</f>
        <v>5</v>
      </c>
      <c r="C391" s="106" t="s">
        <v>462</v>
      </c>
      <c r="D391" s="93" t="s">
        <v>741</v>
      </c>
      <c r="E391" s="94">
        <v>46148</v>
      </c>
      <c r="F391" s="93" t="s">
        <v>792</v>
      </c>
      <c r="G391" s="93" t="s">
        <v>16</v>
      </c>
      <c r="H391" s="93" t="s">
        <v>481</v>
      </c>
      <c r="I391" s="95">
        <v>4401938.888888889</v>
      </c>
      <c r="J391" s="95">
        <v>0</v>
      </c>
      <c r="K391" s="95">
        <v>352155.11111111112</v>
      </c>
      <c r="L391" s="95">
        <v>4754094</v>
      </c>
      <c r="M391" s="107">
        <v>4754094</v>
      </c>
      <c r="O391" s="29" t="s">
        <v>825</v>
      </c>
    </row>
    <row r="392" spans="1:15" ht="20.100000000000001" customHeight="1" x14ac:dyDescent="0.2">
      <c r="A392" s="86" t="s">
        <v>562</v>
      </c>
      <c r="B392" s="64">
        <f t="shared" si="14"/>
        <v>5</v>
      </c>
      <c r="C392" s="106" t="s">
        <v>463</v>
      </c>
      <c r="D392" s="93" t="s">
        <v>742</v>
      </c>
      <c r="E392" s="94">
        <v>46148</v>
      </c>
      <c r="F392" s="93" t="s">
        <v>792</v>
      </c>
      <c r="G392" s="93" t="s">
        <v>16</v>
      </c>
      <c r="H392" s="93" t="s">
        <v>482</v>
      </c>
      <c r="I392" s="95">
        <v>598870.37037037034</v>
      </c>
      <c r="J392" s="95">
        <v>0</v>
      </c>
      <c r="K392" s="95">
        <v>47909.629629629628</v>
      </c>
      <c r="L392" s="95">
        <v>646780</v>
      </c>
      <c r="M392" s="107">
        <v>646780</v>
      </c>
      <c r="O392" s="29" t="s">
        <v>826</v>
      </c>
    </row>
    <row r="393" spans="1:15" ht="20.100000000000001" customHeight="1" x14ac:dyDescent="0.2">
      <c r="A393" s="86" t="s">
        <v>562</v>
      </c>
      <c r="B393" s="64">
        <f t="shared" si="14"/>
        <v>5</v>
      </c>
      <c r="C393" s="106" t="s">
        <v>593</v>
      </c>
      <c r="D393" s="93" t="s">
        <v>743</v>
      </c>
      <c r="E393" s="94">
        <v>46155</v>
      </c>
      <c r="F393" s="93" t="s">
        <v>792</v>
      </c>
      <c r="G393" s="93" t="s">
        <v>16</v>
      </c>
      <c r="H393" s="93" t="s">
        <v>534</v>
      </c>
      <c r="I393" s="95">
        <v>4950728.7037037034</v>
      </c>
      <c r="J393" s="95">
        <v>0</v>
      </c>
      <c r="K393" s="95">
        <v>396058.29629629629</v>
      </c>
      <c r="L393" s="95">
        <v>5346787</v>
      </c>
      <c r="M393" s="107">
        <v>5346787</v>
      </c>
      <c r="O393" s="29" t="s">
        <v>825</v>
      </c>
    </row>
    <row r="394" spans="1:15" ht="20.100000000000001" customHeight="1" x14ac:dyDescent="0.2">
      <c r="A394" s="86" t="s">
        <v>562</v>
      </c>
      <c r="B394" s="64">
        <f t="shared" ref="B394:B425" si="15">MONTH(E394)</f>
        <v>5</v>
      </c>
      <c r="C394" s="106" t="s">
        <v>594</v>
      </c>
      <c r="D394" s="93" t="s">
        <v>744</v>
      </c>
      <c r="E394" s="94">
        <v>46155</v>
      </c>
      <c r="F394" s="93" t="s">
        <v>792</v>
      </c>
      <c r="G394" s="93" t="s">
        <v>16</v>
      </c>
      <c r="H394" s="93" t="s">
        <v>535</v>
      </c>
      <c r="I394" s="95">
        <v>806321.29629629629</v>
      </c>
      <c r="J394" s="95">
        <v>0</v>
      </c>
      <c r="K394" s="95">
        <v>64505.703703703708</v>
      </c>
      <c r="L394" s="95">
        <v>870827</v>
      </c>
      <c r="M394" s="107">
        <v>870827</v>
      </c>
      <c r="O394" s="29" t="s">
        <v>826</v>
      </c>
    </row>
    <row r="395" spans="1:15" ht="20.100000000000001" customHeight="1" x14ac:dyDescent="0.2">
      <c r="A395" s="86" t="s">
        <v>562</v>
      </c>
      <c r="B395" s="64">
        <f t="shared" si="15"/>
        <v>5</v>
      </c>
      <c r="C395" s="106" t="s">
        <v>595</v>
      </c>
      <c r="D395" s="93" t="s">
        <v>745</v>
      </c>
      <c r="E395" s="94">
        <v>46155</v>
      </c>
      <c r="F395" s="93" t="s">
        <v>792</v>
      </c>
      <c r="G395" s="93" t="s">
        <v>16</v>
      </c>
      <c r="H395" s="93" t="s">
        <v>536</v>
      </c>
      <c r="I395" s="95">
        <v>1100757.4074074074</v>
      </c>
      <c r="J395" s="95">
        <v>0</v>
      </c>
      <c r="K395" s="95">
        <v>88060.592592592599</v>
      </c>
      <c r="L395" s="95">
        <v>1188818</v>
      </c>
      <c r="M395" s="107">
        <v>1188818</v>
      </c>
      <c r="O395" s="29" t="s">
        <v>826</v>
      </c>
    </row>
    <row r="396" spans="1:15" ht="20.100000000000001" customHeight="1" x14ac:dyDescent="0.2">
      <c r="A396" s="86" t="s">
        <v>562</v>
      </c>
      <c r="B396" s="64">
        <f t="shared" si="15"/>
        <v>5</v>
      </c>
      <c r="C396" s="106" t="s">
        <v>596</v>
      </c>
      <c r="D396" s="93" t="s">
        <v>746</v>
      </c>
      <c r="E396" s="94">
        <v>46155</v>
      </c>
      <c r="F396" s="93" t="s">
        <v>792</v>
      </c>
      <c r="G396" s="93" t="s">
        <v>16</v>
      </c>
      <c r="H396" s="93" t="s">
        <v>537</v>
      </c>
      <c r="I396" s="95">
        <v>4436914.8148148144</v>
      </c>
      <c r="J396" s="95">
        <v>0</v>
      </c>
      <c r="K396" s="95">
        <v>354953.18518518517</v>
      </c>
      <c r="L396" s="95">
        <v>4791868</v>
      </c>
      <c r="M396" s="107">
        <v>4791868</v>
      </c>
      <c r="O396" s="29" t="s">
        <v>825</v>
      </c>
    </row>
    <row r="397" spans="1:15" ht="20.100000000000001" customHeight="1" x14ac:dyDescent="0.2">
      <c r="A397" s="86" t="s">
        <v>562</v>
      </c>
      <c r="B397" s="64">
        <f t="shared" si="15"/>
        <v>5</v>
      </c>
      <c r="C397" s="106" t="s">
        <v>597</v>
      </c>
      <c r="D397" s="93" t="s">
        <v>747</v>
      </c>
      <c r="E397" s="94">
        <v>46162</v>
      </c>
      <c r="F397" s="93" t="s">
        <v>792</v>
      </c>
      <c r="G397" s="93" t="s">
        <v>16</v>
      </c>
      <c r="H397" s="93" t="s">
        <v>538</v>
      </c>
      <c r="I397" s="95">
        <v>3653589.8148148144</v>
      </c>
      <c r="J397" s="95">
        <v>0</v>
      </c>
      <c r="K397" s="95">
        <v>292287.18518518517</v>
      </c>
      <c r="L397" s="95">
        <v>3945877</v>
      </c>
      <c r="M397" s="107">
        <v>3945877</v>
      </c>
      <c r="O397" s="29" t="s">
        <v>825</v>
      </c>
    </row>
    <row r="398" spans="1:15" ht="20.100000000000001" customHeight="1" x14ac:dyDescent="0.2">
      <c r="A398" s="86" t="s">
        <v>562</v>
      </c>
      <c r="B398" s="64">
        <f t="shared" si="15"/>
        <v>5</v>
      </c>
      <c r="C398" s="106" t="s">
        <v>598</v>
      </c>
      <c r="D398" s="93" t="s">
        <v>748</v>
      </c>
      <c r="E398" s="94">
        <v>46162</v>
      </c>
      <c r="F398" s="93" t="s">
        <v>792</v>
      </c>
      <c r="G398" s="93" t="s">
        <v>16</v>
      </c>
      <c r="H398" s="93" t="s">
        <v>539</v>
      </c>
      <c r="I398" s="95">
        <v>697877.77777777775</v>
      </c>
      <c r="J398" s="95">
        <v>0</v>
      </c>
      <c r="K398" s="95">
        <v>55830.222222222219</v>
      </c>
      <c r="L398" s="95">
        <v>753708</v>
      </c>
      <c r="M398" s="107">
        <v>753708</v>
      </c>
      <c r="O398" s="29" t="s">
        <v>826</v>
      </c>
    </row>
    <row r="399" spans="1:15" ht="20.100000000000001" customHeight="1" x14ac:dyDescent="0.2">
      <c r="A399" s="86" t="s">
        <v>562</v>
      </c>
      <c r="B399" s="64">
        <f t="shared" si="15"/>
        <v>5</v>
      </c>
      <c r="C399" s="106" t="s">
        <v>599</v>
      </c>
      <c r="D399" s="93" t="s">
        <v>749</v>
      </c>
      <c r="E399" s="94">
        <v>46169</v>
      </c>
      <c r="F399" s="93" t="s">
        <v>792</v>
      </c>
      <c r="G399" s="93" t="s">
        <v>16</v>
      </c>
      <c r="H399" s="93" t="s">
        <v>540</v>
      </c>
      <c r="I399" s="95">
        <v>2141626.8518518517</v>
      </c>
      <c r="J399" s="95">
        <v>0</v>
      </c>
      <c r="K399" s="95">
        <v>171330.14814814815</v>
      </c>
      <c r="L399" s="95">
        <v>2312957</v>
      </c>
      <c r="M399" s="107">
        <v>2312957</v>
      </c>
      <c r="O399" s="29" t="s">
        <v>825</v>
      </c>
    </row>
    <row r="400" spans="1:15" ht="20.100000000000001" customHeight="1" x14ac:dyDescent="0.2">
      <c r="A400" s="86" t="s">
        <v>562</v>
      </c>
      <c r="B400" s="64">
        <f t="shared" si="15"/>
        <v>5</v>
      </c>
      <c r="C400" s="106" t="s">
        <v>600</v>
      </c>
      <c r="D400" s="93" t="s">
        <v>750</v>
      </c>
      <c r="E400" s="94">
        <v>46169</v>
      </c>
      <c r="F400" s="93" t="s">
        <v>792</v>
      </c>
      <c r="G400" s="93" t="s">
        <v>16</v>
      </c>
      <c r="H400" s="93" t="s">
        <v>541</v>
      </c>
      <c r="I400" s="95">
        <v>231391.66666666666</v>
      </c>
      <c r="J400" s="95">
        <v>0</v>
      </c>
      <c r="K400" s="95">
        <v>18511.333333333332</v>
      </c>
      <c r="L400" s="95">
        <v>249903</v>
      </c>
      <c r="M400" s="107">
        <v>249903</v>
      </c>
      <c r="O400" s="29" t="s">
        <v>826</v>
      </c>
    </row>
    <row r="401" spans="1:15" ht="20.100000000000001" customHeight="1" x14ac:dyDescent="0.2">
      <c r="A401" s="86" t="s">
        <v>562</v>
      </c>
      <c r="B401" s="64">
        <f t="shared" si="15"/>
        <v>5</v>
      </c>
      <c r="C401" s="106" t="s">
        <v>601</v>
      </c>
      <c r="D401" s="93" t="s">
        <v>751</v>
      </c>
      <c r="E401" s="94">
        <v>46169</v>
      </c>
      <c r="F401" s="93" t="s">
        <v>792</v>
      </c>
      <c r="G401" s="93" t="s">
        <v>16</v>
      </c>
      <c r="H401" s="93" t="s">
        <v>542</v>
      </c>
      <c r="I401" s="95">
        <v>684055.5555555555</v>
      </c>
      <c r="J401" s="95">
        <v>0</v>
      </c>
      <c r="K401" s="95">
        <v>54724.444444444438</v>
      </c>
      <c r="L401" s="95">
        <v>738780</v>
      </c>
      <c r="M401" s="107">
        <v>738780</v>
      </c>
      <c r="O401" s="29" t="s">
        <v>826</v>
      </c>
    </row>
    <row r="402" spans="1:15" ht="20.100000000000001" customHeight="1" x14ac:dyDescent="0.2">
      <c r="A402" s="86" t="s">
        <v>562</v>
      </c>
      <c r="B402" s="64">
        <f t="shared" si="15"/>
        <v>5</v>
      </c>
      <c r="C402" s="106" t="s">
        <v>602</v>
      </c>
      <c r="D402" s="93" t="s">
        <v>752</v>
      </c>
      <c r="E402" s="94">
        <v>46169</v>
      </c>
      <c r="F402" s="93" t="s">
        <v>792</v>
      </c>
      <c r="G402" s="93" t="s">
        <v>16</v>
      </c>
      <c r="H402" s="93" t="s">
        <v>543</v>
      </c>
      <c r="I402" s="95">
        <v>4008320.3703703703</v>
      </c>
      <c r="J402" s="95">
        <v>0</v>
      </c>
      <c r="K402" s="95">
        <v>320665.62962962961</v>
      </c>
      <c r="L402" s="95">
        <v>4328986</v>
      </c>
      <c r="M402" s="107">
        <v>4328986</v>
      </c>
      <c r="O402" s="29" t="s">
        <v>825</v>
      </c>
    </row>
    <row r="403" spans="1:15" ht="20.100000000000001" customHeight="1" x14ac:dyDescent="0.2">
      <c r="A403" s="86" t="s">
        <v>564</v>
      </c>
      <c r="B403" s="64">
        <f t="shared" si="15"/>
        <v>5</v>
      </c>
      <c r="D403" s="102" t="s">
        <v>1112</v>
      </c>
      <c r="E403" s="109">
        <v>46146</v>
      </c>
      <c r="F403" s="102" t="s">
        <v>792</v>
      </c>
      <c r="G403" s="102" t="s">
        <v>16</v>
      </c>
      <c r="H403" s="102" t="s">
        <v>1203</v>
      </c>
      <c r="I403" s="110">
        <v>-41389</v>
      </c>
      <c r="J403" s="110">
        <v>0</v>
      </c>
      <c r="K403" s="110">
        <v>-3311</v>
      </c>
      <c r="L403" s="110">
        <v>-44700</v>
      </c>
      <c r="M403" s="90">
        <v>-44700</v>
      </c>
    </row>
    <row r="404" spans="1:15" ht="20.100000000000001" customHeight="1" x14ac:dyDescent="0.2">
      <c r="A404" s="86" t="s">
        <v>564</v>
      </c>
      <c r="B404" s="64">
        <f t="shared" si="15"/>
        <v>5</v>
      </c>
      <c r="D404" s="102" t="s">
        <v>1113</v>
      </c>
      <c r="E404" s="109">
        <v>46146</v>
      </c>
      <c r="F404" s="102" t="s">
        <v>792</v>
      </c>
      <c r="G404" s="102" t="s">
        <v>16</v>
      </c>
      <c r="H404" s="102" t="s">
        <v>1204</v>
      </c>
      <c r="I404" s="110">
        <v>-233222</v>
      </c>
      <c r="J404" s="110">
        <v>0</v>
      </c>
      <c r="K404" s="110">
        <v>-18658</v>
      </c>
      <c r="L404" s="110">
        <v>-251880</v>
      </c>
      <c r="M404" s="90">
        <v>-251880</v>
      </c>
    </row>
    <row r="405" spans="1:15" ht="20.100000000000001" customHeight="1" x14ac:dyDescent="0.2">
      <c r="A405" s="86" t="s">
        <v>564</v>
      </c>
      <c r="B405" s="64">
        <f t="shared" si="15"/>
        <v>5</v>
      </c>
      <c r="D405" s="102" t="s">
        <v>1114</v>
      </c>
      <c r="E405" s="109">
        <v>46146</v>
      </c>
      <c r="F405" s="102" t="s">
        <v>792</v>
      </c>
      <c r="G405" s="102" t="s">
        <v>16</v>
      </c>
      <c r="H405" s="102" t="s">
        <v>1205</v>
      </c>
      <c r="I405" s="110">
        <v>-21667</v>
      </c>
      <c r="J405" s="110">
        <v>0</v>
      </c>
      <c r="K405" s="110">
        <v>-1733</v>
      </c>
      <c r="L405" s="110">
        <v>-23400</v>
      </c>
      <c r="M405" s="90">
        <v>-23400</v>
      </c>
    </row>
    <row r="406" spans="1:15" ht="20.100000000000001" customHeight="1" x14ac:dyDescent="0.2">
      <c r="A406" s="86" t="s">
        <v>564</v>
      </c>
      <c r="B406" s="64">
        <f t="shared" si="15"/>
        <v>5</v>
      </c>
      <c r="D406" s="102" t="s">
        <v>1115</v>
      </c>
      <c r="E406" s="109">
        <v>46148</v>
      </c>
      <c r="F406" s="102" t="s">
        <v>792</v>
      </c>
      <c r="G406" s="102" t="s">
        <v>16</v>
      </c>
      <c r="H406" s="102" t="s">
        <v>1206</v>
      </c>
      <c r="I406" s="110">
        <v>-21667</v>
      </c>
      <c r="J406" s="110">
        <v>0</v>
      </c>
      <c r="K406" s="110">
        <v>-1733</v>
      </c>
      <c r="L406" s="110">
        <v>-23400</v>
      </c>
      <c r="M406" s="90">
        <v>-23400</v>
      </c>
    </row>
    <row r="407" spans="1:15" ht="20.100000000000001" customHeight="1" x14ac:dyDescent="0.2">
      <c r="A407" s="86" t="s">
        <v>564</v>
      </c>
      <c r="B407" s="64">
        <f t="shared" si="15"/>
        <v>5</v>
      </c>
      <c r="D407" s="102" t="s">
        <v>1116</v>
      </c>
      <c r="E407" s="109">
        <v>46149</v>
      </c>
      <c r="F407" s="102" t="s">
        <v>792</v>
      </c>
      <c r="G407" s="102" t="s">
        <v>16</v>
      </c>
      <c r="H407" s="102" t="s">
        <v>1207</v>
      </c>
      <c r="I407" s="110">
        <v>-82778</v>
      </c>
      <c r="J407" s="110">
        <v>0</v>
      </c>
      <c r="K407" s="110">
        <v>-6622</v>
      </c>
      <c r="L407" s="110">
        <v>-89400</v>
      </c>
      <c r="M407" s="90">
        <v>-89400</v>
      </c>
    </row>
    <row r="408" spans="1:15" ht="20.100000000000001" customHeight="1" x14ac:dyDescent="0.2">
      <c r="A408" s="86" t="s">
        <v>564</v>
      </c>
      <c r="B408" s="64">
        <f t="shared" si="15"/>
        <v>5</v>
      </c>
      <c r="D408" s="102" t="s">
        <v>1117</v>
      </c>
      <c r="E408" s="109">
        <v>46149</v>
      </c>
      <c r="F408" s="102" t="s">
        <v>792</v>
      </c>
      <c r="G408" s="102" t="s">
        <v>16</v>
      </c>
      <c r="H408" s="102" t="s">
        <v>1208</v>
      </c>
      <c r="I408" s="110">
        <v>-41389</v>
      </c>
      <c r="J408" s="110">
        <v>0</v>
      </c>
      <c r="K408" s="110">
        <v>-3311</v>
      </c>
      <c r="L408" s="110">
        <v>-44700</v>
      </c>
      <c r="M408" s="90">
        <v>-44700</v>
      </c>
    </row>
    <row r="409" spans="1:15" ht="20.100000000000001" customHeight="1" x14ac:dyDescent="0.2">
      <c r="A409" s="86" t="s">
        <v>564</v>
      </c>
      <c r="B409" s="64">
        <f t="shared" si="15"/>
        <v>5</v>
      </c>
      <c r="D409" s="102" t="s">
        <v>1118</v>
      </c>
      <c r="E409" s="109">
        <v>46151</v>
      </c>
      <c r="F409" s="102" t="s">
        <v>792</v>
      </c>
      <c r="G409" s="102" t="s">
        <v>16</v>
      </c>
      <c r="H409" s="102" t="s">
        <v>1209</v>
      </c>
      <c r="I409" s="110">
        <v>-116611</v>
      </c>
      <c r="J409" s="110">
        <v>0</v>
      </c>
      <c r="K409" s="110">
        <v>-9329</v>
      </c>
      <c r="L409" s="110">
        <v>-125940</v>
      </c>
      <c r="M409" s="90">
        <v>-125940</v>
      </c>
    </row>
    <row r="410" spans="1:15" ht="20.100000000000001" customHeight="1" x14ac:dyDescent="0.2">
      <c r="A410" s="86" t="s">
        <v>564</v>
      </c>
      <c r="B410" s="64">
        <f t="shared" si="15"/>
        <v>5</v>
      </c>
      <c r="D410" s="102" t="s">
        <v>1119</v>
      </c>
      <c r="E410" s="109">
        <v>46152</v>
      </c>
      <c r="F410" s="102" t="s">
        <v>792</v>
      </c>
      <c r="G410" s="102" t="s">
        <v>16</v>
      </c>
      <c r="H410" s="102" t="s">
        <v>1210</v>
      </c>
      <c r="I410" s="110">
        <v>-21667</v>
      </c>
      <c r="J410" s="110">
        <v>0</v>
      </c>
      <c r="K410" s="110">
        <v>-1733</v>
      </c>
      <c r="L410" s="110">
        <v>-23400</v>
      </c>
      <c r="M410" s="90">
        <v>-23400</v>
      </c>
    </row>
    <row r="411" spans="1:15" ht="20.100000000000001" customHeight="1" x14ac:dyDescent="0.2">
      <c r="A411" s="86" t="s">
        <v>564</v>
      </c>
      <c r="B411" s="64">
        <f t="shared" si="15"/>
        <v>5</v>
      </c>
      <c r="D411" s="102" t="s">
        <v>1120</v>
      </c>
      <c r="E411" s="109">
        <v>46152</v>
      </c>
      <c r="F411" s="102" t="s">
        <v>792</v>
      </c>
      <c r="G411" s="102" t="s">
        <v>16</v>
      </c>
      <c r="H411" s="102" t="s">
        <v>1211</v>
      </c>
      <c r="I411" s="110">
        <v>-116611</v>
      </c>
      <c r="J411" s="110">
        <v>0</v>
      </c>
      <c r="K411" s="110">
        <v>-9329</v>
      </c>
      <c r="L411" s="110">
        <v>-125940</v>
      </c>
      <c r="M411" s="90">
        <v>-125940</v>
      </c>
    </row>
    <row r="412" spans="1:15" ht="20.100000000000001" customHeight="1" x14ac:dyDescent="0.2">
      <c r="A412" s="86" t="s">
        <v>564</v>
      </c>
      <c r="B412" s="64">
        <f t="shared" si="15"/>
        <v>5</v>
      </c>
      <c r="D412" s="102" t="s">
        <v>1121</v>
      </c>
      <c r="E412" s="109">
        <v>46152</v>
      </c>
      <c r="F412" s="102" t="s">
        <v>792</v>
      </c>
      <c r="G412" s="102" t="s">
        <v>16</v>
      </c>
      <c r="H412" s="102" t="s">
        <v>1212</v>
      </c>
      <c r="I412" s="110">
        <v>-21667</v>
      </c>
      <c r="J412" s="110">
        <v>0</v>
      </c>
      <c r="K412" s="110">
        <v>-1733</v>
      </c>
      <c r="L412" s="110">
        <v>-23400</v>
      </c>
      <c r="M412" s="90">
        <v>-23400</v>
      </c>
    </row>
    <row r="413" spans="1:15" ht="20.100000000000001" customHeight="1" x14ac:dyDescent="0.2">
      <c r="A413" s="86" t="s">
        <v>564</v>
      </c>
      <c r="B413" s="64">
        <f t="shared" si="15"/>
        <v>5</v>
      </c>
      <c r="D413" s="102" t="s">
        <v>1122</v>
      </c>
      <c r="E413" s="109">
        <v>46153</v>
      </c>
      <c r="F413" s="102" t="s">
        <v>792</v>
      </c>
      <c r="G413" s="102" t="s">
        <v>16</v>
      </c>
      <c r="H413" s="102" t="s">
        <v>1213</v>
      </c>
      <c r="I413" s="110">
        <v>-116611</v>
      </c>
      <c r="J413" s="110">
        <v>0</v>
      </c>
      <c r="K413" s="110">
        <v>-9329</v>
      </c>
      <c r="L413" s="110">
        <v>-125940</v>
      </c>
      <c r="M413" s="90">
        <v>-125940</v>
      </c>
    </row>
    <row r="414" spans="1:15" ht="20.100000000000001" customHeight="1" x14ac:dyDescent="0.2">
      <c r="A414" s="86" t="s">
        <v>564</v>
      </c>
      <c r="B414" s="64">
        <f t="shared" si="15"/>
        <v>5</v>
      </c>
      <c r="D414" s="102" t="s">
        <v>1123</v>
      </c>
      <c r="E414" s="109">
        <v>46153</v>
      </c>
      <c r="F414" s="102" t="s">
        <v>792</v>
      </c>
      <c r="G414" s="102" t="s">
        <v>16</v>
      </c>
      <c r="H414" s="102" t="s">
        <v>1214</v>
      </c>
      <c r="I414" s="110">
        <v>-116611</v>
      </c>
      <c r="J414" s="110">
        <v>0</v>
      </c>
      <c r="K414" s="110">
        <v>-9329</v>
      </c>
      <c r="L414" s="110">
        <v>-125940</v>
      </c>
      <c r="M414" s="90">
        <v>-125940</v>
      </c>
    </row>
    <row r="415" spans="1:15" ht="20.100000000000001" customHeight="1" x14ac:dyDescent="0.2">
      <c r="A415" s="86" t="s">
        <v>564</v>
      </c>
      <c r="B415" s="64">
        <f t="shared" si="15"/>
        <v>5</v>
      </c>
      <c r="D415" s="102" t="s">
        <v>1124</v>
      </c>
      <c r="E415" s="109">
        <v>46153</v>
      </c>
      <c r="F415" s="102" t="s">
        <v>792</v>
      </c>
      <c r="G415" s="102" t="s">
        <v>16</v>
      </c>
      <c r="H415" s="102" t="s">
        <v>1215</v>
      </c>
      <c r="I415" s="110">
        <v>-116611</v>
      </c>
      <c r="J415" s="110">
        <v>0</v>
      </c>
      <c r="K415" s="110">
        <v>-9329</v>
      </c>
      <c r="L415" s="110">
        <v>-125940</v>
      </c>
      <c r="M415" s="90">
        <v>-125940</v>
      </c>
    </row>
    <row r="416" spans="1:15" ht="20.100000000000001" customHeight="1" x14ac:dyDescent="0.2">
      <c r="A416" s="86" t="s">
        <v>564</v>
      </c>
      <c r="B416" s="64">
        <f t="shared" si="15"/>
        <v>5</v>
      </c>
      <c r="D416" s="102" t="s">
        <v>1125</v>
      </c>
      <c r="E416" s="109">
        <v>46153</v>
      </c>
      <c r="F416" s="102" t="s">
        <v>792</v>
      </c>
      <c r="G416" s="102" t="s">
        <v>16</v>
      </c>
      <c r="H416" s="102" t="s">
        <v>1216</v>
      </c>
      <c r="I416" s="110">
        <v>-116611</v>
      </c>
      <c r="J416" s="110">
        <v>0</v>
      </c>
      <c r="K416" s="110">
        <v>-9329</v>
      </c>
      <c r="L416" s="110">
        <v>-125940</v>
      </c>
      <c r="M416" s="90">
        <v>-125940</v>
      </c>
    </row>
    <row r="417" spans="1:15" ht="20.100000000000001" customHeight="1" x14ac:dyDescent="0.2">
      <c r="A417" s="86" t="s">
        <v>564</v>
      </c>
      <c r="B417" s="64">
        <f t="shared" si="15"/>
        <v>5</v>
      </c>
      <c r="D417" s="102" t="s">
        <v>1126</v>
      </c>
      <c r="E417" s="109">
        <v>46154</v>
      </c>
      <c r="F417" s="102" t="s">
        <v>792</v>
      </c>
      <c r="G417" s="102" t="s">
        <v>16</v>
      </c>
      <c r="H417" s="102" t="s">
        <v>1217</v>
      </c>
      <c r="I417" s="110">
        <v>-116611</v>
      </c>
      <c r="J417" s="110">
        <v>0</v>
      </c>
      <c r="K417" s="110">
        <v>-9329</v>
      </c>
      <c r="L417" s="110">
        <v>-125940</v>
      </c>
      <c r="M417" s="90">
        <v>-125940</v>
      </c>
    </row>
    <row r="418" spans="1:15" ht="20.100000000000001" customHeight="1" x14ac:dyDescent="0.2">
      <c r="A418" s="86" t="s">
        <v>564</v>
      </c>
      <c r="B418" s="64">
        <f t="shared" si="15"/>
        <v>5</v>
      </c>
      <c r="D418" s="102" t="s">
        <v>1127</v>
      </c>
      <c r="E418" s="109">
        <v>46154</v>
      </c>
      <c r="F418" s="102" t="s">
        <v>792</v>
      </c>
      <c r="G418" s="102" t="s">
        <v>16</v>
      </c>
      <c r="H418" s="102" t="s">
        <v>1218</v>
      </c>
      <c r="I418" s="110">
        <v>-116611</v>
      </c>
      <c r="J418" s="110">
        <v>0</v>
      </c>
      <c r="K418" s="110">
        <v>-9329</v>
      </c>
      <c r="L418" s="110">
        <v>-125940</v>
      </c>
      <c r="M418" s="90">
        <v>-125940</v>
      </c>
    </row>
    <row r="419" spans="1:15" ht="20.100000000000001" customHeight="1" x14ac:dyDescent="0.2">
      <c r="A419" s="86" t="s">
        <v>564</v>
      </c>
      <c r="B419" s="64">
        <f t="shared" si="15"/>
        <v>5</v>
      </c>
      <c r="D419" s="102" t="s">
        <v>1128</v>
      </c>
      <c r="E419" s="109">
        <v>46154</v>
      </c>
      <c r="F419" s="102" t="s">
        <v>792</v>
      </c>
      <c r="G419" s="102" t="s">
        <v>16</v>
      </c>
      <c r="H419" s="102" t="s">
        <v>1219</v>
      </c>
      <c r="I419" s="110">
        <v>-43334</v>
      </c>
      <c r="J419" s="110">
        <v>0</v>
      </c>
      <c r="K419" s="110">
        <v>-3467</v>
      </c>
      <c r="L419" s="110">
        <v>-46801</v>
      </c>
      <c r="M419" s="90">
        <v>-46801</v>
      </c>
    </row>
    <row r="420" spans="1:15" ht="20.100000000000001" customHeight="1" x14ac:dyDescent="0.2">
      <c r="A420" s="86" t="s">
        <v>564</v>
      </c>
      <c r="B420" s="64">
        <f t="shared" si="15"/>
        <v>5</v>
      </c>
      <c r="D420" s="102" t="s">
        <v>1129</v>
      </c>
      <c r="E420" s="109">
        <v>46157</v>
      </c>
      <c r="F420" s="102" t="s">
        <v>792</v>
      </c>
      <c r="G420" s="102" t="s">
        <v>16</v>
      </c>
      <c r="H420" s="102" t="s">
        <v>1220</v>
      </c>
      <c r="I420" s="110">
        <v>-41389</v>
      </c>
      <c r="J420" s="110">
        <v>0</v>
      </c>
      <c r="K420" s="110">
        <v>-3311</v>
      </c>
      <c r="L420" s="110">
        <v>-44700</v>
      </c>
      <c r="M420" s="90">
        <v>-44700</v>
      </c>
    </row>
    <row r="421" spans="1:15" ht="20.100000000000001" customHeight="1" x14ac:dyDescent="0.2">
      <c r="A421" s="86" t="s">
        <v>564</v>
      </c>
      <c r="B421" s="64">
        <f t="shared" si="15"/>
        <v>5</v>
      </c>
      <c r="D421" s="102" t="s">
        <v>1130</v>
      </c>
      <c r="E421" s="109">
        <v>46157</v>
      </c>
      <c r="F421" s="102" t="s">
        <v>792</v>
      </c>
      <c r="G421" s="102" t="s">
        <v>16</v>
      </c>
      <c r="H421" s="102" t="s">
        <v>1221</v>
      </c>
      <c r="I421" s="110">
        <v>-86668</v>
      </c>
      <c r="J421" s="110">
        <v>0</v>
      </c>
      <c r="K421" s="110">
        <v>-6933</v>
      </c>
      <c r="L421" s="110">
        <v>-93601</v>
      </c>
      <c r="M421" s="90">
        <v>-93601</v>
      </c>
    </row>
    <row r="422" spans="1:15" ht="20.100000000000001" customHeight="1" x14ac:dyDescent="0.2">
      <c r="A422" s="86" t="s">
        <v>564</v>
      </c>
      <c r="B422" s="64">
        <f t="shared" si="15"/>
        <v>5</v>
      </c>
      <c r="D422" s="102" t="s">
        <v>1131</v>
      </c>
      <c r="E422" s="109">
        <v>46159</v>
      </c>
      <c r="F422" s="102" t="s">
        <v>792</v>
      </c>
      <c r="G422" s="102" t="s">
        <v>16</v>
      </c>
      <c r="H422" s="102" t="s">
        <v>1222</v>
      </c>
      <c r="I422" s="110">
        <v>-43334</v>
      </c>
      <c r="J422" s="110">
        <v>0</v>
      </c>
      <c r="K422" s="110">
        <v>-3467</v>
      </c>
      <c r="L422" s="110">
        <v>-46801</v>
      </c>
      <c r="M422" s="90">
        <v>-46801</v>
      </c>
    </row>
    <row r="423" spans="1:15" ht="20.100000000000001" customHeight="1" x14ac:dyDescent="0.2">
      <c r="A423" s="86" t="s">
        <v>564</v>
      </c>
      <c r="B423" s="64">
        <f t="shared" si="15"/>
        <v>5</v>
      </c>
      <c r="D423" s="102" t="s">
        <v>1132</v>
      </c>
      <c r="E423" s="109">
        <v>46160</v>
      </c>
      <c r="F423" s="102" t="s">
        <v>792</v>
      </c>
      <c r="G423" s="102" t="s">
        <v>16</v>
      </c>
      <c r="H423" s="102" t="s">
        <v>1223</v>
      </c>
      <c r="I423" s="110">
        <v>-21667</v>
      </c>
      <c r="J423" s="110">
        <v>0</v>
      </c>
      <c r="K423" s="110">
        <v>-1733</v>
      </c>
      <c r="L423" s="110">
        <v>-23400</v>
      </c>
      <c r="M423" s="90">
        <v>-23400</v>
      </c>
    </row>
    <row r="424" spans="1:15" ht="20.100000000000001" customHeight="1" x14ac:dyDescent="0.2">
      <c r="A424" s="86" t="s">
        <v>564</v>
      </c>
      <c r="B424" s="64">
        <f t="shared" si="15"/>
        <v>5</v>
      </c>
      <c r="D424" s="102" t="s">
        <v>1133</v>
      </c>
      <c r="E424" s="109">
        <v>46163</v>
      </c>
      <c r="F424" s="102" t="s">
        <v>792</v>
      </c>
      <c r="G424" s="102" t="s">
        <v>16</v>
      </c>
      <c r="H424" s="102" t="s">
        <v>1224</v>
      </c>
      <c r="I424" s="110">
        <v>-21667</v>
      </c>
      <c r="J424" s="110">
        <v>0</v>
      </c>
      <c r="K424" s="110">
        <v>-1733</v>
      </c>
      <c r="L424" s="110">
        <v>-23400</v>
      </c>
      <c r="M424" s="90">
        <v>-23400</v>
      </c>
    </row>
    <row r="425" spans="1:15" ht="20.100000000000001" customHeight="1" x14ac:dyDescent="0.2">
      <c r="A425" s="86" t="s">
        <v>564</v>
      </c>
      <c r="B425" s="64">
        <f t="shared" si="15"/>
        <v>5</v>
      </c>
      <c r="D425" s="102" t="s">
        <v>1134</v>
      </c>
      <c r="E425" s="109">
        <v>46163</v>
      </c>
      <c r="F425" s="102" t="s">
        <v>792</v>
      </c>
      <c r="G425" s="102" t="s">
        <v>16</v>
      </c>
      <c r="H425" s="102" t="s">
        <v>1225</v>
      </c>
      <c r="I425" s="110">
        <v>-116611</v>
      </c>
      <c r="J425" s="110">
        <v>0</v>
      </c>
      <c r="K425" s="110">
        <v>-9329</v>
      </c>
      <c r="L425" s="110">
        <v>-125940</v>
      </c>
      <c r="M425" s="90">
        <v>-125940</v>
      </c>
    </row>
    <row r="426" spans="1:15" ht="20.100000000000001" customHeight="1" x14ac:dyDescent="0.2">
      <c r="A426" s="86" t="s">
        <v>564</v>
      </c>
      <c r="B426" s="64">
        <f t="shared" ref="B426:B457" si="16">MONTH(E426)</f>
        <v>5</v>
      </c>
      <c r="D426" s="102" t="s">
        <v>1135</v>
      </c>
      <c r="E426" s="109">
        <v>46168</v>
      </c>
      <c r="F426" s="102" t="s">
        <v>792</v>
      </c>
      <c r="G426" s="102" t="s">
        <v>16</v>
      </c>
      <c r="H426" s="102" t="s">
        <v>1226</v>
      </c>
      <c r="I426" s="110">
        <v>-82778</v>
      </c>
      <c r="J426" s="110">
        <v>0</v>
      </c>
      <c r="K426" s="110">
        <v>-6622</v>
      </c>
      <c r="L426" s="110">
        <v>-89400</v>
      </c>
      <c r="M426" s="90">
        <v>-89400</v>
      </c>
    </row>
    <row r="427" spans="1:15" ht="20.100000000000001" customHeight="1" x14ac:dyDescent="0.2">
      <c r="A427" s="86" t="s">
        <v>564</v>
      </c>
      <c r="B427" s="64">
        <f t="shared" si="16"/>
        <v>5</v>
      </c>
      <c r="D427" s="102" t="s">
        <v>1136</v>
      </c>
      <c r="E427" s="109">
        <v>46170</v>
      </c>
      <c r="F427" s="102" t="s">
        <v>792</v>
      </c>
      <c r="G427" s="102" t="s">
        <v>16</v>
      </c>
      <c r="H427" s="102" t="s">
        <v>1227</v>
      </c>
      <c r="I427" s="110">
        <v>-21667</v>
      </c>
      <c r="J427" s="110">
        <v>0</v>
      </c>
      <c r="K427" s="110">
        <v>-1733</v>
      </c>
      <c r="L427" s="110">
        <v>-23400</v>
      </c>
      <c r="M427" s="90">
        <v>-23400</v>
      </c>
    </row>
    <row r="428" spans="1:15" ht="20.100000000000001" customHeight="1" x14ac:dyDescent="0.2">
      <c r="A428" s="86" t="s">
        <v>564</v>
      </c>
      <c r="B428" s="64">
        <f t="shared" si="16"/>
        <v>5</v>
      </c>
      <c r="D428" s="102" t="s">
        <v>1137</v>
      </c>
      <c r="E428" s="109">
        <v>46171</v>
      </c>
      <c r="F428" s="102" t="s">
        <v>792</v>
      </c>
      <c r="G428" s="102" t="s">
        <v>16</v>
      </c>
      <c r="H428" s="102" t="s">
        <v>1228</v>
      </c>
      <c r="I428" s="110">
        <v>-21667</v>
      </c>
      <c r="J428" s="110">
        <v>0</v>
      </c>
      <c r="K428" s="110">
        <v>-1733</v>
      </c>
      <c r="L428" s="110">
        <v>-23400</v>
      </c>
      <c r="M428" s="90">
        <v>-23400</v>
      </c>
    </row>
    <row r="429" spans="1:15" ht="20.100000000000001" customHeight="1" x14ac:dyDescent="0.2">
      <c r="A429" s="86" t="s">
        <v>564</v>
      </c>
      <c r="B429" s="64">
        <f t="shared" si="16"/>
        <v>5</v>
      </c>
      <c r="D429" s="102" t="s">
        <v>1138</v>
      </c>
      <c r="E429" s="109">
        <v>46172</v>
      </c>
      <c r="F429" s="102" t="s">
        <v>792</v>
      </c>
      <c r="G429" s="102" t="s">
        <v>16</v>
      </c>
      <c r="H429" s="102" t="s">
        <v>1229</v>
      </c>
      <c r="I429" s="110">
        <v>-65001</v>
      </c>
      <c r="J429" s="110">
        <v>0</v>
      </c>
      <c r="K429" s="110">
        <v>-5200</v>
      </c>
      <c r="L429" s="110">
        <v>-70201</v>
      </c>
      <c r="M429" s="90">
        <v>-70201</v>
      </c>
    </row>
    <row r="430" spans="1:15" ht="20.100000000000001" customHeight="1" x14ac:dyDescent="0.2">
      <c r="A430" s="86" t="s">
        <v>564</v>
      </c>
      <c r="B430" s="64">
        <f t="shared" si="16"/>
        <v>5</v>
      </c>
      <c r="D430" s="102" t="s">
        <v>1139</v>
      </c>
      <c r="E430" s="109">
        <v>46172</v>
      </c>
      <c r="F430" s="102" t="s">
        <v>792</v>
      </c>
      <c r="G430" s="102" t="s">
        <v>16</v>
      </c>
      <c r="H430" s="102" t="s">
        <v>1230</v>
      </c>
      <c r="I430" s="110">
        <v>-21667</v>
      </c>
      <c r="J430" s="110">
        <v>0</v>
      </c>
      <c r="K430" s="110">
        <v>-1733</v>
      </c>
      <c r="L430" s="110">
        <v>-23400</v>
      </c>
      <c r="M430" s="90">
        <v>-23400</v>
      </c>
    </row>
    <row r="431" spans="1:15" ht="20.100000000000001" customHeight="1" x14ac:dyDescent="0.2">
      <c r="A431" s="86" t="s">
        <v>564</v>
      </c>
      <c r="B431" s="64">
        <f t="shared" si="16"/>
        <v>5</v>
      </c>
      <c r="D431" s="102" t="s">
        <v>1140</v>
      </c>
      <c r="E431" s="109">
        <v>46173</v>
      </c>
      <c r="F431" s="102" t="s">
        <v>792</v>
      </c>
      <c r="G431" s="102" t="s">
        <v>16</v>
      </c>
      <c r="H431" s="102" t="s">
        <v>1231</v>
      </c>
      <c r="I431" s="110">
        <v>-43334</v>
      </c>
      <c r="J431" s="110">
        <v>0</v>
      </c>
      <c r="K431" s="110">
        <v>-3467</v>
      </c>
      <c r="L431" s="110">
        <v>-46801</v>
      </c>
      <c r="M431" s="90">
        <v>-46801</v>
      </c>
    </row>
    <row r="432" spans="1:15" ht="20.100000000000001" customHeight="1" x14ac:dyDescent="0.2">
      <c r="A432" s="86" t="s">
        <v>562</v>
      </c>
      <c r="B432" s="64">
        <f t="shared" si="16"/>
        <v>6</v>
      </c>
      <c r="C432" s="106" t="s">
        <v>603</v>
      </c>
      <c r="D432" s="93" t="s">
        <v>753</v>
      </c>
      <c r="E432" s="94">
        <v>46176</v>
      </c>
      <c r="F432" s="93" t="s">
        <v>792</v>
      </c>
      <c r="G432" s="93" t="s">
        <v>16</v>
      </c>
      <c r="H432" s="93" t="s">
        <v>544</v>
      </c>
      <c r="I432" s="95">
        <v>3459694.444444444</v>
      </c>
      <c r="J432" s="95">
        <v>0</v>
      </c>
      <c r="K432" s="95">
        <v>276775.5555555555</v>
      </c>
      <c r="L432" s="95">
        <v>3736470</v>
      </c>
      <c r="M432" s="107">
        <v>3736470</v>
      </c>
      <c r="O432" s="29" t="s">
        <v>825</v>
      </c>
    </row>
    <row r="433" spans="1:15" ht="20.100000000000001" customHeight="1" x14ac:dyDescent="0.2">
      <c r="A433" s="86" t="s">
        <v>562</v>
      </c>
      <c r="B433" s="64">
        <f t="shared" si="16"/>
        <v>6</v>
      </c>
      <c r="C433" s="106" t="s">
        <v>604</v>
      </c>
      <c r="D433" s="93" t="s">
        <v>754</v>
      </c>
      <c r="E433" s="94">
        <v>46176</v>
      </c>
      <c r="F433" s="93" t="s">
        <v>792</v>
      </c>
      <c r="G433" s="93" t="s">
        <v>16</v>
      </c>
      <c r="H433" s="93" t="s">
        <v>545</v>
      </c>
      <c r="I433" s="95">
        <v>100777.77777777777</v>
      </c>
      <c r="J433" s="95">
        <v>0</v>
      </c>
      <c r="K433" s="95">
        <v>8062.2222222222217</v>
      </c>
      <c r="L433" s="95">
        <v>108840</v>
      </c>
      <c r="M433" s="107">
        <v>108840</v>
      </c>
      <c r="O433" s="29" t="s">
        <v>825</v>
      </c>
    </row>
    <row r="434" spans="1:15" ht="20.100000000000001" customHeight="1" x14ac:dyDescent="0.2">
      <c r="A434" s="86" t="s">
        <v>562</v>
      </c>
      <c r="B434" s="64">
        <f t="shared" si="16"/>
        <v>6</v>
      </c>
      <c r="C434" s="106" t="s">
        <v>605</v>
      </c>
      <c r="D434" s="93" t="s">
        <v>755</v>
      </c>
      <c r="E434" s="94">
        <v>46176</v>
      </c>
      <c r="F434" s="93" t="s">
        <v>792</v>
      </c>
      <c r="G434" s="93" t="s">
        <v>16</v>
      </c>
      <c r="H434" s="93" t="s">
        <v>546</v>
      </c>
      <c r="I434" s="95">
        <v>1562312.0370370368</v>
      </c>
      <c r="J434" s="95">
        <v>0</v>
      </c>
      <c r="K434" s="95">
        <v>124984.96296296295</v>
      </c>
      <c r="L434" s="95">
        <v>1687297</v>
      </c>
      <c r="M434" s="107">
        <v>1687297</v>
      </c>
      <c r="O434" s="29" t="s">
        <v>825</v>
      </c>
    </row>
    <row r="435" spans="1:15" ht="20.100000000000001" customHeight="1" x14ac:dyDescent="0.2">
      <c r="A435" s="86" t="s">
        <v>562</v>
      </c>
      <c r="B435" s="64">
        <f t="shared" si="16"/>
        <v>6</v>
      </c>
      <c r="C435" s="106" t="s">
        <v>606</v>
      </c>
      <c r="D435" s="93" t="s">
        <v>756</v>
      </c>
      <c r="E435" s="94">
        <v>46176</v>
      </c>
      <c r="F435" s="93" t="s">
        <v>792</v>
      </c>
      <c r="G435" s="93" t="s">
        <v>16</v>
      </c>
      <c r="H435" s="93" t="s">
        <v>547</v>
      </c>
      <c r="I435" s="95">
        <v>130190.74074074073</v>
      </c>
      <c r="J435" s="95">
        <v>0</v>
      </c>
      <c r="K435" s="95">
        <v>10415.259259259259</v>
      </c>
      <c r="L435" s="95">
        <v>140606</v>
      </c>
      <c r="M435" s="107">
        <v>140606</v>
      </c>
      <c r="O435" s="29" t="s">
        <v>825</v>
      </c>
    </row>
    <row r="436" spans="1:15" ht="20.100000000000001" customHeight="1" x14ac:dyDescent="0.2">
      <c r="A436" s="86" t="s">
        <v>562</v>
      </c>
      <c r="B436" s="64">
        <f t="shared" si="16"/>
        <v>6</v>
      </c>
      <c r="C436" s="106" t="s">
        <v>607</v>
      </c>
      <c r="D436" s="93" t="s">
        <v>757</v>
      </c>
      <c r="E436" s="94">
        <v>46176</v>
      </c>
      <c r="F436" s="93" t="s">
        <v>792</v>
      </c>
      <c r="G436" s="93" t="s">
        <v>16</v>
      </c>
      <c r="H436" s="93" t="s">
        <v>548</v>
      </c>
      <c r="I436" s="95">
        <v>3339301.8518518517</v>
      </c>
      <c r="J436" s="95">
        <v>0</v>
      </c>
      <c r="K436" s="95">
        <v>267144.14814814815</v>
      </c>
      <c r="L436" s="95">
        <v>3606446</v>
      </c>
      <c r="M436" s="107">
        <v>3606446</v>
      </c>
      <c r="O436" s="29" t="s">
        <v>825</v>
      </c>
    </row>
    <row r="437" spans="1:15" ht="20.100000000000001" customHeight="1" x14ac:dyDescent="0.2">
      <c r="A437" s="86" t="s">
        <v>562</v>
      </c>
      <c r="B437" s="64">
        <f t="shared" si="16"/>
        <v>6</v>
      </c>
      <c r="C437" s="106" t="s">
        <v>608</v>
      </c>
      <c r="D437" s="93" t="s">
        <v>758</v>
      </c>
      <c r="E437" s="94">
        <v>46176</v>
      </c>
      <c r="F437" s="93" t="s">
        <v>792</v>
      </c>
      <c r="G437" s="93" t="s">
        <v>16</v>
      </c>
      <c r="H437" s="93" t="s">
        <v>549</v>
      </c>
      <c r="I437" s="95">
        <v>266862.96296296292</v>
      </c>
      <c r="J437" s="95">
        <v>0</v>
      </c>
      <c r="K437" s="95">
        <v>21349.037037037033</v>
      </c>
      <c r="L437" s="95">
        <v>288212</v>
      </c>
      <c r="M437" s="107">
        <v>288212</v>
      </c>
      <c r="O437" s="29" t="s">
        <v>825</v>
      </c>
    </row>
    <row r="438" spans="1:15" ht="20.100000000000001" customHeight="1" x14ac:dyDescent="0.2">
      <c r="A438" s="86" t="s">
        <v>562</v>
      </c>
      <c r="B438" s="64">
        <f t="shared" si="16"/>
        <v>6</v>
      </c>
      <c r="C438" s="106" t="s">
        <v>609</v>
      </c>
      <c r="D438" s="93" t="s">
        <v>759</v>
      </c>
      <c r="E438" s="94">
        <v>46183</v>
      </c>
      <c r="F438" s="93" t="s">
        <v>793</v>
      </c>
      <c r="G438" s="93" t="s">
        <v>14</v>
      </c>
      <c r="H438" s="93" t="s">
        <v>796</v>
      </c>
      <c r="I438" s="95">
        <v>484596.29629629629</v>
      </c>
      <c r="J438" s="95">
        <v>0</v>
      </c>
      <c r="K438" s="95">
        <v>38767.703703703701</v>
      </c>
      <c r="L438" s="95">
        <v>523364</v>
      </c>
      <c r="M438" s="107">
        <v>523364</v>
      </c>
      <c r="O438" s="29" t="s">
        <v>825</v>
      </c>
    </row>
    <row r="439" spans="1:15" ht="20.100000000000001" customHeight="1" x14ac:dyDescent="0.2">
      <c r="A439" s="86" t="s">
        <v>562</v>
      </c>
      <c r="B439" s="64">
        <f t="shared" si="16"/>
        <v>6</v>
      </c>
      <c r="C439" s="106" t="s">
        <v>610</v>
      </c>
      <c r="D439" s="93" t="s">
        <v>760</v>
      </c>
      <c r="E439" s="94">
        <v>46183</v>
      </c>
      <c r="F439" s="93" t="s">
        <v>792</v>
      </c>
      <c r="G439" s="93" t="s">
        <v>16</v>
      </c>
      <c r="H439" s="93" t="s">
        <v>797</v>
      </c>
      <c r="I439" s="95">
        <v>3411870.3703703703</v>
      </c>
      <c r="J439" s="95">
        <v>0</v>
      </c>
      <c r="K439" s="95">
        <v>272949.62962962961</v>
      </c>
      <c r="L439" s="95">
        <v>3684820</v>
      </c>
      <c r="M439" s="107">
        <v>3684820</v>
      </c>
      <c r="O439" s="29" t="s">
        <v>825</v>
      </c>
    </row>
    <row r="440" spans="1:15" ht="20.100000000000001" customHeight="1" x14ac:dyDescent="0.2">
      <c r="A440" s="86" t="s">
        <v>562</v>
      </c>
      <c r="B440" s="64">
        <f t="shared" si="16"/>
        <v>6</v>
      </c>
      <c r="C440" s="106" t="s">
        <v>611</v>
      </c>
      <c r="D440" s="93" t="s">
        <v>761</v>
      </c>
      <c r="E440" s="94">
        <v>46183</v>
      </c>
      <c r="F440" s="93" t="s">
        <v>793</v>
      </c>
      <c r="G440" s="93" t="s">
        <v>14</v>
      </c>
      <c r="H440" s="93" t="s">
        <v>798</v>
      </c>
      <c r="I440" s="95">
        <v>713794.44444444438</v>
      </c>
      <c r="J440" s="95">
        <v>0</v>
      </c>
      <c r="K440" s="95">
        <v>57103.555555555555</v>
      </c>
      <c r="L440" s="95">
        <v>770898</v>
      </c>
      <c r="M440" s="107">
        <v>770898</v>
      </c>
      <c r="O440" s="29" t="s">
        <v>825</v>
      </c>
    </row>
    <row r="441" spans="1:15" ht="20.100000000000001" customHeight="1" x14ac:dyDescent="0.2">
      <c r="A441" s="86" t="s">
        <v>562</v>
      </c>
      <c r="B441" s="64">
        <f t="shared" si="16"/>
        <v>6</v>
      </c>
      <c r="C441" s="106" t="s">
        <v>612</v>
      </c>
      <c r="D441" s="93" t="s">
        <v>762</v>
      </c>
      <c r="E441" s="94">
        <v>46183</v>
      </c>
      <c r="F441" s="93" t="s">
        <v>792</v>
      </c>
      <c r="G441" s="93" t="s">
        <v>16</v>
      </c>
      <c r="H441" s="93" t="s">
        <v>799</v>
      </c>
      <c r="I441" s="95">
        <v>3674932.4074074072</v>
      </c>
      <c r="J441" s="95">
        <v>0</v>
      </c>
      <c r="K441" s="95">
        <v>293994.59259259258</v>
      </c>
      <c r="L441" s="95">
        <v>3968927</v>
      </c>
      <c r="M441" s="107">
        <v>3968927</v>
      </c>
      <c r="O441" s="29" t="s">
        <v>825</v>
      </c>
    </row>
    <row r="442" spans="1:15" ht="20.100000000000001" customHeight="1" x14ac:dyDescent="0.2">
      <c r="A442" s="86" t="s">
        <v>562</v>
      </c>
      <c r="B442" s="64">
        <f t="shared" si="16"/>
        <v>6</v>
      </c>
      <c r="C442" s="106" t="s">
        <v>613</v>
      </c>
      <c r="D442" s="93" t="s">
        <v>656</v>
      </c>
      <c r="E442" s="94">
        <v>46189</v>
      </c>
      <c r="F442" s="93" t="s">
        <v>794</v>
      </c>
      <c r="G442" s="93" t="s">
        <v>17</v>
      </c>
      <c r="H442" s="93" t="s">
        <v>800</v>
      </c>
      <c r="I442" s="95">
        <v>242799.99999999997</v>
      </c>
      <c r="J442" s="95">
        <v>0</v>
      </c>
      <c r="K442" s="95">
        <v>19423.999999999996</v>
      </c>
      <c r="L442" s="95">
        <v>262224</v>
      </c>
      <c r="M442" s="107"/>
      <c r="O442" s="111" t="s">
        <v>828</v>
      </c>
    </row>
    <row r="443" spans="1:15" ht="20.100000000000001" customHeight="1" x14ac:dyDescent="0.2">
      <c r="A443" s="86" t="s">
        <v>562</v>
      </c>
      <c r="B443" s="64">
        <f t="shared" si="16"/>
        <v>6</v>
      </c>
      <c r="C443" s="106" t="s">
        <v>614</v>
      </c>
      <c r="D443" s="93" t="s">
        <v>656</v>
      </c>
      <c r="E443" s="94">
        <v>46189</v>
      </c>
      <c r="F443" s="93" t="s">
        <v>794</v>
      </c>
      <c r="G443" s="93" t="s">
        <v>17</v>
      </c>
      <c r="H443" s="93" t="s">
        <v>801</v>
      </c>
      <c r="I443" s="95">
        <v>260220.37037037036</v>
      </c>
      <c r="J443" s="95">
        <v>0</v>
      </c>
      <c r="K443" s="95">
        <v>20817.629629629631</v>
      </c>
      <c r="L443" s="95">
        <v>281038</v>
      </c>
      <c r="M443" s="107"/>
      <c r="O443" s="111" t="s">
        <v>828</v>
      </c>
    </row>
    <row r="444" spans="1:15" ht="20.100000000000001" customHeight="1" x14ac:dyDescent="0.2">
      <c r="A444" s="86" t="s">
        <v>562</v>
      </c>
      <c r="B444" s="64">
        <f t="shared" si="16"/>
        <v>6</v>
      </c>
      <c r="C444" s="106" t="s">
        <v>615</v>
      </c>
      <c r="D444" s="93" t="s">
        <v>763</v>
      </c>
      <c r="E444" s="94">
        <v>46190</v>
      </c>
      <c r="F444" s="93" t="s">
        <v>792</v>
      </c>
      <c r="G444" s="93" t="s">
        <v>16</v>
      </c>
      <c r="H444" s="93" t="s">
        <v>802</v>
      </c>
      <c r="I444" s="95">
        <v>5463680.555555555</v>
      </c>
      <c r="J444" s="95">
        <v>0</v>
      </c>
      <c r="K444" s="95">
        <v>437094.44444444444</v>
      </c>
      <c r="L444" s="95">
        <v>5900775</v>
      </c>
      <c r="M444" s="107">
        <v>5900775</v>
      </c>
      <c r="O444" s="29" t="s">
        <v>825</v>
      </c>
    </row>
    <row r="445" spans="1:15" ht="20.100000000000001" customHeight="1" x14ac:dyDescent="0.2">
      <c r="A445" s="86" t="s">
        <v>562</v>
      </c>
      <c r="B445" s="64">
        <f t="shared" si="16"/>
        <v>6</v>
      </c>
      <c r="C445" s="106" t="s">
        <v>616</v>
      </c>
      <c r="D445" s="93" t="s">
        <v>764</v>
      </c>
      <c r="E445" s="94">
        <v>46190</v>
      </c>
      <c r="F445" s="93" t="s">
        <v>792</v>
      </c>
      <c r="G445" s="93" t="s">
        <v>16</v>
      </c>
      <c r="H445" s="93" t="s">
        <v>803</v>
      </c>
      <c r="I445" s="95">
        <v>3905790.7407407407</v>
      </c>
      <c r="J445" s="95">
        <v>0</v>
      </c>
      <c r="K445" s="95">
        <v>312463.25925925927</v>
      </c>
      <c r="L445" s="95">
        <v>4218254</v>
      </c>
      <c r="M445" s="107">
        <v>4218254</v>
      </c>
      <c r="O445" s="29" t="s">
        <v>825</v>
      </c>
    </row>
    <row r="446" spans="1:15" ht="20.100000000000001" customHeight="1" x14ac:dyDescent="0.2">
      <c r="A446" s="86" t="s">
        <v>562</v>
      </c>
      <c r="B446" s="64">
        <f t="shared" si="16"/>
        <v>6</v>
      </c>
      <c r="C446" s="106" t="s">
        <v>617</v>
      </c>
      <c r="D446" s="93" t="s">
        <v>656</v>
      </c>
      <c r="E446" s="94">
        <v>46197</v>
      </c>
      <c r="F446" s="93" t="s">
        <v>792</v>
      </c>
      <c r="G446" s="93" t="s">
        <v>16</v>
      </c>
      <c r="H446" s="93" t="s">
        <v>804</v>
      </c>
      <c r="I446" s="95">
        <v>-697877.77777777775</v>
      </c>
      <c r="J446" s="95">
        <v>0</v>
      </c>
      <c r="K446" s="95">
        <v>-55830.222222222219</v>
      </c>
      <c r="L446" s="104">
        <v>-753708</v>
      </c>
      <c r="M446" s="108">
        <v>-753708</v>
      </c>
      <c r="O446" s="29" t="s">
        <v>827</v>
      </c>
    </row>
    <row r="447" spans="1:15" ht="20.100000000000001" customHeight="1" x14ac:dyDescent="0.2">
      <c r="A447" s="86" t="s">
        <v>562</v>
      </c>
      <c r="B447" s="64">
        <f t="shared" si="16"/>
        <v>6</v>
      </c>
      <c r="C447" s="106" t="s">
        <v>618</v>
      </c>
      <c r="D447" s="93" t="s">
        <v>656</v>
      </c>
      <c r="E447" s="94">
        <v>46197</v>
      </c>
      <c r="F447" s="93" t="s">
        <v>792</v>
      </c>
      <c r="G447" s="93" t="s">
        <v>16</v>
      </c>
      <c r="H447" s="93" t="s">
        <v>804</v>
      </c>
      <c r="I447" s="95">
        <v>-598870.37037037034</v>
      </c>
      <c r="J447" s="95">
        <v>0</v>
      </c>
      <c r="K447" s="95">
        <v>-47909.629629629628</v>
      </c>
      <c r="L447" s="104">
        <v>-646780</v>
      </c>
      <c r="M447" s="108">
        <v>-646780</v>
      </c>
      <c r="O447" s="29" t="s">
        <v>827</v>
      </c>
    </row>
    <row r="448" spans="1:15" ht="20.100000000000001" customHeight="1" x14ac:dyDescent="0.2">
      <c r="A448" s="86" t="s">
        <v>562</v>
      </c>
      <c r="B448" s="64">
        <f t="shared" si="16"/>
        <v>6</v>
      </c>
      <c r="C448" s="106" t="s">
        <v>619</v>
      </c>
      <c r="D448" s="93" t="s">
        <v>656</v>
      </c>
      <c r="E448" s="94">
        <v>46197</v>
      </c>
      <c r="F448" s="93" t="s">
        <v>792</v>
      </c>
      <c r="G448" s="93" t="s">
        <v>16</v>
      </c>
      <c r="H448" s="93" t="s">
        <v>804</v>
      </c>
      <c r="I448" s="95">
        <v>-586655.5555555555</v>
      </c>
      <c r="J448" s="95">
        <v>0</v>
      </c>
      <c r="K448" s="95">
        <v>-46932.444444444438</v>
      </c>
      <c r="L448" s="104">
        <v>-633588</v>
      </c>
      <c r="M448" s="108">
        <v>-633588</v>
      </c>
      <c r="O448" s="29" t="s">
        <v>827</v>
      </c>
    </row>
    <row r="449" spans="1:15" ht="20.100000000000001" customHeight="1" x14ac:dyDescent="0.2">
      <c r="A449" s="86" t="s">
        <v>562</v>
      </c>
      <c r="B449" s="64">
        <f t="shared" si="16"/>
        <v>6</v>
      </c>
      <c r="C449" s="106" t="s">
        <v>620</v>
      </c>
      <c r="D449" s="93" t="s">
        <v>656</v>
      </c>
      <c r="E449" s="94">
        <v>46197</v>
      </c>
      <c r="F449" s="93" t="s">
        <v>792</v>
      </c>
      <c r="G449" s="93" t="s">
        <v>16</v>
      </c>
      <c r="H449" s="93" t="s">
        <v>804</v>
      </c>
      <c r="I449" s="95">
        <v>-806321.29629629629</v>
      </c>
      <c r="J449" s="95">
        <v>0</v>
      </c>
      <c r="K449" s="95">
        <v>-64505.703703703708</v>
      </c>
      <c r="L449" s="104">
        <v>-870827</v>
      </c>
      <c r="M449" s="108">
        <v>-870827</v>
      </c>
      <c r="O449" s="29" t="s">
        <v>827</v>
      </c>
    </row>
    <row r="450" spans="1:15" ht="20.100000000000001" customHeight="1" x14ac:dyDescent="0.2">
      <c r="A450" s="86" t="s">
        <v>562</v>
      </c>
      <c r="B450" s="64">
        <f t="shared" si="16"/>
        <v>6</v>
      </c>
      <c r="C450" s="106" t="s">
        <v>621</v>
      </c>
      <c r="D450" s="93" t="s">
        <v>656</v>
      </c>
      <c r="E450" s="94">
        <v>46197</v>
      </c>
      <c r="F450" s="93" t="s">
        <v>792</v>
      </c>
      <c r="G450" s="93" t="s">
        <v>16</v>
      </c>
      <c r="H450" s="93" t="s">
        <v>804</v>
      </c>
      <c r="I450" s="95">
        <v>-1100757.4074074074</v>
      </c>
      <c r="J450" s="95">
        <v>0</v>
      </c>
      <c r="K450" s="95">
        <v>-88060.592592592599</v>
      </c>
      <c r="L450" s="104">
        <v>-1188818</v>
      </c>
      <c r="M450" s="108">
        <v>-1188818</v>
      </c>
      <c r="O450" s="29" t="s">
        <v>827</v>
      </c>
    </row>
    <row r="451" spans="1:15" ht="20.100000000000001" customHeight="1" x14ac:dyDescent="0.2">
      <c r="A451" s="86" t="s">
        <v>562</v>
      </c>
      <c r="B451" s="64">
        <f t="shared" si="16"/>
        <v>6</v>
      </c>
      <c r="C451" s="106" t="s">
        <v>622</v>
      </c>
      <c r="D451" s="93" t="s">
        <v>656</v>
      </c>
      <c r="E451" s="94">
        <v>46197</v>
      </c>
      <c r="F451" s="93" t="s">
        <v>792</v>
      </c>
      <c r="G451" s="93" t="s">
        <v>16</v>
      </c>
      <c r="H451" s="93" t="s">
        <v>804</v>
      </c>
      <c r="I451" s="95">
        <v>-684055.5555555555</v>
      </c>
      <c r="J451" s="95">
        <v>0</v>
      </c>
      <c r="K451" s="95">
        <v>-54724.444444444438</v>
      </c>
      <c r="L451" s="104">
        <v>-738780</v>
      </c>
      <c r="M451" s="108">
        <v>-738780</v>
      </c>
      <c r="O451" s="29" t="s">
        <v>827</v>
      </c>
    </row>
    <row r="452" spans="1:15" ht="20.100000000000001" customHeight="1" x14ac:dyDescent="0.2">
      <c r="A452" s="86" t="s">
        <v>562</v>
      </c>
      <c r="B452" s="64">
        <f t="shared" si="16"/>
        <v>6</v>
      </c>
      <c r="C452" s="106" t="s">
        <v>623</v>
      </c>
      <c r="D452" s="93" t="s">
        <v>656</v>
      </c>
      <c r="E452" s="94">
        <v>46197</v>
      </c>
      <c r="F452" s="93" t="s">
        <v>792</v>
      </c>
      <c r="G452" s="93" t="s">
        <v>16</v>
      </c>
      <c r="H452" s="93" t="s">
        <v>804</v>
      </c>
      <c r="I452" s="95">
        <v>-231391.66666666666</v>
      </c>
      <c r="J452" s="95">
        <v>0</v>
      </c>
      <c r="K452" s="95">
        <v>-18511.333333333332</v>
      </c>
      <c r="L452" s="104">
        <v>-249903</v>
      </c>
      <c r="M452" s="108">
        <v>-249903</v>
      </c>
      <c r="O452" s="29" t="s">
        <v>827</v>
      </c>
    </row>
    <row r="453" spans="1:15" ht="20.100000000000001" customHeight="1" x14ac:dyDescent="0.2">
      <c r="A453" s="86" t="s">
        <v>562</v>
      </c>
      <c r="B453" s="64">
        <f t="shared" si="16"/>
        <v>6</v>
      </c>
      <c r="C453" s="106" t="s">
        <v>624</v>
      </c>
      <c r="D453" s="93" t="s">
        <v>656</v>
      </c>
      <c r="E453" s="94">
        <v>46197</v>
      </c>
      <c r="F453" s="93" t="s">
        <v>792</v>
      </c>
      <c r="G453" s="93" t="s">
        <v>16</v>
      </c>
      <c r="H453" s="93" t="s">
        <v>805</v>
      </c>
      <c r="I453" s="95">
        <v>3864080.5555555555</v>
      </c>
      <c r="J453" s="95">
        <v>0</v>
      </c>
      <c r="K453" s="95">
        <v>309126.44444444444</v>
      </c>
      <c r="L453" s="95">
        <v>4173207</v>
      </c>
      <c r="M453" s="107"/>
      <c r="O453" s="111" t="s">
        <v>828</v>
      </c>
    </row>
    <row r="454" spans="1:15" ht="20.100000000000001" customHeight="1" x14ac:dyDescent="0.2">
      <c r="A454" s="86" t="s">
        <v>562</v>
      </c>
      <c r="B454" s="64">
        <f t="shared" si="16"/>
        <v>6</v>
      </c>
      <c r="C454" s="106" t="s">
        <v>625</v>
      </c>
      <c r="D454" s="93" t="s">
        <v>765</v>
      </c>
      <c r="E454" s="94">
        <v>46197</v>
      </c>
      <c r="F454" s="93" t="s">
        <v>793</v>
      </c>
      <c r="G454" s="93" t="s">
        <v>14</v>
      </c>
      <c r="H454" s="93" t="s">
        <v>806</v>
      </c>
      <c r="I454" s="95">
        <v>312777.77777777775</v>
      </c>
      <c r="J454" s="95">
        <v>0</v>
      </c>
      <c r="K454" s="95">
        <v>25022.222222222219</v>
      </c>
      <c r="L454" s="95">
        <v>337800</v>
      </c>
      <c r="M454" s="107">
        <v>337800</v>
      </c>
      <c r="O454" s="29" t="s">
        <v>825</v>
      </c>
    </row>
    <row r="455" spans="1:15" ht="20.100000000000001" customHeight="1" x14ac:dyDescent="0.2">
      <c r="A455" s="86" t="s">
        <v>562</v>
      </c>
      <c r="B455" s="64">
        <f t="shared" si="16"/>
        <v>6</v>
      </c>
      <c r="C455" s="106" t="s">
        <v>626</v>
      </c>
      <c r="D455" s="93" t="s">
        <v>656</v>
      </c>
      <c r="E455" s="94">
        <v>46197</v>
      </c>
      <c r="F455" s="93" t="s">
        <v>792</v>
      </c>
      <c r="G455" s="93" t="s">
        <v>16</v>
      </c>
      <c r="H455" s="93" t="s">
        <v>807</v>
      </c>
      <c r="I455" s="95">
        <v>3023450</v>
      </c>
      <c r="J455" s="95">
        <v>0</v>
      </c>
      <c r="K455" s="95">
        <v>241876</v>
      </c>
      <c r="L455" s="95">
        <v>3265326</v>
      </c>
      <c r="M455" s="107"/>
      <c r="O455" s="111" t="s">
        <v>828</v>
      </c>
    </row>
    <row r="456" spans="1:15" ht="20.100000000000001" customHeight="1" x14ac:dyDescent="0.2">
      <c r="A456" s="86" t="s">
        <v>562</v>
      </c>
      <c r="B456" s="64">
        <f t="shared" si="16"/>
        <v>6</v>
      </c>
      <c r="C456" s="106" t="s">
        <v>627</v>
      </c>
      <c r="D456" s="93" t="s">
        <v>656</v>
      </c>
      <c r="E456" s="94">
        <v>46197</v>
      </c>
      <c r="F456" s="93" t="s">
        <v>793</v>
      </c>
      <c r="G456" s="93" t="s">
        <v>14</v>
      </c>
      <c r="H456" s="93" t="s">
        <v>808</v>
      </c>
      <c r="I456" s="95">
        <v>266537.96296296292</v>
      </c>
      <c r="J456" s="95">
        <v>0</v>
      </c>
      <c r="K456" s="95">
        <v>21323.037037037033</v>
      </c>
      <c r="L456" s="95">
        <v>287861</v>
      </c>
      <c r="M456" s="107"/>
      <c r="O456" s="111" t="s">
        <v>828</v>
      </c>
    </row>
    <row r="457" spans="1:15" ht="20.100000000000001" customHeight="1" x14ac:dyDescent="0.2">
      <c r="A457" s="86" t="s">
        <v>562</v>
      </c>
      <c r="B457" s="64">
        <f t="shared" si="16"/>
        <v>6</v>
      </c>
      <c r="C457" s="106" t="s">
        <v>628</v>
      </c>
      <c r="D457" s="93" t="s">
        <v>766</v>
      </c>
      <c r="E457" s="94">
        <v>46197</v>
      </c>
      <c r="F457" s="93" t="s">
        <v>793</v>
      </c>
      <c r="G457" s="93" t="s">
        <v>14</v>
      </c>
      <c r="H457" s="93" t="s">
        <v>482</v>
      </c>
      <c r="I457" s="95">
        <v>598870.37037037034</v>
      </c>
      <c r="J457" s="95">
        <v>0</v>
      </c>
      <c r="K457" s="95">
        <v>47909.629629629628</v>
      </c>
      <c r="L457" s="95">
        <v>646780</v>
      </c>
      <c r="M457" s="107">
        <v>646780</v>
      </c>
      <c r="O457" s="29" t="s">
        <v>825</v>
      </c>
    </row>
    <row r="458" spans="1:15" ht="20.100000000000001" customHeight="1" x14ac:dyDescent="0.2">
      <c r="A458" s="86" t="s">
        <v>562</v>
      </c>
      <c r="B458" s="64">
        <f t="shared" ref="B458:B489" si="17">MONTH(E458)</f>
        <v>6</v>
      </c>
      <c r="C458" s="106" t="s">
        <v>629</v>
      </c>
      <c r="D458" s="93" t="s">
        <v>767</v>
      </c>
      <c r="E458" s="94">
        <v>46197</v>
      </c>
      <c r="F458" s="93" t="s">
        <v>793</v>
      </c>
      <c r="G458" s="93" t="s">
        <v>14</v>
      </c>
      <c r="H458" s="93" t="s">
        <v>533</v>
      </c>
      <c r="I458" s="95">
        <v>586655.5555555555</v>
      </c>
      <c r="J458" s="95">
        <v>0</v>
      </c>
      <c r="K458" s="95">
        <v>46932.444444444438</v>
      </c>
      <c r="L458" s="95">
        <v>633588</v>
      </c>
      <c r="M458" s="107">
        <v>633588</v>
      </c>
      <c r="O458" s="29" t="s">
        <v>825</v>
      </c>
    </row>
    <row r="459" spans="1:15" ht="20.100000000000001" customHeight="1" x14ac:dyDescent="0.2">
      <c r="A459" s="86" t="s">
        <v>562</v>
      </c>
      <c r="B459" s="64">
        <f t="shared" si="17"/>
        <v>6</v>
      </c>
      <c r="C459" s="106" t="s">
        <v>630</v>
      </c>
      <c r="D459" s="93" t="s">
        <v>768</v>
      </c>
      <c r="E459" s="94">
        <v>46197</v>
      </c>
      <c r="F459" s="93" t="s">
        <v>793</v>
      </c>
      <c r="G459" s="93" t="s">
        <v>14</v>
      </c>
      <c r="H459" s="93" t="s">
        <v>535</v>
      </c>
      <c r="I459" s="95">
        <v>806321.29629629629</v>
      </c>
      <c r="J459" s="95">
        <v>0</v>
      </c>
      <c r="K459" s="95">
        <v>64505.703703703708</v>
      </c>
      <c r="L459" s="95">
        <v>870827</v>
      </c>
      <c r="M459" s="107">
        <v>870827</v>
      </c>
      <c r="O459" s="29" t="s">
        <v>825</v>
      </c>
    </row>
    <row r="460" spans="1:15" ht="20.100000000000001" customHeight="1" x14ac:dyDescent="0.2">
      <c r="A460" s="86" t="s">
        <v>562</v>
      </c>
      <c r="B460" s="64">
        <f t="shared" si="17"/>
        <v>6</v>
      </c>
      <c r="C460" s="106" t="s">
        <v>631</v>
      </c>
      <c r="D460" s="93" t="s">
        <v>769</v>
      </c>
      <c r="E460" s="94">
        <v>46197</v>
      </c>
      <c r="F460" s="93" t="s">
        <v>793</v>
      </c>
      <c r="G460" s="93" t="s">
        <v>14</v>
      </c>
      <c r="H460" s="93" t="s">
        <v>536</v>
      </c>
      <c r="I460" s="95">
        <v>1100757.4074074074</v>
      </c>
      <c r="J460" s="95">
        <v>0</v>
      </c>
      <c r="K460" s="95">
        <v>88060.592592592599</v>
      </c>
      <c r="L460" s="95">
        <v>1188818</v>
      </c>
      <c r="M460" s="107">
        <v>1188818</v>
      </c>
      <c r="O460" s="29" t="s">
        <v>825</v>
      </c>
    </row>
    <row r="461" spans="1:15" ht="20.100000000000001" customHeight="1" x14ac:dyDescent="0.2">
      <c r="A461" s="86" t="s">
        <v>562</v>
      </c>
      <c r="B461" s="64">
        <f t="shared" si="17"/>
        <v>6</v>
      </c>
      <c r="C461" s="106" t="s">
        <v>632</v>
      </c>
      <c r="D461" s="93" t="s">
        <v>770</v>
      </c>
      <c r="E461" s="94">
        <v>46197</v>
      </c>
      <c r="F461" s="93" t="s">
        <v>793</v>
      </c>
      <c r="G461" s="93" t="s">
        <v>14</v>
      </c>
      <c r="H461" s="93" t="s">
        <v>539</v>
      </c>
      <c r="I461" s="95">
        <v>697877.77777777775</v>
      </c>
      <c r="J461" s="95">
        <v>0</v>
      </c>
      <c r="K461" s="95">
        <v>55830.222222222219</v>
      </c>
      <c r="L461" s="95">
        <v>753708</v>
      </c>
      <c r="M461" s="107">
        <v>753708</v>
      </c>
      <c r="O461" s="29" t="s">
        <v>825</v>
      </c>
    </row>
    <row r="462" spans="1:15" ht="20.100000000000001" customHeight="1" x14ac:dyDescent="0.2">
      <c r="A462" s="86" t="s">
        <v>562</v>
      </c>
      <c r="B462" s="64">
        <f t="shared" si="17"/>
        <v>6</v>
      </c>
      <c r="C462" s="106" t="s">
        <v>633</v>
      </c>
      <c r="D462" s="93" t="s">
        <v>771</v>
      </c>
      <c r="E462" s="94">
        <v>46197</v>
      </c>
      <c r="F462" s="93" t="s">
        <v>793</v>
      </c>
      <c r="G462" s="93" t="s">
        <v>14</v>
      </c>
      <c r="H462" s="93" t="s">
        <v>541</v>
      </c>
      <c r="I462" s="95">
        <v>231391.66666666666</v>
      </c>
      <c r="J462" s="95">
        <v>0</v>
      </c>
      <c r="K462" s="95">
        <v>18511.333333333332</v>
      </c>
      <c r="L462" s="95">
        <v>249903</v>
      </c>
      <c r="M462" s="107">
        <v>249903</v>
      </c>
      <c r="O462" s="29" t="s">
        <v>825</v>
      </c>
    </row>
    <row r="463" spans="1:15" ht="20.100000000000001" customHeight="1" x14ac:dyDescent="0.2">
      <c r="A463" s="86" t="s">
        <v>562</v>
      </c>
      <c r="B463" s="64">
        <f t="shared" si="17"/>
        <v>6</v>
      </c>
      <c r="C463" s="106" t="s">
        <v>634</v>
      </c>
      <c r="D463" s="93" t="s">
        <v>772</v>
      </c>
      <c r="E463" s="94">
        <v>46197</v>
      </c>
      <c r="F463" s="93" t="s">
        <v>793</v>
      </c>
      <c r="G463" s="93" t="s">
        <v>14</v>
      </c>
      <c r="H463" s="93" t="s">
        <v>542</v>
      </c>
      <c r="I463" s="95">
        <v>684055.5555555555</v>
      </c>
      <c r="J463" s="95">
        <v>0</v>
      </c>
      <c r="K463" s="95">
        <v>54724.444444444438</v>
      </c>
      <c r="L463" s="95">
        <v>738780</v>
      </c>
      <c r="M463" s="107">
        <v>738780</v>
      </c>
      <c r="O463" s="29" t="s">
        <v>825</v>
      </c>
    </row>
    <row r="464" spans="1:15" ht="20.100000000000001" customHeight="1" x14ac:dyDescent="0.2">
      <c r="A464" s="86" t="s">
        <v>562</v>
      </c>
      <c r="B464" s="64">
        <f t="shared" si="17"/>
        <v>6</v>
      </c>
      <c r="C464" s="106" t="s">
        <v>635</v>
      </c>
      <c r="D464" s="93" t="s">
        <v>656</v>
      </c>
      <c r="E464" s="94">
        <v>46203</v>
      </c>
      <c r="F464" s="93" t="s">
        <v>792</v>
      </c>
      <c r="G464" s="93" t="s">
        <v>16</v>
      </c>
      <c r="H464" s="93" t="s">
        <v>809</v>
      </c>
      <c r="I464" s="95">
        <v>4093853.7037037034</v>
      </c>
      <c r="J464" s="95">
        <v>0</v>
      </c>
      <c r="K464" s="95">
        <v>327508.29629629629</v>
      </c>
      <c r="L464" s="95">
        <v>4421362</v>
      </c>
      <c r="M464" s="107"/>
      <c r="O464" s="111" t="s">
        <v>828</v>
      </c>
    </row>
    <row r="465" spans="1:15" ht="20.100000000000001" customHeight="1" x14ac:dyDescent="0.2">
      <c r="A465" s="86" t="s">
        <v>562</v>
      </c>
      <c r="B465" s="64">
        <f t="shared" si="17"/>
        <v>6</v>
      </c>
      <c r="C465" s="106" t="s">
        <v>636</v>
      </c>
      <c r="D465" s="93" t="s">
        <v>773</v>
      </c>
      <c r="E465" s="94">
        <v>46203</v>
      </c>
      <c r="F465" s="93" t="s">
        <v>793</v>
      </c>
      <c r="G465" s="93" t="s">
        <v>14</v>
      </c>
      <c r="H465" s="93" t="s">
        <v>810</v>
      </c>
      <c r="I465" s="95">
        <v>71039.814814814803</v>
      </c>
      <c r="J465" s="95">
        <v>0</v>
      </c>
      <c r="K465" s="95">
        <v>5683.1851851851843</v>
      </c>
      <c r="L465" s="95">
        <v>76723</v>
      </c>
      <c r="M465" s="107">
        <v>76723</v>
      </c>
      <c r="O465" s="29" t="s">
        <v>825</v>
      </c>
    </row>
    <row r="466" spans="1:15" ht="20.100000000000001" customHeight="1" x14ac:dyDescent="0.2">
      <c r="A466" s="86" t="s">
        <v>562</v>
      </c>
      <c r="B466" s="64">
        <f t="shared" si="17"/>
        <v>6</v>
      </c>
      <c r="C466" s="106" t="s">
        <v>637</v>
      </c>
      <c r="D466" s="93" t="s">
        <v>656</v>
      </c>
      <c r="E466" s="94">
        <v>46203</v>
      </c>
      <c r="F466" s="93" t="s">
        <v>792</v>
      </c>
      <c r="G466" s="93" t="s">
        <v>16</v>
      </c>
      <c r="H466" s="93" t="s">
        <v>811</v>
      </c>
      <c r="I466" s="95">
        <v>4870436.111111111</v>
      </c>
      <c r="J466" s="95">
        <v>0</v>
      </c>
      <c r="K466" s="95">
        <v>389634.88888888888</v>
      </c>
      <c r="L466" s="95">
        <v>5260071</v>
      </c>
      <c r="M466" s="107"/>
      <c r="O466" s="111" t="s">
        <v>828</v>
      </c>
    </row>
    <row r="467" spans="1:15" ht="20.100000000000001" customHeight="1" x14ac:dyDescent="0.2">
      <c r="A467" s="86" t="s">
        <v>562</v>
      </c>
      <c r="B467" s="64">
        <f t="shared" si="17"/>
        <v>6</v>
      </c>
      <c r="C467" s="106" t="s">
        <v>638</v>
      </c>
      <c r="D467" s="93" t="s">
        <v>656</v>
      </c>
      <c r="E467" s="94">
        <v>46203</v>
      </c>
      <c r="F467" s="93" t="s">
        <v>793</v>
      </c>
      <c r="G467" s="93" t="s">
        <v>14</v>
      </c>
      <c r="H467" s="93" t="s">
        <v>812</v>
      </c>
      <c r="I467" s="95">
        <v>413067.59259259258</v>
      </c>
      <c r="J467" s="95">
        <v>0</v>
      </c>
      <c r="K467" s="95">
        <v>33045.407407407409</v>
      </c>
      <c r="L467" s="95">
        <v>446113</v>
      </c>
      <c r="M467" s="107"/>
      <c r="O467" s="111" t="s">
        <v>828</v>
      </c>
    </row>
    <row r="468" spans="1:15" ht="20.100000000000001" customHeight="1" x14ac:dyDescent="0.2">
      <c r="A468" s="86" t="s">
        <v>564</v>
      </c>
      <c r="B468" s="64">
        <f t="shared" si="17"/>
        <v>6</v>
      </c>
      <c r="D468" s="102" t="s">
        <v>1141</v>
      </c>
      <c r="E468" s="109">
        <v>46174</v>
      </c>
      <c r="F468" s="102" t="s">
        <v>792</v>
      </c>
      <c r="G468" s="102" t="s">
        <v>16</v>
      </c>
      <c r="H468" s="102" t="s">
        <v>1232</v>
      </c>
      <c r="I468" s="110">
        <v>-21667</v>
      </c>
      <c r="J468" s="110">
        <v>0</v>
      </c>
      <c r="K468" s="110">
        <v>-1733</v>
      </c>
      <c r="L468" s="110">
        <v>-23400</v>
      </c>
      <c r="M468" s="90">
        <v>-23400</v>
      </c>
    </row>
    <row r="469" spans="1:15" ht="20.100000000000001" customHeight="1" x14ac:dyDescent="0.2">
      <c r="A469" s="86" t="s">
        <v>564</v>
      </c>
      <c r="B469" s="64">
        <f t="shared" si="17"/>
        <v>6</v>
      </c>
      <c r="D469" s="102" t="s">
        <v>1142</v>
      </c>
      <c r="E469" s="109">
        <v>46175</v>
      </c>
      <c r="F469" s="102" t="s">
        <v>792</v>
      </c>
      <c r="G469" s="102" t="s">
        <v>16</v>
      </c>
      <c r="H469" s="102" t="s">
        <v>1233</v>
      </c>
      <c r="I469" s="110">
        <v>-63056</v>
      </c>
      <c r="J469" s="110">
        <v>0</v>
      </c>
      <c r="K469" s="110">
        <v>-5044</v>
      </c>
      <c r="L469" s="110">
        <v>-68100</v>
      </c>
      <c r="M469" s="90">
        <v>-68100</v>
      </c>
    </row>
    <row r="470" spans="1:15" ht="20.100000000000001" customHeight="1" x14ac:dyDescent="0.2">
      <c r="A470" s="86" t="s">
        <v>564</v>
      </c>
      <c r="B470" s="64">
        <f t="shared" si="17"/>
        <v>6</v>
      </c>
      <c r="D470" s="102" t="s">
        <v>1143</v>
      </c>
      <c r="E470" s="109">
        <v>46176</v>
      </c>
      <c r="F470" s="102" t="s">
        <v>792</v>
      </c>
      <c r="G470" s="102" t="s">
        <v>16</v>
      </c>
      <c r="H470" s="102" t="s">
        <v>1234</v>
      </c>
      <c r="I470" s="110">
        <v>-116611</v>
      </c>
      <c r="J470" s="110">
        <v>0</v>
      </c>
      <c r="K470" s="110">
        <v>-9329</v>
      </c>
      <c r="L470" s="110">
        <v>-125940</v>
      </c>
      <c r="M470" s="90">
        <v>-125940</v>
      </c>
    </row>
    <row r="471" spans="1:15" ht="20.100000000000001" customHeight="1" x14ac:dyDescent="0.2">
      <c r="A471" s="86" t="s">
        <v>564</v>
      </c>
      <c r="B471" s="64">
        <f t="shared" si="17"/>
        <v>6</v>
      </c>
      <c r="D471" s="102" t="s">
        <v>1144</v>
      </c>
      <c r="E471" s="109">
        <v>46176</v>
      </c>
      <c r="F471" s="102" t="s">
        <v>792</v>
      </c>
      <c r="G471" s="102" t="s">
        <v>16</v>
      </c>
      <c r="H471" s="102" t="s">
        <v>1235</v>
      </c>
      <c r="I471" s="110">
        <v>-43334</v>
      </c>
      <c r="J471" s="110">
        <v>0</v>
      </c>
      <c r="K471" s="110">
        <v>-3467</v>
      </c>
      <c r="L471" s="110">
        <v>-46801</v>
      </c>
      <c r="M471" s="90">
        <v>-46801</v>
      </c>
    </row>
    <row r="472" spans="1:15" ht="20.100000000000001" customHeight="1" x14ac:dyDescent="0.2">
      <c r="A472" s="86" t="s">
        <v>564</v>
      </c>
      <c r="B472" s="64">
        <f t="shared" si="17"/>
        <v>6</v>
      </c>
      <c r="D472" s="102" t="s">
        <v>1145</v>
      </c>
      <c r="E472" s="109">
        <v>46176</v>
      </c>
      <c r="F472" s="102" t="s">
        <v>792</v>
      </c>
      <c r="G472" s="102" t="s">
        <v>16</v>
      </c>
      <c r="H472" s="102" t="s">
        <v>1236</v>
      </c>
      <c r="I472" s="110">
        <v>-41389</v>
      </c>
      <c r="J472" s="110">
        <v>0</v>
      </c>
      <c r="K472" s="110">
        <v>-3311</v>
      </c>
      <c r="L472" s="110">
        <v>-44700</v>
      </c>
      <c r="M472" s="90">
        <v>-44700</v>
      </c>
    </row>
    <row r="473" spans="1:15" ht="20.100000000000001" customHeight="1" x14ac:dyDescent="0.2">
      <c r="A473" s="86" t="s">
        <v>564</v>
      </c>
      <c r="B473" s="64">
        <f t="shared" si="17"/>
        <v>6</v>
      </c>
      <c r="D473" s="102" t="s">
        <v>1146</v>
      </c>
      <c r="E473" s="109">
        <v>46177</v>
      </c>
      <c r="F473" s="102" t="s">
        <v>792</v>
      </c>
      <c r="G473" s="102" t="s">
        <v>16</v>
      </c>
      <c r="H473" s="102" t="s">
        <v>1237</v>
      </c>
      <c r="I473" s="110">
        <v>-43334</v>
      </c>
      <c r="J473" s="110">
        <v>0</v>
      </c>
      <c r="K473" s="110">
        <v>-3467</v>
      </c>
      <c r="L473" s="110">
        <v>-46801</v>
      </c>
      <c r="M473" s="90">
        <v>-46801</v>
      </c>
    </row>
    <row r="474" spans="1:15" ht="20.100000000000001" customHeight="1" x14ac:dyDescent="0.2">
      <c r="A474" s="86" t="s">
        <v>564</v>
      </c>
      <c r="B474" s="64">
        <f t="shared" si="17"/>
        <v>6</v>
      </c>
      <c r="D474" s="102" t="s">
        <v>1147</v>
      </c>
      <c r="E474" s="109">
        <v>46177</v>
      </c>
      <c r="F474" s="102" t="s">
        <v>792</v>
      </c>
      <c r="G474" s="102" t="s">
        <v>16</v>
      </c>
      <c r="H474" s="102" t="s">
        <v>1238</v>
      </c>
      <c r="I474" s="110">
        <v>-21667</v>
      </c>
      <c r="J474" s="110">
        <v>0</v>
      </c>
      <c r="K474" s="110">
        <v>-1733</v>
      </c>
      <c r="L474" s="110">
        <v>-23400</v>
      </c>
      <c r="M474" s="90">
        <v>-23400</v>
      </c>
    </row>
    <row r="475" spans="1:15" ht="20.100000000000001" customHeight="1" x14ac:dyDescent="0.2">
      <c r="A475" s="86" t="s">
        <v>564</v>
      </c>
      <c r="B475" s="64">
        <f t="shared" si="17"/>
        <v>6</v>
      </c>
      <c r="D475" s="102" t="s">
        <v>1148</v>
      </c>
      <c r="E475" s="109">
        <v>46177</v>
      </c>
      <c r="F475" s="102" t="s">
        <v>792</v>
      </c>
      <c r="G475" s="102" t="s">
        <v>16</v>
      </c>
      <c r="H475" s="102" t="s">
        <v>1239</v>
      </c>
      <c r="I475" s="110">
        <v>-43334</v>
      </c>
      <c r="J475" s="110">
        <v>0</v>
      </c>
      <c r="K475" s="110">
        <v>-3467</v>
      </c>
      <c r="L475" s="110">
        <v>-46801</v>
      </c>
      <c r="M475" s="90">
        <v>-46801</v>
      </c>
    </row>
    <row r="476" spans="1:15" ht="20.100000000000001" customHeight="1" x14ac:dyDescent="0.2">
      <c r="A476" s="86" t="s">
        <v>564</v>
      </c>
      <c r="B476" s="64">
        <f t="shared" si="17"/>
        <v>6</v>
      </c>
      <c r="D476" s="102" t="s">
        <v>1149</v>
      </c>
      <c r="E476" s="109">
        <v>46177</v>
      </c>
      <c r="F476" s="102" t="s">
        <v>792</v>
      </c>
      <c r="G476" s="102" t="s">
        <v>16</v>
      </c>
      <c r="H476" s="102" t="s">
        <v>1240</v>
      </c>
      <c r="I476" s="110">
        <v>-116611</v>
      </c>
      <c r="J476" s="110">
        <v>0</v>
      </c>
      <c r="K476" s="110">
        <v>-9329</v>
      </c>
      <c r="L476" s="110">
        <v>-125940</v>
      </c>
      <c r="M476" s="90">
        <v>-125940</v>
      </c>
    </row>
    <row r="477" spans="1:15" ht="20.100000000000001" customHeight="1" x14ac:dyDescent="0.2">
      <c r="A477" s="86" t="s">
        <v>564</v>
      </c>
      <c r="B477" s="64">
        <f t="shared" si="17"/>
        <v>6</v>
      </c>
      <c r="D477" s="102" t="s">
        <v>1150</v>
      </c>
      <c r="E477" s="109">
        <v>46178</v>
      </c>
      <c r="F477" s="102" t="s">
        <v>792</v>
      </c>
      <c r="G477" s="102" t="s">
        <v>16</v>
      </c>
      <c r="H477" s="102" t="s">
        <v>1241</v>
      </c>
      <c r="I477" s="110">
        <v>-43334</v>
      </c>
      <c r="J477" s="110">
        <v>0</v>
      </c>
      <c r="K477" s="110">
        <v>-3467</v>
      </c>
      <c r="L477" s="110">
        <v>-46801</v>
      </c>
      <c r="M477" s="90">
        <v>-46801</v>
      </c>
    </row>
    <row r="478" spans="1:15" ht="20.100000000000001" customHeight="1" x14ac:dyDescent="0.2">
      <c r="A478" s="86" t="s">
        <v>564</v>
      </c>
      <c r="B478" s="64">
        <f t="shared" si="17"/>
        <v>6</v>
      </c>
      <c r="D478" s="102" t="s">
        <v>1151</v>
      </c>
      <c r="E478" s="109">
        <v>46178</v>
      </c>
      <c r="F478" s="102" t="s">
        <v>792</v>
      </c>
      <c r="G478" s="102" t="s">
        <v>16</v>
      </c>
      <c r="H478" s="102" t="s">
        <v>1242</v>
      </c>
      <c r="I478" s="110">
        <v>-21667</v>
      </c>
      <c r="J478" s="110">
        <v>0</v>
      </c>
      <c r="K478" s="110">
        <v>-1733</v>
      </c>
      <c r="L478" s="110">
        <v>-23400</v>
      </c>
      <c r="M478" s="90">
        <v>-23400</v>
      </c>
    </row>
    <row r="479" spans="1:15" ht="20.100000000000001" customHeight="1" x14ac:dyDescent="0.2">
      <c r="A479" s="86" t="s">
        <v>564</v>
      </c>
      <c r="B479" s="64">
        <f t="shared" si="17"/>
        <v>6</v>
      </c>
      <c r="D479" s="102" t="s">
        <v>1152</v>
      </c>
      <c r="E479" s="109">
        <v>46178</v>
      </c>
      <c r="F479" s="102" t="s">
        <v>792</v>
      </c>
      <c r="G479" s="102" t="s">
        <v>16</v>
      </c>
      <c r="H479" s="102" t="s">
        <v>1243</v>
      </c>
      <c r="I479" s="110">
        <v>-116611</v>
      </c>
      <c r="J479" s="110">
        <v>0</v>
      </c>
      <c r="K479" s="110">
        <v>-9329</v>
      </c>
      <c r="L479" s="110">
        <v>-125940</v>
      </c>
      <c r="M479" s="90">
        <v>-125940</v>
      </c>
    </row>
    <row r="480" spans="1:15" ht="20.100000000000001" customHeight="1" x14ac:dyDescent="0.2">
      <c r="A480" s="86" t="s">
        <v>564</v>
      </c>
      <c r="B480" s="64">
        <f t="shared" si="17"/>
        <v>6</v>
      </c>
      <c r="D480" s="102" t="s">
        <v>1153</v>
      </c>
      <c r="E480" s="109">
        <v>46178</v>
      </c>
      <c r="F480" s="102" t="s">
        <v>792</v>
      </c>
      <c r="G480" s="102" t="s">
        <v>16</v>
      </c>
      <c r="H480" s="102" t="s">
        <v>1244</v>
      </c>
      <c r="I480" s="110">
        <v>-43334</v>
      </c>
      <c r="J480" s="110">
        <v>0</v>
      </c>
      <c r="K480" s="110">
        <v>-3467</v>
      </c>
      <c r="L480" s="110">
        <v>-46801</v>
      </c>
      <c r="M480" s="90">
        <v>-46801</v>
      </c>
    </row>
    <row r="481" spans="1:13" ht="20.100000000000001" customHeight="1" x14ac:dyDescent="0.2">
      <c r="A481" s="86" t="s">
        <v>564</v>
      </c>
      <c r="B481" s="64">
        <f t="shared" si="17"/>
        <v>6</v>
      </c>
      <c r="D481" s="102" t="s">
        <v>1154</v>
      </c>
      <c r="E481" s="109">
        <v>46178</v>
      </c>
      <c r="F481" s="102" t="s">
        <v>792</v>
      </c>
      <c r="G481" s="102" t="s">
        <v>16</v>
      </c>
      <c r="H481" s="102" t="s">
        <v>1245</v>
      </c>
      <c r="I481" s="110">
        <v>-26022</v>
      </c>
      <c r="J481" s="110">
        <v>0</v>
      </c>
      <c r="K481" s="110">
        <v>-2082</v>
      </c>
      <c r="L481" s="110">
        <v>-28104</v>
      </c>
      <c r="M481" s="90">
        <v>-28104</v>
      </c>
    </row>
    <row r="482" spans="1:13" ht="20.100000000000001" customHeight="1" x14ac:dyDescent="0.2">
      <c r="A482" s="86" t="s">
        <v>564</v>
      </c>
      <c r="B482" s="64">
        <f t="shared" si="17"/>
        <v>6</v>
      </c>
      <c r="D482" s="102" t="s">
        <v>1155</v>
      </c>
      <c r="E482" s="109">
        <v>46178</v>
      </c>
      <c r="F482" s="102" t="s">
        <v>792</v>
      </c>
      <c r="G482" s="102" t="s">
        <v>16</v>
      </c>
      <c r="H482" s="102" t="s">
        <v>1246</v>
      </c>
      <c r="I482" s="110">
        <v>-116611</v>
      </c>
      <c r="J482" s="110">
        <v>0</v>
      </c>
      <c r="K482" s="110">
        <v>-9329</v>
      </c>
      <c r="L482" s="110">
        <v>-125940</v>
      </c>
      <c r="M482" s="90">
        <v>-125940</v>
      </c>
    </row>
    <row r="483" spans="1:13" ht="20.100000000000001" customHeight="1" x14ac:dyDescent="0.2">
      <c r="A483" s="86" t="s">
        <v>564</v>
      </c>
      <c r="B483" s="64">
        <f t="shared" si="17"/>
        <v>6</v>
      </c>
      <c r="D483" s="102" t="s">
        <v>1156</v>
      </c>
      <c r="E483" s="109">
        <v>46181</v>
      </c>
      <c r="F483" s="102" t="s">
        <v>792</v>
      </c>
      <c r="G483" s="102" t="s">
        <v>16</v>
      </c>
      <c r="H483" s="102" t="s">
        <v>1247</v>
      </c>
      <c r="I483" s="110">
        <v>-21667</v>
      </c>
      <c r="J483" s="110">
        <v>0</v>
      </c>
      <c r="K483" s="110">
        <v>-1733</v>
      </c>
      <c r="L483" s="110">
        <v>-23400</v>
      </c>
      <c r="M483" s="90">
        <v>-23400</v>
      </c>
    </row>
    <row r="484" spans="1:13" ht="20.100000000000001" customHeight="1" x14ac:dyDescent="0.2">
      <c r="A484" s="86" t="s">
        <v>564</v>
      </c>
      <c r="B484" s="64">
        <f t="shared" si="17"/>
        <v>6</v>
      </c>
      <c r="D484" s="102" t="s">
        <v>1157</v>
      </c>
      <c r="E484" s="109">
        <v>46182</v>
      </c>
      <c r="F484" s="102" t="s">
        <v>792</v>
      </c>
      <c r="G484" s="102" t="s">
        <v>16</v>
      </c>
      <c r="H484" s="102" t="s">
        <v>1248</v>
      </c>
      <c r="I484" s="110">
        <v>-26022</v>
      </c>
      <c r="J484" s="110">
        <v>0</v>
      </c>
      <c r="K484" s="110">
        <v>-2082</v>
      </c>
      <c r="L484" s="110">
        <v>-28104</v>
      </c>
      <c r="M484" s="90">
        <v>-28104</v>
      </c>
    </row>
    <row r="485" spans="1:13" ht="20.100000000000001" customHeight="1" x14ac:dyDescent="0.2">
      <c r="A485" s="86" t="s">
        <v>564</v>
      </c>
      <c r="B485" s="64">
        <f t="shared" si="17"/>
        <v>6</v>
      </c>
      <c r="D485" s="102" t="s">
        <v>1158</v>
      </c>
      <c r="E485" s="109">
        <v>46183</v>
      </c>
      <c r="F485" s="102" t="s">
        <v>792</v>
      </c>
      <c r="G485" s="102" t="s">
        <v>16</v>
      </c>
      <c r="H485" s="102" t="s">
        <v>1249</v>
      </c>
      <c r="I485" s="110">
        <v>-41389</v>
      </c>
      <c r="J485" s="110">
        <v>0</v>
      </c>
      <c r="K485" s="110">
        <v>-3311</v>
      </c>
      <c r="L485" s="110">
        <v>-44700</v>
      </c>
      <c r="M485" s="90">
        <v>-44700</v>
      </c>
    </row>
    <row r="486" spans="1:13" ht="20.100000000000001" customHeight="1" x14ac:dyDescent="0.2">
      <c r="A486" s="86" t="s">
        <v>564</v>
      </c>
      <c r="B486" s="64">
        <f t="shared" si="17"/>
        <v>6</v>
      </c>
      <c r="D486" s="102" t="s">
        <v>1159</v>
      </c>
      <c r="E486" s="109">
        <v>46183</v>
      </c>
      <c r="F486" s="102" t="s">
        <v>792</v>
      </c>
      <c r="G486" s="102" t="s">
        <v>16</v>
      </c>
      <c r="H486" s="102" t="s">
        <v>1250</v>
      </c>
      <c r="I486" s="110">
        <v>-41389</v>
      </c>
      <c r="J486" s="110">
        <v>0</v>
      </c>
      <c r="K486" s="110">
        <v>-3311</v>
      </c>
      <c r="L486" s="110">
        <v>-44700</v>
      </c>
      <c r="M486" s="90">
        <v>-44700</v>
      </c>
    </row>
    <row r="487" spans="1:13" ht="20.100000000000001" customHeight="1" x14ac:dyDescent="0.2">
      <c r="A487" s="86" t="s">
        <v>564</v>
      </c>
      <c r="B487" s="64">
        <f t="shared" si="17"/>
        <v>6</v>
      </c>
      <c r="D487" s="102" t="s">
        <v>1160</v>
      </c>
      <c r="E487" s="109">
        <v>46188</v>
      </c>
      <c r="F487" s="102" t="s">
        <v>792</v>
      </c>
      <c r="G487" s="102" t="s">
        <v>16</v>
      </c>
      <c r="H487" s="102" t="s">
        <v>1251</v>
      </c>
      <c r="I487" s="110">
        <v>-116611</v>
      </c>
      <c r="J487" s="110">
        <v>0</v>
      </c>
      <c r="K487" s="110">
        <v>-9329</v>
      </c>
      <c r="L487" s="110">
        <v>-125940</v>
      </c>
      <c r="M487" s="90">
        <v>-125940</v>
      </c>
    </row>
    <row r="488" spans="1:13" ht="20.100000000000001" customHeight="1" x14ac:dyDescent="0.2">
      <c r="A488" s="86" t="s">
        <v>564</v>
      </c>
      <c r="B488" s="64">
        <f t="shared" si="17"/>
        <v>6</v>
      </c>
      <c r="D488" s="102" t="s">
        <v>1161</v>
      </c>
      <c r="E488" s="109">
        <v>46188</v>
      </c>
      <c r="F488" s="102" t="s">
        <v>792</v>
      </c>
      <c r="G488" s="102" t="s">
        <v>16</v>
      </c>
      <c r="H488" s="102" t="s">
        <v>1252</v>
      </c>
      <c r="I488" s="110">
        <v>-21667</v>
      </c>
      <c r="J488" s="110">
        <v>0</v>
      </c>
      <c r="K488" s="110">
        <v>-1733</v>
      </c>
      <c r="L488" s="110">
        <v>-23400</v>
      </c>
      <c r="M488" s="90">
        <v>-23400</v>
      </c>
    </row>
    <row r="489" spans="1:13" ht="20.100000000000001" customHeight="1" x14ac:dyDescent="0.2">
      <c r="A489" s="86" t="s">
        <v>564</v>
      </c>
      <c r="B489" s="64">
        <f t="shared" si="17"/>
        <v>6</v>
      </c>
      <c r="D489" s="102" t="s">
        <v>1162</v>
      </c>
      <c r="E489" s="109">
        <v>46189</v>
      </c>
      <c r="F489" s="102" t="s">
        <v>792</v>
      </c>
      <c r="G489" s="102" t="s">
        <v>16</v>
      </c>
      <c r="H489" s="102" t="s">
        <v>1253</v>
      </c>
      <c r="I489" s="110">
        <v>-116611</v>
      </c>
      <c r="J489" s="110">
        <v>0</v>
      </c>
      <c r="K489" s="110">
        <v>-9329</v>
      </c>
      <c r="L489" s="110">
        <v>-125940</v>
      </c>
      <c r="M489" s="90">
        <v>-125940</v>
      </c>
    </row>
    <row r="490" spans="1:13" ht="20.100000000000001" customHeight="1" x14ac:dyDescent="0.2">
      <c r="A490" s="86" t="s">
        <v>564</v>
      </c>
      <c r="B490" s="64">
        <f t="shared" ref="B490:B521" si="18">MONTH(E490)</f>
        <v>6</v>
      </c>
      <c r="D490" s="102" t="s">
        <v>1163</v>
      </c>
      <c r="E490" s="109">
        <v>46189</v>
      </c>
      <c r="F490" s="102" t="s">
        <v>792</v>
      </c>
      <c r="G490" s="102" t="s">
        <v>16</v>
      </c>
      <c r="H490" s="102" t="s">
        <v>1254</v>
      </c>
      <c r="I490" s="110">
        <v>-21667</v>
      </c>
      <c r="J490" s="110">
        <v>0</v>
      </c>
      <c r="K490" s="110">
        <v>-1733</v>
      </c>
      <c r="L490" s="110">
        <v>-23400</v>
      </c>
      <c r="M490" s="90">
        <v>-23400</v>
      </c>
    </row>
    <row r="491" spans="1:13" ht="20.100000000000001" customHeight="1" x14ac:dyDescent="0.2">
      <c r="A491" s="86" t="s">
        <v>564</v>
      </c>
      <c r="B491" s="64">
        <f t="shared" si="18"/>
        <v>6</v>
      </c>
      <c r="D491" s="102" t="s">
        <v>1164</v>
      </c>
      <c r="E491" s="109">
        <v>46189</v>
      </c>
      <c r="F491" s="102" t="s">
        <v>792</v>
      </c>
      <c r="G491" s="102" t="s">
        <v>16</v>
      </c>
      <c r="H491" s="102" t="s">
        <v>1253</v>
      </c>
      <c r="I491" s="110">
        <v>-116611</v>
      </c>
      <c r="J491" s="110">
        <v>0</v>
      </c>
      <c r="K491" s="110">
        <v>-9329</v>
      </c>
      <c r="L491" s="110">
        <v>-125940</v>
      </c>
      <c r="M491" s="90">
        <v>-125940</v>
      </c>
    </row>
    <row r="492" spans="1:13" ht="20.100000000000001" customHeight="1" x14ac:dyDescent="0.2">
      <c r="A492" s="86" t="s">
        <v>564</v>
      </c>
      <c r="B492" s="64">
        <f t="shared" si="18"/>
        <v>6</v>
      </c>
      <c r="D492" s="102" t="s">
        <v>1165</v>
      </c>
      <c r="E492" s="109">
        <v>46189</v>
      </c>
      <c r="F492" s="102" t="s">
        <v>792</v>
      </c>
      <c r="G492" s="102" t="s">
        <v>16</v>
      </c>
      <c r="H492" s="102" t="s">
        <v>1255</v>
      </c>
      <c r="I492" s="110">
        <v>-116611</v>
      </c>
      <c r="J492" s="110">
        <v>0</v>
      </c>
      <c r="K492" s="110">
        <v>-9329</v>
      </c>
      <c r="L492" s="110">
        <v>-125940</v>
      </c>
      <c r="M492" s="90">
        <v>-125940</v>
      </c>
    </row>
    <row r="493" spans="1:13" ht="20.100000000000001" customHeight="1" x14ac:dyDescent="0.2">
      <c r="A493" s="86" t="s">
        <v>564</v>
      </c>
      <c r="B493" s="64">
        <f t="shared" si="18"/>
        <v>6</v>
      </c>
      <c r="D493" s="102" t="s">
        <v>1166</v>
      </c>
      <c r="E493" s="109">
        <v>46189</v>
      </c>
      <c r="F493" s="102" t="s">
        <v>792</v>
      </c>
      <c r="G493" s="102" t="s">
        <v>16</v>
      </c>
      <c r="H493" s="102" t="s">
        <v>1256</v>
      </c>
      <c r="I493" s="110">
        <v>-43334</v>
      </c>
      <c r="J493" s="110">
        <v>0</v>
      </c>
      <c r="K493" s="110">
        <v>-3467</v>
      </c>
      <c r="L493" s="110">
        <v>-46801</v>
      </c>
      <c r="M493" s="90">
        <v>-46801</v>
      </c>
    </row>
    <row r="494" spans="1:13" ht="20.100000000000001" customHeight="1" x14ac:dyDescent="0.2">
      <c r="A494" s="86" t="s">
        <v>564</v>
      </c>
      <c r="B494" s="64">
        <f t="shared" si="18"/>
        <v>6</v>
      </c>
      <c r="D494" s="102" t="s">
        <v>1167</v>
      </c>
      <c r="E494" s="109">
        <v>46189</v>
      </c>
      <c r="F494" s="102" t="s">
        <v>792</v>
      </c>
      <c r="G494" s="102" t="s">
        <v>16</v>
      </c>
      <c r="H494" s="102" t="s">
        <v>1257</v>
      </c>
      <c r="I494" s="110">
        <v>-41389</v>
      </c>
      <c r="J494" s="110">
        <v>0</v>
      </c>
      <c r="K494" s="110">
        <v>-3311</v>
      </c>
      <c r="L494" s="110">
        <v>-44700</v>
      </c>
      <c r="M494" s="90">
        <v>-44700</v>
      </c>
    </row>
    <row r="495" spans="1:13" ht="20.100000000000001" customHeight="1" x14ac:dyDescent="0.2">
      <c r="A495" s="86" t="s">
        <v>564</v>
      </c>
      <c r="B495" s="64">
        <f t="shared" si="18"/>
        <v>6</v>
      </c>
      <c r="D495" s="102" t="s">
        <v>1168</v>
      </c>
      <c r="E495" s="109">
        <v>46189</v>
      </c>
      <c r="F495" s="102" t="s">
        <v>792</v>
      </c>
      <c r="G495" s="102" t="s">
        <v>16</v>
      </c>
      <c r="H495" s="102" t="s">
        <v>1258</v>
      </c>
      <c r="I495" s="110">
        <v>-43334</v>
      </c>
      <c r="J495" s="110">
        <v>0</v>
      </c>
      <c r="K495" s="110">
        <v>-3467</v>
      </c>
      <c r="L495" s="110">
        <v>-46801</v>
      </c>
      <c r="M495" s="90">
        <v>-46801</v>
      </c>
    </row>
    <row r="496" spans="1:13" ht="20.100000000000001" customHeight="1" x14ac:dyDescent="0.2">
      <c r="A496" s="86" t="s">
        <v>564</v>
      </c>
      <c r="B496" s="64">
        <f t="shared" si="18"/>
        <v>6</v>
      </c>
      <c r="D496" s="102" t="s">
        <v>1169</v>
      </c>
      <c r="E496" s="109">
        <v>46190</v>
      </c>
      <c r="F496" s="102" t="s">
        <v>792</v>
      </c>
      <c r="G496" s="102" t="s">
        <v>16</v>
      </c>
      <c r="H496" s="102" t="s">
        <v>1259</v>
      </c>
      <c r="I496" s="110">
        <v>-43334</v>
      </c>
      <c r="J496" s="110">
        <v>0</v>
      </c>
      <c r="K496" s="110">
        <v>-3467</v>
      </c>
      <c r="L496" s="110">
        <v>-46801</v>
      </c>
      <c r="M496" s="90">
        <v>-46801</v>
      </c>
    </row>
    <row r="497" spans="1:13" ht="20.100000000000001" customHeight="1" x14ac:dyDescent="0.2">
      <c r="A497" s="86" t="s">
        <v>564</v>
      </c>
      <c r="B497" s="64">
        <f t="shared" si="18"/>
        <v>6</v>
      </c>
      <c r="D497" s="102" t="s">
        <v>1170</v>
      </c>
      <c r="E497" s="109">
        <v>46190</v>
      </c>
      <c r="F497" s="102" t="s">
        <v>792</v>
      </c>
      <c r="G497" s="102" t="s">
        <v>16</v>
      </c>
      <c r="H497" s="102" t="s">
        <v>1260</v>
      </c>
      <c r="I497" s="110">
        <v>-43334</v>
      </c>
      <c r="J497" s="110">
        <v>0</v>
      </c>
      <c r="K497" s="110">
        <v>-3467</v>
      </c>
      <c r="L497" s="110">
        <v>-46801</v>
      </c>
      <c r="M497" s="90">
        <v>-46801</v>
      </c>
    </row>
    <row r="498" spans="1:13" ht="20.100000000000001" customHeight="1" x14ac:dyDescent="0.2">
      <c r="A498" s="86" t="s">
        <v>564</v>
      </c>
      <c r="B498" s="64">
        <f t="shared" si="18"/>
        <v>6</v>
      </c>
      <c r="D498" s="102" t="s">
        <v>1171</v>
      </c>
      <c r="E498" s="109">
        <v>46190</v>
      </c>
      <c r="F498" s="102" t="s">
        <v>792</v>
      </c>
      <c r="G498" s="102" t="s">
        <v>16</v>
      </c>
      <c r="H498" s="102" t="s">
        <v>1261</v>
      </c>
      <c r="I498" s="110">
        <v>-116611</v>
      </c>
      <c r="J498" s="110">
        <v>0</v>
      </c>
      <c r="K498" s="110">
        <v>-9329</v>
      </c>
      <c r="L498" s="110">
        <v>-125940</v>
      </c>
      <c r="M498" s="90">
        <v>-125940</v>
      </c>
    </row>
    <row r="499" spans="1:13" ht="20.100000000000001" customHeight="1" x14ac:dyDescent="0.2">
      <c r="A499" s="86" t="s">
        <v>564</v>
      </c>
      <c r="B499" s="64">
        <f t="shared" si="18"/>
        <v>6</v>
      </c>
      <c r="D499" s="102" t="s">
        <v>1172</v>
      </c>
      <c r="E499" s="109">
        <v>46190</v>
      </c>
      <c r="F499" s="102" t="s">
        <v>792</v>
      </c>
      <c r="G499" s="102" t="s">
        <v>16</v>
      </c>
      <c r="H499" s="102" t="s">
        <v>1262</v>
      </c>
      <c r="I499" s="110">
        <v>-43334</v>
      </c>
      <c r="J499" s="110">
        <v>0</v>
      </c>
      <c r="K499" s="110">
        <v>-3467</v>
      </c>
      <c r="L499" s="110">
        <v>-46801</v>
      </c>
      <c r="M499" s="90">
        <v>-46801</v>
      </c>
    </row>
    <row r="500" spans="1:13" ht="20.100000000000001" customHeight="1" x14ac:dyDescent="0.2">
      <c r="A500" s="86" t="s">
        <v>564</v>
      </c>
      <c r="B500" s="64">
        <f t="shared" si="18"/>
        <v>6</v>
      </c>
      <c r="D500" s="102" t="s">
        <v>1173</v>
      </c>
      <c r="E500" s="109">
        <v>46190</v>
      </c>
      <c r="F500" s="102" t="s">
        <v>792</v>
      </c>
      <c r="G500" s="102" t="s">
        <v>16</v>
      </c>
      <c r="H500" s="102" t="s">
        <v>1263</v>
      </c>
      <c r="I500" s="110">
        <v>-466444</v>
      </c>
      <c r="J500" s="110">
        <v>0</v>
      </c>
      <c r="K500" s="110">
        <v>-37316</v>
      </c>
      <c r="L500" s="110">
        <v>-503760</v>
      </c>
      <c r="M500" s="90">
        <v>-503760</v>
      </c>
    </row>
    <row r="501" spans="1:13" ht="20.100000000000001" customHeight="1" x14ac:dyDescent="0.2">
      <c r="A501" s="86" t="s">
        <v>564</v>
      </c>
      <c r="B501" s="64">
        <f t="shared" si="18"/>
        <v>6</v>
      </c>
      <c r="D501" s="102" t="s">
        <v>1174</v>
      </c>
      <c r="E501" s="109">
        <v>46191</v>
      </c>
      <c r="F501" s="102" t="s">
        <v>792</v>
      </c>
      <c r="G501" s="102" t="s">
        <v>16</v>
      </c>
      <c r="H501" s="102" t="s">
        <v>1264</v>
      </c>
      <c r="I501" s="110">
        <v>-43334</v>
      </c>
      <c r="J501" s="110">
        <v>0</v>
      </c>
      <c r="K501" s="110">
        <v>-3467</v>
      </c>
      <c r="L501" s="110">
        <v>-46801</v>
      </c>
      <c r="M501" s="90">
        <v>-46801</v>
      </c>
    </row>
    <row r="502" spans="1:13" ht="20.100000000000001" customHeight="1" x14ac:dyDescent="0.2">
      <c r="A502" s="86" t="s">
        <v>564</v>
      </c>
      <c r="B502" s="64">
        <f t="shared" si="18"/>
        <v>6</v>
      </c>
      <c r="D502" s="102" t="s">
        <v>1175</v>
      </c>
      <c r="E502" s="109">
        <v>46191</v>
      </c>
      <c r="F502" s="102" t="s">
        <v>792</v>
      </c>
      <c r="G502" s="102" t="s">
        <v>16</v>
      </c>
      <c r="H502" s="102" t="s">
        <v>1265</v>
      </c>
      <c r="I502" s="110">
        <v>-43334</v>
      </c>
      <c r="J502" s="110">
        <v>0</v>
      </c>
      <c r="K502" s="110">
        <v>-3467</v>
      </c>
      <c r="L502" s="110">
        <v>-46801</v>
      </c>
      <c r="M502" s="90">
        <v>-46801</v>
      </c>
    </row>
    <row r="503" spans="1:13" ht="20.100000000000001" customHeight="1" x14ac:dyDescent="0.2">
      <c r="A503" s="86" t="s">
        <v>564</v>
      </c>
      <c r="B503" s="64">
        <f t="shared" si="18"/>
        <v>6</v>
      </c>
      <c r="D503" s="102" t="s">
        <v>1176</v>
      </c>
      <c r="E503" s="109">
        <v>46191</v>
      </c>
      <c r="F503" s="102" t="s">
        <v>792</v>
      </c>
      <c r="G503" s="102" t="s">
        <v>16</v>
      </c>
      <c r="H503" s="102" t="s">
        <v>1265</v>
      </c>
      <c r="I503" s="110">
        <v>-43334</v>
      </c>
      <c r="J503" s="110">
        <v>0</v>
      </c>
      <c r="K503" s="110">
        <v>-3467</v>
      </c>
      <c r="L503" s="110">
        <v>-46801</v>
      </c>
      <c r="M503" s="90">
        <v>-46801</v>
      </c>
    </row>
    <row r="504" spans="1:13" ht="20.100000000000001" customHeight="1" x14ac:dyDescent="0.2">
      <c r="A504" s="86" t="s">
        <v>564</v>
      </c>
      <c r="B504" s="64">
        <f t="shared" si="18"/>
        <v>6</v>
      </c>
      <c r="D504" s="102" t="s">
        <v>1177</v>
      </c>
      <c r="E504" s="109">
        <v>46191</v>
      </c>
      <c r="F504" s="102" t="s">
        <v>792</v>
      </c>
      <c r="G504" s="102" t="s">
        <v>16</v>
      </c>
      <c r="H504" s="102" t="s">
        <v>1266</v>
      </c>
      <c r="I504" s="110">
        <v>-43334</v>
      </c>
      <c r="J504" s="110">
        <v>0</v>
      </c>
      <c r="K504" s="110">
        <v>-3467</v>
      </c>
      <c r="L504" s="110">
        <v>-46801</v>
      </c>
      <c r="M504" s="90">
        <v>-46801</v>
      </c>
    </row>
    <row r="505" spans="1:13" ht="20.100000000000001" customHeight="1" x14ac:dyDescent="0.2">
      <c r="A505" s="86" t="s">
        <v>564</v>
      </c>
      <c r="B505" s="64">
        <f t="shared" si="18"/>
        <v>6</v>
      </c>
      <c r="D505" s="102" t="s">
        <v>1178</v>
      </c>
      <c r="E505" s="109">
        <v>46192</v>
      </c>
      <c r="F505" s="102" t="s">
        <v>792</v>
      </c>
      <c r="G505" s="102" t="s">
        <v>16</v>
      </c>
      <c r="H505" s="102" t="s">
        <v>1267</v>
      </c>
      <c r="I505" s="110">
        <v>-116611</v>
      </c>
      <c r="J505" s="110">
        <v>0</v>
      </c>
      <c r="K505" s="110">
        <v>-9329</v>
      </c>
      <c r="L505" s="110">
        <v>-125940</v>
      </c>
      <c r="M505" s="90">
        <v>-125940</v>
      </c>
    </row>
    <row r="506" spans="1:13" ht="20.100000000000001" customHeight="1" x14ac:dyDescent="0.2">
      <c r="A506" s="86" t="s">
        <v>564</v>
      </c>
      <c r="B506" s="64">
        <f t="shared" si="18"/>
        <v>6</v>
      </c>
      <c r="D506" s="102" t="s">
        <v>1179</v>
      </c>
      <c r="E506" s="109">
        <v>46192</v>
      </c>
      <c r="F506" s="102" t="s">
        <v>792</v>
      </c>
      <c r="G506" s="102" t="s">
        <v>16</v>
      </c>
      <c r="H506" s="102" t="s">
        <v>1268</v>
      </c>
      <c r="I506" s="110">
        <v>-116611</v>
      </c>
      <c r="J506" s="110">
        <v>0</v>
      </c>
      <c r="K506" s="110">
        <v>-9329</v>
      </c>
      <c r="L506" s="110">
        <v>-125940</v>
      </c>
      <c r="M506" s="90">
        <v>-125940</v>
      </c>
    </row>
    <row r="507" spans="1:13" ht="20.100000000000001" customHeight="1" x14ac:dyDescent="0.2">
      <c r="A507" s="86" t="s">
        <v>564</v>
      </c>
      <c r="B507" s="64">
        <f t="shared" si="18"/>
        <v>6</v>
      </c>
      <c r="D507" s="102" t="s">
        <v>1180</v>
      </c>
      <c r="E507" s="109">
        <v>46192</v>
      </c>
      <c r="F507" s="102" t="s">
        <v>792</v>
      </c>
      <c r="G507" s="102" t="s">
        <v>16</v>
      </c>
      <c r="H507" s="102" t="s">
        <v>1269</v>
      </c>
      <c r="I507" s="110">
        <v>-21667</v>
      </c>
      <c r="J507" s="110">
        <v>0</v>
      </c>
      <c r="K507" s="110">
        <v>-1733</v>
      </c>
      <c r="L507" s="110">
        <v>-23400</v>
      </c>
      <c r="M507" s="90">
        <v>-23400</v>
      </c>
    </row>
    <row r="508" spans="1:13" ht="20.100000000000001" customHeight="1" x14ac:dyDescent="0.2">
      <c r="A508" s="86" t="s">
        <v>564</v>
      </c>
      <c r="B508" s="64">
        <f t="shared" si="18"/>
        <v>6</v>
      </c>
      <c r="D508" s="102" t="s">
        <v>1181</v>
      </c>
      <c r="E508" s="109">
        <v>46192</v>
      </c>
      <c r="F508" s="102" t="s">
        <v>792</v>
      </c>
      <c r="G508" s="102" t="s">
        <v>16</v>
      </c>
      <c r="H508" s="102" t="s">
        <v>1270</v>
      </c>
      <c r="I508" s="110">
        <v>-21667</v>
      </c>
      <c r="J508" s="110">
        <v>0</v>
      </c>
      <c r="K508" s="110">
        <v>-1733</v>
      </c>
      <c r="L508" s="110">
        <v>-23400</v>
      </c>
      <c r="M508" s="90">
        <v>-23400</v>
      </c>
    </row>
    <row r="509" spans="1:13" ht="20.100000000000001" customHeight="1" x14ac:dyDescent="0.2">
      <c r="A509" s="86" t="s">
        <v>564</v>
      </c>
      <c r="B509" s="64">
        <f t="shared" si="18"/>
        <v>6</v>
      </c>
      <c r="D509" s="102" t="s">
        <v>1182</v>
      </c>
      <c r="E509" s="109">
        <v>46192</v>
      </c>
      <c r="F509" s="102" t="s">
        <v>792</v>
      </c>
      <c r="G509" s="102" t="s">
        <v>16</v>
      </c>
      <c r="H509" s="102" t="s">
        <v>1271</v>
      </c>
      <c r="I509" s="110">
        <v>-116611</v>
      </c>
      <c r="J509" s="110">
        <v>0</v>
      </c>
      <c r="K509" s="110">
        <v>-9329</v>
      </c>
      <c r="L509" s="110">
        <v>-125940</v>
      </c>
      <c r="M509" s="90">
        <v>-125940</v>
      </c>
    </row>
    <row r="510" spans="1:13" ht="20.100000000000001" customHeight="1" x14ac:dyDescent="0.2">
      <c r="A510" s="86" t="s">
        <v>564</v>
      </c>
      <c r="B510" s="64">
        <f t="shared" si="18"/>
        <v>6</v>
      </c>
      <c r="D510" s="102" t="s">
        <v>1183</v>
      </c>
      <c r="E510" s="109">
        <v>46192</v>
      </c>
      <c r="F510" s="102" t="s">
        <v>792</v>
      </c>
      <c r="G510" s="102" t="s">
        <v>16</v>
      </c>
      <c r="H510" s="102" t="s">
        <v>1272</v>
      </c>
      <c r="I510" s="110">
        <v>-116611</v>
      </c>
      <c r="J510" s="110">
        <v>0</v>
      </c>
      <c r="K510" s="110">
        <v>-9329</v>
      </c>
      <c r="L510" s="110">
        <v>-125940</v>
      </c>
      <c r="M510" s="90">
        <v>-125940</v>
      </c>
    </row>
    <row r="511" spans="1:13" ht="20.100000000000001" customHeight="1" x14ac:dyDescent="0.2">
      <c r="A511" s="86" t="s">
        <v>564</v>
      </c>
      <c r="B511" s="64">
        <f t="shared" si="18"/>
        <v>6</v>
      </c>
      <c r="D511" s="102" t="s">
        <v>1184</v>
      </c>
      <c r="E511" s="109">
        <v>46194</v>
      </c>
      <c r="F511" s="102" t="s">
        <v>792</v>
      </c>
      <c r="G511" s="102" t="s">
        <v>16</v>
      </c>
      <c r="H511" s="102" t="s">
        <v>1273</v>
      </c>
      <c r="I511" s="110">
        <v>-116611</v>
      </c>
      <c r="J511" s="110">
        <v>0</v>
      </c>
      <c r="K511" s="110">
        <v>-9329</v>
      </c>
      <c r="L511" s="110">
        <v>-125940</v>
      </c>
      <c r="M511" s="90">
        <v>-125940</v>
      </c>
    </row>
    <row r="512" spans="1:13" ht="20.100000000000001" customHeight="1" x14ac:dyDescent="0.2">
      <c r="A512" s="86" t="s">
        <v>564</v>
      </c>
      <c r="B512" s="64">
        <f t="shared" si="18"/>
        <v>6</v>
      </c>
      <c r="D512" s="102" t="s">
        <v>1185</v>
      </c>
      <c r="E512" s="109">
        <v>46194</v>
      </c>
      <c r="F512" s="102" t="s">
        <v>793</v>
      </c>
      <c r="G512" s="102" t="s">
        <v>14</v>
      </c>
      <c r="H512" s="102" t="s">
        <v>1274</v>
      </c>
      <c r="I512" s="110">
        <v>-116611</v>
      </c>
      <c r="J512" s="110">
        <v>0</v>
      </c>
      <c r="K512" s="110">
        <v>-9329</v>
      </c>
      <c r="L512" s="110">
        <v>-125940</v>
      </c>
      <c r="M512" s="90">
        <v>-125940</v>
      </c>
    </row>
    <row r="513" spans="1:15" ht="20.100000000000001" customHeight="1" x14ac:dyDescent="0.2">
      <c r="A513" s="86" t="s">
        <v>564</v>
      </c>
      <c r="B513" s="64">
        <f t="shared" si="18"/>
        <v>6</v>
      </c>
      <c r="D513" s="102" t="s">
        <v>1186</v>
      </c>
      <c r="E513" s="109">
        <v>46194</v>
      </c>
      <c r="F513" s="102" t="s">
        <v>792</v>
      </c>
      <c r="G513" s="102" t="s">
        <v>16</v>
      </c>
      <c r="H513" s="102" t="s">
        <v>1275</v>
      </c>
      <c r="I513" s="110">
        <v>-116611</v>
      </c>
      <c r="J513" s="110">
        <v>0</v>
      </c>
      <c r="K513" s="110">
        <v>-9329</v>
      </c>
      <c r="L513" s="110">
        <v>-125940</v>
      </c>
      <c r="M513" s="90">
        <v>-125940</v>
      </c>
    </row>
    <row r="514" spans="1:15" ht="20.100000000000001" customHeight="1" x14ac:dyDescent="0.2">
      <c r="A514" s="86" t="s">
        <v>564</v>
      </c>
      <c r="B514" s="64">
        <f t="shared" si="18"/>
        <v>6</v>
      </c>
      <c r="D514" s="102" t="s">
        <v>1187</v>
      </c>
      <c r="E514" s="109">
        <v>46194</v>
      </c>
      <c r="F514" s="102" t="s">
        <v>792</v>
      </c>
      <c r="G514" s="102" t="s">
        <v>16</v>
      </c>
      <c r="H514" s="102" t="s">
        <v>1276</v>
      </c>
      <c r="I514" s="110">
        <v>-116611</v>
      </c>
      <c r="J514" s="110">
        <v>0</v>
      </c>
      <c r="K514" s="110">
        <v>-9329</v>
      </c>
      <c r="L514" s="110">
        <v>-125940</v>
      </c>
      <c r="M514" s="90">
        <v>-125940</v>
      </c>
    </row>
    <row r="515" spans="1:15" ht="20.100000000000001" customHeight="1" x14ac:dyDescent="0.2">
      <c r="A515" s="86" t="s">
        <v>564</v>
      </c>
      <c r="B515" s="64">
        <f t="shared" si="18"/>
        <v>6</v>
      </c>
      <c r="D515" s="102" t="s">
        <v>1188</v>
      </c>
      <c r="E515" s="109">
        <v>46195</v>
      </c>
      <c r="F515" s="102" t="s">
        <v>792</v>
      </c>
      <c r="G515" s="102" t="s">
        <v>16</v>
      </c>
      <c r="H515" s="102" t="s">
        <v>1277</v>
      </c>
      <c r="I515" s="110">
        <v>-21667</v>
      </c>
      <c r="J515" s="110">
        <v>0</v>
      </c>
      <c r="K515" s="110">
        <v>-1733</v>
      </c>
      <c r="L515" s="110">
        <v>-23400</v>
      </c>
      <c r="M515" s="90">
        <v>-23400</v>
      </c>
    </row>
    <row r="516" spans="1:15" ht="20.100000000000001" customHeight="1" x14ac:dyDescent="0.2">
      <c r="A516" s="86" t="s">
        <v>564</v>
      </c>
      <c r="B516" s="64">
        <f t="shared" si="18"/>
        <v>6</v>
      </c>
      <c r="D516" s="102" t="s">
        <v>1189</v>
      </c>
      <c r="E516" s="109">
        <v>46195</v>
      </c>
      <c r="F516" s="102" t="s">
        <v>792</v>
      </c>
      <c r="G516" s="102" t="s">
        <v>16</v>
      </c>
      <c r="H516" s="102" t="s">
        <v>1278</v>
      </c>
      <c r="I516" s="110">
        <v>-21667</v>
      </c>
      <c r="J516" s="110">
        <v>0</v>
      </c>
      <c r="K516" s="110">
        <v>-1733</v>
      </c>
      <c r="L516" s="110">
        <v>-23400</v>
      </c>
      <c r="M516" s="90">
        <v>-23400</v>
      </c>
    </row>
    <row r="517" spans="1:15" ht="20.100000000000001" customHeight="1" x14ac:dyDescent="0.2">
      <c r="A517" s="86" t="s">
        <v>564</v>
      </c>
      <c r="B517" s="64">
        <f t="shared" si="18"/>
        <v>6</v>
      </c>
      <c r="D517" s="102" t="s">
        <v>1190</v>
      </c>
      <c r="E517" s="109">
        <v>46195</v>
      </c>
      <c r="F517" s="102" t="s">
        <v>792</v>
      </c>
      <c r="G517" s="102" t="s">
        <v>16</v>
      </c>
      <c r="H517" s="102" t="s">
        <v>1279</v>
      </c>
      <c r="I517" s="110">
        <v>-116611</v>
      </c>
      <c r="J517" s="110">
        <v>0</v>
      </c>
      <c r="K517" s="110">
        <v>-9329</v>
      </c>
      <c r="L517" s="110">
        <v>-125940</v>
      </c>
      <c r="M517" s="90">
        <v>-125940</v>
      </c>
    </row>
    <row r="518" spans="1:15" ht="20.100000000000001" customHeight="1" x14ac:dyDescent="0.2">
      <c r="A518" s="86" t="s">
        <v>564</v>
      </c>
      <c r="B518" s="64">
        <f t="shared" si="18"/>
        <v>6</v>
      </c>
      <c r="D518" s="102" t="s">
        <v>1191</v>
      </c>
      <c r="E518" s="109">
        <v>46195</v>
      </c>
      <c r="F518" s="102" t="s">
        <v>792</v>
      </c>
      <c r="G518" s="102" t="s">
        <v>16</v>
      </c>
      <c r="H518" s="102" t="s">
        <v>1280</v>
      </c>
      <c r="I518" s="110">
        <v>-349833</v>
      </c>
      <c r="J518" s="110">
        <v>0</v>
      </c>
      <c r="K518" s="110">
        <v>-27987</v>
      </c>
      <c r="L518" s="110">
        <v>-377820</v>
      </c>
      <c r="M518" s="90">
        <v>-377820</v>
      </c>
    </row>
    <row r="519" spans="1:15" ht="20.100000000000001" customHeight="1" x14ac:dyDescent="0.2">
      <c r="A519" s="86" t="s">
        <v>564</v>
      </c>
      <c r="B519" s="64">
        <f t="shared" si="18"/>
        <v>6</v>
      </c>
      <c r="D519" s="102" t="s">
        <v>1192</v>
      </c>
      <c r="E519" s="109">
        <v>46195</v>
      </c>
      <c r="F519" s="102" t="s">
        <v>792</v>
      </c>
      <c r="G519" s="102" t="s">
        <v>16</v>
      </c>
      <c r="H519" s="102" t="s">
        <v>1281</v>
      </c>
      <c r="I519" s="110">
        <v>-21667</v>
      </c>
      <c r="J519" s="110">
        <v>0</v>
      </c>
      <c r="K519" s="110">
        <v>-1733</v>
      </c>
      <c r="L519" s="110">
        <v>-23400</v>
      </c>
      <c r="M519" s="90">
        <v>-23400</v>
      </c>
    </row>
    <row r="520" spans="1:15" ht="20.100000000000001" customHeight="1" x14ac:dyDescent="0.2">
      <c r="A520" s="86" t="s">
        <v>564</v>
      </c>
      <c r="B520" s="64">
        <f t="shared" si="18"/>
        <v>6</v>
      </c>
      <c r="D520" s="102" t="s">
        <v>1193</v>
      </c>
      <c r="E520" s="109">
        <v>46195</v>
      </c>
      <c r="F520" s="102" t="s">
        <v>792</v>
      </c>
      <c r="G520" s="102" t="s">
        <v>16</v>
      </c>
      <c r="H520" s="102" t="s">
        <v>1277</v>
      </c>
      <c r="I520" s="110">
        <v>-21667</v>
      </c>
      <c r="J520" s="110">
        <v>0</v>
      </c>
      <c r="K520" s="110">
        <v>-1733</v>
      </c>
      <c r="L520" s="110">
        <v>-23400</v>
      </c>
      <c r="M520" s="90">
        <v>-23400</v>
      </c>
    </row>
    <row r="521" spans="1:15" ht="20.100000000000001" customHeight="1" x14ac:dyDescent="0.2">
      <c r="A521" s="86" t="s">
        <v>564</v>
      </c>
      <c r="B521" s="64">
        <f t="shared" si="18"/>
        <v>6</v>
      </c>
      <c r="D521" s="102" t="s">
        <v>1194</v>
      </c>
      <c r="E521" s="109">
        <v>46199</v>
      </c>
      <c r="F521" s="102" t="s">
        <v>792</v>
      </c>
      <c r="G521" s="102" t="s">
        <v>16</v>
      </c>
      <c r="H521" s="102" t="s">
        <v>1282</v>
      </c>
      <c r="I521" s="110">
        <v>-26022</v>
      </c>
      <c r="J521" s="110">
        <v>0</v>
      </c>
      <c r="K521" s="110">
        <v>-2082</v>
      </c>
      <c r="L521" s="110">
        <v>-28104</v>
      </c>
      <c r="M521" s="90">
        <v>-28104</v>
      </c>
    </row>
    <row r="522" spans="1:15" ht="20.100000000000001" customHeight="1" x14ac:dyDescent="0.2">
      <c r="A522" s="86" t="s">
        <v>564</v>
      </c>
      <c r="B522" s="64">
        <f t="shared" ref="B522:B554" si="19">MONTH(E522)</f>
        <v>6</v>
      </c>
      <c r="D522" s="102" t="s">
        <v>1195</v>
      </c>
      <c r="E522" s="109">
        <v>46199</v>
      </c>
      <c r="F522" s="102" t="s">
        <v>792</v>
      </c>
      <c r="G522" s="102" t="s">
        <v>16</v>
      </c>
      <c r="H522" s="102" t="s">
        <v>1283</v>
      </c>
      <c r="I522" s="110">
        <v>-116611</v>
      </c>
      <c r="J522" s="110">
        <v>0</v>
      </c>
      <c r="K522" s="110">
        <v>-9329</v>
      </c>
      <c r="L522" s="110">
        <v>-125940</v>
      </c>
      <c r="M522" s="90">
        <v>-125940</v>
      </c>
    </row>
    <row r="523" spans="1:15" ht="20.100000000000001" customHeight="1" x14ac:dyDescent="0.2">
      <c r="A523" s="86" t="s">
        <v>564</v>
      </c>
      <c r="B523" s="64">
        <f t="shared" si="19"/>
        <v>6</v>
      </c>
      <c r="D523" s="102" t="s">
        <v>1196</v>
      </c>
      <c r="E523" s="109">
        <v>46199</v>
      </c>
      <c r="F523" s="102" t="s">
        <v>792</v>
      </c>
      <c r="G523" s="102" t="s">
        <v>16</v>
      </c>
      <c r="H523" s="102" t="s">
        <v>1284</v>
      </c>
      <c r="I523" s="110">
        <v>-26022</v>
      </c>
      <c r="J523" s="110">
        <v>0</v>
      </c>
      <c r="K523" s="110">
        <v>-2082</v>
      </c>
      <c r="L523" s="110">
        <v>-28104</v>
      </c>
      <c r="M523" s="90">
        <v>-28104</v>
      </c>
    </row>
    <row r="524" spans="1:15" ht="20.100000000000001" customHeight="1" x14ac:dyDescent="0.2">
      <c r="A524" s="86" t="s">
        <v>564</v>
      </c>
      <c r="B524" s="64">
        <f t="shared" si="19"/>
        <v>6</v>
      </c>
      <c r="D524" s="102" t="s">
        <v>1197</v>
      </c>
      <c r="E524" s="109">
        <v>46199</v>
      </c>
      <c r="F524" s="102" t="s">
        <v>792</v>
      </c>
      <c r="G524" s="102" t="s">
        <v>16</v>
      </c>
      <c r="H524" s="102" t="s">
        <v>1285</v>
      </c>
      <c r="I524" s="110">
        <v>-233222</v>
      </c>
      <c r="J524" s="110">
        <v>0</v>
      </c>
      <c r="K524" s="110">
        <v>-18658</v>
      </c>
      <c r="L524" s="110">
        <v>-251880</v>
      </c>
      <c r="M524" s="90">
        <v>-251880</v>
      </c>
    </row>
    <row r="525" spans="1:15" ht="20.100000000000001" customHeight="1" x14ac:dyDescent="0.2">
      <c r="A525" s="86" t="s">
        <v>564</v>
      </c>
      <c r="B525" s="64">
        <f t="shared" si="19"/>
        <v>6</v>
      </c>
      <c r="D525" s="102" t="s">
        <v>1198</v>
      </c>
      <c r="E525" s="109">
        <v>46203</v>
      </c>
      <c r="F525" s="102" t="s">
        <v>792</v>
      </c>
      <c r="G525" s="102" t="s">
        <v>16</v>
      </c>
      <c r="H525" s="102" t="s">
        <v>1286</v>
      </c>
      <c r="I525" s="110">
        <v>-116611</v>
      </c>
      <c r="J525" s="110">
        <v>0</v>
      </c>
      <c r="K525" s="110">
        <v>-9329</v>
      </c>
      <c r="L525" s="110">
        <v>-125940</v>
      </c>
      <c r="M525" s="90">
        <v>-125940</v>
      </c>
    </row>
    <row r="526" spans="1:15" ht="20.100000000000001" customHeight="1" x14ac:dyDescent="0.2">
      <c r="A526" s="86" t="s">
        <v>562</v>
      </c>
      <c r="B526" s="64">
        <f t="shared" si="19"/>
        <v>7</v>
      </c>
      <c r="C526" s="106" t="s">
        <v>639</v>
      </c>
      <c r="D526" s="93" t="s">
        <v>656</v>
      </c>
      <c r="E526" s="94">
        <v>46211</v>
      </c>
      <c r="F526" s="93" t="s">
        <v>792</v>
      </c>
      <c r="G526" s="93" t="s">
        <v>16</v>
      </c>
      <c r="H526" s="93" t="s">
        <v>813</v>
      </c>
      <c r="I526" s="95">
        <v>4876374.0740740737</v>
      </c>
      <c r="J526" s="95">
        <v>0</v>
      </c>
      <c r="K526" s="95">
        <v>390109.9259259259</v>
      </c>
      <c r="L526" s="95">
        <v>5266484</v>
      </c>
      <c r="M526" s="107"/>
      <c r="O526" s="111" t="s">
        <v>828</v>
      </c>
    </row>
    <row r="527" spans="1:15" ht="20.100000000000001" customHeight="1" x14ac:dyDescent="0.2">
      <c r="A527" s="86" t="s">
        <v>562</v>
      </c>
      <c r="B527" s="64">
        <f t="shared" si="19"/>
        <v>7</v>
      </c>
      <c r="C527" s="106" t="s">
        <v>640</v>
      </c>
      <c r="D527" s="93" t="s">
        <v>774</v>
      </c>
      <c r="E527" s="94">
        <v>46211</v>
      </c>
      <c r="F527" s="93" t="s">
        <v>793</v>
      </c>
      <c r="G527" s="93" t="s">
        <v>14</v>
      </c>
      <c r="H527" s="93" t="s">
        <v>814</v>
      </c>
      <c r="I527" s="95">
        <v>191860.18518518517</v>
      </c>
      <c r="J527" s="95">
        <v>0</v>
      </c>
      <c r="K527" s="95">
        <v>15348.814814814814</v>
      </c>
      <c r="L527" s="95">
        <v>207209</v>
      </c>
      <c r="M527" s="107">
        <v>207209</v>
      </c>
      <c r="O527" s="29" t="s">
        <v>825</v>
      </c>
    </row>
    <row r="528" spans="1:15" ht="20.100000000000001" customHeight="1" x14ac:dyDescent="0.2">
      <c r="A528" s="86" t="s">
        <v>562</v>
      </c>
      <c r="B528" s="64">
        <f t="shared" si="19"/>
        <v>7</v>
      </c>
      <c r="C528" s="106" t="s">
        <v>641</v>
      </c>
      <c r="D528" s="93" t="s">
        <v>656</v>
      </c>
      <c r="E528" s="94">
        <v>46211</v>
      </c>
      <c r="F528" s="93" t="s">
        <v>792</v>
      </c>
      <c r="G528" s="93" t="s">
        <v>16</v>
      </c>
      <c r="H528" s="93" t="s">
        <v>815</v>
      </c>
      <c r="I528" s="95">
        <v>3748814.8148148144</v>
      </c>
      <c r="J528" s="95">
        <v>0</v>
      </c>
      <c r="K528" s="95">
        <v>299905.18518518517</v>
      </c>
      <c r="L528" s="95">
        <v>4048720</v>
      </c>
      <c r="M528" s="107"/>
      <c r="O528" s="111" t="s">
        <v>828</v>
      </c>
    </row>
    <row r="529" spans="1:15" ht="20.100000000000001" customHeight="1" x14ac:dyDescent="0.2">
      <c r="A529" s="86" t="s">
        <v>562</v>
      </c>
      <c r="B529" s="64">
        <f t="shared" si="19"/>
        <v>7</v>
      </c>
      <c r="C529" s="106" t="s">
        <v>642</v>
      </c>
      <c r="D529" s="93" t="s">
        <v>775</v>
      </c>
      <c r="E529" s="94">
        <v>46211</v>
      </c>
      <c r="F529" s="93" t="s">
        <v>793</v>
      </c>
      <c r="G529" s="93" t="s">
        <v>14</v>
      </c>
      <c r="H529" s="93" t="s">
        <v>816</v>
      </c>
      <c r="I529" s="95">
        <v>132384.25925925924</v>
      </c>
      <c r="J529" s="95">
        <v>0</v>
      </c>
      <c r="K529" s="95">
        <v>10590.740740740739</v>
      </c>
      <c r="L529" s="95">
        <v>142975</v>
      </c>
      <c r="M529" s="107">
        <v>142975</v>
      </c>
      <c r="O529" s="29" t="s">
        <v>825</v>
      </c>
    </row>
    <row r="530" spans="1:15" ht="20.100000000000001" customHeight="1" x14ac:dyDescent="0.2">
      <c r="A530" s="86" t="s">
        <v>562</v>
      </c>
      <c r="B530" s="64">
        <f t="shared" si="19"/>
        <v>7</v>
      </c>
      <c r="C530" s="106" t="s">
        <v>643</v>
      </c>
      <c r="D530" s="93" t="s">
        <v>776</v>
      </c>
      <c r="E530" s="94">
        <v>46213</v>
      </c>
      <c r="F530" s="93" t="s">
        <v>794</v>
      </c>
      <c r="G530" s="93" t="s">
        <v>17</v>
      </c>
      <c r="H530" s="93" t="s">
        <v>800</v>
      </c>
      <c r="I530" s="95">
        <v>220948.14814814815</v>
      </c>
      <c r="J530" s="95">
        <v>0</v>
      </c>
      <c r="K530" s="95">
        <v>17675.85185185185</v>
      </c>
      <c r="L530" s="95">
        <v>238624</v>
      </c>
      <c r="M530" s="107">
        <v>238624</v>
      </c>
      <c r="O530" s="29" t="s">
        <v>829</v>
      </c>
    </row>
    <row r="531" spans="1:15" ht="20.100000000000001" customHeight="1" x14ac:dyDescent="0.2">
      <c r="A531" s="86" t="s">
        <v>562</v>
      </c>
      <c r="B531" s="64">
        <f t="shared" si="19"/>
        <v>7</v>
      </c>
      <c r="C531" s="106" t="s">
        <v>644</v>
      </c>
      <c r="D531" s="93" t="s">
        <v>777</v>
      </c>
      <c r="E531" s="94">
        <v>46213</v>
      </c>
      <c r="F531" s="93" t="s">
        <v>794</v>
      </c>
      <c r="G531" s="93" t="s">
        <v>17</v>
      </c>
      <c r="H531" s="93" t="s">
        <v>801</v>
      </c>
      <c r="I531" s="95">
        <v>236799.99999999997</v>
      </c>
      <c r="J531" s="95">
        <v>0</v>
      </c>
      <c r="K531" s="95">
        <v>18943.999999999996</v>
      </c>
      <c r="L531" s="95">
        <v>255744</v>
      </c>
      <c r="M531" s="107">
        <v>255744</v>
      </c>
      <c r="O531" s="29" t="s">
        <v>829</v>
      </c>
    </row>
    <row r="532" spans="1:15" ht="20.100000000000001" customHeight="1" x14ac:dyDescent="0.2">
      <c r="A532" s="86" t="s">
        <v>562</v>
      </c>
      <c r="B532" s="64">
        <f t="shared" si="19"/>
        <v>7</v>
      </c>
      <c r="C532" s="106" t="s">
        <v>645</v>
      </c>
      <c r="D532" s="93" t="s">
        <v>778</v>
      </c>
      <c r="E532" s="94">
        <v>46213</v>
      </c>
      <c r="F532" s="93" t="s">
        <v>792</v>
      </c>
      <c r="G532" s="93" t="s">
        <v>16</v>
      </c>
      <c r="H532" s="93" t="s">
        <v>805</v>
      </c>
      <c r="I532" s="95">
        <v>3768573.1481481479</v>
      </c>
      <c r="J532" s="95">
        <v>0</v>
      </c>
      <c r="K532" s="95">
        <v>301485.85185185185</v>
      </c>
      <c r="L532" s="95">
        <v>4070059</v>
      </c>
      <c r="M532" s="107">
        <v>4070059</v>
      </c>
      <c r="O532" s="29" t="s">
        <v>829</v>
      </c>
    </row>
    <row r="533" spans="1:15" ht="20.100000000000001" customHeight="1" x14ac:dyDescent="0.2">
      <c r="A533" s="86" t="s">
        <v>562</v>
      </c>
      <c r="B533" s="64">
        <f t="shared" si="19"/>
        <v>7</v>
      </c>
      <c r="C533" s="106" t="s">
        <v>646</v>
      </c>
      <c r="D533" s="93" t="s">
        <v>779</v>
      </c>
      <c r="E533" s="94">
        <v>46213</v>
      </c>
      <c r="F533" s="93" t="s">
        <v>792</v>
      </c>
      <c r="G533" s="93" t="s">
        <v>16</v>
      </c>
      <c r="H533" s="93" t="s">
        <v>807</v>
      </c>
      <c r="I533" s="95">
        <v>2759725.9259259258</v>
      </c>
      <c r="J533" s="95">
        <v>0</v>
      </c>
      <c r="K533" s="95">
        <v>220778.07407407407</v>
      </c>
      <c r="L533" s="95">
        <v>2980504</v>
      </c>
      <c r="M533" s="107">
        <v>2980504</v>
      </c>
      <c r="O533" s="29" t="s">
        <v>829</v>
      </c>
    </row>
    <row r="534" spans="1:15" ht="20.100000000000001" customHeight="1" x14ac:dyDescent="0.2">
      <c r="A534" s="86" t="s">
        <v>562</v>
      </c>
      <c r="B534" s="64">
        <f t="shared" si="19"/>
        <v>7</v>
      </c>
      <c r="C534" s="106" t="s">
        <v>647</v>
      </c>
      <c r="D534" s="93" t="s">
        <v>656</v>
      </c>
      <c r="E534" s="94">
        <v>46213</v>
      </c>
      <c r="F534" s="93" t="s">
        <v>793</v>
      </c>
      <c r="G534" s="93" t="s">
        <v>14</v>
      </c>
      <c r="H534" s="93" t="s">
        <v>817</v>
      </c>
      <c r="I534" s="95">
        <v>219177.77777777775</v>
      </c>
      <c r="J534" s="95">
        <v>0</v>
      </c>
      <c r="K534" s="95">
        <v>17534.222222222219</v>
      </c>
      <c r="L534" s="95">
        <v>236712</v>
      </c>
      <c r="M534" s="107">
        <v>236712</v>
      </c>
      <c r="O534" s="29" t="s">
        <v>829</v>
      </c>
    </row>
    <row r="535" spans="1:15" ht="20.100000000000001" customHeight="1" x14ac:dyDescent="0.2">
      <c r="A535" s="86" t="s">
        <v>562</v>
      </c>
      <c r="B535" s="64">
        <f t="shared" si="19"/>
        <v>7</v>
      </c>
      <c r="C535" s="106" t="s">
        <v>648</v>
      </c>
      <c r="D535" s="93" t="s">
        <v>780</v>
      </c>
      <c r="E535" s="94">
        <v>46213</v>
      </c>
      <c r="F535" s="93" t="s">
        <v>792</v>
      </c>
      <c r="G535" s="93" t="s">
        <v>16</v>
      </c>
      <c r="H535" s="93" t="s">
        <v>809</v>
      </c>
      <c r="I535" s="95">
        <v>3945286.111111111</v>
      </c>
      <c r="J535" s="95">
        <v>0</v>
      </c>
      <c r="K535" s="95">
        <v>315622.88888888888</v>
      </c>
      <c r="L535" s="95">
        <v>4260909</v>
      </c>
      <c r="M535" s="107">
        <v>4260909</v>
      </c>
      <c r="O535" s="29" t="s">
        <v>829</v>
      </c>
    </row>
    <row r="536" spans="1:15" ht="20.100000000000001" customHeight="1" x14ac:dyDescent="0.2">
      <c r="A536" s="86" t="s">
        <v>562</v>
      </c>
      <c r="B536" s="64">
        <f t="shared" si="19"/>
        <v>7</v>
      </c>
      <c r="C536" s="106" t="s">
        <v>649</v>
      </c>
      <c r="D536" s="93" t="s">
        <v>781</v>
      </c>
      <c r="E536" s="94">
        <v>46213</v>
      </c>
      <c r="F536" s="93" t="s">
        <v>792</v>
      </c>
      <c r="G536" s="93" t="s">
        <v>16</v>
      </c>
      <c r="H536" s="93" t="s">
        <v>811</v>
      </c>
      <c r="I536" s="95">
        <v>4594524.0740740737</v>
      </c>
      <c r="J536" s="95">
        <v>0</v>
      </c>
      <c r="K536" s="95">
        <v>367561.9259259259</v>
      </c>
      <c r="L536" s="95">
        <v>4962086</v>
      </c>
      <c r="M536" s="107">
        <v>4962086</v>
      </c>
      <c r="O536" s="29" t="s">
        <v>829</v>
      </c>
    </row>
    <row r="537" spans="1:15" ht="20.100000000000001" customHeight="1" x14ac:dyDescent="0.2">
      <c r="A537" s="86" t="s">
        <v>562</v>
      </c>
      <c r="B537" s="64">
        <f t="shared" si="19"/>
        <v>7</v>
      </c>
      <c r="C537" s="106" t="s">
        <v>650</v>
      </c>
      <c r="D537" s="93" t="s">
        <v>782</v>
      </c>
      <c r="E537" s="94">
        <v>46213</v>
      </c>
      <c r="F537" s="93" t="s">
        <v>793</v>
      </c>
      <c r="G537" s="93" t="s">
        <v>14</v>
      </c>
      <c r="H537" s="93" t="s">
        <v>812</v>
      </c>
      <c r="I537" s="95">
        <v>381232.40740740736</v>
      </c>
      <c r="J537" s="95">
        <v>0</v>
      </c>
      <c r="K537" s="95">
        <v>30498.592592592588</v>
      </c>
      <c r="L537" s="95">
        <v>411731</v>
      </c>
      <c r="M537" s="107">
        <v>411731</v>
      </c>
      <c r="O537" s="29" t="s">
        <v>829</v>
      </c>
    </row>
    <row r="538" spans="1:15" ht="20.100000000000001" customHeight="1" x14ac:dyDescent="0.2">
      <c r="A538" s="86" t="s">
        <v>562</v>
      </c>
      <c r="B538" s="64">
        <f t="shared" si="19"/>
        <v>7</v>
      </c>
      <c r="C538" s="106" t="s">
        <v>651</v>
      </c>
      <c r="D538" s="93" t="s">
        <v>783</v>
      </c>
      <c r="E538" s="94">
        <v>46217</v>
      </c>
      <c r="F538" s="93" t="s">
        <v>794</v>
      </c>
      <c r="G538" s="93" t="s">
        <v>17</v>
      </c>
      <c r="H538" s="93" t="s">
        <v>818</v>
      </c>
      <c r="I538" s="95">
        <v>355200</v>
      </c>
      <c r="J538" s="95">
        <v>0</v>
      </c>
      <c r="K538" s="95">
        <v>28416</v>
      </c>
      <c r="L538" s="95">
        <v>383616</v>
      </c>
      <c r="M538" s="107">
        <v>383616</v>
      </c>
      <c r="O538" s="29" t="s">
        <v>825</v>
      </c>
    </row>
    <row r="539" spans="1:15" ht="20.100000000000001" customHeight="1" x14ac:dyDescent="0.2">
      <c r="A539" s="86" t="s">
        <v>562</v>
      </c>
      <c r="B539" s="64">
        <f t="shared" si="19"/>
        <v>7</v>
      </c>
      <c r="C539" s="106" t="s">
        <v>652</v>
      </c>
      <c r="D539" s="93" t="s">
        <v>784</v>
      </c>
      <c r="E539" s="94">
        <v>46218</v>
      </c>
      <c r="F539" s="93" t="s">
        <v>792</v>
      </c>
      <c r="G539" s="93" t="s">
        <v>16</v>
      </c>
      <c r="H539" s="93" t="s">
        <v>819</v>
      </c>
      <c r="I539" s="95">
        <v>1966594.4444444443</v>
      </c>
      <c r="J539" s="95">
        <v>0</v>
      </c>
      <c r="K539" s="95">
        <v>157327.55555555553</v>
      </c>
      <c r="L539" s="95">
        <v>2123922</v>
      </c>
      <c r="M539" s="107">
        <v>2123922</v>
      </c>
      <c r="O539" s="29" t="s">
        <v>825</v>
      </c>
    </row>
    <row r="540" spans="1:15" ht="20.100000000000001" customHeight="1" x14ac:dyDescent="0.2">
      <c r="A540" s="86" t="s">
        <v>562</v>
      </c>
      <c r="B540" s="64">
        <f t="shared" si="19"/>
        <v>7</v>
      </c>
      <c r="C540" s="106" t="s">
        <v>653</v>
      </c>
      <c r="D540" s="93" t="s">
        <v>785</v>
      </c>
      <c r="E540" s="94">
        <v>46218</v>
      </c>
      <c r="F540" s="93" t="s">
        <v>793</v>
      </c>
      <c r="G540" s="93" t="s">
        <v>14</v>
      </c>
      <c r="H540" s="93" t="s">
        <v>820</v>
      </c>
      <c r="I540" s="95">
        <v>314223.14814814815</v>
      </c>
      <c r="J540" s="95">
        <v>0</v>
      </c>
      <c r="K540" s="95">
        <v>25137.851851851854</v>
      </c>
      <c r="L540" s="95">
        <v>339361</v>
      </c>
      <c r="M540" s="107">
        <v>339361</v>
      </c>
      <c r="O540" s="29" t="s">
        <v>825</v>
      </c>
    </row>
    <row r="541" spans="1:15" ht="20.100000000000001" customHeight="1" x14ac:dyDescent="0.2">
      <c r="A541" s="86" t="s">
        <v>562</v>
      </c>
      <c r="B541" s="64">
        <f t="shared" si="19"/>
        <v>7</v>
      </c>
      <c r="C541" s="106" t="s">
        <v>654</v>
      </c>
      <c r="D541" s="93" t="s">
        <v>786</v>
      </c>
      <c r="E541" s="94">
        <v>46218</v>
      </c>
      <c r="F541" s="93" t="s">
        <v>792</v>
      </c>
      <c r="G541" s="93" t="s">
        <v>16</v>
      </c>
      <c r="H541" s="93" t="s">
        <v>821</v>
      </c>
      <c r="I541" s="95">
        <v>3265409.2592592589</v>
      </c>
      <c r="J541" s="95">
        <v>0</v>
      </c>
      <c r="K541" s="95">
        <v>261232.7407407407</v>
      </c>
      <c r="L541" s="95">
        <v>3526642</v>
      </c>
      <c r="M541" s="107">
        <v>3526642</v>
      </c>
      <c r="O541" s="29" t="s">
        <v>825</v>
      </c>
    </row>
    <row r="542" spans="1:15" ht="20.100000000000001" customHeight="1" x14ac:dyDescent="0.2">
      <c r="A542" s="86" t="s">
        <v>562</v>
      </c>
      <c r="B542" s="64">
        <f t="shared" si="19"/>
        <v>7</v>
      </c>
      <c r="C542" s="106" t="s">
        <v>655</v>
      </c>
      <c r="D542" s="93" t="s">
        <v>787</v>
      </c>
      <c r="E542" s="94">
        <v>46218</v>
      </c>
      <c r="F542" s="93" t="s">
        <v>793</v>
      </c>
      <c r="G542" s="93" t="s">
        <v>14</v>
      </c>
      <c r="H542" s="93" t="s">
        <v>822</v>
      </c>
      <c r="I542" s="95">
        <v>118399.99999999999</v>
      </c>
      <c r="J542" s="95">
        <v>0</v>
      </c>
      <c r="K542" s="95">
        <v>9471.9999999999982</v>
      </c>
      <c r="L542" s="95">
        <v>127872</v>
      </c>
      <c r="M542" s="107">
        <v>127872</v>
      </c>
      <c r="O542" s="29" t="s">
        <v>825</v>
      </c>
    </row>
    <row r="543" spans="1:15" ht="20.100000000000001" customHeight="1" x14ac:dyDescent="0.2">
      <c r="A543" s="86" t="s">
        <v>562</v>
      </c>
      <c r="B543" s="64">
        <f t="shared" si="19"/>
        <v>7</v>
      </c>
      <c r="C543" s="106" t="s">
        <v>656</v>
      </c>
      <c r="D543" s="93" t="s">
        <v>788</v>
      </c>
      <c r="E543" s="94">
        <v>46220</v>
      </c>
      <c r="F543" s="93" t="s">
        <v>793</v>
      </c>
      <c r="G543" s="93" t="s">
        <v>14</v>
      </c>
      <c r="H543" s="93" t="s">
        <v>823</v>
      </c>
      <c r="I543" s="95">
        <v>225984.25925925924</v>
      </c>
      <c r="J543" s="95">
        <v>0</v>
      </c>
      <c r="K543" s="95">
        <v>18078.740740740741</v>
      </c>
      <c r="L543" s="95">
        <v>244063</v>
      </c>
      <c r="M543" s="107">
        <v>244063</v>
      </c>
      <c r="O543" s="29" t="s">
        <v>825</v>
      </c>
    </row>
    <row r="544" spans="1:15" ht="20.100000000000001" customHeight="1" x14ac:dyDescent="0.2">
      <c r="A544" s="86" t="s">
        <v>562</v>
      </c>
      <c r="B544" s="64">
        <f t="shared" si="19"/>
        <v>7</v>
      </c>
      <c r="C544" s="106" t="s">
        <v>656</v>
      </c>
      <c r="D544" s="93" t="s">
        <v>789</v>
      </c>
      <c r="E544" s="94">
        <v>46220</v>
      </c>
      <c r="F544" s="93" t="s">
        <v>792</v>
      </c>
      <c r="G544" s="93" t="s">
        <v>16</v>
      </c>
      <c r="H544" s="93" t="s">
        <v>824</v>
      </c>
      <c r="I544" s="95">
        <v>3682310.1851851852</v>
      </c>
      <c r="J544" s="95">
        <v>0</v>
      </c>
      <c r="K544" s="95">
        <v>294584.81481481483</v>
      </c>
      <c r="L544" s="95">
        <v>3976895</v>
      </c>
      <c r="M544" s="107">
        <v>3976895</v>
      </c>
      <c r="O544" s="29" t="s">
        <v>825</v>
      </c>
    </row>
    <row r="545" spans="1:15" ht="20.100000000000001" customHeight="1" x14ac:dyDescent="0.2">
      <c r="A545" s="86" t="s">
        <v>562</v>
      </c>
      <c r="B545" s="64">
        <f t="shared" si="19"/>
        <v>7</v>
      </c>
      <c r="C545" s="106" t="s">
        <v>657</v>
      </c>
      <c r="D545" s="93" t="s">
        <v>790</v>
      </c>
      <c r="E545" s="94">
        <v>46220</v>
      </c>
      <c r="F545" s="93" t="s">
        <v>792</v>
      </c>
      <c r="G545" s="93" t="s">
        <v>16</v>
      </c>
      <c r="H545" s="93" t="s">
        <v>813</v>
      </c>
      <c r="I545" s="95">
        <v>4653522.222222222</v>
      </c>
      <c r="J545" s="95">
        <v>0</v>
      </c>
      <c r="K545" s="95">
        <v>372281.77777777775</v>
      </c>
      <c r="L545" s="95">
        <v>5025804</v>
      </c>
      <c r="M545" s="107">
        <v>5025804</v>
      </c>
      <c r="O545" s="29" t="s">
        <v>829</v>
      </c>
    </row>
    <row r="546" spans="1:15" ht="20.100000000000001" customHeight="1" x14ac:dyDescent="0.2">
      <c r="A546" s="86" t="s">
        <v>562</v>
      </c>
      <c r="B546" s="64">
        <f t="shared" si="19"/>
        <v>7</v>
      </c>
      <c r="C546" s="106" t="s">
        <v>658</v>
      </c>
      <c r="D546" s="93" t="s">
        <v>791</v>
      </c>
      <c r="E546" s="94">
        <v>46220</v>
      </c>
      <c r="F546" s="93" t="s">
        <v>792</v>
      </c>
      <c r="G546" s="93" t="s">
        <v>16</v>
      </c>
      <c r="H546" s="93" t="s">
        <v>815</v>
      </c>
      <c r="I546" s="95">
        <v>3621471.2962962962</v>
      </c>
      <c r="J546" s="95">
        <v>0</v>
      </c>
      <c r="K546" s="95">
        <v>289717.70370370371</v>
      </c>
      <c r="L546" s="95">
        <v>3911189</v>
      </c>
      <c r="M546" s="107">
        <v>3911189</v>
      </c>
      <c r="O546" s="29" t="s">
        <v>829</v>
      </c>
    </row>
    <row r="547" spans="1:15" ht="20.100000000000001" customHeight="1" x14ac:dyDescent="0.2">
      <c r="A547" s="86" t="s">
        <v>564</v>
      </c>
      <c r="B547" s="64">
        <f t="shared" si="19"/>
        <v>7</v>
      </c>
      <c r="D547" s="102" t="s">
        <v>1199</v>
      </c>
      <c r="E547" s="109">
        <v>46204</v>
      </c>
      <c r="F547" s="102" t="s">
        <v>792</v>
      </c>
      <c r="G547" s="102" t="s">
        <v>16</v>
      </c>
      <c r="H547" s="102" t="s">
        <v>1287</v>
      </c>
      <c r="I547" s="110">
        <v>-26022</v>
      </c>
      <c r="J547" s="110">
        <v>0</v>
      </c>
      <c r="K547" s="110">
        <v>-2082</v>
      </c>
      <c r="L547" s="110">
        <v>-28104</v>
      </c>
      <c r="M547" s="90">
        <v>-28104</v>
      </c>
    </row>
    <row r="548" spans="1:15" ht="20.100000000000001" customHeight="1" x14ac:dyDescent="0.2">
      <c r="A548" s="86" t="s">
        <v>564</v>
      </c>
      <c r="B548" s="64">
        <f t="shared" si="19"/>
        <v>7</v>
      </c>
      <c r="D548" s="102" t="s">
        <v>1200</v>
      </c>
      <c r="E548" s="109">
        <v>46204</v>
      </c>
      <c r="F548" s="102" t="s">
        <v>792</v>
      </c>
      <c r="G548" s="102" t="s">
        <v>16</v>
      </c>
      <c r="H548" s="102" t="s">
        <v>1288</v>
      </c>
      <c r="I548" s="110">
        <v>-26022</v>
      </c>
      <c r="J548" s="110">
        <v>0</v>
      </c>
      <c r="K548" s="110">
        <v>-2082</v>
      </c>
      <c r="L548" s="110">
        <v>-28104</v>
      </c>
      <c r="M548" s="90">
        <v>-28104</v>
      </c>
    </row>
    <row r="549" spans="1:15" ht="20.100000000000001" customHeight="1" x14ac:dyDescent="0.2">
      <c r="A549" s="86" t="s">
        <v>564</v>
      </c>
      <c r="B549" s="64">
        <f t="shared" si="19"/>
        <v>7</v>
      </c>
      <c r="D549" s="102" t="s">
        <v>1201</v>
      </c>
      <c r="E549" s="109">
        <v>46206</v>
      </c>
      <c r="F549" s="102" t="s">
        <v>792</v>
      </c>
      <c r="G549" s="102" t="s">
        <v>16</v>
      </c>
      <c r="H549" s="102" t="s">
        <v>1289</v>
      </c>
      <c r="I549" s="110">
        <v>-43334</v>
      </c>
      <c r="J549" s="110">
        <v>0</v>
      </c>
      <c r="K549" s="110">
        <v>-3467</v>
      </c>
      <c r="L549" s="110">
        <v>-46801</v>
      </c>
      <c r="M549" s="90">
        <v>-46801</v>
      </c>
    </row>
    <row r="550" spans="1:15" ht="20.100000000000001" customHeight="1" x14ac:dyDescent="0.2">
      <c r="A550" s="86" t="s">
        <v>564</v>
      </c>
      <c r="B550" s="64">
        <f t="shared" si="19"/>
        <v>7</v>
      </c>
      <c r="C550" s="99"/>
      <c r="D550" s="112" t="s">
        <v>1202</v>
      </c>
      <c r="E550" s="109">
        <v>46211</v>
      </c>
      <c r="F550" s="102" t="s">
        <v>792</v>
      </c>
      <c r="G550" s="102" t="s">
        <v>16</v>
      </c>
      <c r="H550" s="102" t="s">
        <v>1290</v>
      </c>
      <c r="I550" s="110">
        <v>-116611</v>
      </c>
      <c r="J550" s="110">
        <v>-10495</v>
      </c>
      <c r="K550" s="110">
        <v>-8489</v>
      </c>
      <c r="L550" s="110">
        <v>-114605</v>
      </c>
      <c r="M550" s="90">
        <v>-114605</v>
      </c>
    </row>
    <row r="551" spans="1:15" ht="20.100000000000001" customHeight="1" x14ac:dyDescent="0.2">
      <c r="A551" s="119" t="s">
        <v>566</v>
      </c>
      <c r="B551" s="64">
        <f t="shared" si="19"/>
        <v>1</v>
      </c>
      <c r="D551" s="29" t="s">
        <v>1314</v>
      </c>
      <c r="E551" s="89">
        <v>46049</v>
      </c>
      <c r="F551" s="29" t="s">
        <v>792</v>
      </c>
      <c r="G551" s="29" t="s">
        <v>16</v>
      </c>
      <c r="H551" s="29" t="s">
        <v>1303</v>
      </c>
      <c r="M551" s="90">
        <v>-70849314</v>
      </c>
    </row>
    <row r="552" spans="1:15" ht="20.100000000000001" customHeight="1" x14ac:dyDescent="0.2">
      <c r="A552" s="119" t="s">
        <v>566</v>
      </c>
      <c r="B552" s="64">
        <f t="shared" si="19"/>
        <v>3</v>
      </c>
      <c r="D552" s="29" t="s">
        <v>1315</v>
      </c>
      <c r="E552" s="89">
        <v>46083</v>
      </c>
      <c r="F552" s="29" t="s">
        <v>792</v>
      </c>
      <c r="G552" s="29" t="s">
        <v>16</v>
      </c>
      <c r="H552" s="29" t="s">
        <v>1304</v>
      </c>
      <c r="M552" s="90">
        <v>-39731590</v>
      </c>
    </row>
    <row r="553" spans="1:15" ht="20.100000000000001" customHeight="1" x14ac:dyDescent="0.2">
      <c r="A553" s="119" t="s">
        <v>566</v>
      </c>
      <c r="B553" s="64">
        <f t="shared" si="19"/>
        <v>3</v>
      </c>
      <c r="D553" s="29" t="s">
        <v>1306</v>
      </c>
      <c r="E553" s="89">
        <v>46107</v>
      </c>
      <c r="F553" s="29" t="s">
        <v>792</v>
      </c>
      <c r="G553" s="29" t="s">
        <v>16</v>
      </c>
      <c r="H553" s="29" t="s">
        <v>1305</v>
      </c>
      <c r="M553" s="90">
        <v>-27679021</v>
      </c>
    </row>
    <row r="554" spans="1:15" ht="20.100000000000001" customHeight="1" x14ac:dyDescent="0.2">
      <c r="A554" s="119" t="s">
        <v>566</v>
      </c>
      <c r="B554" s="64">
        <f t="shared" si="19"/>
        <v>4</v>
      </c>
      <c r="D554" s="29" t="s">
        <v>1308</v>
      </c>
      <c r="E554" s="89">
        <v>46140</v>
      </c>
      <c r="F554" s="29" t="s">
        <v>792</v>
      </c>
      <c r="G554" s="29" t="s">
        <v>16</v>
      </c>
      <c r="H554" s="29" t="s">
        <v>1310</v>
      </c>
      <c r="M554" s="90">
        <v>-49152946</v>
      </c>
    </row>
    <row r="555" spans="1:15" ht="20.100000000000001" customHeight="1" x14ac:dyDescent="0.2">
      <c r="A555" s="119" t="s">
        <v>566</v>
      </c>
      <c r="B555" s="64">
        <f t="shared" ref="B555:B557" si="20">MONTH(E555)</f>
        <v>5</v>
      </c>
      <c r="D555" s="29" t="s">
        <v>1313</v>
      </c>
      <c r="E555" s="89">
        <v>46167</v>
      </c>
      <c r="F555" s="29" t="s">
        <v>792</v>
      </c>
      <c r="G555" s="29" t="s">
        <v>16</v>
      </c>
      <c r="H555" s="29" t="s">
        <v>1309</v>
      </c>
      <c r="M555" s="90">
        <v>-31457254</v>
      </c>
    </row>
    <row r="556" spans="1:15" ht="20.100000000000001" customHeight="1" x14ac:dyDescent="0.2">
      <c r="A556" s="119" t="s">
        <v>566</v>
      </c>
      <c r="B556" s="64">
        <f t="shared" si="20"/>
        <v>6</v>
      </c>
      <c r="D556" s="29" t="s">
        <v>1311</v>
      </c>
      <c r="E556" s="89">
        <v>46198</v>
      </c>
      <c r="F556" s="29" t="s">
        <v>792</v>
      </c>
      <c r="G556" s="29" t="s">
        <v>16</v>
      </c>
      <c r="H556" s="29" t="s">
        <v>1312</v>
      </c>
      <c r="M556" s="90">
        <v>-22138691</v>
      </c>
    </row>
    <row r="557" spans="1:15" ht="20.100000000000001" customHeight="1" x14ac:dyDescent="0.2">
      <c r="A557" s="29" t="s">
        <v>832</v>
      </c>
      <c r="B557" s="64">
        <f t="shared" si="20"/>
        <v>3</v>
      </c>
      <c r="C557" s="36" t="s">
        <v>443</v>
      </c>
      <c r="E557" s="41">
        <v>46104</v>
      </c>
      <c r="F557" s="29" t="s">
        <v>792</v>
      </c>
      <c r="G557" s="29" t="s">
        <v>16</v>
      </c>
      <c r="H557" s="36" t="s">
        <v>444</v>
      </c>
      <c r="I557" s="37">
        <v>-200000</v>
      </c>
      <c r="J557" s="42">
        <v>0.08</v>
      </c>
      <c r="K557" s="37">
        <v>-16000</v>
      </c>
      <c r="L557" s="37">
        <f t="shared" ref="L557:M557" si="21">+I557+K557</f>
        <v>-216000</v>
      </c>
      <c r="M557" s="37">
        <f t="shared" si="21"/>
        <v>-215999.92</v>
      </c>
    </row>
    <row r="558" spans="1:15" ht="20.100000000000001" customHeight="1" x14ac:dyDescent="0.25">
      <c r="A558" s="29" t="s">
        <v>832</v>
      </c>
      <c r="B558" s="64">
        <f t="shared" ref="B558:B559" si="22">MONTH(E558)</f>
        <v>4</v>
      </c>
      <c r="C558" s="48" t="s">
        <v>528</v>
      </c>
      <c r="E558" s="43">
        <v>46136</v>
      </c>
      <c r="F558" s="29" t="s">
        <v>792</v>
      </c>
      <c r="G558" s="29" t="s">
        <v>16</v>
      </c>
      <c r="H558" t="s">
        <v>529</v>
      </c>
      <c r="I558" s="47">
        <v>-1881911</v>
      </c>
      <c r="J558" s="45">
        <v>0.08</v>
      </c>
      <c r="K558" s="46">
        <f t="shared" ref="K558:K559" si="23">I558*J558</f>
        <v>-150552.88</v>
      </c>
      <c r="L558" s="46">
        <f t="shared" ref="L558:M559" si="24">I558+K558</f>
        <v>-2032463.88</v>
      </c>
      <c r="M558" s="46">
        <f t="shared" si="24"/>
        <v>-2032463.7999999998</v>
      </c>
    </row>
    <row r="559" spans="1:15" ht="20.100000000000001" customHeight="1" x14ac:dyDescent="0.25">
      <c r="A559" s="29" t="s">
        <v>832</v>
      </c>
      <c r="B559" s="64">
        <f t="shared" si="22"/>
        <v>5</v>
      </c>
      <c r="C559" s="54">
        <v>1739</v>
      </c>
      <c r="E559" s="43">
        <v>46161</v>
      </c>
      <c r="F559" s="29" t="s">
        <v>792</v>
      </c>
      <c r="G559" s="29" t="s">
        <v>16</v>
      </c>
      <c r="H559" t="s">
        <v>531</v>
      </c>
      <c r="I559" s="49">
        <v>-600000</v>
      </c>
      <c r="J559" s="45">
        <v>0.08</v>
      </c>
      <c r="K559" s="46">
        <f t="shared" si="23"/>
        <v>-48000</v>
      </c>
      <c r="L559" s="46">
        <f t="shared" si="24"/>
        <v>-648000</v>
      </c>
      <c r="M559" s="46">
        <f t="shared" si="24"/>
        <v>-647999.92000000004</v>
      </c>
    </row>
  </sheetData>
  <autoFilter ref="A1:O559" xr:uid="{A6AE5CED-375E-44E0-938D-2067C03A8B99}"/>
  <sortState xmlns:xlrd2="http://schemas.microsoft.com/office/spreadsheetml/2017/richdata2" ref="A4:P550">
    <sortCondition ref="B4:B550"/>
  </sortState>
  <phoneticPr fontId="25" type="noConversion"/>
  <conditionalFormatting sqref="H557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239B-F78C-4B72-83A1-9B5B9AD1E89D}">
  <dimension ref="A1:I30"/>
  <sheetViews>
    <sheetView topLeftCell="A7" workbookViewId="0">
      <selection activeCell="H25" sqref="H25"/>
    </sheetView>
  </sheetViews>
  <sheetFormatPr defaultRowHeight="15" x14ac:dyDescent="0.25"/>
  <cols>
    <col min="1" max="1" width="13.42578125" bestFit="1" customWidth="1"/>
    <col min="2" max="2" width="11" bestFit="1" customWidth="1"/>
    <col min="3" max="3" width="11.7109375" bestFit="1" customWidth="1"/>
    <col min="4" max="4" width="46.5703125" customWidth="1"/>
    <col min="5" max="5" width="19.85546875" style="44" customWidth="1"/>
    <col min="7" max="7" width="9" style="44"/>
    <col min="8" max="8" width="14" style="44" customWidth="1"/>
    <col min="9" max="9" width="45.7109375" customWidth="1"/>
  </cols>
  <sheetData>
    <row r="1" spans="1:9" ht="57" customHeight="1" x14ac:dyDescent="0.25">
      <c r="A1" s="50" t="s">
        <v>10</v>
      </c>
      <c r="B1" s="51" t="s">
        <v>11</v>
      </c>
      <c r="C1" s="51" t="s">
        <v>18</v>
      </c>
      <c r="D1" s="51" t="s">
        <v>19</v>
      </c>
      <c r="E1" s="52" t="s">
        <v>20</v>
      </c>
      <c r="F1" s="53" t="s">
        <v>21</v>
      </c>
      <c r="G1" s="52" t="s">
        <v>0</v>
      </c>
      <c r="H1" s="52" t="s">
        <v>22</v>
      </c>
      <c r="I1" s="51" t="s">
        <v>23</v>
      </c>
    </row>
    <row r="2" spans="1:9" ht="21" customHeight="1" x14ac:dyDescent="0.25">
      <c r="A2" s="43">
        <v>46144</v>
      </c>
      <c r="B2" s="44">
        <v>32720</v>
      </c>
      <c r="C2" s="44" t="s">
        <v>334</v>
      </c>
      <c r="D2" s="56" t="s">
        <v>532</v>
      </c>
      <c r="E2" s="57">
        <v>997142</v>
      </c>
      <c r="F2" s="55">
        <v>0.08</v>
      </c>
      <c r="G2" s="57">
        <v>79771</v>
      </c>
      <c r="H2" s="57">
        <v>1076913</v>
      </c>
      <c r="I2" s="44" t="s">
        <v>16</v>
      </c>
    </row>
    <row r="3" spans="1:9" ht="21" customHeight="1" x14ac:dyDescent="0.25">
      <c r="A3" s="43">
        <v>46144</v>
      </c>
      <c r="B3" s="44">
        <v>32721</v>
      </c>
      <c r="C3" s="44" t="s">
        <v>334</v>
      </c>
      <c r="D3" s="56" t="s">
        <v>533</v>
      </c>
      <c r="E3" s="57">
        <v>586656</v>
      </c>
      <c r="F3" s="55">
        <v>0.08</v>
      </c>
      <c r="G3" s="57">
        <v>46932</v>
      </c>
      <c r="H3" s="57">
        <v>633588</v>
      </c>
      <c r="I3" s="44" t="s">
        <v>16</v>
      </c>
    </row>
    <row r="4" spans="1:9" ht="21" customHeight="1" x14ac:dyDescent="0.25">
      <c r="A4" s="43">
        <v>46148</v>
      </c>
      <c r="B4" s="44">
        <v>34139</v>
      </c>
      <c r="C4" s="44" t="s">
        <v>334</v>
      </c>
      <c r="D4" s="56" t="s">
        <v>534</v>
      </c>
      <c r="E4" s="57">
        <v>4950729</v>
      </c>
      <c r="F4" s="55">
        <v>0.08</v>
      </c>
      <c r="G4" s="57">
        <v>396058</v>
      </c>
      <c r="H4" s="57">
        <v>5346787</v>
      </c>
      <c r="I4" s="44" t="s">
        <v>16</v>
      </c>
    </row>
    <row r="5" spans="1:9" ht="21" customHeight="1" x14ac:dyDescent="0.25">
      <c r="A5" s="43">
        <v>46148</v>
      </c>
      <c r="B5" s="44">
        <v>34140</v>
      </c>
      <c r="C5" s="44" t="s">
        <v>334</v>
      </c>
      <c r="D5" s="56" t="s">
        <v>535</v>
      </c>
      <c r="E5" s="57">
        <v>806321</v>
      </c>
      <c r="F5" s="55">
        <v>0.08</v>
      </c>
      <c r="G5" s="57">
        <v>64506</v>
      </c>
      <c r="H5" s="57">
        <v>870827</v>
      </c>
      <c r="I5" s="44" t="s">
        <v>16</v>
      </c>
    </row>
    <row r="6" spans="1:9" ht="21" customHeight="1" x14ac:dyDescent="0.25">
      <c r="A6" s="43">
        <v>46151</v>
      </c>
      <c r="B6" s="44">
        <v>34141</v>
      </c>
      <c r="C6" s="44" t="s">
        <v>334</v>
      </c>
      <c r="D6" s="56" t="s">
        <v>536</v>
      </c>
      <c r="E6" s="57">
        <v>1100757</v>
      </c>
      <c r="F6" s="55">
        <v>0.08</v>
      </c>
      <c r="G6" s="57">
        <v>88061</v>
      </c>
      <c r="H6" s="57">
        <v>1188818</v>
      </c>
      <c r="I6" s="44" t="s">
        <v>16</v>
      </c>
    </row>
    <row r="7" spans="1:9" ht="21" customHeight="1" x14ac:dyDescent="0.25">
      <c r="A7" s="43">
        <v>46151</v>
      </c>
      <c r="B7" s="44">
        <v>34142</v>
      </c>
      <c r="C7" s="44" t="s">
        <v>334</v>
      </c>
      <c r="D7" s="56" t="s">
        <v>537</v>
      </c>
      <c r="E7" s="57">
        <v>4436915</v>
      </c>
      <c r="F7" s="55">
        <v>0.08</v>
      </c>
      <c r="G7" s="57">
        <v>354953</v>
      </c>
      <c r="H7" s="57">
        <v>4791868</v>
      </c>
      <c r="I7" s="44" t="s">
        <v>16</v>
      </c>
    </row>
    <row r="8" spans="1:9" ht="21" customHeight="1" x14ac:dyDescent="0.25">
      <c r="A8" s="43">
        <v>46155</v>
      </c>
      <c r="B8" s="44">
        <v>35407</v>
      </c>
      <c r="C8" s="44" t="s">
        <v>334</v>
      </c>
      <c r="D8" s="56" t="s">
        <v>538</v>
      </c>
      <c r="E8" s="57">
        <v>3653590</v>
      </c>
      <c r="F8" s="55">
        <v>0.08</v>
      </c>
      <c r="G8" s="57">
        <v>292287</v>
      </c>
      <c r="H8" s="57">
        <v>3945877</v>
      </c>
      <c r="I8" s="44" t="s">
        <v>16</v>
      </c>
    </row>
    <row r="9" spans="1:9" ht="21" customHeight="1" x14ac:dyDescent="0.25">
      <c r="A9" s="43">
        <v>46155</v>
      </c>
      <c r="B9" s="44">
        <v>35408</v>
      </c>
      <c r="C9" s="44" t="s">
        <v>334</v>
      </c>
      <c r="D9" s="56" t="s">
        <v>539</v>
      </c>
      <c r="E9" s="57">
        <v>697878</v>
      </c>
      <c r="F9" s="55">
        <v>0.08</v>
      </c>
      <c r="G9" s="57">
        <v>55830</v>
      </c>
      <c r="H9" s="57">
        <v>753708</v>
      </c>
      <c r="I9" s="44" t="s">
        <v>16</v>
      </c>
    </row>
    <row r="10" spans="1:9" ht="21" customHeight="1" x14ac:dyDescent="0.25">
      <c r="A10" s="43">
        <v>46158</v>
      </c>
      <c r="B10" s="44">
        <v>37383</v>
      </c>
      <c r="C10" s="44" t="s">
        <v>334</v>
      </c>
      <c r="D10" s="56" t="s">
        <v>540</v>
      </c>
      <c r="E10" s="57">
        <v>2141627</v>
      </c>
      <c r="F10" s="55">
        <v>0.08</v>
      </c>
      <c r="G10" s="57">
        <v>171330</v>
      </c>
      <c r="H10" s="57">
        <v>2312957</v>
      </c>
      <c r="I10" s="44" t="s">
        <v>16</v>
      </c>
    </row>
    <row r="11" spans="1:9" ht="21" customHeight="1" x14ac:dyDescent="0.25">
      <c r="A11" s="43">
        <v>46158</v>
      </c>
      <c r="B11" s="44">
        <v>37384</v>
      </c>
      <c r="C11" s="44" t="s">
        <v>334</v>
      </c>
      <c r="D11" s="56" t="s">
        <v>541</v>
      </c>
      <c r="E11" s="57">
        <v>231392</v>
      </c>
      <c r="F11" s="55">
        <v>0.08</v>
      </c>
      <c r="G11" s="57">
        <v>18511</v>
      </c>
      <c r="H11" s="57">
        <v>249903</v>
      </c>
      <c r="I11" s="44" t="s">
        <v>16</v>
      </c>
    </row>
    <row r="12" spans="1:9" ht="21" customHeight="1" x14ac:dyDescent="0.25">
      <c r="A12" s="43">
        <v>46162</v>
      </c>
      <c r="B12" s="44">
        <v>37385</v>
      </c>
      <c r="C12" s="44" t="s">
        <v>334</v>
      </c>
      <c r="D12" s="56" t="s">
        <v>542</v>
      </c>
      <c r="E12" s="57">
        <v>684056</v>
      </c>
      <c r="F12" s="55">
        <v>0.08</v>
      </c>
      <c r="G12" s="57">
        <v>54724</v>
      </c>
      <c r="H12" s="57">
        <v>738780</v>
      </c>
      <c r="I12" s="44" t="s">
        <v>16</v>
      </c>
    </row>
    <row r="13" spans="1:9" ht="21" customHeight="1" x14ac:dyDescent="0.25">
      <c r="A13" s="43">
        <v>46162</v>
      </c>
      <c r="B13" s="44">
        <v>37386</v>
      </c>
      <c r="C13" s="44" t="s">
        <v>334</v>
      </c>
      <c r="D13" s="56" t="s">
        <v>543</v>
      </c>
      <c r="E13" s="57">
        <v>4008320</v>
      </c>
      <c r="F13" s="55">
        <v>0.08</v>
      </c>
      <c r="G13" s="57">
        <v>320666</v>
      </c>
      <c r="H13" s="57">
        <v>4328986</v>
      </c>
      <c r="I13" s="44" t="s">
        <v>16</v>
      </c>
    </row>
    <row r="14" spans="1:9" ht="21" customHeight="1" x14ac:dyDescent="0.25">
      <c r="A14" s="43">
        <v>46165</v>
      </c>
      <c r="B14" s="44">
        <v>38982</v>
      </c>
      <c r="C14" s="44" t="s">
        <v>334</v>
      </c>
      <c r="D14" s="56" t="s">
        <v>544</v>
      </c>
      <c r="E14" s="57">
        <v>3459694</v>
      </c>
      <c r="F14" s="55">
        <v>0.08</v>
      </c>
      <c r="G14" s="57">
        <v>276776</v>
      </c>
      <c r="H14" s="57">
        <v>3736470</v>
      </c>
      <c r="I14" s="44" t="s">
        <v>16</v>
      </c>
    </row>
    <row r="15" spans="1:9" ht="21" customHeight="1" x14ac:dyDescent="0.25">
      <c r="A15" s="43">
        <v>46169</v>
      </c>
      <c r="B15" s="44">
        <v>38983</v>
      </c>
      <c r="C15" s="44" t="s">
        <v>334</v>
      </c>
      <c r="D15" s="56" t="s">
        <v>545</v>
      </c>
      <c r="E15" s="57">
        <v>100778</v>
      </c>
      <c r="F15" s="55">
        <v>0.08</v>
      </c>
      <c r="G15" s="57">
        <v>8062</v>
      </c>
      <c r="H15" s="57">
        <v>108840</v>
      </c>
      <c r="I15" s="44" t="s">
        <v>16</v>
      </c>
    </row>
    <row r="16" spans="1:9" ht="21" customHeight="1" x14ac:dyDescent="0.25">
      <c r="A16" s="43">
        <v>46169</v>
      </c>
      <c r="B16" s="44">
        <v>38984</v>
      </c>
      <c r="C16" s="44" t="s">
        <v>334</v>
      </c>
      <c r="D16" s="56" t="s">
        <v>546</v>
      </c>
      <c r="E16" s="57">
        <v>1562312</v>
      </c>
      <c r="F16" s="55">
        <v>0.08</v>
      </c>
      <c r="G16" s="57">
        <v>124985</v>
      </c>
      <c r="H16" s="57">
        <v>1687297</v>
      </c>
      <c r="I16" s="44" t="s">
        <v>16</v>
      </c>
    </row>
    <row r="17" spans="1:9" ht="21" customHeight="1" x14ac:dyDescent="0.25">
      <c r="A17" s="43">
        <v>46172</v>
      </c>
      <c r="B17" s="44">
        <v>38985</v>
      </c>
      <c r="C17" s="44" t="s">
        <v>334</v>
      </c>
      <c r="D17" s="56" t="s">
        <v>547</v>
      </c>
      <c r="E17" s="57">
        <v>130191</v>
      </c>
      <c r="F17" s="55">
        <v>0.08</v>
      </c>
      <c r="G17" s="57">
        <v>10415</v>
      </c>
      <c r="H17" s="57">
        <v>140606</v>
      </c>
      <c r="I17" s="44" t="s">
        <v>16</v>
      </c>
    </row>
    <row r="18" spans="1:9" ht="21" customHeight="1" x14ac:dyDescent="0.25">
      <c r="A18" s="43">
        <v>46172</v>
      </c>
      <c r="B18" s="44">
        <v>38986</v>
      </c>
      <c r="C18" s="44" t="s">
        <v>334</v>
      </c>
      <c r="D18" s="56" t="s">
        <v>548</v>
      </c>
      <c r="E18" s="57">
        <v>3339302</v>
      </c>
      <c r="F18" s="55">
        <v>0.08</v>
      </c>
      <c r="G18" s="57">
        <v>267144</v>
      </c>
      <c r="H18" s="57">
        <v>3606446</v>
      </c>
      <c r="I18" s="44" t="s">
        <v>16</v>
      </c>
    </row>
    <row r="19" spans="1:9" ht="21" customHeight="1" x14ac:dyDescent="0.25">
      <c r="A19" s="43">
        <v>46165</v>
      </c>
      <c r="B19" s="44">
        <v>38987</v>
      </c>
      <c r="C19" s="44" t="s">
        <v>334</v>
      </c>
      <c r="D19" s="56" t="s">
        <v>549</v>
      </c>
      <c r="E19" s="57">
        <v>266863</v>
      </c>
      <c r="F19" s="55">
        <v>0.08</v>
      </c>
      <c r="G19" s="57">
        <v>21349</v>
      </c>
      <c r="H19" s="57">
        <v>288212</v>
      </c>
      <c r="I19" s="44" t="s">
        <v>16</v>
      </c>
    </row>
    <row r="20" spans="1:9" ht="21" customHeight="1" x14ac:dyDescent="0.25"/>
    <row r="21" spans="1:9" ht="21" customHeight="1" x14ac:dyDescent="0.25"/>
    <row r="22" spans="1:9" ht="21" customHeight="1" x14ac:dyDescent="0.25">
      <c r="H22" s="58">
        <f>SUM(H2:H19)</f>
        <v>35806883</v>
      </c>
    </row>
    <row r="23" spans="1:9" ht="21" customHeight="1" x14ac:dyDescent="0.25"/>
    <row r="24" spans="1:9" ht="21" customHeight="1" x14ac:dyDescent="0.25"/>
    <row r="25" spans="1:9" ht="21" customHeight="1" x14ac:dyDescent="0.25"/>
    <row r="26" spans="1:9" ht="21" customHeight="1" x14ac:dyDescent="0.25"/>
    <row r="27" spans="1:9" ht="21" customHeight="1" x14ac:dyDescent="0.25"/>
    <row r="28" spans="1:9" ht="21" customHeight="1" x14ac:dyDescent="0.25"/>
    <row r="29" spans="1:9" ht="21" customHeight="1" x14ac:dyDescent="0.25"/>
    <row r="30" spans="1:9" ht="21" customHeight="1" x14ac:dyDescent="0.25"/>
  </sheetData>
  <conditionalFormatting sqref="D1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9"/>
  <sheetViews>
    <sheetView topLeftCell="C4" workbookViewId="0">
      <selection activeCell="N22" sqref="N1:Q1048576"/>
    </sheetView>
  </sheetViews>
  <sheetFormatPr defaultRowHeight="15" x14ac:dyDescent="0.25"/>
  <cols>
    <col min="1" max="1" width="11.42578125" customWidth="1"/>
    <col min="2" max="2" width="12.140625" customWidth="1"/>
    <col min="3" max="3" width="11.7109375" customWidth="1"/>
    <col min="4" max="4" width="86.85546875" customWidth="1"/>
    <col min="5" max="5" width="12.7109375" customWidth="1"/>
    <col min="7" max="7" width="11.5703125" bestFit="1" customWidth="1"/>
    <col min="8" max="8" width="13.28515625" bestFit="1" customWidth="1"/>
    <col min="9" max="9" width="67.85546875" hidden="1" customWidth="1"/>
    <col min="10" max="10" width="24.5703125" hidden="1" customWidth="1"/>
    <col min="14" max="14" width="12.5703125" bestFit="1" customWidth="1"/>
  </cols>
  <sheetData>
    <row r="1" spans="1:12" ht="31.5" x14ac:dyDescent="0.25">
      <c r="A1" s="39" t="s">
        <v>10</v>
      </c>
      <c r="B1" s="40" t="s">
        <v>11</v>
      </c>
      <c r="C1" s="40" t="s">
        <v>18</v>
      </c>
      <c r="D1" s="40" t="s">
        <v>19</v>
      </c>
      <c r="E1" s="35" t="s">
        <v>20</v>
      </c>
      <c r="F1" s="34" t="s">
        <v>21</v>
      </c>
      <c r="G1" s="35" t="s">
        <v>0</v>
      </c>
      <c r="H1" s="35" t="s">
        <v>22</v>
      </c>
      <c r="I1" s="40" t="s">
        <v>23</v>
      </c>
      <c r="J1" s="40" t="s">
        <v>24</v>
      </c>
    </row>
    <row r="2" spans="1:12" x14ac:dyDescent="0.25">
      <c r="A2" s="43">
        <v>46113</v>
      </c>
      <c r="B2" s="48" t="s">
        <v>445</v>
      </c>
      <c r="C2" s="44" t="s">
        <v>334</v>
      </c>
      <c r="D2" t="s">
        <v>464</v>
      </c>
      <c r="E2" s="30">
        <v>4440052</v>
      </c>
      <c r="F2" s="45">
        <v>0.08</v>
      </c>
      <c r="G2" s="30">
        <f>E2*F2</f>
        <v>355204.16000000003</v>
      </c>
      <c r="H2" s="30">
        <f>E2+G2</f>
        <v>4795256.16</v>
      </c>
      <c r="I2" t="s">
        <v>16</v>
      </c>
      <c r="J2" s="44" t="s">
        <v>26</v>
      </c>
      <c r="K2" s="107">
        <v>4795256</v>
      </c>
      <c r="L2" s="106" t="s">
        <v>445</v>
      </c>
    </row>
    <row r="3" spans="1:12" x14ac:dyDescent="0.25">
      <c r="A3" s="43">
        <v>46113</v>
      </c>
      <c r="B3" s="48" t="s">
        <v>446</v>
      </c>
      <c r="C3" s="44" t="s">
        <v>334</v>
      </c>
      <c r="D3" t="s">
        <v>465</v>
      </c>
      <c r="E3" s="30">
        <v>42057</v>
      </c>
      <c r="F3" s="45">
        <v>0.08</v>
      </c>
      <c r="G3" s="30">
        <f t="shared" ref="G3:G67" si="0">E3*F3</f>
        <v>3364.56</v>
      </c>
      <c r="H3" s="30">
        <f t="shared" ref="H3:H67" si="1">E3+G3</f>
        <v>45421.56</v>
      </c>
      <c r="I3" t="s">
        <v>14</v>
      </c>
      <c r="J3" s="44" t="s">
        <v>27</v>
      </c>
      <c r="K3" s="107">
        <v>45422</v>
      </c>
      <c r="L3" s="106" t="s">
        <v>446</v>
      </c>
    </row>
    <row r="4" spans="1:12" x14ac:dyDescent="0.25">
      <c r="A4" s="43">
        <v>46116</v>
      </c>
      <c r="B4" s="48" t="s">
        <v>447</v>
      </c>
      <c r="C4" s="44" t="s">
        <v>334</v>
      </c>
      <c r="D4" t="s">
        <v>466</v>
      </c>
      <c r="E4" s="30">
        <v>4452363</v>
      </c>
      <c r="F4" s="45">
        <v>0.08</v>
      </c>
      <c r="G4" s="30">
        <f t="shared" si="0"/>
        <v>356189.04</v>
      </c>
      <c r="H4" s="30">
        <f t="shared" si="1"/>
        <v>4808552.04</v>
      </c>
      <c r="I4" t="s">
        <v>16</v>
      </c>
      <c r="J4" s="44" t="s">
        <v>26</v>
      </c>
      <c r="K4" s="107">
        <v>4808552</v>
      </c>
      <c r="L4" s="106" t="s">
        <v>447</v>
      </c>
    </row>
    <row r="5" spans="1:12" x14ac:dyDescent="0.25">
      <c r="A5" s="43">
        <v>46116</v>
      </c>
      <c r="B5" s="48" t="s">
        <v>448</v>
      </c>
      <c r="C5" s="44" t="s">
        <v>334</v>
      </c>
      <c r="D5" t="s">
        <v>467</v>
      </c>
      <c r="E5" s="30">
        <v>67020</v>
      </c>
      <c r="F5" s="45">
        <v>0.08</v>
      </c>
      <c r="G5" s="30">
        <f t="shared" si="0"/>
        <v>5361.6</v>
      </c>
      <c r="H5" s="30">
        <f t="shared" si="1"/>
        <v>72381.600000000006</v>
      </c>
      <c r="I5" t="s">
        <v>14</v>
      </c>
      <c r="J5" s="44" t="s">
        <v>27</v>
      </c>
      <c r="K5" s="107">
        <v>72382</v>
      </c>
      <c r="L5" s="106" t="s">
        <v>448</v>
      </c>
    </row>
    <row r="6" spans="1:12" x14ac:dyDescent="0.25">
      <c r="A6" s="43">
        <v>46120</v>
      </c>
      <c r="B6" s="48" t="s">
        <v>449</v>
      </c>
      <c r="C6" s="44" t="s">
        <v>334</v>
      </c>
      <c r="D6" t="s">
        <v>468</v>
      </c>
      <c r="E6" s="30">
        <v>2757715</v>
      </c>
      <c r="F6" s="45">
        <v>0.08</v>
      </c>
      <c r="G6" s="30">
        <f t="shared" si="0"/>
        <v>220617.2</v>
      </c>
      <c r="H6" s="30">
        <f t="shared" si="1"/>
        <v>2978332.2</v>
      </c>
      <c r="I6" t="s">
        <v>16</v>
      </c>
      <c r="J6" s="44" t="s">
        <v>26</v>
      </c>
      <c r="K6" s="107">
        <v>2978332</v>
      </c>
      <c r="L6" s="106" t="s">
        <v>449</v>
      </c>
    </row>
    <row r="7" spans="1:12" x14ac:dyDescent="0.25">
      <c r="A7" s="43">
        <v>46120</v>
      </c>
      <c r="B7" s="48" t="s">
        <v>450</v>
      </c>
      <c r="C7" s="44" t="s">
        <v>334</v>
      </c>
      <c r="D7" t="s">
        <v>469</v>
      </c>
      <c r="E7" s="30">
        <v>44680</v>
      </c>
      <c r="F7" s="45">
        <v>0.08</v>
      </c>
      <c r="G7" s="30">
        <f t="shared" si="0"/>
        <v>3574.4</v>
      </c>
      <c r="H7" s="30">
        <f t="shared" si="1"/>
        <v>48254.400000000001</v>
      </c>
      <c r="I7" t="s">
        <v>14</v>
      </c>
      <c r="J7" s="44" t="s">
        <v>27</v>
      </c>
      <c r="K7" s="107">
        <v>48254</v>
      </c>
      <c r="L7" s="106" t="s">
        <v>450</v>
      </c>
    </row>
    <row r="8" spans="1:12" x14ac:dyDescent="0.25">
      <c r="A8" s="43">
        <v>46123</v>
      </c>
      <c r="B8" s="48" t="s">
        <v>451</v>
      </c>
      <c r="C8" s="44" t="s">
        <v>334</v>
      </c>
      <c r="D8" t="s">
        <v>470</v>
      </c>
      <c r="E8" s="30">
        <v>5079065</v>
      </c>
      <c r="F8" s="45">
        <v>0.08</v>
      </c>
      <c r="G8" s="30">
        <f t="shared" si="0"/>
        <v>406325.2</v>
      </c>
      <c r="H8" s="30">
        <f t="shared" si="1"/>
        <v>5485390.2000000002</v>
      </c>
      <c r="I8" t="s">
        <v>16</v>
      </c>
      <c r="J8" s="44" t="s">
        <v>26</v>
      </c>
      <c r="K8" s="107">
        <v>5485390</v>
      </c>
      <c r="L8" s="106" t="s">
        <v>451</v>
      </c>
    </row>
    <row r="9" spans="1:12" x14ac:dyDescent="0.25">
      <c r="A9" s="43">
        <v>46123</v>
      </c>
      <c r="B9" s="48" t="s">
        <v>452</v>
      </c>
      <c r="C9" s="44" t="s">
        <v>334</v>
      </c>
      <c r="D9" t="s">
        <v>471</v>
      </c>
      <c r="E9" s="30">
        <v>171818</v>
      </c>
      <c r="F9" s="45">
        <v>0.08</v>
      </c>
      <c r="G9" s="30">
        <f t="shared" si="0"/>
        <v>13745.44</v>
      </c>
      <c r="H9" s="30">
        <f t="shared" si="1"/>
        <v>185563.44</v>
      </c>
      <c r="I9" t="s">
        <v>14</v>
      </c>
      <c r="J9" s="44" t="s">
        <v>27</v>
      </c>
      <c r="K9" s="107">
        <v>185563</v>
      </c>
      <c r="L9" s="106" t="s">
        <v>452</v>
      </c>
    </row>
    <row r="10" spans="1:12" x14ac:dyDescent="0.25">
      <c r="A10" s="43">
        <v>46127</v>
      </c>
      <c r="B10" s="48" t="s">
        <v>453</v>
      </c>
      <c r="C10" s="44" t="s">
        <v>334</v>
      </c>
      <c r="D10" t="s">
        <v>472</v>
      </c>
      <c r="E10" s="30">
        <v>1996964</v>
      </c>
      <c r="F10" s="45">
        <v>0.08</v>
      </c>
      <c r="G10" s="30">
        <f t="shared" si="0"/>
        <v>159757.12</v>
      </c>
      <c r="H10" s="30">
        <f t="shared" si="1"/>
        <v>2156721.12</v>
      </c>
      <c r="I10" t="s">
        <v>16</v>
      </c>
      <c r="J10" s="44" t="s">
        <v>26</v>
      </c>
      <c r="K10" s="107">
        <v>2156721</v>
      </c>
      <c r="L10" s="106" t="s">
        <v>453</v>
      </c>
    </row>
    <row r="11" spans="1:12" x14ac:dyDescent="0.25">
      <c r="A11" s="43">
        <v>46127</v>
      </c>
      <c r="B11" s="48" t="s">
        <v>454</v>
      </c>
      <c r="C11" s="44" t="s">
        <v>334</v>
      </c>
      <c r="D11" t="s">
        <v>473</v>
      </c>
      <c r="E11" s="30">
        <v>460428</v>
      </c>
      <c r="F11" s="45">
        <v>0.08</v>
      </c>
      <c r="G11" s="30">
        <f t="shared" si="0"/>
        <v>36834.239999999998</v>
      </c>
      <c r="H11" s="30">
        <f t="shared" si="1"/>
        <v>497262.24</v>
      </c>
      <c r="I11" t="s">
        <v>14</v>
      </c>
      <c r="J11" s="44" t="s">
        <v>27</v>
      </c>
      <c r="K11" s="107">
        <v>497262</v>
      </c>
      <c r="L11" s="106" t="s">
        <v>454</v>
      </c>
    </row>
    <row r="12" spans="1:12" x14ac:dyDescent="0.25">
      <c r="A12" s="43">
        <v>46130</v>
      </c>
      <c r="B12" s="48" t="s">
        <v>455</v>
      </c>
      <c r="C12" s="44" t="s">
        <v>334</v>
      </c>
      <c r="D12" t="s">
        <v>474</v>
      </c>
      <c r="E12" s="30">
        <v>3298246</v>
      </c>
      <c r="F12" s="45">
        <v>0.08</v>
      </c>
      <c r="G12" s="30">
        <f t="shared" si="0"/>
        <v>263859.68</v>
      </c>
      <c r="H12" s="30">
        <f t="shared" si="1"/>
        <v>3562105.68</v>
      </c>
      <c r="I12" t="s">
        <v>16</v>
      </c>
      <c r="J12" s="44" t="s">
        <v>26</v>
      </c>
      <c r="K12" s="107">
        <v>3562106</v>
      </c>
      <c r="L12" s="106" t="s">
        <v>455</v>
      </c>
    </row>
    <row r="13" spans="1:12" x14ac:dyDescent="0.25">
      <c r="A13" s="43">
        <v>46130</v>
      </c>
      <c r="B13" s="48" t="s">
        <v>456</v>
      </c>
      <c r="C13" s="44" t="s">
        <v>334</v>
      </c>
      <c r="D13" t="s">
        <v>475</v>
      </c>
      <c r="E13" s="30">
        <v>47360</v>
      </c>
      <c r="F13" s="45">
        <v>0.08</v>
      </c>
      <c r="G13" s="30">
        <f t="shared" si="0"/>
        <v>3788.8</v>
      </c>
      <c r="H13" s="30">
        <f t="shared" si="1"/>
        <v>51148.800000000003</v>
      </c>
      <c r="I13" t="s">
        <v>14</v>
      </c>
      <c r="J13" s="44" t="s">
        <v>27</v>
      </c>
      <c r="K13" s="107">
        <v>51149</v>
      </c>
      <c r="L13" s="106" t="s">
        <v>456</v>
      </c>
    </row>
    <row r="14" spans="1:12" x14ac:dyDescent="0.25">
      <c r="A14" s="43">
        <v>46133</v>
      </c>
      <c r="B14" s="48" t="s">
        <v>457</v>
      </c>
      <c r="C14" s="44" t="s">
        <v>334</v>
      </c>
      <c r="D14" t="s">
        <v>476</v>
      </c>
      <c r="E14" s="30">
        <v>118302</v>
      </c>
      <c r="F14" s="45">
        <v>0.08</v>
      </c>
      <c r="G14" s="30">
        <f t="shared" si="0"/>
        <v>9464.16</v>
      </c>
      <c r="H14" s="30">
        <f t="shared" si="1"/>
        <v>127766.16</v>
      </c>
      <c r="I14" t="s">
        <v>17</v>
      </c>
      <c r="J14" s="44" t="s">
        <v>28</v>
      </c>
      <c r="K14" s="107">
        <v>127766</v>
      </c>
      <c r="L14" s="106" t="s">
        <v>457</v>
      </c>
    </row>
    <row r="15" spans="1:12" x14ac:dyDescent="0.25">
      <c r="A15" s="43">
        <v>46141</v>
      </c>
      <c r="B15" s="48" t="s">
        <v>458</v>
      </c>
      <c r="C15" s="44" t="s">
        <v>334</v>
      </c>
      <c r="D15" t="s">
        <v>477</v>
      </c>
      <c r="E15" s="30">
        <v>6464408</v>
      </c>
      <c r="F15" s="45">
        <v>0.08</v>
      </c>
      <c r="G15" s="30">
        <f t="shared" si="0"/>
        <v>517152.64</v>
      </c>
      <c r="H15" s="30">
        <f t="shared" si="1"/>
        <v>6981560.6399999997</v>
      </c>
      <c r="I15" t="s">
        <v>16</v>
      </c>
      <c r="J15" s="44" t="s">
        <v>26</v>
      </c>
      <c r="K15" s="107">
        <v>6981561</v>
      </c>
      <c r="L15" s="106" t="s">
        <v>458</v>
      </c>
    </row>
    <row r="16" spans="1:12" x14ac:dyDescent="0.25">
      <c r="A16" s="43">
        <v>46141</v>
      </c>
      <c r="B16" s="48" t="s">
        <v>459</v>
      </c>
      <c r="C16" s="44" t="s">
        <v>334</v>
      </c>
      <c r="D16" t="s">
        <v>478</v>
      </c>
      <c r="E16" s="30">
        <v>452502</v>
      </c>
      <c r="F16" s="45">
        <v>0.08</v>
      </c>
      <c r="G16" s="30">
        <f t="shared" si="0"/>
        <v>36200.160000000003</v>
      </c>
      <c r="H16" s="30">
        <f t="shared" si="1"/>
        <v>488702.16000000003</v>
      </c>
      <c r="I16" t="s">
        <v>14</v>
      </c>
      <c r="J16" s="44" t="s">
        <v>27</v>
      </c>
      <c r="K16" s="107">
        <v>488702</v>
      </c>
      <c r="L16" s="106" t="s">
        <v>459</v>
      </c>
    </row>
    <row r="17" spans="1:12" x14ac:dyDescent="0.25">
      <c r="A17" s="43">
        <v>46141</v>
      </c>
      <c r="B17" s="48" t="s">
        <v>460</v>
      </c>
      <c r="C17" s="44" t="s">
        <v>334</v>
      </c>
      <c r="D17" t="s">
        <v>479</v>
      </c>
      <c r="E17" s="30">
        <v>3922101</v>
      </c>
      <c r="F17" s="45">
        <v>0.08</v>
      </c>
      <c r="G17" s="30">
        <f t="shared" si="0"/>
        <v>313768.08</v>
      </c>
      <c r="H17" s="30">
        <f t="shared" si="1"/>
        <v>4235869.08</v>
      </c>
      <c r="I17" t="s">
        <v>16</v>
      </c>
      <c r="J17" s="44" t="s">
        <v>26</v>
      </c>
      <c r="K17" s="107">
        <v>4235869</v>
      </c>
      <c r="L17" s="106" t="s">
        <v>460</v>
      </c>
    </row>
    <row r="18" spans="1:12" x14ac:dyDescent="0.25">
      <c r="A18" s="43">
        <v>46141</v>
      </c>
      <c r="B18" s="48" t="s">
        <v>461</v>
      </c>
      <c r="C18" s="44" t="s">
        <v>334</v>
      </c>
      <c r="D18" t="s">
        <v>480</v>
      </c>
      <c r="E18" s="30">
        <v>134154</v>
      </c>
      <c r="F18" s="45">
        <v>0.08</v>
      </c>
      <c r="G18" s="30">
        <f t="shared" si="0"/>
        <v>10732.32</v>
      </c>
      <c r="H18" s="30">
        <f t="shared" si="1"/>
        <v>144886.32</v>
      </c>
      <c r="I18" t="s">
        <v>14</v>
      </c>
      <c r="J18" s="44" t="s">
        <v>27</v>
      </c>
      <c r="K18" s="107">
        <v>144886</v>
      </c>
      <c r="L18" s="106" t="s">
        <v>461</v>
      </c>
    </row>
    <row r="19" spans="1:12" x14ac:dyDescent="0.25">
      <c r="A19" s="43">
        <v>46141</v>
      </c>
      <c r="B19" s="44" t="s">
        <v>462</v>
      </c>
      <c r="C19" s="44" t="s">
        <v>334</v>
      </c>
      <c r="D19" t="s">
        <v>481</v>
      </c>
      <c r="E19" s="30">
        <v>4401939</v>
      </c>
      <c r="F19" s="45">
        <v>0.08</v>
      </c>
      <c r="G19" s="30">
        <f t="shared" si="0"/>
        <v>352155.12</v>
      </c>
      <c r="H19" s="30">
        <f t="shared" si="1"/>
        <v>4754094.12</v>
      </c>
      <c r="I19" t="s">
        <v>16</v>
      </c>
      <c r="J19" s="44" t="s">
        <v>26</v>
      </c>
    </row>
    <row r="20" spans="1:12" x14ac:dyDescent="0.25">
      <c r="A20" s="43">
        <v>46141</v>
      </c>
      <c r="B20" s="44" t="s">
        <v>463</v>
      </c>
      <c r="C20" s="44" t="s">
        <v>334</v>
      </c>
      <c r="D20" t="s">
        <v>482</v>
      </c>
      <c r="E20" s="30">
        <v>598870</v>
      </c>
      <c r="F20" s="45">
        <v>0.08</v>
      </c>
      <c r="G20" s="30">
        <f t="shared" si="0"/>
        <v>47909.599999999999</v>
      </c>
      <c r="H20" s="30">
        <f t="shared" si="1"/>
        <v>646779.6</v>
      </c>
      <c r="I20" t="s">
        <v>16</v>
      </c>
      <c r="J20" s="44" t="s">
        <v>26</v>
      </c>
    </row>
    <row r="21" spans="1:12" x14ac:dyDescent="0.25">
      <c r="A21" s="43">
        <v>46113</v>
      </c>
      <c r="D21" t="s">
        <v>483</v>
      </c>
      <c r="E21" s="46">
        <v>-116611</v>
      </c>
      <c r="F21" s="45">
        <v>0.08</v>
      </c>
      <c r="G21" s="46">
        <f t="shared" si="0"/>
        <v>-9328.880000000001</v>
      </c>
      <c r="H21" s="46">
        <f t="shared" si="1"/>
        <v>-125939.88</v>
      </c>
      <c r="I21" t="s">
        <v>16</v>
      </c>
      <c r="J21" s="44" t="s">
        <v>26</v>
      </c>
    </row>
    <row r="22" spans="1:12" x14ac:dyDescent="0.25">
      <c r="A22" s="43">
        <v>46113</v>
      </c>
      <c r="D22" t="s">
        <v>484</v>
      </c>
      <c r="E22" s="46">
        <v>-116611</v>
      </c>
      <c r="F22" s="45">
        <v>0.08</v>
      </c>
      <c r="G22" s="46">
        <f t="shared" si="0"/>
        <v>-9328.880000000001</v>
      </c>
      <c r="H22" s="46">
        <f t="shared" si="1"/>
        <v>-125939.88</v>
      </c>
      <c r="I22" t="s">
        <v>16</v>
      </c>
      <c r="J22" s="44" t="s">
        <v>26</v>
      </c>
    </row>
    <row r="23" spans="1:12" x14ac:dyDescent="0.25">
      <c r="A23" s="43">
        <v>46114</v>
      </c>
      <c r="D23" t="s">
        <v>485</v>
      </c>
      <c r="E23" s="46">
        <v>-21667</v>
      </c>
      <c r="F23" s="45">
        <v>0.08</v>
      </c>
      <c r="G23" s="46">
        <f t="shared" si="0"/>
        <v>-1733.3600000000001</v>
      </c>
      <c r="H23" s="46">
        <f t="shared" si="1"/>
        <v>-23400.36</v>
      </c>
      <c r="I23" t="s">
        <v>16</v>
      </c>
      <c r="J23" s="44" t="s">
        <v>26</v>
      </c>
    </row>
    <row r="24" spans="1:12" x14ac:dyDescent="0.25">
      <c r="A24" s="43">
        <v>46114</v>
      </c>
      <c r="D24" t="s">
        <v>486</v>
      </c>
      <c r="E24" s="46">
        <v>-41389</v>
      </c>
      <c r="F24" s="45">
        <v>0.08</v>
      </c>
      <c r="G24" s="46">
        <f t="shared" si="0"/>
        <v>-3311.12</v>
      </c>
      <c r="H24" s="46">
        <f t="shared" si="1"/>
        <v>-44700.12</v>
      </c>
      <c r="I24" t="s">
        <v>16</v>
      </c>
      <c r="J24" s="44" t="s">
        <v>26</v>
      </c>
    </row>
    <row r="25" spans="1:12" x14ac:dyDescent="0.25">
      <c r="A25" s="43">
        <v>46114</v>
      </c>
      <c r="D25" t="s">
        <v>487</v>
      </c>
      <c r="E25" s="46">
        <v>-116611</v>
      </c>
      <c r="F25" s="45">
        <v>0.08</v>
      </c>
      <c r="G25" s="46">
        <f t="shared" si="0"/>
        <v>-9328.880000000001</v>
      </c>
      <c r="H25" s="46">
        <f t="shared" si="1"/>
        <v>-125939.88</v>
      </c>
      <c r="I25" t="s">
        <v>16</v>
      </c>
      <c r="J25" s="44" t="s">
        <v>26</v>
      </c>
    </row>
    <row r="26" spans="1:12" x14ac:dyDescent="0.25">
      <c r="A26" s="43">
        <v>46120</v>
      </c>
      <c r="D26" t="s">
        <v>488</v>
      </c>
      <c r="E26" s="46">
        <v>-21667</v>
      </c>
      <c r="F26" s="45">
        <v>0.08</v>
      </c>
      <c r="G26" s="46">
        <f t="shared" si="0"/>
        <v>-1733.3600000000001</v>
      </c>
      <c r="H26" s="46">
        <f t="shared" si="1"/>
        <v>-23400.36</v>
      </c>
      <c r="I26" t="s">
        <v>16</v>
      </c>
      <c r="J26" s="44" t="s">
        <v>26</v>
      </c>
    </row>
    <row r="27" spans="1:12" x14ac:dyDescent="0.25">
      <c r="A27" s="43">
        <v>46120</v>
      </c>
      <c r="D27" t="s">
        <v>489</v>
      </c>
      <c r="E27" s="46">
        <v>-116611</v>
      </c>
      <c r="F27" s="45">
        <v>0.08</v>
      </c>
      <c r="G27" s="46">
        <f t="shared" si="0"/>
        <v>-9328.880000000001</v>
      </c>
      <c r="H27" s="46">
        <f t="shared" si="1"/>
        <v>-125939.88</v>
      </c>
      <c r="I27" t="s">
        <v>16</v>
      </c>
      <c r="J27" s="44" t="s">
        <v>26</v>
      </c>
    </row>
    <row r="28" spans="1:12" x14ac:dyDescent="0.25">
      <c r="A28" s="43">
        <v>46120</v>
      </c>
      <c r="D28" t="s">
        <v>490</v>
      </c>
      <c r="E28" s="46">
        <v>-116611</v>
      </c>
      <c r="F28" s="45">
        <v>0.08</v>
      </c>
      <c r="G28" s="46">
        <f t="shared" si="0"/>
        <v>-9328.880000000001</v>
      </c>
      <c r="H28" s="46">
        <f t="shared" si="1"/>
        <v>-125939.88</v>
      </c>
      <c r="I28" t="s">
        <v>16</v>
      </c>
      <c r="J28" s="44" t="s">
        <v>26</v>
      </c>
    </row>
    <row r="29" spans="1:12" x14ac:dyDescent="0.25">
      <c r="A29" s="43">
        <v>46120</v>
      </c>
      <c r="D29" t="s">
        <v>491</v>
      </c>
      <c r="E29" s="46">
        <v>-37500</v>
      </c>
      <c r="F29" s="45">
        <v>0.08</v>
      </c>
      <c r="G29" s="46">
        <f t="shared" si="0"/>
        <v>-3000</v>
      </c>
      <c r="H29" s="46">
        <f t="shared" si="1"/>
        <v>-40500</v>
      </c>
      <c r="I29" t="s">
        <v>16</v>
      </c>
      <c r="J29" s="44" t="s">
        <v>26</v>
      </c>
    </row>
    <row r="30" spans="1:12" x14ac:dyDescent="0.25">
      <c r="A30" s="43">
        <v>46120</v>
      </c>
      <c r="D30" t="s">
        <v>492</v>
      </c>
      <c r="E30" s="46">
        <v>-116611</v>
      </c>
      <c r="F30" s="45">
        <v>0.08</v>
      </c>
      <c r="G30" s="46">
        <f t="shared" si="0"/>
        <v>-9328.880000000001</v>
      </c>
      <c r="H30" s="46">
        <f t="shared" si="1"/>
        <v>-125939.88</v>
      </c>
      <c r="I30" t="s">
        <v>16</v>
      </c>
      <c r="J30" s="44" t="s">
        <v>26</v>
      </c>
    </row>
    <row r="31" spans="1:12" x14ac:dyDescent="0.25">
      <c r="A31" s="43">
        <v>46120</v>
      </c>
      <c r="D31" t="s">
        <v>493</v>
      </c>
      <c r="E31" s="46">
        <v>-233222</v>
      </c>
      <c r="F31" s="45">
        <v>0.08</v>
      </c>
      <c r="G31" s="46">
        <f t="shared" si="0"/>
        <v>-18657.760000000002</v>
      </c>
      <c r="H31" s="46">
        <f t="shared" si="1"/>
        <v>-251879.76</v>
      </c>
      <c r="I31" t="s">
        <v>16</v>
      </c>
      <c r="J31" s="44" t="s">
        <v>26</v>
      </c>
    </row>
    <row r="32" spans="1:12" x14ac:dyDescent="0.25">
      <c r="A32" s="43">
        <v>46120</v>
      </c>
      <c r="D32" t="s">
        <v>494</v>
      </c>
      <c r="E32" s="46">
        <v>-41389</v>
      </c>
      <c r="F32" s="45">
        <v>0.08</v>
      </c>
      <c r="G32" s="46">
        <f t="shared" si="0"/>
        <v>-3311.12</v>
      </c>
      <c r="H32" s="46">
        <f t="shared" si="1"/>
        <v>-44700.12</v>
      </c>
      <c r="I32" t="s">
        <v>16</v>
      </c>
      <c r="J32" s="44" t="s">
        <v>26</v>
      </c>
    </row>
    <row r="33" spans="1:10" x14ac:dyDescent="0.25">
      <c r="A33" s="43">
        <v>46122</v>
      </c>
      <c r="D33" t="s">
        <v>495</v>
      </c>
      <c r="E33" s="46">
        <v>-41389</v>
      </c>
      <c r="F33" s="45">
        <v>0.08</v>
      </c>
      <c r="G33" s="46">
        <f t="shared" si="0"/>
        <v>-3311.12</v>
      </c>
      <c r="H33" s="46">
        <f t="shared" si="1"/>
        <v>-44700.12</v>
      </c>
      <c r="I33" t="s">
        <v>16</v>
      </c>
      <c r="J33" s="44" t="s">
        <v>26</v>
      </c>
    </row>
    <row r="34" spans="1:10" x14ac:dyDescent="0.25">
      <c r="A34" s="43">
        <v>46122</v>
      </c>
      <c r="D34" t="s">
        <v>496</v>
      </c>
      <c r="E34" s="46">
        <v>-41389</v>
      </c>
      <c r="F34" s="45">
        <v>0.08</v>
      </c>
      <c r="G34" s="46">
        <f t="shared" si="0"/>
        <v>-3311.12</v>
      </c>
      <c r="H34" s="46">
        <f t="shared" si="1"/>
        <v>-44700.12</v>
      </c>
      <c r="I34" t="s">
        <v>16</v>
      </c>
      <c r="J34" s="44" t="s">
        <v>26</v>
      </c>
    </row>
    <row r="35" spans="1:10" x14ac:dyDescent="0.25">
      <c r="A35" s="43">
        <v>46122</v>
      </c>
      <c r="D35" t="s">
        <v>497</v>
      </c>
      <c r="E35" s="46">
        <v>-106390</v>
      </c>
      <c r="F35" s="45">
        <v>0.08</v>
      </c>
      <c r="G35" s="46">
        <f t="shared" si="0"/>
        <v>-8511.2000000000007</v>
      </c>
      <c r="H35" s="46">
        <f t="shared" si="1"/>
        <v>-114901.2</v>
      </c>
      <c r="I35" t="s">
        <v>16</v>
      </c>
      <c r="J35" s="44" t="s">
        <v>26</v>
      </c>
    </row>
    <row r="36" spans="1:10" x14ac:dyDescent="0.25">
      <c r="A36" s="43">
        <v>46123</v>
      </c>
      <c r="D36" t="s">
        <v>498</v>
      </c>
      <c r="E36" s="46">
        <v>-36111</v>
      </c>
      <c r="F36" s="45">
        <v>0.08</v>
      </c>
      <c r="G36" s="46">
        <f t="shared" si="0"/>
        <v>-2888.88</v>
      </c>
      <c r="H36" s="46">
        <f t="shared" si="1"/>
        <v>-38999.879999999997</v>
      </c>
      <c r="I36" t="s">
        <v>16</v>
      </c>
      <c r="J36" s="44" t="s">
        <v>26</v>
      </c>
    </row>
    <row r="37" spans="1:10" x14ac:dyDescent="0.25">
      <c r="A37" s="43">
        <v>46123</v>
      </c>
      <c r="D37" t="s">
        <v>499</v>
      </c>
      <c r="E37" s="46">
        <v>-21667</v>
      </c>
      <c r="F37" s="45">
        <v>0.08</v>
      </c>
      <c r="G37" s="46">
        <f t="shared" si="0"/>
        <v>-1733.3600000000001</v>
      </c>
      <c r="H37" s="46">
        <f t="shared" si="1"/>
        <v>-23400.36</v>
      </c>
      <c r="I37" t="s">
        <v>16</v>
      </c>
      <c r="J37" s="44" t="s">
        <v>26</v>
      </c>
    </row>
    <row r="38" spans="1:10" x14ac:dyDescent="0.25">
      <c r="A38" s="43">
        <v>46123</v>
      </c>
      <c r="D38" t="s">
        <v>500</v>
      </c>
      <c r="E38" s="46">
        <v>-82778</v>
      </c>
      <c r="F38" s="45">
        <v>0.08</v>
      </c>
      <c r="G38" s="46">
        <f t="shared" si="0"/>
        <v>-6622.24</v>
      </c>
      <c r="H38" s="46">
        <f t="shared" si="1"/>
        <v>-89400.24</v>
      </c>
      <c r="I38" t="s">
        <v>16</v>
      </c>
      <c r="J38" s="44" t="s">
        <v>26</v>
      </c>
    </row>
    <row r="39" spans="1:10" x14ac:dyDescent="0.25">
      <c r="A39" s="43">
        <v>46123</v>
      </c>
      <c r="D39" t="s">
        <v>501</v>
      </c>
      <c r="E39" s="46">
        <v>-21667</v>
      </c>
      <c r="F39" s="45">
        <v>0.08</v>
      </c>
      <c r="G39" s="46">
        <f t="shared" si="0"/>
        <v>-1733.3600000000001</v>
      </c>
      <c r="H39" s="46">
        <f t="shared" si="1"/>
        <v>-23400.36</v>
      </c>
      <c r="I39" t="s">
        <v>16</v>
      </c>
      <c r="J39" s="44" t="s">
        <v>26</v>
      </c>
    </row>
    <row r="40" spans="1:10" x14ac:dyDescent="0.25">
      <c r="A40" s="43">
        <v>46126</v>
      </c>
      <c r="D40" t="s">
        <v>502</v>
      </c>
      <c r="E40" s="46">
        <v>-82778</v>
      </c>
      <c r="F40" s="45">
        <v>0.08</v>
      </c>
      <c r="G40" s="46">
        <f t="shared" si="0"/>
        <v>-6622.24</v>
      </c>
      <c r="H40" s="46">
        <f t="shared" si="1"/>
        <v>-89400.24</v>
      </c>
      <c r="I40" t="s">
        <v>16</v>
      </c>
      <c r="J40" s="44" t="s">
        <v>26</v>
      </c>
    </row>
    <row r="41" spans="1:10" x14ac:dyDescent="0.25">
      <c r="A41" s="43">
        <v>46127</v>
      </c>
      <c r="D41" t="s">
        <v>503</v>
      </c>
      <c r="E41" s="46">
        <v>-116611</v>
      </c>
      <c r="F41" s="45">
        <v>0.08</v>
      </c>
      <c r="G41" s="46">
        <f t="shared" si="0"/>
        <v>-9328.880000000001</v>
      </c>
      <c r="H41" s="46">
        <f t="shared" si="1"/>
        <v>-125939.88</v>
      </c>
      <c r="I41" t="s">
        <v>16</v>
      </c>
      <c r="J41" s="44" t="s">
        <v>26</v>
      </c>
    </row>
    <row r="42" spans="1:10" x14ac:dyDescent="0.25">
      <c r="A42" s="43">
        <v>46132</v>
      </c>
      <c r="D42" t="s">
        <v>504</v>
      </c>
      <c r="E42" s="46">
        <v>-21667</v>
      </c>
      <c r="F42" s="45">
        <v>0.08</v>
      </c>
      <c r="G42" s="46">
        <f t="shared" si="0"/>
        <v>-1733.3600000000001</v>
      </c>
      <c r="H42" s="46">
        <f t="shared" si="1"/>
        <v>-23400.36</v>
      </c>
      <c r="I42" t="s">
        <v>16</v>
      </c>
      <c r="J42" s="44" t="s">
        <v>26</v>
      </c>
    </row>
    <row r="43" spans="1:10" x14ac:dyDescent="0.25">
      <c r="A43" s="43">
        <v>46132</v>
      </c>
      <c r="D43" t="s">
        <v>505</v>
      </c>
      <c r="E43" s="46">
        <v>-116611</v>
      </c>
      <c r="F43" s="45">
        <v>0.08</v>
      </c>
      <c r="G43" s="46">
        <f t="shared" si="0"/>
        <v>-9328.880000000001</v>
      </c>
      <c r="H43" s="46">
        <f t="shared" si="1"/>
        <v>-125939.88</v>
      </c>
      <c r="I43" t="s">
        <v>16</v>
      </c>
      <c r="J43" s="44" t="s">
        <v>26</v>
      </c>
    </row>
    <row r="44" spans="1:10" x14ac:dyDescent="0.25">
      <c r="A44" s="43">
        <v>46132</v>
      </c>
      <c r="D44" t="s">
        <v>506</v>
      </c>
      <c r="E44" s="46">
        <v>-41389</v>
      </c>
      <c r="F44" s="45">
        <v>0.08</v>
      </c>
      <c r="G44" s="46">
        <f t="shared" si="0"/>
        <v>-3311.12</v>
      </c>
      <c r="H44" s="46">
        <f t="shared" si="1"/>
        <v>-44700.12</v>
      </c>
      <c r="I44" t="s">
        <v>16</v>
      </c>
      <c r="J44" s="44" t="s">
        <v>26</v>
      </c>
    </row>
    <row r="45" spans="1:10" x14ac:dyDescent="0.25">
      <c r="A45" s="43">
        <v>46132</v>
      </c>
      <c r="D45" t="s">
        <v>507</v>
      </c>
      <c r="E45" s="46">
        <v>-21667</v>
      </c>
      <c r="F45" s="45">
        <v>0.08</v>
      </c>
      <c r="G45" s="46">
        <f t="shared" si="0"/>
        <v>-1733.3600000000001</v>
      </c>
      <c r="H45" s="46">
        <f t="shared" si="1"/>
        <v>-23400.36</v>
      </c>
      <c r="I45" t="s">
        <v>16</v>
      </c>
      <c r="J45" s="44" t="s">
        <v>26</v>
      </c>
    </row>
    <row r="46" spans="1:10" x14ac:dyDescent="0.25">
      <c r="A46" s="43">
        <v>46133</v>
      </c>
      <c r="D46" t="s">
        <v>508</v>
      </c>
      <c r="E46" s="46">
        <v>-82778</v>
      </c>
      <c r="F46" s="45">
        <v>0.08</v>
      </c>
      <c r="G46" s="46">
        <f t="shared" si="0"/>
        <v>-6622.24</v>
      </c>
      <c r="H46" s="46">
        <f t="shared" si="1"/>
        <v>-89400.24</v>
      </c>
      <c r="I46" t="s">
        <v>16</v>
      </c>
      <c r="J46" s="44" t="s">
        <v>26</v>
      </c>
    </row>
    <row r="47" spans="1:10" x14ac:dyDescent="0.25">
      <c r="A47" s="43">
        <v>46133</v>
      </c>
      <c r="D47" t="s">
        <v>509</v>
      </c>
      <c r="E47" s="46">
        <v>-41389</v>
      </c>
      <c r="F47" s="45">
        <v>0.08</v>
      </c>
      <c r="G47" s="46">
        <f t="shared" si="0"/>
        <v>-3311.12</v>
      </c>
      <c r="H47" s="46">
        <f t="shared" si="1"/>
        <v>-44700.12</v>
      </c>
      <c r="I47" t="s">
        <v>16</v>
      </c>
      <c r="J47" s="44" t="s">
        <v>26</v>
      </c>
    </row>
    <row r="48" spans="1:10" x14ac:dyDescent="0.25">
      <c r="A48" s="43">
        <v>46134</v>
      </c>
      <c r="D48" t="s">
        <v>510</v>
      </c>
      <c r="E48" s="46">
        <v>-41389</v>
      </c>
      <c r="F48" s="45">
        <v>0.08</v>
      </c>
      <c r="G48" s="46">
        <f t="shared" si="0"/>
        <v>-3311.12</v>
      </c>
      <c r="H48" s="46">
        <f t="shared" si="1"/>
        <v>-44700.12</v>
      </c>
      <c r="I48" t="s">
        <v>16</v>
      </c>
      <c r="J48" s="44" t="s">
        <v>26</v>
      </c>
    </row>
    <row r="49" spans="1:10" x14ac:dyDescent="0.25">
      <c r="A49" s="43">
        <v>46134</v>
      </c>
      <c r="D49" t="s">
        <v>511</v>
      </c>
      <c r="E49" s="46">
        <v>-21667</v>
      </c>
      <c r="F49" s="45">
        <v>0.08</v>
      </c>
      <c r="G49" s="46">
        <f t="shared" si="0"/>
        <v>-1733.3600000000001</v>
      </c>
      <c r="H49" s="46">
        <f t="shared" si="1"/>
        <v>-23400.36</v>
      </c>
      <c r="I49" t="s">
        <v>16</v>
      </c>
      <c r="J49" s="44" t="s">
        <v>26</v>
      </c>
    </row>
    <row r="50" spans="1:10" x14ac:dyDescent="0.25">
      <c r="A50" s="43">
        <v>46134</v>
      </c>
      <c r="D50" t="s">
        <v>512</v>
      </c>
      <c r="E50" s="46">
        <v>-41389</v>
      </c>
      <c r="F50" s="45">
        <v>0.08</v>
      </c>
      <c r="G50" s="46">
        <f t="shared" si="0"/>
        <v>-3311.12</v>
      </c>
      <c r="H50" s="46">
        <f t="shared" si="1"/>
        <v>-44700.12</v>
      </c>
      <c r="I50" t="s">
        <v>16</v>
      </c>
      <c r="J50" s="44" t="s">
        <v>26</v>
      </c>
    </row>
    <row r="51" spans="1:10" x14ac:dyDescent="0.25">
      <c r="A51" s="43">
        <v>46134</v>
      </c>
      <c r="D51" t="s">
        <v>513</v>
      </c>
      <c r="E51" s="46">
        <v>-21667</v>
      </c>
      <c r="F51" s="45">
        <v>0.08</v>
      </c>
      <c r="G51" s="46">
        <f t="shared" si="0"/>
        <v>-1733.3600000000001</v>
      </c>
      <c r="H51" s="46">
        <f t="shared" si="1"/>
        <v>-23400.36</v>
      </c>
      <c r="I51" t="s">
        <v>16</v>
      </c>
      <c r="J51" s="44" t="s">
        <v>26</v>
      </c>
    </row>
    <row r="52" spans="1:10" x14ac:dyDescent="0.25">
      <c r="A52" s="43">
        <v>46134</v>
      </c>
      <c r="D52" t="s">
        <v>514</v>
      </c>
      <c r="E52" s="46">
        <v>-21667</v>
      </c>
      <c r="F52" s="45">
        <v>0.08</v>
      </c>
      <c r="G52" s="46">
        <f t="shared" si="0"/>
        <v>-1733.3600000000001</v>
      </c>
      <c r="H52" s="46">
        <f t="shared" si="1"/>
        <v>-23400.36</v>
      </c>
      <c r="I52" t="s">
        <v>16</v>
      </c>
      <c r="J52" s="44" t="s">
        <v>26</v>
      </c>
    </row>
    <row r="53" spans="1:10" x14ac:dyDescent="0.25">
      <c r="A53" s="43">
        <v>46134</v>
      </c>
      <c r="D53" t="s">
        <v>515</v>
      </c>
      <c r="E53" s="46">
        <v>-116611</v>
      </c>
      <c r="F53" s="45">
        <v>0.08</v>
      </c>
      <c r="G53" s="46">
        <f t="shared" si="0"/>
        <v>-9328.880000000001</v>
      </c>
      <c r="H53" s="46">
        <f t="shared" si="1"/>
        <v>-125939.88</v>
      </c>
      <c r="I53" t="s">
        <v>16</v>
      </c>
      <c r="J53" s="44" t="s">
        <v>26</v>
      </c>
    </row>
    <row r="54" spans="1:10" x14ac:dyDescent="0.25">
      <c r="A54" s="43">
        <v>46135</v>
      </c>
      <c r="D54" t="s">
        <v>516</v>
      </c>
      <c r="E54" s="46">
        <v>-41389</v>
      </c>
      <c r="F54" s="45">
        <v>0.08</v>
      </c>
      <c r="G54" s="46">
        <f t="shared" si="0"/>
        <v>-3311.12</v>
      </c>
      <c r="H54" s="46">
        <f t="shared" si="1"/>
        <v>-44700.12</v>
      </c>
      <c r="I54" t="s">
        <v>16</v>
      </c>
      <c r="J54" s="44" t="s">
        <v>26</v>
      </c>
    </row>
    <row r="55" spans="1:10" x14ac:dyDescent="0.25">
      <c r="A55" s="43">
        <v>46135</v>
      </c>
      <c r="D55" t="s">
        <v>517</v>
      </c>
      <c r="E55" s="46">
        <v>-43334</v>
      </c>
      <c r="F55" s="45">
        <v>0.08</v>
      </c>
      <c r="G55" s="46">
        <f t="shared" si="0"/>
        <v>-3466.7200000000003</v>
      </c>
      <c r="H55" s="46">
        <f t="shared" si="1"/>
        <v>-46800.72</v>
      </c>
      <c r="I55" t="s">
        <v>16</v>
      </c>
      <c r="J55" s="44" t="s">
        <v>26</v>
      </c>
    </row>
    <row r="56" spans="1:10" x14ac:dyDescent="0.25">
      <c r="A56" s="43">
        <v>46135</v>
      </c>
      <c r="D56" t="s">
        <v>518</v>
      </c>
      <c r="E56" s="46">
        <v>-155000</v>
      </c>
      <c r="F56" s="45">
        <v>0.08</v>
      </c>
      <c r="G56" s="46">
        <f t="shared" si="0"/>
        <v>-12400</v>
      </c>
      <c r="H56" s="46">
        <f t="shared" si="1"/>
        <v>-167400</v>
      </c>
      <c r="I56" t="s">
        <v>16</v>
      </c>
      <c r="J56" s="44" t="s">
        <v>26</v>
      </c>
    </row>
    <row r="57" spans="1:10" x14ac:dyDescent="0.25">
      <c r="A57" s="43">
        <v>46135</v>
      </c>
      <c r="D57" t="s">
        <v>519</v>
      </c>
      <c r="E57" s="46">
        <v>-41389</v>
      </c>
      <c r="F57" s="45">
        <v>0.08</v>
      </c>
      <c r="G57" s="46">
        <f t="shared" si="0"/>
        <v>-3311.12</v>
      </c>
      <c r="H57" s="46">
        <f t="shared" si="1"/>
        <v>-44700.12</v>
      </c>
      <c r="I57" t="s">
        <v>16</v>
      </c>
      <c r="J57" s="44" t="s">
        <v>26</v>
      </c>
    </row>
    <row r="58" spans="1:10" x14ac:dyDescent="0.25">
      <c r="A58" s="43">
        <v>46136</v>
      </c>
      <c r="D58" t="s">
        <v>520</v>
      </c>
      <c r="E58" s="46">
        <v>-21667</v>
      </c>
      <c r="F58" s="45">
        <v>0.08</v>
      </c>
      <c r="G58" s="46">
        <f t="shared" si="0"/>
        <v>-1733.3600000000001</v>
      </c>
      <c r="H58" s="46">
        <f t="shared" si="1"/>
        <v>-23400.36</v>
      </c>
      <c r="I58" t="s">
        <v>16</v>
      </c>
      <c r="J58" s="44" t="s">
        <v>26</v>
      </c>
    </row>
    <row r="59" spans="1:10" x14ac:dyDescent="0.25">
      <c r="A59" s="43">
        <v>46137</v>
      </c>
      <c r="D59" t="s">
        <v>521</v>
      </c>
      <c r="E59" s="46">
        <v>-124167</v>
      </c>
      <c r="F59" s="45">
        <v>0.08</v>
      </c>
      <c r="G59" s="46">
        <f t="shared" si="0"/>
        <v>-9933.36</v>
      </c>
      <c r="H59" s="46">
        <f t="shared" si="1"/>
        <v>-134100.35999999999</v>
      </c>
      <c r="I59" t="s">
        <v>16</v>
      </c>
      <c r="J59" s="44" t="s">
        <v>26</v>
      </c>
    </row>
    <row r="60" spans="1:10" x14ac:dyDescent="0.25">
      <c r="A60" s="43">
        <v>46138</v>
      </c>
      <c r="D60" t="s">
        <v>522</v>
      </c>
      <c r="E60" s="46">
        <v>-82778</v>
      </c>
      <c r="F60" s="45">
        <v>0.08</v>
      </c>
      <c r="G60" s="46">
        <f t="shared" si="0"/>
        <v>-6622.24</v>
      </c>
      <c r="H60" s="46">
        <f t="shared" si="1"/>
        <v>-89400.24</v>
      </c>
      <c r="I60" t="s">
        <v>16</v>
      </c>
      <c r="J60" s="44" t="s">
        <v>26</v>
      </c>
    </row>
    <row r="61" spans="1:10" x14ac:dyDescent="0.25">
      <c r="A61" s="43">
        <v>46140</v>
      </c>
      <c r="D61" t="s">
        <v>523</v>
      </c>
      <c r="E61" s="46">
        <v>-82778</v>
      </c>
      <c r="F61" s="45">
        <v>0.08</v>
      </c>
      <c r="G61" s="46">
        <f t="shared" si="0"/>
        <v>-6622.24</v>
      </c>
      <c r="H61" s="46">
        <f t="shared" si="1"/>
        <v>-89400.24</v>
      </c>
      <c r="I61" t="s">
        <v>16</v>
      </c>
      <c r="J61" s="44" t="s">
        <v>26</v>
      </c>
    </row>
    <row r="62" spans="1:10" x14ac:dyDescent="0.25">
      <c r="A62" s="43">
        <v>46141</v>
      </c>
      <c r="D62" t="s">
        <v>524</v>
      </c>
      <c r="E62" s="46">
        <v>-41389</v>
      </c>
      <c r="F62" s="45">
        <v>0.08</v>
      </c>
      <c r="G62" s="46">
        <f t="shared" si="0"/>
        <v>-3311.12</v>
      </c>
      <c r="H62" s="46">
        <f t="shared" si="1"/>
        <v>-44700.12</v>
      </c>
      <c r="I62" t="s">
        <v>16</v>
      </c>
      <c r="J62" s="44" t="s">
        <v>26</v>
      </c>
    </row>
    <row r="63" spans="1:10" x14ac:dyDescent="0.25">
      <c r="A63" s="43">
        <v>46141</v>
      </c>
      <c r="D63" t="s">
        <v>525</v>
      </c>
      <c r="E63" s="46">
        <v>-233222</v>
      </c>
      <c r="F63" s="45">
        <v>0.08</v>
      </c>
      <c r="G63" s="46">
        <f t="shared" si="0"/>
        <v>-18657.760000000002</v>
      </c>
      <c r="H63" s="46">
        <f t="shared" si="1"/>
        <v>-251879.76</v>
      </c>
      <c r="I63" t="s">
        <v>16</v>
      </c>
      <c r="J63" s="44" t="s">
        <v>26</v>
      </c>
    </row>
    <row r="64" spans="1:10" x14ac:dyDescent="0.25">
      <c r="A64" s="43">
        <v>46141</v>
      </c>
      <c r="D64" t="s">
        <v>526</v>
      </c>
      <c r="E64" s="46">
        <v>-21667</v>
      </c>
      <c r="F64" s="45">
        <v>0.08</v>
      </c>
      <c r="G64" s="46">
        <f t="shared" si="0"/>
        <v>-1733.3600000000001</v>
      </c>
      <c r="H64" s="46">
        <f t="shared" si="1"/>
        <v>-23400.36</v>
      </c>
      <c r="I64" t="s">
        <v>16</v>
      </c>
      <c r="J64" s="44" t="s">
        <v>26</v>
      </c>
    </row>
    <row r="65" spans="1:10" x14ac:dyDescent="0.25">
      <c r="A65" s="43">
        <v>46141</v>
      </c>
      <c r="D65" t="s">
        <v>527</v>
      </c>
      <c r="E65" s="46">
        <v>-43334</v>
      </c>
      <c r="F65" s="45">
        <v>0.08</v>
      </c>
      <c r="G65" s="46">
        <f t="shared" si="0"/>
        <v>-3466.7200000000003</v>
      </c>
      <c r="H65" s="46">
        <f t="shared" si="1"/>
        <v>-46800.72</v>
      </c>
      <c r="I65" t="s">
        <v>16</v>
      </c>
      <c r="J65" s="44" t="s">
        <v>26</v>
      </c>
    </row>
    <row r="66" spans="1:10" x14ac:dyDescent="0.25">
      <c r="A66" s="43">
        <v>46136</v>
      </c>
      <c r="B66" s="48" t="s">
        <v>528</v>
      </c>
      <c r="C66" s="44" t="s">
        <v>530</v>
      </c>
      <c r="D66" t="s">
        <v>529</v>
      </c>
      <c r="E66" s="47">
        <v>-1881911</v>
      </c>
      <c r="F66" s="45">
        <v>0.08</v>
      </c>
      <c r="G66" s="46">
        <f t="shared" si="0"/>
        <v>-150552.88</v>
      </c>
      <c r="H66" s="46">
        <f t="shared" si="1"/>
        <v>-2032463.88</v>
      </c>
      <c r="I66" t="s">
        <v>16</v>
      </c>
      <c r="J66" s="44" t="s">
        <v>26</v>
      </c>
    </row>
    <row r="67" spans="1:10" x14ac:dyDescent="0.25">
      <c r="A67" s="43">
        <v>46161</v>
      </c>
      <c r="B67" s="54">
        <v>1739</v>
      </c>
      <c r="C67" s="54" t="s">
        <v>530</v>
      </c>
      <c r="D67" t="s">
        <v>531</v>
      </c>
      <c r="E67" s="49">
        <v>-600000</v>
      </c>
      <c r="F67" s="45">
        <v>0.08</v>
      </c>
      <c r="G67" s="46">
        <f t="shared" si="0"/>
        <v>-48000</v>
      </c>
      <c r="H67" s="46">
        <f t="shared" si="1"/>
        <v>-648000</v>
      </c>
      <c r="I67" t="s">
        <v>16</v>
      </c>
    </row>
    <row r="69" spans="1:10" x14ac:dyDescent="0.25">
      <c r="H69" s="59">
        <f>SUM(H2:H67)</f>
        <v>35962755.840000004</v>
      </c>
    </row>
  </sheetData>
  <conditionalFormatting sqref="D1">
    <cfRule type="duplicateValues" dxfId="2" priority="1"/>
  </conditionalFormatting>
  <pageMargins left="0.7" right="0.7" top="0.75" bottom="0.75" header="0.3" footer="0.3"/>
  <ignoredErrors>
    <ignoredError sqref="B2:B20 J2:J66 B6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1"/>
  <sheetViews>
    <sheetView workbookViewId="0">
      <pane ySplit="1" topLeftCell="A101" activePane="bottomLeft" state="frozen"/>
      <selection activeCell="A86" sqref="A86"/>
      <selection pane="bottomLeft" activeCell="E27" sqref="E27:H27"/>
    </sheetView>
  </sheetViews>
  <sheetFormatPr defaultColWidth="9.140625" defaultRowHeight="18.75" customHeight="1" x14ac:dyDescent="0.2"/>
  <cols>
    <col min="1" max="1" width="10.7109375" style="29" bestFit="1" customWidth="1"/>
    <col min="2" max="2" width="9" style="29" customWidth="1"/>
    <col min="3" max="3" width="8.7109375" style="29" customWidth="1"/>
    <col min="4" max="4" width="36.140625" style="29" bestFit="1" customWidth="1"/>
    <col min="5" max="5" width="13.85546875" style="29" customWidth="1"/>
    <col min="6" max="6" width="7.85546875" style="29" customWidth="1"/>
    <col min="7" max="7" width="9.28515625" style="29" bestFit="1" customWidth="1"/>
    <col min="8" max="8" width="10" style="29" bestFit="1" customWidth="1"/>
    <col min="9" max="9" width="59" style="29" hidden="1" customWidth="1"/>
    <col min="10" max="10" width="16.140625" style="29" hidden="1" customWidth="1"/>
    <col min="11" max="16384" width="9.140625" style="29"/>
  </cols>
  <sheetData>
    <row r="1" spans="1:12" ht="25.5" customHeight="1" x14ac:dyDescent="0.2">
      <c r="A1" s="39" t="s">
        <v>10</v>
      </c>
      <c r="B1" s="40" t="s">
        <v>11</v>
      </c>
      <c r="C1" s="40" t="s">
        <v>18</v>
      </c>
      <c r="D1" s="40" t="s">
        <v>19</v>
      </c>
      <c r="E1" s="35" t="s">
        <v>20</v>
      </c>
      <c r="F1" s="34" t="s">
        <v>21</v>
      </c>
      <c r="G1" s="35" t="s">
        <v>0</v>
      </c>
      <c r="H1" s="35" t="s">
        <v>22</v>
      </c>
      <c r="I1" s="40" t="s">
        <v>23</v>
      </c>
      <c r="J1" s="40" t="s">
        <v>24</v>
      </c>
    </row>
    <row r="2" spans="1:12" ht="14.25" customHeight="1" x14ac:dyDescent="0.2">
      <c r="A2" s="41">
        <v>46085</v>
      </c>
      <c r="B2" s="36" t="s">
        <v>309</v>
      </c>
      <c r="C2" s="36" t="s">
        <v>334</v>
      </c>
      <c r="D2" s="36" t="s">
        <v>335</v>
      </c>
      <c r="E2" s="37">
        <v>5251050</v>
      </c>
      <c r="F2" s="42">
        <v>0.08</v>
      </c>
      <c r="G2" s="37">
        <v>420084</v>
      </c>
      <c r="H2" s="37">
        <f>+E2+G2</f>
        <v>5671134</v>
      </c>
      <c r="I2" s="36" t="s">
        <v>16</v>
      </c>
      <c r="J2" s="36" t="s">
        <v>26</v>
      </c>
      <c r="K2" s="107"/>
    </row>
    <row r="3" spans="1:12" ht="14.25" customHeight="1" x14ac:dyDescent="0.2">
      <c r="A3" s="41">
        <v>46085</v>
      </c>
      <c r="B3" s="36" t="s">
        <v>310</v>
      </c>
      <c r="C3" s="36" t="s">
        <v>334</v>
      </c>
      <c r="D3" s="36" t="s">
        <v>336</v>
      </c>
      <c r="E3" s="37">
        <v>1247700</v>
      </c>
      <c r="F3" s="42">
        <v>0.08</v>
      </c>
      <c r="G3" s="37">
        <v>99816</v>
      </c>
      <c r="H3" s="37">
        <f t="shared" ref="H3:H71" si="0">+E3+G3</f>
        <v>1347516</v>
      </c>
      <c r="I3" s="36" t="s">
        <v>14</v>
      </c>
      <c r="J3" s="36" t="s">
        <v>27</v>
      </c>
      <c r="K3" s="107"/>
    </row>
    <row r="4" spans="1:12" ht="14.25" customHeight="1" x14ac:dyDescent="0.2">
      <c r="A4" s="41">
        <v>46085</v>
      </c>
      <c r="B4" s="36" t="s">
        <v>311</v>
      </c>
      <c r="C4" s="36" t="s">
        <v>334</v>
      </c>
      <c r="D4" s="36" t="s">
        <v>337</v>
      </c>
      <c r="E4" s="37">
        <v>2055288</v>
      </c>
      <c r="F4" s="42">
        <v>0.08</v>
      </c>
      <c r="G4" s="37">
        <v>164423</v>
      </c>
      <c r="H4" s="37">
        <f t="shared" si="0"/>
        <v>2219711</v>
      </c>
      <c r="I4" s="36" t="s">
        <v>16</v>
      </c>
      <c r="J4" s="36" t="s">
        <v>26</v>
      </c>
      <c r="K4" s="107"/>
    </row>
    <row r="5" spans="1:12" ht="14.25" customHeight="1" x14ac:dyDescent="0.2">
      <c r="A5" s="41">
        <v>46085</v>
      </c>
      <c r="B5" s="36" t="s">
        <v>312</v>
      </c>
      <c r="C5" s="36" t="s">
        <v>334</v>
      </c>
      <c r="D5" s="36" t="s">
        <v>338</v>
      </c>
      <c r="E5" s="37">
        <v>898074</v>
      </c>
      <c r="F5" s="42">
        <v>0.08</v>
      </c>
      <c r="G5" s="37">
        <v>71846</v>
      </c>
      <c r="H5" s="37">
        <f t="shared" si="0"/>
        <v>969920</v>
      </c>
      <c r="I5" s="36" t="s">
        <v>14</v>
      </c>
      <c r="J5" s="36" t="s">
        <v>27</v>
      </c>
      <c r="K5" s="107"/>
    </row>
    <row r="6" spans="1:12" ht="14.25" customHeight="1" x14ac:dyDescent="0.2">
      <c r="A6" s="41">
        <v>46084</v>
      </c>
      <c r="B6" s="36" t="s">
        <v>313</v>
      </c>
      <c r="C6" s="36" t="s">
        <v>334</v>
      </c>
      <c r="D6" s="36" t="s">
        <v>339</v>
      </c>
      <c r="E6" s="37">
        <v>120636</v>
      </c>
      <c r="F6" s="42">
        <v>0.08</v>
      </c>
      <c r="G6" s="37">
        <v>9651</v>
      </c>
      <c r="H6" s="37">
        <f t="shared" si="0"/>
        <v>130287</v>
      </c>
      <c r="I6" s="36" t="s">
        <v>17</v>
      </c>
      <c r="J6" s="36" t="s">
        <v>28</v>
      </c>
      <c r="K6" s="107"/>
    </row>
    <row r="7" spans="1:12" ht="14.25" customHeight="1" x14ac:dyDescent="0.2">
      <c r="A7" s="41">
        <v>46084</v>
      </c>
      <c r="B7" s="36" t="s">
        <v>314</v>
      </c>
      <c r="C7" s="36" t="s">
        <v>334</v>
      </c>
      <c r="D7" s="36" t="s">
        <v>340</v>
      </c>
      <c r="E7" s="37">
        <v>318348</v>
      </c>
      <c r="F7" s="42">
        <v>0.08</v>
      </c>
      <c r="G7" s="37">
        <v>25468</v>
      </c>
      <c r="H7" s="37">
        <f t="shared" si="0"/>
        <v>343816</v>
      </c>
      <c r="I7" s="36" t="s">
        <v>17</v>
      </c>
      <c r="J7" s="36" t="s">
        <v>28</v>
      </c>
      <c r="K7" s="107"/>
    </row>
    <row r="8" spans="1:12" ht="14.25" customHeight="1" x14ac:dyDescent="0.2">
      <c r="A8" s="41">
        <v>46091</v>
      </c>
      <c r="B8" s="36" t="s">
        <v>315</v>
      </c>
      <c r="C8" s="36" t="s">
        <v>334</v>
      </c>
      <c r="D8" s="36" t="s">
        <v>341</v>
      </c>
      <c r="E8" s="37">
        <v>201060</v>
      </c>
      <c r="F8" s="42">
        <v>0.08</v>
      </c>
      <c r="G8" s="37">
        <v>16085</v>
      </c>
      <c r="H8" s="37">
        <f t="shared" si="0"/>
        <v>217145</v>
      </c>
      <c r="I8" s="36" t="s">
        <v>17</v>
      </c>
      <c r="J8" s="36" t="s">
        <v>28</v>
      </c>
      <c r="K8" s="107"/>
      <c r="L8" s="108"/>
    </row>
    <row r="9" spans="1:12" ht="14.25" customHeight="1" x14ac:dyDescent="0.2">
      <c r="A9" s="41">
        <v>46092</v>
      </c>
      <c r="B9" s="36" t="s">
        <v>316</v>
      </c>
      <c r="C9" s="36" t="s">
        <v>334</v>
      </c>
      <c r="D9" s="36" t="s">
        <v>342</v>
      </c>
      <c r="E9" s="37">
        <v>3542022</v>
      </c>
      <c r="F9" s="42">
        <v>0.08</v>
      </c>
      <c r="G9" s="37">
        <v>283362</v>
      </c>
      <c r="H9" s="37">
        <f t="shared" si="0"/>
        <v>3825384</v>
      </c>
      <c r="I9" s="36" t="s">
        <v>16</v>
      </c>
      <c r="J9" s="36" t="s">
        <v>26</v>
      </c>
      <c r="K9" s="107"/>
      <c r="L9" s="108"/>
    </row>
    <row r="10" spans="1:12" ht="14.25" customHeight="1" x14ac:dyDescent="0.2">
      <c r="A10" s="41">
        <v>46092</v>
      </c>
      <c r="B10" s="36" t="s">
        <v>317</v>
      </c>
      <c r="C10" s="36" t="s">
        <v>334</v>
      </c>
      <c r="D10" s="36" t="s">
        <v>343</v>
      </c>
      <c r="E10" s="37">
        <v>20106</v>
      </c>
      <c r="F10" s="42">
        <v>0.08</v>
      </c>
      <c r="G10" s="37">
        <v>1608</v>
      </c>
      <c r="H10" s="37">
        <f t="shared" si="0"/>
        <v>21714</v>
      </c>
      <c r="I10" s="36" t="s">
        <v>14</v>
      </c>
      <c r="J10" s="36" t="s">
        <v>27</v>
      </c>
      <c r="K10" s="107"/>
      <c r="L10" s="108"/>
    </row>
    <row r="11" spans="1:12" ht="14.25" customHeight="1" x14ac:dyDescent="0.2">
      <c r="A11" s="41">
        <v>46091</v>
      </c>
      <c r="B11" s="36" t="s">
        <v>318</v>
      </c>
      <c r="C11" s="36" t="s">
        <v>334</v>
      </c>
      <c r="D11" s="36" t="s">
        <v>344</v>
      </c>
      <c r="E11" s="37">
        <v>318348</v>
      </c>
      <c r="F11" s="42">
        <v>0.08</v>
      </c>
      <c r="G11" s="37">
        <v>25468</v>
      </c>
      <c r="H11" s="37">
        <f t="shared" si="0"/>
        <v>343816</v>
      </c>
      <c r="I11" s="36" t="s">
        <v>17</v>
      </c>
      <c r="J11" s="36" t="s">
        <v>28</v>
      </c>
      <c r="K11" s="107"/>
      <c r="L11" s="108"/>
    </row>
    <row r="12" spans="1:12" ht="14.25" customHeight="1" x14ac:dyDescent="0.2">
      <c r="A12" s="41">
        <v>46092</v>
      </c>
      <c r="B12" s="36" t="s">
        <v>319</v>
      </c>
      <c r="C12" s="36" t="s">
        <v>334</v>
      </c>
      <c r="D12" s="36" t="s">
        <v>345</v>
      </c>
      <c r="E12" s="37">
        <v>3563252</v>
      </c>
      <c r="F12" s="42">
        <v>0.08</v>
      </c>
      <c r="G12" s="37">
        <v>285060</v>
      </c>
      <c r="H12" s="37">
        <f t="shared" si="0"/>
        <v>3848312</v>
      </c>
      <c r="I12" s="36" t="s">
        <v>16</v>
      </c>
      <c r="J12" s="36" t="s">
        <v>26</v>
      </c>
      <c r="K12" s="107"/>
      <c r="L12" s="108"/>
    </row>
    <row r="13" spans="1:12" ht="14.25" customHeight="1" x14ac:dyDescent="0.2">
      <c r="A13" s="41">
        <v>46092</v>
      </c>
      <c r="B13" s="36" t="s">
        <v>320</v>
      </c>
      <c r="C13" s="36" t="s">
        <v>334</v>
      </c>
      <c r="D13" s="36" t="s">
        <v>346</v>
      </c>
      <c r="E13" s="37">
        <v>318348</v>
      </c>
      <c r="F13" s="42">
        <v>0.08</v>
      </c>
      <c r="G13" s="37">
        <v>25468</v>
      </c>
      <c r="H13" s="37">
        <f t="shared" si="0"/>
        <v>343816</v>
      </c>
      <c r="I13" s="36" t="s">
        <v>14</v>
      </c>
      <c r="J13" s="36" t="s">
        <v>27</v>
      </c>
      <c r="K13" s="107"/>
      <c r="L13" s="108"/>
    </row>
    <row r="14" spans="1:12" ht="14.25" customHeight="1" x14ac:dyDescent="0.2">
      <c r="A14" s="41">
        <v>46099</v>
      </c>
      <c r="B14" s="36" t="s">
        <v>321</v>
      </c>
      <c r="C14" s="36" t="s">
        <v>334</v>
      </c>
      <c r="D14" s="36" t="s">
        <v>347</v>
      </c>
      <c r="E14" s="37">
        <v>6835501</v>
      </c>
      <c r="F14" s="42">
        <v>0.08</v>
      </c>
      <c r="G14" s="37">
        <v>546840</v>
      </c>
      <c r="H14" s="37">
        <f t="shared" si="0"/>
        <v>7382341</v>
      </c>
      <c r="I14" s="36" t="s">
        <v>16</v>
      </c>
      <c r="J14" s="36" t="s">
        <v>26</v>
      </c>
      <c r="K14" s="107"/>
      <c r="L14" s="108"/>
    </row>
    <row r="15" spans="1:12" ht="14.25" customHeight="1" x14ac:dyDescent="0.2">
      <c r="A15" s="41">
        <v>46099</v>
      </c>
      <c r="B15" s="36" t="s">
        <v>322</v>
      </c>
      <c r="C15" s="36" t="s">
        <v>334</v>
      </c>
      <c r="D15" s="36" t="s">
        <v>348</v>
      </c>
      <c r="E15" s="37">
        <v>799736</v>
      </c>
      <c r="F15" s="42">
        <v>0.08</v>
      </c>
      <c r="G15" s="37">
        <v>63979</v>
      </c>
      <c r="H15" s="37">
        <f t="shared" si="0"/>
        <v>863715</v>
      </c>
      <c r="I15" s="36" t="s">
        <v>14</v>
      </c>
      <c r="J15" s="36" t="s">
        <v>27</v>
      </c>
      <c r="K15" s="107"/>
    </row>
    <row r="16" spans="1:12" ht="14.25" customHeight="1" x14ac:dyDescent="0.2">
      <c r="A16" s="41">
        <v>46099</v>
      </c>
      <c r="B16" s="36" t="s">
        <v>323</v>
      </c>
      <c r="C16" s="36" t="s">
        <v>334</v>
      </c>
      <c r="D16" s="36" t="s">
        <v>349</v>
      </c>
      <c r="E16" s="37">
        <v>5615447</v>
      </c>
      <c r="F16" s="42">
        <v>0.08</v>
      </c>
      <c r="G16" s="37">
        <v>449236</v>
      </c>
      <c r="H16" s="37">
        <f t="shared" si="0"/>
        <v>6064683</v>
      </c>
      <c r="I16" s="36" t="s">
        <v>16</v>
      </c>
      <c r="J16" s="36" t="s">
        <v>26</v>
      </c>
      <c r="K16" s="107"/>
    </row>
    <row r="17" spans="1:11" ht="14.25" customHeight="1" x14ac:dyDescent="0.2">
      <c r="A17" s="41">
        <v>46099</v>
      </c>
      <c r="B17" s="36" t="s">
        <v>324</v>
      </c>
      <c r="C17" s="36" t="s">
        <v>334</v>
      </c>
      <c r="D17" s="36" t="s">
        <v>350</v>
      </c>
      <c r="E17" s="37">
        <v>407708</v>
      </c>
      <c r="F17" s="42">
        <v>0.08</v>
      </c>
      <c r="G17" s="37">
        <v>32617</v>
      </c>
      <c r="H17" s="37">
        <f t="shared" si="0"/>
        <v>440325</v>
      </c>
      <c r="I17" s="36" t="s">
        <v>14</v>
      </c>
      <c r="J17" s="36" t="s">
        <v>27</v>
      </c>
      <c r="K17" s="107"/>
    </row>
    <row r="18" spans="1:11" ht="14.25" customHeight="1" x14ac:dyDescent="0.2">
      <c r="A18" s="41">
        <v>46106</v>
      </c>
      <c r="B18" s="36" t="s">
        <v>325</v>
      </c>
      <c r="C18" s="36" t="s">
        <v>334</v>
      </c>
      <c r="D18" s="36" t="s">
        <v>351</v>
      </c>
      <c r="E18" s="37">
        <v>6126368</v>
      </c>
      <c r="F18" s="42">
        <v>0.08</v>
      </c>
      <c r="G18" s="37">
        <v>490109</v>
      </c>
      <c r="H18" s="37">
        <f t="shared" si="0"/>
        <v>6616477</v>
      </c>
      <c r="I18" s="36" t="s">
        <v>16</v>
      </c>
      <c r="J18" s="36" t="s">
        <v>26</v>
      </c>
      <c r="K18" s="107"/>
    </row>
    <row r="19" spans="1:11" ht="14.25" customHeight="1" x14ac:dyDescent="0.2">
      <c r="A19" s="41">
        <v>46106</v>
      </c>
      <c r="B19" s="36" t="s">
        <v>326</v>
      </c>
      <c r="C19" s="36" t="s">
        <v>334</v>
      </c>
      <c r="D19" s="36" t="s">
        <v>352</v>
      </c>
      <c r="E19" s="37">
        <v>240494</v>
      </c>
      <c r="F19" s="42">
        <v>0.08</v>
      </c>
      <c r="G19" s="37">
        <v>19240</v>
      </c>
      <c r="H19" s="37">
        <f t="shared" si="0"/>
        <v>259734</v>
      </c>
      <c r="I19" s="36" t="s">
        <v>14</v>
      </c>
      <c r="J19" s="36" t="s">
        <v>27</v>
      </c>
      <c r="K19" s="107"/>
    </row>
    <row r="20" spans="1:11" ht="14.25" customHeight="1" x14ac:dyDescent="0.2">
      <c r="A20" s="41">
        <v>46105</v>
      </c>
      <c r="B20" s="36" t="s">
        <v>327</v>
      </c>
      <c r="C20" s="36" t="s">
        <v>334</v>
      </c>
      <c r="D20" s="36" t="s">
        <v>353</v>
      </c>
      <c r="E20" s="37">
        <v>541748</v>
      </c>
      <c r="F20" s="42">
        <v>0.08</v>
      </c>
      <c r="G20" s="37">
        <v>43340</v>
      </c>
      <c r="H20" s="37">
        <f t="shared" si="0"/>
        <v>585088</v>
      </c>
      <c r="I20" s="36" t="s">
        <v>17</v>
      </c>
      <c r="J20" s="36" t="s">
        <v>28</v>
      </c>
      <c r="K20" s="107"/>
    </row>
    <row r="21" spans="1:11" ht="14.25" customHeight="1" x14ac:dyDescent="0.2">
      <c r="A21" s="41">
        <v>46106</v>
      </c>
      <c r="B21" s="36" t="s">
        <v>328</v>
      </c>
      <c r="C21" s="36" t="s">
        <v>334</v>
      </c>
      <c r="D21" s="36" t="s">
        <v>354</v>
      </c>
      <c r="E21" s="37">
        <v>4227615</v>
      </c>
      <c r="F21" s="42">
        <v>0.08</v>
      </c>
      <c r="G21" s="37">
        <v>338209</v>
      </c>
      <c r="H21" s="37">
        <f t="shared" si="0"/>
        <v>4565824</v>
      </c>
      <c r="I21" s="36" t="s">
        <v>16</v>
      </c>
      <c r="J21" s="36" t="s">
        <v>26</v>
      </c>
      <c r="K21" s="107"/>
    </row>
    <row r="22" spans="1:11" ht="14.25" customHeight="1" x14ac:dyDescent="0.2">
      <c r="A22" s="41">
        <v>46106</v>
      </c>
      <c r="B22" s="36" t="s">
        <v>329</v>
      </c>
      <c r="C22" s="36" t="s">
        <v>334</v>
      </c>
      <c r="D22" s="36" t="s">
        <v>355</v>
      </c>
      <c r="E22" s="37">
        <v>223400</v>
      </c>
      <c r="F22" s="42">
        <v>0.08</v>
      </c>
      <c r="G22" s="37">
        <v>17872</v>
      </c>
      <c r="H22" s="37">
        <f t="shared" si="0"/>
        <v>241272</v>
      </c>
      <c r="I22" s="36" t="s">
        <v>14</v>
      </c>
      <c r="J22" s="36" t="s">
        <v>27</v>
      </c>
      <c r="K22" s="107"/>
    </row>
    <row r="23" spans="1:11" ht="14.25" customHeight="1" x14ac:dyDescent="0.2">
      <c r="A23" s="41">
        <v>46112</v>
      </c>
      <c r="B23" s="36" t="s">
        <v>330</v>
      </c>
      <c r="C23" s="36" t="s">
        <v>334</v>
      </c>
      <c r="D23" s="36" t="s">
        <v>356</v>
      </c>
      <c r="E23" s="37">
        <v>5212600</v>
      </c>
      <c r="F23" s="42">
        <v>0.08</v>
      </c>
      <c r="G23" s="37">
        <v>417008</v>
      </c>
      <c r="H23" s="37">
        <f t="shared" si="0"/>
        <v>5629608</v>
      </c>
      <c r="I23" s="36" t="s">
        <v>16</v>
      </c>
      <c r="J23" s="36" t="s">
        <v>26</v>
      </c>
      <c r="K23" s="107"/>
    </row>
    <row r="24" spans="1:11" ht="14.25" customHeight="1" x14ac:dyDescent="0.2">
      <c r="A24" s="41">
        <v>46112</v>
      </c>
      <c r="B24" s="36" t="s">
        <v>331</v>
      </c>
      <c r="C24" s="36" t="s">
        <v>334</v>
      </c>
      <c r="D24" s="36" t="s">
        <v>357</v>
      </c>
      <c r="E24" s="37">
        <v>104684</v>
      </c>
      <c r="F24" s="42">
        <v>0.08</v>
      </c>
      <c r="G24" s="37">
        <v>8375</v>
      </c>
      <c r="H24" s="37">
        <f t="shared" si="0"/>
        <v>113059</v>
      </c>
      <c r="I24" s="36" t="s">
        <v>14</v>
      </c>
      <c r="J24" s="36" t="s">
        <v>27</v>
      </c>
      <c r="K24" s="107"/>
    </row>
    <row r="25" spans="1:11" ht="14.25" customHeight="1" x14ac:dyDescent="0.2">
      <c r="A25" s="41">
        <v>46112</v>
      </c>
      <c r="B25" s="36" t="s">
        <v>332</v>
      </c>
      <c r="C25" s="36" t="s">
        <v>334</v>
      </c>
      <c r="D25" s="36" t="s">
        <v>358</v>
      </c>
      <c r="E25" s="37">
        <v>3837134</v>
      </c>
      <c r="F25" s="42">
        <v>0.08</v>
      </c>
      <c r="G25" s="37">
        <v>306971</v>
      </c>
      <c r="H25" s="37">
        <f t="shared" ref="H25" si="1">+E25+G25</f>
        <v>4144105</v>
      </c>
      <c r="I25" s="36" t="s">
        <v>16</v>
      </c>
      <c r="J25" s="36" t="s">
        <v>26</v>
      </c>
      <c r="K25" s="107"/>
    </row>
    <row r="26" spans="1:11" ht="14.25" customHeight="1" x14ac:dyDescent="0.2">
      <c r="A26" s="41">
        <v>46112</v>
      </c>
      <c r="B26" s="36" t="s">
        <v>333</v>
      </c>
      <c r="C26" s="36" t="s">
        <v>334</v>
      </c>
      <c r="D26" s="36" t="s">
        <v>359</v>
      </c>
      <c r="E26" s="37">
        <v>96815</v>
      </c>
      <c r="F26" s="42">
        <v>0.08</v>
      </c>
      <c r="G26" s="37">
        <v>7745</v>
      </c>
      <c r="H26" s="37">
        <f t="shared" si="0"/>
        <v>104560</v>
      </c>
      <c r="I26" s="36" t="s">
        <v>14</v>
      </c>
      <c r="J26" s="36" t="s">
        <v>27</v>
      </c>
      <c r="K26" s="107"/>
    </row>
    <row r="27" spans="1:11" ht="14.25" customHeight="1" x14ac:dyDescent="0.2">
      <c r="A27" s="41">
        <v>46104</v>
      </c>
      <c r="B27" s="36" t="s">
        <v>443</v>
      </c>
      <c r="C27" s="36"/>
      <c r="D27" s="36" t="s">
        <v>444</v>
      </c>
      <c r="E27" s="37">
        <v>-200000</v>
      </c>
      <c r="F27" s="42">
        <v>0.08</v>
      </c>
      <c r="G27" s="37">
        <v>-16000</v>
      </c>
      <c r="H27" s="37">
        <f t="shared" si="0"/>
        <v>-216000</v>
      </c>
      <c r="I27" s="36" t="s">
        <v>16</v>
      </c>
      <c r="J27" s="36" t="s">
        <v>26</v>
      </c>
    </row>
    <row r="28" spans="1:11" ht="14.25" customHeight="1" x14ac:dyDescent="0.2">
      <c r="A28" s="41">
        <v>46082</v>
      </c>
      <c r="B28" s="36"/>
      <c r="C28" s="36"/>
      <c r="D28" s="36" t="s">
        <v>360</v>
      </c>
      <c r="E28" s="37">
        <v>-30884</v>
      </c>
      <c r="F28" s="42">
        <v>0.08</v>
      </c>
      <c r="G28" s="37">
        <v>-2471</v>
      </c>
      <c r="H28" s="37">
        <f t="shared" si="0"/>
        <v>-33355</v>
      </c>
      <c r="I28" s="36" t="s">
        <v>16</v>
      </c>
      <c r="J28" s="36" t="s">
        <v>26</v>
      </c>
    </row>
    <row r="29" spans="1:11" ht="14.25" customHeight="1" x14ac:dyDescent="0.2">
      <c r="A29" s="41">
        <v>46082</v>
      </c>
      <c r="B29" s="36"/>
      <c r="C29" s="36"/>
      <c r="D29" s="36" t="s">
        <v>361</v>
      </c>
      <c r="E29" s="37">
        <v>-33518</v>
      </c>
      <c r="F29" s="42">
        <v>0.08</v>
      </c>
      <c r="G29" s="37">
        <v>-2681</v>
      </c>
      <c r="H29" s="37">
        <f t="shared" si="0"/>
        <v>-36199</v>
      </c>
      <c r="I29" s="36" t="s">
        <v>16</v>
      </c>
      <c r="J29" s="36" t="s">
        <v>26</v>
      </c>
    </row>
    <row r="30" spans="1:11" ht="14.25" customHeight="1" x14ac:dyDescent="0.2">
      <c r="A30" s="41">
        <v>46082</v>
      </c>
      <c r="B30" s="36"/>
      <c r="C30" s="36"/>
      <c r="D30" s="36" t="s">
        <v>362</v>
      </c>
      <c r="E30" s="37">
        <v>-16759</v>
      </c>
      <c r="F30" s="42">
        <v>0.08</v>
      </c>
      <c r="G30" s="37">
        <v>-1341</v>
      </c>
      <c r="H30" s="37">
        <f t="shared" si="0"/>
        <v>-18100</v>
      </c>
      <c r="I30" s="36" t="s">
        <v>16</v>
      </c>
      <c r="J30" s="36" t="s">
        <v>26</v>
      </c>
    </row>
    <row r="31" spans="1:11" ht="14.25" customHeight="1" x14ac:dyDescent="0.2">
      <c r="A31" s="41">
        <v>46082</v>
      </c>
      <c r="B31" s="36"/>
      <c r="C31" s="36"/>
      <c r="D31" s="36" t="s">
        <v>363</v>
      </c>
      <c r="E31" s="37">
        <v>-30884</v>
      </c>
      <c r="F31" s="42">
        <v>0.08</v>
      </c>
      <c r="G31" s="37">
        <v>-2471</v>
      </c>
      <c r="H31" s="37">
        <f t="shared" si="0"/>
        <v>-33355</v>
      </c>
      <c r="I31" s="36" t="s">
        <v>16</v>
      </c>
      <c r="J31" s="36" t="s">
        <v>26</v>
      </c>
    </row>
    <row r="32" spans="1:11" ht="14.25" customHeight="1" x14ac:dyDescent="0.2">
      <c r="A32" s="41">
        <v>46084</v>
      </c>
      <c r="B32" s="36"/>
      <c r="C32" s="36"/>
      <c r="D32" s="36" t="s">
        <v>364</v>
      </c>
      <c r="E32" s="37">
        <v>-30884</v>
      </c>
      <c r="F32" s="42">
        <v>0.08</v>
      </c>
      <c r="G32" s="37">
        <v>-2471</v>
      </c>
      <c r="H32" s="37">
        <f t="shared" si="0"/>
        <v>-33355</v>
      </c>
      <c r="I32" s="36" t="s">
        <v>16</v>
      </c>
      <c r="J32" s="36" t="s">
        <v>26</v>
      </c>
    </row>
    <row r="33" spans="1:10" ht="14.25" customHeight="1" x14ac:dyDescent="0.2">
      <c r="A33" s="41">
        <v>46085</v>
      </c>
      <c r="B33" s="36"/>
      <c r="C33" s="36"/>
      <c r="D33" s="36" t="s">
        <v>365</v>
      </c>
      <c r="E33" s="37">
        <v>-16759</v>
      </c>
      <c r="F33" s="42">
        <v>0.08</v>
      </c>
      <c r="G33" s="37">
        <v>-1341</v>
      </c>
      <c r="H33" s="37">
        <f t="shared" si="0"/>
        <v>-18100</v>
      </c>
      <c r="I33" s="36" t="s">
        <v>16</v>
      </c>
      <c r="J33" s="36" t="s">
        <v>26</v>
      </c>
    </row>
    <row r="34" spans="1:10" ht="14.25" customHeight="1" x14ac:dyDescent="0.2">
      <c r="A34" s="41">
        <v>46085</v>
      </c>
      <c r="B34" s="36"/>
      <c r="C34" s="36"/>
      <c r="D34" s="36" t="s">
        <v>366</v>
      </c>
      <c r="E34" s="37">
        <v>-212232</v>
      </c>
      <c r="F34" s="42">
        <v>0.08</v>
      </c>
      <c r="G34" s="37">
        <v>-16979</v>
      </c>
      <c r="H34" s="37">
        <f t="shared" si="0"/>
        <v>-229211</v>
      </c>
      <c r="I34" s="36" t="s">
        <v>16</v>
      </c>
      <c r="J34" s="36" t="s">
        <v>26</v>
      </c>
    </row>
    <row r="35" spans="1:10" ht="14.25" customHeight="1" x14ac:dyDescent="0.2">
      <c r="A35" s="41">
        <v>46085</v>
      </c>
      <c r="B35" s="36"/>
      <c r="C35" s="36"/>
      <c r="D35" s="36" t="s">
        <v>367</v>
      </c>
      <c r="E35" s="37">
        <v>-16759</v>
      </c>
      <c r="F35" s="42">
        <v>0.08</v>
      </c>
      <c r="G35" s="37">
        <v>-1341</v>
      </c>
      <c r="H35" s="37">
        <f t="shared" si="0"/>
        <v>-18100</v>
      </c>
      <c r="I35" s="36" t="s">
        <v>16</v>
      </c>
      <c r="J35" s="36" t="s">
        <v>26</v>
      </c>
    </row>
    <row r="36" spans="1:10" ht="14.25" customHeight="1" x14ac:dyDescent="0.2">
      <c r="A36" s="41">
        <v>46085</v>
      </c>
      <c r="B36" s="36"/>
      <c r="C36" s="36"/>
      <c r="D36" s="36" t="s">
        <v>368</v>
      </c>
      <c r="E36" s="37">
        <v>-61768</v>
      </c>
      <c r="F36" s="42">
        <v>0.08</v>
      </c>
      <c r="G36" s="37">
        <v>-4941</v>
      </c>
      <c r="H36" s="37">
        <f t="shared" si="0"/>
        <v>-66709</v>
      </c>
      <c r="I36" s="36" t="s">
        <v>16</v>
      </c>
      <c r="J36" s="36" t="s">
        <v>26</v>
      </c>
    </row>
    <row r="37" spans="1:10" ht="14.25" customHeight="1" x14ac:dyDescent="0.2">
      <c r="A37" s="41">
        <v>46085</v>
      </c>
      <c r="B37" s="36"/>
      <c r="C37" s="36"/>
      <c r="D37" s="36" t="s">
        <v>369</v>
      </c>
      <c r="E37" s="37">
        <v>-126170</v>
      </c>
      <c r="F37" s="42">
        <v>0.08</v>
      </c>
      <c r="G37" s="37">
        <v>-10094</v>
      </c>
      <c r="H37" s="37">
        <f t="shared" si="0"/>
        <v>-136264</v>
      </c>
      <c r="I37" s="36" t="s">
        <v>16</v>
      </c>
      <c r="J37" s="36" t="s">
        <v>26</v>
      </c>
    </row>
    <row r="38" spans="1:10" ht="14.25" customHeight="1" x14ac:dyDescent="0.2">
      <c r="A38" s="41">
        <v>46085</v>
      </c>
      <c r="B38" s="36"/>
      <c r="C38" s="36"/>
      <c r="D38" s="36" t="s">
        <v>370</v>
      </c>
      <c r="E38" s="37">
        <v>-30884</v>
      </c>
      <c r="F38" s="42">
        <v>0.08</v>
      </c>
      <c r="G38" s="37">
        <v>-2471</v>
      </c>
      <c r="H38" s="37">
        <f t="shared" si="0"/>
        <v>-33355</v>
      </c>
      <c r="I38" s="36" t="s">
        <v>16</v>
      </c>
      <c r="J38" s="36" t="s">
        <v>26</v>
      </c>
    </row>
    <row r="39" spans="1:10" ht="14.25" customHeight="1" x14ac:dyDescent="0.2">
      <c r="A39" s="41">
        <v>46085</v>
      </c>
      <c r="B39" s="36"/>
      <c r="C39" s="36"/>
      <c r="D39" s="36" t="s">
        <v>371</v>
      </c>
      <c r="E39" s="37">
        <v>-106116</v>
      </c>
      <c r="F39" s="42">
        <v>0.08</v>
      </c>
      <c r="G39" s="37">
        <v>-8489</v>
      </c>
      <c r="H39" s="37">
        <f t="shared" si="0"/>
        <v>-114605</v>
      </c>
      <c r="I39" s="36" t="s">
        <v>16</v>
      </c>
      <c r="J39" s="36" t="s">
        <v>26</v>
      </c>
    </row>
    <row r="40" spans="1:10" ht="14.25" customHeight="1" x14ac:dyDescent="0.2">
      <c r="A40" s="41">
        <v>46085</v>
      </c>
      <c r="B40" s="36"/>
      <c r="C40" s="36"/>
      <c r="D40" s="36" t="s">
        <v>372</v>
      </c>
      <c r="E40" s="37">
        <v>-39434</v>
      </c>
      <c r="F40" s="42">
        <v>0.08</v>
      </c>
      <c r="G40" s="37">
        <v>-3155</v>
      </c>
      <c r="H40" s="37">
        <f t="shared" si="0"/>
        <v>-42589</v>
      </c>
      <c r="I40" s="36" t="s">
        <v>16</v>
      </c>
      <c r="J40" s="36" t="s">
        <v>26</v>
      </c>
    </row>
    <row r="41" spans="1:10" ht="14.25" customHeight="1" x14ac:dyDescent="0.2">
      <c r="A41" s="41">
        <v>46085</v>
      </c>
      <c r="B41" s="36"/>
      <c r="C41" s="36"/>
      <c r="D41" s="36" t="s">
        <v>373</v>
      </c>
      <c r="E41" s="37">
        <v>-33518</v>
      </c>
      <c r="F41" s="42">
        <v>0.08</v>
      </c>
      <c r="G41" s="37">
        <v>-2681</v>
      </c>
      <c r="H41" s="37">
        <f t="shared" si="0"/>
        <v>-36199</v>
      </c>
      <c r="I41" s="36" t="s">
        <v>16</v>
      </c>
      <c r="J41" s="36" t="s">
        <v>26</v>
      </c>
    </row>
    <row r="42" spans="1:10" ht="14.25" customHeight="1" x14ac:dyDescent="0.2">
      <c r="A42" s="41">
        <v>46085</v>
      </c>
      <c r="B42" s="36"/>
      <c r="C42" s="36"/>
      <c r="D42" s="36" t="s">
        <v>374</v>
      </c>
      <c r="E42" s="37">
        <v>-33518</v>
      </c>
      <c r="F42" s="42">
        <v>0.08</v>
      </c>
      <c r="G42" s="37">
        <v>-2681</v>
      </c>
      <c r="H42" s="37">
        <f t="shared" si="0"/>
        <v>-36199</v>
      </c>
      <c r="I42" s="36" t="s">
        <v>16</v>
      </c>
      <c r="J42" s="36" t="s">
        <v>26</v>
      </c>
    </row>
    <row r="43" spans="1:10" ht="14.25" customHeight="1" x14ac:dyDescent="0.2">
      <c r="A43" s="41">
        <v>46085</v>
      </c>
      <c r="B43" s="36"/>
      <c r="C43" s="36"/>
      <c r="D43" s="36" t="s">
        <v>375</v>
      </c>
      <c r="E43" s="37">
        <v>-33518</v>
      </c>
      <c r="F43" s="42">
        <v>0.08</v>
      </c>
      <c r="G43" s="37">
        <v>-2681</v>
      </c>
      <c r="H43" s="37">
        <f t="shared" si="0"/>
        <v>-36199</v>
      </c>
      <c r="I43" s="36" t="s">
        <v>16</v>
      </c>
      <c r="J43" s="36" t="s">
        <v>26</v>
      </c>
    </row>
    <row r="44" spans="1:10" ht="14.25" customHeight="1" x14ac:dyDescent="0.2">
      <c r="A44" s="41">
        <v>46085</v>
      </c>
      <c r="B44" s="36"/>
      <c r="C44" s="36"/>
      <c r="D44" s="36" t="s">
        <v>376</v>
      </c>
      <c r="E44" s="37">
        <v>-106116</v>
      </c>
      <c r="F44" s="42">
        <v>0.08</v>
      </c>
      <c r="G44" s="37">
        <v>-8489</v>
      </c>
      <c r="H44" s="37">
        <f t="shared" si="0"/>
        <v>-114605</v>
      </c>
      <c r="I44" s="36" t="s">
        <v>16</v>
      </c>
      <c r="J44" s="36" t="s">
        <v>26</v>
      </c>
    </row>
    <row r="45" spans="1:10" ht="14.25" customHeight="1" x14ac:dyDescent="0.2">
      <c r="A45" s="41">
        <v>46085</v>
      </c>
      <c r="B45" s="36"/>
      <c r="C45" s="36"/>
      <c r="D45" s="36" t="s">
        <v>377</v>
      </c>
      <c r="E45" s="37">
        <v>-212232</v>
      </c>
      <c r="F45" s="42">
        <v>0.08</v>
      </c>
      <c r="G45" s="37">
        <v>-16979</v>
      </c>
      <c r="H45" s="37">
        <f t="shared" si="0"/>
        <v>-229211</v>
      </c>
      <c r="I45" s="36" t="s">
        <v>16</v>
      </c>
      <c r="J45" s="36" t="s">
        <v>26</v>
      </c>
    </row>
    <row r="46" spans="1:10" ht="14.25" customHeight="1" x14ac:dyDescent="0.2">
      <c r="A46" s="41">
        <v>46087</v>
      </c>
      <c r="B46" s="36"/>
      <c r="C46" s="36"/>
      <c r="D46" s="36" t="s">
        <v>378</v>
      </c>
      <c r="E46" s="37">
        <v>-61768</v>
      </c>
      <c r="F46" s="42">
        <v>0.08</v>
      </c>
      <c r="G46" s="37">
        <v>-4941</v>
      </c>
      <c r="H46" s="37">
        <f t="shared" si="0"/>
        <v>-66709</v>
      </c>
      <c r="I46" s="36" t="s">
        <v>16</v>
      </c>
      <c r="J46" s="36" t="s">
        <v>26</v>
      </c>
    </row>
    <row r="47" spans="1:10" ht="14.25" customHeight="1" x14ac:dyDescent="0.2">
      <c r="A47" s="41">
        <v>46087</v>
      </c>
      <c r="B47" s="36"/>
      <c r="C47" s="36"/>
      <c r="D47" s="36" t="s">
        <v>379</v>
      </c>
      <c r="E47" s="37">
        <v>-61768</v>
      </c>
      <c r="F47" s="42">
        <v>0.08</v>
      </c>
      <c r="G47" s="37">
        <v>-4941</v>
      </c>
      <c r="H47" s="37">
        <f t="shared" si="0"/>
        <v>-66709</v>
      </c>
      <c r="I47" s="36" t="s">
        <v>16</v>
      </c>
      <c r="J47" s="36" t="s">
        <v>26</v>
      </c>
    </row>
    <row r="48" spans="1:10" ht="14.25" customHeight="1" x14ac:dyDescent="0.2">
      <c r="A48" s="41">
        <v>46088</v>
      </c>
      <c r="B48" s="36"/>
      <c r="C48" s="36"/>
      <c r="D48" s="36" t="s">
        <v>380</v>
      </c>
      <c r="E48" s="37">
        <v>-106116</v>
      </c>
      <c r="F48" s="42">
        <v>0.08</v>
      </c>
      <c r="G48" s="37">
        <v>-8489</v>
      </c>
      <c r="H48" s="37">
        <f t="shared" si="0"/>
        <v>-114605</v>
      </c>
      <c r="I48" s="36" t="s">
        <v>16</v>
      </c>
      <c r="J48" s="36" t="s">
        <v>26</v>
      </c>
    </row>
    <row r="49" spans="1:10" ht="14.25" customHeight="1" x14ac:dyDescent="0.2">
      <c r="A49" s="41">
        <v>46090</v>
      </c>
      <c r="B49" s="36"/>
      <c r="C49" s="36"/>
      <c r="D49" s="36" t="s">
        <v>381</v>
      </c>
      <c r="E49" s="37">
        <v>-16759</v>
      </c>
      <c r="F49" s="42">
        <v>0.08</v>
      </c>
      <c r="G49" s="37">
        <v>-1341</v>
      </c>
      <c r="H49" s="37">
        <f t="shared" si="0"/>
        <v>-18100</v>
      </c>
      <c r="I49" s="36" t="s">
        <v>16</v>
      </c>
      <c r="J49" s="36" t="s">
        <v>26</v>
      </c>
    </row>
    <row r="50" spans="1:10" ht="14.25" customHeight="1" x14ac:dyDescent="0.2">
      <c r="A50" s="41">
        <v>46090</v>
      </c>
      <c r="B50" s="36"/>
      <c r="C50" s="36"/>
      <c r="D50" s="36" t="s">
        <v>382</v>
      </c>
      <c r="E50" s="37">
        <v>-33518</v>
      </c>
      <c r="F50" s="42">
        <v>0.08</v>
      </c>
      <c r="G50" s="37">
        <v>-2681</v>
      </c>
      <c r="H50" s="37">
        <f t="shared" si="0"/>
        <v>-36199</v>
      </c>
      <c r="I50" s="36" t="s">
        <v>16</v>
      </c>
      <c r="J50" s="36" t="s">
        <v>26</v>
      </c>
    </row>
    <row r="51" spans="1:10" ht="14.25" customHeight="1" x14ac:dyDescent="0.2">
      <c r="A51" s="41">
        <v>46090</v>
      </c>
      <c r="B51" s="36"/>
      <c r="C51" s="36"/>
      <c r="D51" s="36" t="s">
        <v>383</v>
      </c>
      <c r="E51" s="37">
        <v>-30884</v>
      </c>
      <c r="F51" s="42">
        <v>0.08</v>
      </c>
      <c r="G51" s="37">
        <v>-2471</v>
      </c>
      <c r="H51" s="37">
        <f t="shared" si="0"/>
        <v>-33355</v>
      </c>
      <c r="I51" s="36" t="s">
        <v>16</v>
      </c>
      <c r="J51" s="36" t="s">
        <v>26</v>
      </c>
    </row>
    <row r="52" spans="1:10" ht="14.25" customHeight="1" x14ac:dyDescent="0.2">
      <c r="A52" s="41">
        <v>46090</v>
      </c>
      <c r="B52" s="36"/>
      <c r="C52" s="36"/>
      <c r="D52" s="36" t="s">
        <v>384</v>
      </c>
      <c r="E52" s="37">
        <v>-16759</v>
      </c>
      <c r="F52" s="42">
        <v>0.08</v>
      </c>
      <c r="G52" s="37">
        <v>-1341</v>
      </c>
      <c r="H52" s="37">
        <f t="shared" si="0"/>
        <v>-18100</v>
      </c>
      <c r="I52" s="36" t="s">
        <v>16</v>
      </c>
      <c r="J52" s="36" t="s">
        <v>26</v>
      </c>
    </row>
    <row r="53" spans="1:10" ht="14.25" customHeight="1" x14ac:dyDescent="0.2">
      <c r="A53" s="41">
        <v>46091</v>
      </c>
      <c r="B53" s="36"/>
      <c r="C53" s="36"/>
      <c r="D53" s="36" t="s">
        <v>385</v>
      </c>
      <c r="E53" s="37">
        <v>-212232</v>
      </c>
      <c r="F53" s="42">
        <v>0.08</v>
      </c>
      <c r="G53" s="37">
        <v>-16979</v>
      </c>
      <c r="H53" s="37">
        <f t="shared" si="0"/>
        <v>-229211</v>
      </c>
      <c r="I53" s="36" t="s">
        <v>16</v>
      </c>
      <c r="J53" s="36" t="s">
        <v>26</v>
      </c>
    </row>
    <row r="54" spans="1:10" ht="14.25" customHeight="1" x14ac:dyDescent="0.2">
      <c r="A54" s="41">
        <v>46091</v>
      </c>
      <c r="B54" s="36"/>
      <c r="C54" s="36"/>
      <c r="D54" s="36" t="s">
        <v>386</v>
      </c>
      <c r="E54" s="37">
        <v>-61768</v>
      </c>
      <c r="F54" s="42">
        <v>0.08</v>
      </c>
      <c r="G54" s="37">
        <v>-4941</v>
      </c>
      <c r="H54" s="37">
        <f t="shared" si="0"/>
        <v>-66709</v>
      </c>
      <c r="I54" s="36" t="s">
        <v>16</v>
      </c>
      <c r="J54" s="36" t="s">
        <v>26</v>
      </c>
    </row>
    <row r="55" spans="1:10" ht="14.25" customHeight="1" x14ac:dyDescent="0.2">
      <c r="A55" s="41">
        <v>46091</v>
      </c>
      <c r="B55" s="36"/>
      <c r="C55" s="36"/>
      <c r="D55" s="36" t="s">
        <v>387</v>
      </c>
      <c r="E55" s="37">
        <v>-61768</v>
      </c>
      <c r="F55" s="42">
        <v>0.08</v>
      </c>
      <c r="G55" s="37">
        <v>-4941</v>
      </c>
      <c r="H55" s="37">
        <f t="shared" si="0"/>
        <v>-66709</v>
      </c>
      <c r="I55" s="36" t="s">
        <v>16</v>
      </c>
      <c r="J55" s="36" t="s">
        <v>26</v>
      </c>
    </row>
    <row r="56" spans="1:10" ht="14.25" customHeight="1" x14ac:dyDescent="0.2">
      <c r="A56" s="41">
        <v>46091</v>
      </c>
      <c r="B56" s="36"/>
      <c r="C56" s="36"/>
      <c r="D56" s="36" t="s">
        <v>388</v>
      </c>
      <c r="E56" s="37">
        <v>-61768</v>
      </c>
      <c r="F56" s="42">
        <v>0.08</v>
      </c>
      <c r="G56" s="37">
        <v>-4941</v>
      </c>
      <c r="H56" s="37">
        <f t="shared" si="0"/>
        <v>-66709</v>
      </c>
      <c r="I56" s="36" t="s">
        <v>16</v>
      </c>
      <c r="J56" s="36" t="s">
        <v>26</v>
      </c>
    </row>
    <row r="57" spans="1:10" ht="14.25" customHeight="1" x14ac:dyDescent="0.2">
      <c r="A57" s="41">
        <v>46091</v>
      </c>
      <c r="B57" s="36"/>
      <c r="C57" s="36"/>
      <c r="D57" s="36" t="s">
        <v>389</v>
      </c>
      <c r="E57" s="37">
        <v>-61768</v>
      </c>
      <c r="F57" s="42">
        <v>0.08</v>
      </c>
      <c r="G57" s="37">
        <v>-4941</v>
      </c>
      <c r="H57" s="37">
        <f t="shared" si="0"/>
        <v>-66709</v>
      </c>
      <c r="I57" s="36" t="s">
        <v>16</v>
      </c>
      <c r="J57" s="36" t="s">
        <v>26</v>
      </c>
    </row>
    <row r="58" spans="1:10" ht="14.25" customHeight="1" x14ac:dyDescent="0.2">
      <c r="A58" s="41">
        <v>46091</v>
      </c>
      <c r="B58" s="36"/>
      <c r="C58" s="36"/>
      <c r="D58" s="36" t="s">
        <v>390</v>
      </c>
      <c r="E58" s="37">
        <v>-61768</v>
      </c>
      <c r="F58" s="42">
        <v>0.08</v>
      </c>
      <c r="G58" s="37">
        <v>-4941</v>
      </c>
      <c r="H58" s="37">
        <f t="shared" si="0"/>
        <v>-66709</v>
      </c>
      <c r="I58" s="36" t="s">
        <v>16</v>
      </c>
      <c r="J58" s="36" t="s">
        <v>26</v>
      </c>
    </row>
    <row r="59" spans="1:10" ht="14.25" customHeight="1" x14ac:dyDescent="0.2">
      <c r="A59" s="41">
        <v>46092</v>
      </c>
      <c r="B59" s="36"/>
      <c r="C59" s="36"/>
      <c r="D59" s="36" t="s">
        <v>391</v>
      </c>
      <c r="E59" s="37">
        <v>-19717</v>
      </c>
      <c r="F59" s="42">
        <v>0.08</v>
      </c>
      <c r="G59" s="37">
        <v>-1577</v>
      </c>
      <c r="H59" s="37">
        <f t="shared" si="0"/>
        <v>-21294</v>
      </c>
      <c r="I59" s="36" t="s">
        <v>16</v>
      </c>
      <c r="J59" s="36" t="s">
        <v>26</v>
      </c>
    </row>
    <row r="60" spans="1:10" ht="14.25" customHeight="1" x14ac:dyDescent="0.2">
      <c r="A60" s="41">
        <v>46092</v>
      </c>
      <c r="B60" s="36"/>
      <c r="C60" s="36"/>
      <c r="D60" s="36" t="s">
        <v>392</v>
      </c>
      <c r="E60" s="37">
        <v>-39434</v>
      </c>
      <c r="F60" s="42">
        <v>0.08</v>
      </c>
      <c r="G60" s="37">
        <v>-3155</v>
      </c>
      <c r="H60" s="37">
        <f t="shared" si="0"/>
        <v>-42589</v>
      </c>
      <c r="I60" s="36" t="s">
        <v>16</v>
      </c>
      <c r="J60" s="36" t="s">
        <v>26</v>
      </c>
    </row>
    <row r="61" spans="1:10" ht="14.25" customHeight="1" x14ac:dyDescent="0.2">
      <c r="A61" s="41">
        <v>46093</v>
      </c>
      <c r="B61" s="36"/>
      <c r="C61" s="36"/>
      <c r="D61" s="36" t="s">
        <v>393</v>
      </c>
      <c r="E61" s="37">
        <v>-106116</v>
      </c>
      <c r="F61" s="42">
        <v>0.08</v>
      </c>
      <c r="G61" s="37">
        <v>-8489</v>
      </c>
      <c r="H61" s="37">
        <f t="shared" si="0"/>
        <v>-114605</v>
      </c>
      <c r="I61" s="36" t="s">
        <v>17</v>
      </c>
      <c r="J61" s="36" t="s">
        <v>28</v>
      </c>
    </row>
    <row r="62" spans="1:10" ht="14.25" customHeight="1" x14ac:dyDescent="0.2">
      <c r="A62" s="41">
        <v>46093</v>
      </c>
      <c r="B62" s="36"/>
      <c r="C62" s="36"/>
      <c r="D62" s="36" t="s">
        <v>394</v>
      </c>
      <c r="E62" s="37">
        <v>-30884</v>
      </c>
      <c r="F62" s="42">
        <v>0.08</v>
      </c>
      <c r="G62" s="37">
        <v>-2471</v>
      </c>
      <c r="H62" s="37">
        <f t="shared" si="0"/>
        <v>-33355</v>
      </c>
      <c r="I62" s="36" t="s">
        <v>16</v>
      </c>
      <c r="J62" s="36" t="s">
        <v>26</v>
      </c>
    </row>
    <row r="63" spans="1:10" ht="14.25" customHeight="1" x14ac:dyDescent="0.2">
      <c r="A63" s="41">
        <v>46093</v>
      </c>
      <c r="B63" s="36"/>
      <c r="C63" s="36"/>
      <c r="D63" s="36" t="s">
        <v>395</v>
      </c>
      <c r="E63" s="37">
        <v>-16759</v>
      </c>
      <c r="F63" s="42">
        <v>0.08</v>
      </c>
      <c r="G63" s="37">
        <v>-1341</v>
      </c>
      <c r="H63" s="37">
        <f t="shared" si="0"/>
        <v>-18100</v>
      </c>
      <c r="I63" s="36" t="s">
        <v>16</v>
      </c>
      <c r="J63" s="36" t="s">
        <v>26</v>
      </c>
    </row>
    <row r="64" spans="1:10" ht="14.25" customHeight="1" x14ac:dyDescent="0.2">
      <c r="A64" s="41">
        <v>46093</v>
      </c>
      <c r="B64" s="36"/>
      <c r="C64" s="36"/>
      <c r="D64" s="36" t="s">
        <v>396</v>
      </c>
      <c r="E64" s="37">
        <v>-33518</v>
      </c>
      <c r="F64" s="42">
        <v>0.08</v>
      </c>
      <c r="G64" s="37">
        <v>-2681</v>
      </c>
      <c r="H64" s="37">
        <f t="shared" si="0"/>
        <v>-36199</v>
      </c>
      <c r="I64" s="36" t="s">
        <v>16</v>
      </c>
      <c r="J64" s="36" t="s">
        <v>26</v>
      </c>
    </row>
    <row r="65" spans="1:10" ht="14.25" customHeight="1" x14ac:dyDescent="0.2">
      <c r="A65" s="41">
        <v>46093</v>
      </c>
      <c r="B65" s="36"/>
      <c r="C65" s="36"/>
      <c r="D65" s="36" t="s">
        <v>397</v>
      </c>
      <c r="E65" s="37">
        <v>-30884</v>
      </c>
      <c r="F65" s="42">
        <v>0.08</v>
      </c>
      <c r="G65" s="37">
        <v>-2471</v>
      </c>
      <c r="H65" s="37">
        <f t="shared" si="0"/>
        <v>-33355</v>
      </c>
      <c r="I65" s="36" t="s">
        <v>16</v>
      </c>
      <c r="J65" s="36" t="s">
        <v>26</v>
      </c>
    </row>
    <row r="66" spans="1:10" ht="14.25" customHeight="1" x14ac:dyDescent="0.2">
      <c r="A66" s="41">
        <v>46097</v>
      </c>
      <c r="B66" s="36"/>
      <c r="C66" s="36"/>
      <c r="D66" s="36" t="s">
        <v>398</v>
      </c>
      <c r="E66" s="37">
        <v>-61768</v>
      </c>
      <c r="F66" s="42">
        <v>0.08</v>
      </c>
      <c r="G66" s="37">
        <v>-4941</v>
      </c>
      <c r="H66" s="37">
        <f t="shared" si="0"/>
        <v>-66709</v>
      </c>
      <c r="I66" s="36" t="s">
        <v>16</v>
      </c>
      <c r="J66" s="36" t="s">
        <v>26</v>
      </c>
    </row>
    <row r="67" spans="1:10" ht="14.25" customHeight="1" x14ac:dyDescent="0.2">
      <c r="A67" s="41">
        <v>46097</v>
      </c>
      <c r="B67" s="36"/>
      <c r="C67" s="36"/>
      <c r="D67" s="36" t="s">
        <v>399</v>
      </c>
      <c r="E67" s="37">
        <v>-106116</v>
      </c>
      <c r="F67" s="42">
        <v>0.08</v>
      </c>
      <c r="G67" s="37">
        <v>-8489</v>
      </c>
      <c r="H67" s="37">
        <f t="shared" si="0"/>
        <v>-114605</v>
      </c>
      <c r="I67" s="36" t="s">
        <v>16</v>
      </c>
      <c r="J67" s="36" t="s">
        <v>26</v>
      </c>
    </row>
    <row r="68" spans="1:10" ht="14.25" customHeight="1" x14ac:dyDescent="0.2">
      <c r="A68" s="41">
        <v>46097</v>
      </c>
      <c r="B68" s="36"/>
      <c r="C68" s="36"/>
      <c r="D68" s="36" t="s">
        <v>400</v>
      </c>
      <c r="E68" s="37">
        <v>-106116</v>
      </c>
      <c r="F68" s="42">
        <v>0.08</v>
      </c>
      <c r="G68" s="37">
        <v>-8489</v>
      </c>
      <c r="H68" s="37">
        <f t="shared" si="0"/>
        <v>-114605</v>
      </c>
      <c r="I68" s="36" t="s">
        <v>16</v>
      </c>
      <c r="J68" s="36" t="s">
        <v>26</v>
      </c>
    </row>
    <row r="69" spans="1:10" ht="14.25" customHeight="1" x14ac:dyDescent="0.2">
      <c r="A69" s="41">
        <v>46097</v>
      </c>
      <c r="B69" s="36"/>
      <c r="C69" s="36"/>
      <c r="D69" s="36" t="s">
        <v>401</v>
      </c>
      <c r="E69" s="37">
        <v>-106116</v>
      </c>
      <c r="F69" s="42">
        <v>0.08</v>
      </c>
      <c r="G69" s="37">
        <v>-8489</v>
      </c>
      <c r="H69" s="37">
        <f t="shared" si="0"/>
        <v>-114605</v>
      </c>
      <c r="I69" s="36" t="s">
        <v>16</v>
      </c>
      <c r="J69" s="36" t="s">
        <v>26</v>
      </c>
    </row>
    <row r="70" spans="1:10" ht="14.25" customHeight="1" x14ac:dyDescent="0.2">
      <c r="A70" s="41">
        <v>46099</v>
      </c>
      <c r="B70" s="36"/>
      <c r="C70" s="36"/>
      <c r="D70" s="36" t="s">
        <v>402</v>
      </c>
      <c r="E70" s="37">
        <v>-106116</v>
      </c>
      <c r="F70" s="42">
        <v>0.08</v>
      </c>
      <c r="G70" s="37">
        <v>-8489</v>
      </c>
      <c r="H70" s="37">
        <f t="shared" si="0"/>
        <v>-114605</v>
      </c>
      <c r="I70" s="36" t="s">
        <v>16</v>
      </c>
      <c r="J70" s="36" t="s">
        <v>26</v>
      </c>
    </row>
    <row r="71" spans="1:10" ht="14.25" customHeight="1" x14ac:dyDescent="0.2">
      <c r="A71" s="41">
        <v>46099</v>
      </c>
      <c r="B71" s="36"/>
      <c r="C71" s="36"/>
      <c r="D71" s="36" t="s">
        <v>403</v>
      </c>
      <c r="E71" s="37">
        <v>-106116</v>
      </c>
      <c r="F71" s="42">
        <v>0.08</v>
      </c>
      <c r="G71" s="37">
        <v>-8489</v>
      </c>
      <c r="H71" s="37">
        <f t="shared" si="0"/>
        <v>-114605</v>
      </c>
      <c r="I71" s="36" t="s">
        <v>16</v>
      </c>
      <c r="J71" s="36" t="s">
        <v>26</v>
      </c>
    </row>
    <row r="72" spans="1:10" ht="14.25" customHeight="1" x14ac:dyDescent="0.2">
      <c r="A72" s="41">
        <v>46099</v>
      </c>
      <c r="B72" s="36"/>
      <c r="C72" s="36"/>
      <c r="D72" s="36" t="s">
        <v>404</v>
      </c>
      <c r="E72" s="37">
        <v>-39434</v>
      </c>
      <c r="F72" s="42">
        <v>0.08</v>
      </c>
      <c r="G72" s="37">
        <v>-3155</v>
      </c>
      <c r="H72" s="37">
        <f t="shared" ref="H72:H110" si="2">+E72+G72</f>
        <v>-42589</v>
      </c>
      <c r="I72" s="36" t="s">
        <v>16</v>
      </c>
      <c r="J72" s="36" t="s">
        <v>26</v>
      </c>
    </row>
    <row r="73" spans="1:10" ht="14.25" customHeight="1" x14ac:dyDescent="0.2">
      <c r="A73" s="41">
        <v>46099</v>
      </c>
      <c r="B73" s="36"/>
      <c r="C73" s="36"/>
      <c r="D73" s="36" t="s">
        <v>405</v>
      </c>
      <c r="E73" s="37">
        <v>-16759</v>
      </c>
      <c r="F73" s="42">
        <v>0.08</v>
      </c>
      <c r="G73" s="37">
        <v>-1341</v>
      </c>
      <c r="H73" s="37">
        <f t="shared" si="2"/>
        <v>-18100</v>
      </c>
      <c r="I73" s="36" t="s">
        <v>16</v>
      </c>
      <c r="J73" s="36" t="s">
        <v>26</v>
      </c>
    </row>
    <row r="74" spans="1:10" ht="14.25" customHeight="1" x14ac:dyDescent="0.2">
      <c r="A74" s="41">
        <v>46099</v>
      </c>
      <c r="B74" s="36"/>
      <c r="C74" s="36"/>
      <c r="D74" s="36" t="s">
        <v>406</v>
      </c>
      <c r="E74" s="37">
        <v>-106116</v>
      </c>
      <c r="F74" s="42">
        <v>0.08</v>
      </c>
      <c r="G74" s="37">
        <v>-8489</v>
      </c>
      <c r="H74" s="37">
        <f t="shared" si="2"/>
        <v>-114605</v>
      </c>
      <c r="I74" s="36" t="s">
        <v>16</v>
      </c>
      <c r="J74" s="36" t="s">
        <v>26</v>
      </c>
    </row>
    <row r="75" spans="1:10" ht="14.25" customHeight="1" x14ac:dyDescent="0.2">
      <c r="A75" s="41">
        <v>46099</v>
      </c>
      <c r="B75" s="36"/>
      <c r="C75" s="36"/>
      <c r="D75" s="36" t="s">
        <v>407</v>
      </c>
      <c r="E75" s="37">
        <v>-106116</v>
      </c>
      <c r="F75" s="42">
        <v>0.08</v>
      </c>
      <c r="G75" s="37">
        <v>-8489</v>
      </c>
      <c r="H75" s="37">
        <f t="shared" si="2"/>
        <v>-114605</v>
      </c>
      <c r="I75" s="36" t="s">
        <v>16</v>
      </c>
      <c r="J75" s="36" t="s">
        <v>26</v>
      </c>
    </row>
    <row r="76" spans="1:10" ht="14.25" customHeight="1" x14ac:dyDescent="0.2">
      <c r="A76" s="41">
        <v>46099</v>
      </c>
      <c r="B76" s="36"/>
      <c r="C76" s="36"/>
      <c r="D76" s="36" t="s">
        <v>408</v>
      </c>
      <c r="E76" s="37">
        <v>-106116</v>
      </c>
      <c r="F76" s="42">
        <v>0.08</v>
      </c>
      <c r="G76" s="37">
        <v>-8489</v>
      </c>
      <c r="H76" s="37">
        <f t="shared" si="2"/>
        <v>-114605</v>
      </c>
      <c r="I76" s="36" t="s">
        <v>16</v>
      </c>
      <c r="J76" s="36" t="s">
        <v>26</v>
      </c>
    </row>
    <row r="77" spans="1:10" ht="14.25" customHeight="1" x14ac:dyDescent="0.2">
      <c r="A77" s="41">
        <v>46099</v>
      </c>
      <c r="B77" s="36"/>
      <c r="C77" s="36"/>
      <c r="D77" s="36" t="s">
        <v>409</v>
      </c>
      <c r="E77" s="37">
        <v>-106116</v>
      </c>
      <c r="F77" s="42">
        <v>0.08</v>
      </c>
      <c r="G77" s="37">
        <v>-8489</v>
      </c>
      <c r="H77" s="37">
        <f t="shared" si="2"/>
        <v>-114605</v>
      </c>
      <c r="I77" s="36" t="s">
        <v>16</v>
      </c>
      <c r="J77" s="36" t="s">
        <v>26</v>
      </c>
    </row>
    <row r="78" spans="1:10" ht="14.25" customHeight="1" x14ac:dyDescent="0.2">
      <c r="A78" s="41">
        <v>46099</v>
      </c>
      <c r="B78" s="36"/>
      <c r="C78" s="36"/>
      <c r="D78" s="36" t="s">
        <v>410</v>
      </c>
      <c r="E78" s="37">
        <v>-106116</v>
      </c>
      <c r="F78" s="42">
        <v>0.08</v>
      </c>
      <c r="G78" s="37">
        <v>-8489</v>
      </c>
      <c r="H78" s="37">
        <f t="shared" si="2"/>
        <v>-114605</v>
      </c>
      <c r="I78" s="36" t="s">
        <v>16</v>
      </c>
      <c r="J78" s="36" t="s">
        <v>26</v>
      </c>
    </row>
    <row r="79" spans="1:10" ht="14.25" customHeight="1" x14ac:dyDescent="0.2">
      <c r="A79" s="41">
        <v>46099</v>
      </c>
      <c r="B79" s="36"/>
      <c r="C79" s="36"/>
      <c r="D79" s="36" t="s">
        <v>411</v>
      </c>
      <c r="E79" s="37">
        <v>-106116</v>
      </c>
      <c r="F79" s="42">
        <v>0.08</v>
      </c>
      <c r="G79" s="37">
        <v>-8489</v>
      </c>
      <c r="H79" s="37">
        <f t="shared" si="2"/>
        <v>-114605</v>
      </c>
      <c r="I79" s="36" t="s">
        <v>16</v>
      </c>
      <c r="J79" s="36" t="s">
        <v>26</v>
      </c>
    </row>
    <row r="80" spans="1:10" ht="14.25" customHeight="1" x14ac:dyDescent="0.2">
      <c r="A80" s="41">
        <v>46099</v>
      </c>
      <c r="B80" s="36"/>
      <c r="C80" s="36"/>
      <c r="D80" s="36" t="s">
        <v>412</v>
      </c>
      <c r="E80" s="37">
        <v>-106116</v>
      </c>
      <c r="F80" s="42">
        <v>0.08</v>
      </c>
      <c r="G80" s="37">
        <v>-8489</v>
      </c>
      <c r="H80" s="37">
        <f t="shared" si="2"/>
        <v>-114605</v>
      </c>
      <c r="I80" s="36" t="s">
        <v>16</v>
      </c>
      <c r="J80" s="36" t="s">
        <v>26</v>
      </c>
    </row>
    <row r="81" spans="1:10" ht="14.25" customHeight="1" x14ac:dyDescent="0.2">
      <c r="A81" s="41">
        <v>46099</v>
      </c>
      <c r="B81" s="36"/>
      <c r="C81" s="36"/>
      <c r="D81" s="36" t="s">
        <v>413</v>
      </c>
      <c r="E81" s="37">
        <v>-22340</v>
      </c>
      <c r="F81" s="42">
        <v>0.08</v>
      </c>
      <c r="G81" s="37">
        <v>-1787</v>
      </c>
      <c r="H81" s="37">
        <f t="shared" si="2"/>
        <v>-24127</v>
      </c>
      <c r="I81" s="36" t="s">
        <v>16</v>
      </c>
      <c r="J81" s="36" t="s">
        <v>26</v>
      </c>
    </row>
    <row r="82" spans="1:10" ht="14.25" customHeight="1" x14ac:dyDescent="0.2">
      <c r="A82" s="41">
        <v>46099</v>
      </c>
      <c r="B82" s="36"/>
      <c r="C82" s="36"/>
      <c r="D82" s="36" t="s">
        <v>414</v>
      </c>
      <c r="E82" s="37">
        <v>-33518</v>
      </c>
      <c r="F82" s="42">
        <v>0.08</v>
      </c>
      <c r="G82" s="37">
        <v>-2681</v>
      </c>
      <c r="H82" s="37">
        <f t="shared" si="2"/>
        <v>-36199</v>
      </c>
      <c r="I82" s="36" t="s">
        <v>16</v>
      </c>
      <c r="J82" s="36" t="s">
        <v>26</v>
      </c>
    </row>
    <row r="83" spans="1:10" ht="14.25" customHeight="1" x14ac:dyDescent="0.2">
      <c r="A83" s="41">
        <v>46100</v>
      </c>
      <c r="B83" s="36"/>
      <c r="C83" s="36"/>
      <c r="D83" s="36" t="s">
        <v>415</v>
      </c>
      <c r="E83" s="37">
        <v>-106116</v>
      </c>
      <c r="F83" s="42">
        <v>0.08</v>
      </c>
      <c r="G83" s="37">
        <v>-8489</v>
      </c>
      <c r="H83" s="37">
        <f t="shared" si="2"/>
        <v>-114605</v>
      </c>
      <c r="I83" s="36" t="s">
        <v>16</v>
      </c>
      <c r="J83" s="36" t="s">
        <v>26</v>
      </c>
    </row>
    <row r="84" spans="1:10" ht="14.25" customHeight="1" x14ac:dyDescent="0.2">
      <c r="A84" s="41">
        <v>46100</v>
      </c>
      <c r="B84" s="36"/>
      <c r="C84" s="36"/>
      <c r="D84" s="36" t="s">
        <v>416</v>
      </c>
      <c r="E84" s="37">
        <v>-318348</v>
      </c>
      <c r="F84" s="42">
        <v>0.08</v>
      </c>
      <c r="G84" s="37">
        <v>-25468</v>
      </c>
      <c r="H84" s="37">
        <f t="shared" si="2"/>
        <v>-343816</v>
      </c>
      <c r="I84" s="36" t="s">
        <v>16</v>
      </c>
      <c r="J84" s="36" t="s">
        <v>26</v>
      </c>
    </row>
    <row r="85" spans="1:10" ht="14.25" customHeight="1" x14ac:dyDescent="0.2">
      <c r="A85" s="41">
        <v>46100</v>
      </c>
      <c r="B85" s="36"/>
      <c r="C85" s="36"/>
      <c r="D85" s="36" t="s">
        <v>417</v>
      </c>
      <c r="E85" s="37">
        <v>-30884</v>
      </c>
      <c r="F85" s="42">
        <v>0.08</v>
      </c>
      <c r="G85" s="37">
        <v>-2471</v>
      </c>
      <c r="H85" s="37">
        <f t="shared" si="2"/>
        <v>-33355</v>
      </c>
      <c r="I85" s="36" t="s">
        <v>16</v>
      </c>
      <c r="J85" s="36" t="s">
        <v>26</v>
      </c>
    </row>
    <row r="86" spans="1:10" ht="14.25" customHeight="1" x14ac:dyDescent="0.2">
      <c r="A86" s="41">
        <v>46103</v>
      </c>
      <c r="B86" s="36"/>
      <c r="C86" s="36"/>
      <c r="D86" s="36" t="s">
        <v>418</v>
      </c>
      <c r="E86" s="37">
        <v>-16759</v>
      </c>
      <c r="F86" s="42">
        <v>0.08</v>
      </c>
      <c r="G86" s="37">
        <v>-1341</v>
      </c>
      <c r="H86" s="37">
        <f t="shared" si="2"/>
        <v>-18100</v>
      </c>
      <c r="I86" s="36" t="s">
        <v>16</v>
      </c>
      <c r="J86" s="36" t="s">
        <v>26</v>
      </c>
    </row>
    <row r="87" spans="1:10" ht="14.25" customHeight="1" x14ac:dyDescent="0.2">
      <c r="A87" s="41">
        <v>46103</v>
      </c>
      <c r="B87" s="36"/>
      <c r="C87" s="36"/>
      <c r="D87" s="36" t="s">
        <v>419</v>
      </c>
      <c r="E87" s="37">
        <v>-212232</v>
      </c>
      <c r="F87" s="42">
        <v>0.08</v>
      </c>
      <c r="G87" s="37">
        <v>-16979</v>
      </c>
      <c r="H87" s="37">
        <f t="shared" si="2"/>
        <v>-229211</v>
      </c>
      <c r="I87" s="36" t="s">
        <v>16</v>
      </c>
      <c r="J87" s="36" t="s">
        <v>26</v>
      </c>
    </row>
    <row r="88" spans="1:10" ht="14.25" customHeight="1" x14ac:dyDescent="0.2">
      <c r="A88" s="41">
        <v>46104</v>
      </c>
      <c r="B88" s="36"/>
      <c r="C88" s="36"/>
      <c r="D88" s="36" t="s">
        <v>420</v>
      </c>
      <c r="E88" s="37">
        <v>-16759</v>
      </c>
      <c r="F88" s="42">
        <v>0.08</v>
      </c>
      <c r="G88" s="37">
        <v>-1341</v>
      </c>
      <c r="H88" s="37">
        <f t="shared" si="2"/>
        <v>-18100</v>
      </c>
      <c r="I88" s="36" t="s">
        <v>16</v>
      </c>
      <c r="J88" s="36" t="s">
        <v>26</v>
      </c>
    </row>
    <row r="89" spans="1:10" ht="14.25" customHeight="1" x14ac:dyDescent="0.2">
      <c r="A89" s="41">
        <v>46104</v>
      </c>
      <c r="B89" s="36"/>
      <c r="C89" s="36"/>
      <c r="D89" s="36" t="s">
        <v>421</v>
      </c>
      <c r="E89" s="37">
        <v>-30884</v>
      </c>
      <c r="F89" s="42">
        <v>0.08</v>
      </c>
      <c r="G89" s="37">
        <v>-2471</v>
      </c>
      <c r="H89" s="37">
        <f t="shared" si="2"/>
        <v>-33355</v>
      </c>
      <c r="I89" s="36" t="s">
        <v>16</v>
      </c>
      <c r="J89" s="36" t="s">
        <v>26</v>
      </c>
    </row>
    <row r="90" spans="1:10" ht="14.25" customHeight="1" x14ac:dyDescent="0.2">
      <c r="A90" s="41">
        <v>46105</v>
      </c>
      <c r="B90" s="36"/>
      <c r="C90" s="36"/>
      <c r="D90" s="36" t="s">
        <v>422</v>
      </c>
      <c r="E90" s="37">
        <v>-106116</v>
      </c>
      <c r="F90" s="42">
        <v>0.08</v>
      </c>
      <c r="G90" s="37">
        <v>-8489</v>
      </c>
      <c r="H90" s="37">
        <f t="shared" si="2"/>
        <v>-114605</v>
      </c>
      <c r="I90" s="36" t="s">
        <v>16</v>
      </c>
      <c r="J90" s="36" t="s">
        <v>26</v>
      </c>
    </row>
    <row r="91" spans="1:10" ht="14.25" customHeight="1" x14ac:dyDescent="0.2">
      <c r="A91" s="41">
        <v>46105</v>
      </c>
      <c r="B91" s="36"/>
      <c r="C91" s="36"/>
      <c r="D91" s="36" t="s">
        <v>423</v>
      </c>
      <c r="E91" s="37">
        <v>-30884</v>
      </c>
      <c r="F91" s="42">
        <v>0.08</v>
      </c>
      <c r="G91" s="37">
        <v>-2471</v>
      </c>
      <c r="H91" s="37">
        <f t="shared" si="2"/>
        <v>-33355</v>
      </c>
      <c r="I91" s="36" t="s">
        <v>16</v>
      </c>
      <c r="J91" s="36" t="s">
        <v>26</v>
      </c>
    </row>
    <row r="92" spans="1:10" ht="14.25" customHeight="1" x14ac:dyDescent="0.2">
      <c r="A92" s="41">
        <v>46105</v>
      </c>
      <c r="B92" s="36"/>
      <c r="C92" s="36"/>
      <c r="D92" s="36" t="s">
        <v>424</v>
      </c>
      <c r="E92" s="37">
        <v>-106116</v>
      </c>
      <c r="F92" s="42">
        <v>0.08</v>
      </c>
      <c r="G92" s="37">
        <v>-8489</v>
      </c>
      <c r="H92" s="37">
        <f t="shared" si="2"/>
        <v>-114605</v>
      </c>
      <c r="I92" s="36" t="s">
        <v>16</v>
      </c>
      <c r="J92" s="36" t="s">
        <v>26</v>
      </c>
    </row>
    <row r="93" spans="1:10" ht="14.25" customHeight="1" x14ac:dyDescent="0.2">
      <c r="A93" s="41">
        <v>46105</v>
      </c>
      <c r="B93" s="36"/>
      <c r="C93" s="36"/>
      <c r="D93" s="36" t="s">
        <v>425</v>
      </c>
      <c r="E93" s="37">
        <v>-106116</v>
      </c>
      <c r="F93" s="42">
        <v>0.08</v>
      </c>
      <c r="G93" s="37">
        <v>-8489</v>
      </c>
      <c r="H93" s="37">
        <f t="shared" si="2"/>
        <v>-114605</v>
      </c>
      <c r="I93" s="36" t="s">
        <v>16</v>
      </c>
      <c r="J93" s="36" t="s">
        <v>26</v>
      </c>
    </row>
    <row r="94" spans="1:10" ht="14.25" customHeight="1" x14ac:dyDescent="0.2">
      <c r="A94" s="41">
        <v>46105</v>
      </c>
      <c r="B94" s="36"/>
      <c r="C94" s="36"/>
      <c r="D94" s="36" t="s">
        <v>426</v>
      </c>
      <c r="E94" s="37">
        <v>-106116</v>
      </c>
      <c r="F94" s="42">
        <v>0.08</v>
      </c>
      <c r="G94" s="37">
        <v>-8489</v>
      </c>
      <c r="H94" s="37">
        <f t="shared" si="2"/>
        <v>-114605</v>
      </c>
      <c r="I94" s="36" t="s">
        <v>16</v>
      </c>
      <c r="J94" s="36" t="s">
        <v>26</v>
      </c>
    </row>
    <row r="95" spans="1:10" ht="14.25" customHeight="1" x14ac:dyDescent="0.2">
      <c r="A95" s="41">
        <v>46105</v>
      </c>
      <c r="B95" s="36"/>
      <c r="C95" s="36"/>
      <c r="D95" s="36" t="s">
        <v>427</v>
      </c>
      <c r="E95" s="37">
        <v>-16759</v>
      </c>
      <c r="F95" s="42">
        <v>0.08</v>
      </c>
      <c r="G95" s="37">
        <v>-1341</v>
      </c>
      <c r="H95" s="37">
        <f t="shared" si="2"/>
        <v>-18100</v>
      </c>
      <c r="I95" s="36" t="s">
        <v>16</v>
      </c>
      <c r="J95" s="36" t="s">
        <v>26</v>
      </c>
    </row>
    <row r="96" spans="1:10" ht="14.25" customHeight="1" x14ac:dyDescent="0.2">
      <c r="A96" s="41">
        <v>46106</v>
      </c>
      <c r="B96" s="36"/>
      <c r="C96" s="36"/>
      <c r="D96" s="36" t="s">
        <v>428</v>
      </c>
      <c r="E96" s="37">
        <v>-22340</v>
      </c>
      <c r="F96" s="42">
        <v>0.08</v>
      </c>
      <c r="G96" s="37">
        <v>-1787</v>
      </c>
      <c r="H96" s="37">
        <f t="shared" si="2"/>
        <v>-24127</v>
      </c>
      <c r="I96" s="36" t="s">
        <v>16</v>
      </c>
      <c r="J96" s="36" t="s">
        <v>26</v>
      </c>
    </row>
    <row r="97" spans="1:10" ht="14.25" customHeight="1" x14ac:dyDescent="0.2">
      <c r="A97" s="41">
        <v>46107</v>
      </c>
      <c r="B97" s="36"/>
      <c r="C97" s="36"/>
      <c r="D97" s="36" t="s">
        <v>429</v>
      </c>
      <c r="E97" s="37">
        <v>-318348</v>
      </c>
      <c r="F97" s="42">
        <v>0.08</v>
      </c>
      <c r="G97" s="37">
        <v>-25468</v>
      </c>
      <c r="H97" s="37">
        <f t="shared" ref="H97:H103" si="3">+E97+G97</f>
        <v>-343816</v>
      </c>
      <c r="I97" s="36" t="s">
        <v>16</v>
      </c>
      <c r="J97" s="36" t="s">
        <v>26</v>
      </c>
    </row>
    <row r="98" spans="1:10" ht="14.25" customHeight="1" x14ac:dyDescent="0.2">
      <c r="A98" s="41">
        <v>46107</v>
      </c>
      <c r="B98" s="36"/>
      <c r="C98" s="36"/>
      <c r="D98" s="36" t="s">
        <v>430</v>
      </c>
      <c r="E98" s="37">
        <v>-202126</v>
      </c>
      <c r="F98" s="42">
        <v>0.08</v>
      </c>
      <c r="G98" s="37">
        <v>-16170</v>
      </c>
      <c r="H98" s="37">
        <f t="shared" si="3"/>
        <v>-218296</v>
      </c>
      <c r="I98" s="36" t="s">
        <v>16</v>
      </c>
      <c r="J98" s="36" t="s">
        <v>26</v>
      </c>
    </row>
    <row r="99" spans="1:10" ht="14.25" customHeight="1" x14ac:dyDescent="0.2">
      <c r="A99" s="41">
        <v>46107</v>
      </c>
      <c r="B99" s="36"/>
      <c r="C99" s="36"/>
      <c r="D99" s="36" t="s">
        <v>431</v>
      </c>
      <c r="E99" s="37">
        <v>-101063</v>
      </c>
      <c r="F99" s="42">
        <v>0.08</v>
      </c>
      <c r="G99" s="37">
        <v>-8085</v>
      </c>
      <c r="H99" s="37">
        <f t="shared" si="3"/>
        <v>-109148</v>
      </c>
      <c r="I99" s="36" t="s">
        <v>16</v>
      </c>
      <c r="J99" s="36" t="s">
        <v>26</v>
      </c>
    </row>
    <row r="100" spans="1:10" ht="14.25" customHeight="1" x14ac:dyDescent="0.2">
      <c r="A100" s="41">
        <v>46107</v>
      </c>
      <c r="B100" s="36"/>
      <c r="C100" s="36"/>
      <c r="D100" s="36" t="s">
        <v>432</v>
      </c>
      <c r="E100" s="37">
        <v>-33518</v>
      </c>
      <c r="F100" s="42">
        <v>0.08</v>
      </c>
      <c r="G100" s="37">
        <v>-2681</v>
      </c>
      <c r="H100" s="37">
        <f t="shared" si="3"/>
        <v>-36199</v>
      </c>
      <c r="I100" s="36" t="s">
        <v>16</v>
      </c>
      <c r="J100" s="36" t="s">
        <v>26</v>
      </c>
    </row>
    <row r="101" spans="1:10" ht="14.25" customHeight="1" x14ac:dyDescent="0.2">
      <c r="A101" s="41">
        <v>46107</v>
      </c>
      <c r="B101" s="36"/>
      <c r="C101" s="36"/>
      <c r="D101" s="36" t="s">
        <v>433</v>
      </c>
      <c r="E101" s="37">
        <v>-30884</v>
      </c>
      <c r="F101" s="42">
        <v>0.08</v>
      </c>
      <c r="G101" s="37">
        <v>-2471</v>
      </c>
      <c r="H101" s="37">
        <f t="shared" si="3"/>
        <v>-33355</v>
      </c>
      <c r="I101" s="36" t="s">
        <v>16</v>
      </c>
      <c r="J101" s="36" t="s">
        <v>26</v>
      </c>
    </row>
    <row r="102" spans="1:10" ht="14.25" customHeight="1" x14ac:dyDescent="0.2">
      <c r="A102" s="41">
        <v>46107</v>
      </c>
      <c r="B102" s="36"/>
      <c r="C102" s="36"/>
      <c r="D102" s="36" t="s">
        <v>434</v>
      </c>
      <c r="E102" s="37">
        <v>-16759</v>
      </c>
      <c r="F102" s="42">
        <v>0.08</v>
      </c>
      <c r="G102" s="37">
        <v>-1341</v>
      </c>
      <c r="H102" s="37">
        <f t="shared" si="3"/>
        <v>-18100</v>
      </c>
      <c r="I102" s="36" t="s">
        <v>16</v>
      </c>
      <c r="J102" s="36" t="s">
        <v>26</v>
      </c>
    </row>
    <row r="103" spans="1:10" ht="14.25" customHeight="1" x14ac:dyDescent="0.2">
      <c r="A103" s="41">
        <v>46108</v>
      </c>
      <c r="B103" s="36"/>
      <c r="C103" s="36"/>
      <c r="D103" s="36" t="s">
        <v>435</v>
      </c>
      <c r="E103" s="37">
        <v>-33518</v>
      </c>
      <c r="F103" s="42">
        <v>0.08</v>
      </c>
      <c r="G103" s="37">
        <v>-2681</v>
      </c>
      <c r="H103" s="37">
        <f t="shared" si="3"/>
        <v>-36199</v>
      </c>
      <c r="I103" s="36" t="s">
        <v>16</v>
      </c>
      <c r="J103" s="36" t="s">
        <v>26</v>
      </c>
    </row>
    <row r="104" spans="1:10" ht="14.25" customHeight="1" x14ac:dyDescent="0.2">
      <c r="A104" s="41">
        <v>46108</v>
      </c>
      <c r="B104" s="36"/>
      <c r="C104" s="36"/>
      <c r="D104" s="36" t="s">
        <v>436</v>
      </c>
      <c r="E104" s="37">
        <v>-33518</v>
      </c>
      <c r="F104" s="42">
        <v>0.08</v>
      </c>
      <c r="G104" s="37">
        <v>-2681</v>
      </c>
      <c r="H104" s="37">
        <f t="shared" si="2"/>
        <v>-36199</v>
      </c>
      <c r="I104" s="36" t="s">
        <v>16</v>
      </c>
      <c r="J104" s="36" t="s">
        <v>26</v>
      </c>
    </row>
    <row r="105" spans="1:10" ht="14.25" customHeight="1" x14ac:dyDescent="0.2">
      <c r="A105" s="41">
        <v>46108</v>
      </c>
      <c r="B105" s="36"/>
      <c r="C105" s="36"/>
      <c r="D105" s="36" t="s">
        <v>437</v>
      </c>
      <c r="E105" s="37">
        <v>-106116</v>
      </c>
      <c r="F105" s="42">
        <v>0.08</v>
      </c>
      <c r="G105" s="37">
        <v>-8489</v>
      </c>
      <c r="H105" s="37">
        <f t="shared" si="2"/>
        <v>-114605</v>
      </c>
      <c r="I105" s="36" t="s">
        <v>16</v>
      </c>
      <c r="J105" s="36" t="s">
        <v>26</v>
      </c>
    </row>
    <row r="106" spans="1:10" ht="14.25" customHeight="1" x14ac:dyDescent="0.2">
      <c r="A106" s="41">
        <v>46108</v>
      </c>
      <c r="B106" s="36"/>
      <c r="C106" s="36"/>
      <c r="D106" s="36" t="s">
        <v>438</v>
      </c>
      <c r="E106" s="37">
        <v>-33518</v>
      </c>
      <c r="F106" s="42">
        <v>0.08</v>
      </c>
      <c r="G106" s="37">
        <v>-2681</v>
      </c>
      <c r="H106" s="37">
        <f t="shared" si="2"/>
        <v>-36199</v>
      </c>
      <c r="I106" s="36" t="s">
        <v>16</v>
      </c>
      <c r="J106" s="36" t="s">
        <v>26</v>
      </c>
    </row>
    <row r="107" spans="1:10" ht="14.25" customHeight="1" x14ac:dyDescent="0.2">
      <c r="A107" s="41">
        <v>46108</v>
      </c>
      <c r="B107" s="36"/>
      <c r="C107" s="36"/>
      <c r="D107" s="36" t="s">
        <v>439</v>
      </c>
      <c r="E107" s="37">
        <v>-106116</v>
      </c>
      <c r="F107" s="42">
        <v>0.08</v>
      </c>
      <c r="G107" s="37">
        <v>-8489</v>
      </c>
      <c r="H107" s="37">
        <f t="shared" si="2"/>
        <v>-114605</v>
      </c>
      <c r="I107" s="36" t="s">
        <v>16</v>
      </c>
      <c r="J107" s="36" t="s">
        <v>26</v>
      </c>
    </row>
    <row r="108" spans="1:10" ht="14.25" customHeight="1" x14ac:dyDescent="0.2">
      <c r="A108" s="41">
        <v>46108</v>
      </c>
      <c r="B108" s="36"/>
      <c r="C108" s="36"/>
      <c r="D108" s="36" t="s">
        <v>440</v>
      </c>
      <c r="E108" s="37">
        <v>-106116</v>
      </c>
      <c r="F108" s="42">
        <v>0.08</v>
      </c>
      <c r="G108" s="37">
        <v>-8489</v>
      </c>
      <c r="H108" s="37">
        <f t="shared" si="2"/>
        <v>-114605</v>
      </c>
      <c r="I108" s="36" t="s">
        <v>16</v>
      </c>
      <c r="J108" s="36" t="s">
        <v>26</v>
      </c>
    </row>
    <row r="109" spans="1:10" ht="14.25" customHeight="1" x14ac:dyDescent="0.2">
      <c r="A109" s="41">
        <v>46110</v>
      </c>
      <c r="B109" s="36"/>
      <c r="C109" s="36"/>
      <c r="D109" s="36" t="s">
        <v>441</v>
      </c>
      <c r="E109" s="37">
        <v>-106116</v>
      </c>
      <c r="F109" s="42">
        <v>0.08</v>
      </c>
      <c r="G109" s="37">
        <v>-8489</v>
      </c>
      <c r="H109" s="37">
        <f t="shared" si="2"/>
        <v>-114605</v>
      </c>
      <c r="I109" s="36" t="s">
        <v>16</v>
      </c>
      <c r="J109" s="36" t="s">
        <v>26</v>
      </c>
    </row>
    <row r="110" spans="1:10" ht="14.25" customHeight="1" x14ac:dyDescent="0.2">
      <c r="A110" s="41">
        <v>46111</v>
      </c>
      <c r="B110" s="36"/>
      <c r="C110" s="36"/>
      <c r="D110" s="36" t="s">
        <v>442</v>
      </c>
      <c r="E110" s="37">
        <v>-212232</v>
      </c>
      <c r="F110" s="42">
        <v>0.08</v>
      </c>
      <c r="G110" s="37">
        <v>-16979</v>
      </c>
      <c r="H110" s="37">
        <f t="shared" si="2"/>
        <v>-229211</v>
      </c>
      <c r="I110" s="36" t="s">
        <v>16</v>
      </c>
      <c r="J110" s="36" t="s">
        <v>26</v>
      </c>
    </row>
    <row r="111" spans="1:10" ht="18.75" customHeight="1" x14ac:dyDescent="0.2">
      <c r="H111" s="37">
        <f>SUM(H2:H110)</f>
        <v>49152952</v>
      </c>
    </row>
  </sheetData>
  <autoFilter ref="A1:J111" xr:uid="{00000000-0009-0000-0000-000002000000}"/>
  <conditionalFormatting sqref="D1:D1048576">
    <cfRule type="duplicateValues" dxfId="1" priority="1"/>
  </conditionalFormatting>
  <pageMargins left="0.31496062992125984" right="0.27559055118110237" top="0.38" bottom="0.35" header="0.17" footer="0.17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2"/>
  <sheetViews>
    <sheetView workbookViewId="0">
      <pane ySplit="1" topLeftCell="A62" activePane="bottomLeft" state="frozen"/>
      <selection activeCell="A86" sqref="A86"/>
      <selection pane="bottomLeft" activeCell="J23" sqref="J23"/>
    </sheetView>
  </sheetViews>
  <sheetFormatPr defaultColWidth="9.140625" defaultRowHeight="18.75" customHeight="1" x14ac:dyDescent="0.2"/>
  <cols>
    <col min="1" max="1" width="10.7109375" style="29" bestFit="1" customWidth="1"/>
    <col min="2" max="2" width="9" style="29" customWidth="1"/>
    <col min="3" max="3" width="8.7109375" style="29" customWidth="1"/>
    <col min="4" max="4" width="36.140625" style="29" bestFit="1" customWidth="1"/>
    <col min="5" max="5" width="13.85546875" style="29" customWidth="1"/>
    <col min="6" max="6" width="7.85546875" style="29" customWidth="1"/>
    <col min="7" max="7" width="9.28515625" style="29" bestFit="1" customWidth="1"/>
    <col min="8" max="8" width="12.85546875" style="29" bestFit="1" customWidth="1"/>
    <col min="9" max="9" width="59" style="29" bestFit="1" customWidth="1"/>
    <col min="10" max="10" width="20.7109375" style="29" bestFit="1" customWidth="1"/>
    <col min="11" max="11" width="8.28515625" style="29" bestFit="1" customWidth="1"/>
    <col min="12" max="16384" width="9.140625" style="29"/>
  </cols>
  <sheetData>
    <row r="1" spans="1:11" ht="25.5" customHeight="1" x14ac:dyDescent="0.2">
      <c r="A1" s="39" t="s">
        <v>10</v>
      </c>
      <c r="B1" s="40" t="s">
        <v>11</v>
      </c>
      <c r="C1" s="40" t="s">
        <v>18</v>
      </c>
      <c r="D1" s="40" t="s">
        <v>19</v>
      </c>
      <c r="E1" s="35" t="s">
        <v>20</v>
      </c>
      <c r="F1" s="34" t="s">
        <v>21</v>
      </c>
      <c r="G1" s="35" t="s">
        <v>0</v>
      </c>
      <c r="H1" s="35" t="s">
        <v>22</v>
      </c>
      <c r="I1" s="40" t="s">
        <v>23</v>
      </c>
      <c r="J1" s="40" t="s">
        <v>24</v>
      </c>
      <c r="K1" s="87"/>
    </row>
    <row r="2" spans="1:11" ht="14.25" customHeight="1" x14ac:dyDescent="0.2">
      <c r="A2" s="41">
        <v>46057</v>
      </c>
      <c r="B2" s="36" t="s">
        <v>198</v>
      </c>
      <c r="C2" s="36"/>
      <c r="D2" s="36" t="s">
        <v>222</v>
      </c>
      <c r="E2" s="37">
        <v>3938768</v>
      </c>
      <c r="F2" s="42">
        <v>0.08</v>
      </c>
      <c r="G2" s="37">
        <v>315101</v>
      </c>
      <c r="H2" s="37">
        <f>+E2+G2</f>
        <v>4253869</v>
      </c>
      <c r="I2" s="36" t="s">
        <v>16</v>
      </c>
      <c r="J2" s="36" t="s">
        <v>26</v>
      </c>
      <c r="K2" s="47">
        <v>4253869</v>
      </c>
    </row>
    <row r="3" spans="1:11" ht="14.25" customHeight="1" x14ac:dyDescent="0.2">
      <c r="A3" s="41">
        <v>46057</v>
      </c>
      <c r="B3" s="36" t="s">
        <v>199</v>
      </c>
      <c r="C3" s="36"/>
      <c r="D3" s="36" t="s">
        <v>223</v>
      </c>
      <c r="E3" s="37">
        <v>663965</v>
      </c>
      <c r="F3" s="42">
        <v>0.08</v>
      </c>
      <c r="G3" s="37">
        <v>53117</v>
      </c>
      <c r="H3" s="37">
        <f t="shared" ref="H3:H69" si="0">+E3+G3</f>
        <v>717082</v>
      </c>
      <c r="I3" s="36" t="s">
        <v>14</v>
      </c>
      <c r="J3" s="36" t="s">
        <v>27</v>
      </c>
      <c r="K3" s="47">
        <v>717082</v>
      </c>
    </row>
    <row r="4" spans="1:11" ht="14.25" customHeight="1" x14ac:dyDescent="0.2">
      <c r="A4" s="41">
        <v>46064</v>
      </c>
      <c r="B4" s="36" t="s">
        <v>200</v>
      </c>
      <c r="C4" s="36"/>
      <c r="D4" s="36" t="s">
        <v>224</v>
      </c>
      <c r="E4" s="37">
        <v>3216978</v>
      </c>
      <c r="F4" s="42">
        <v>0.08</v>
      </c>
      <c r="G4" s="37">
        <v>257358</v>
      </c>
      <c r="H4" s="37">
        <f t="shared" si="0"/>
        <v>3474336</v>
      </c>
      <c r="I4" s="36" t="s">
        <v>16</v>
      </c>
      <c r="J4" s="36" t="s">
        <v>26</v>
      </c>
      <c r="K4" s="47">
        <v>3474336</v>
      </c>
    </row>
    <row r="5" spans="1:11" ht="14.25" customHeight="1" x14ac:dyDescent="0.2">
      <c r="A5" s="41">
        <v>46064</v>
      </c>
      <c r="B5" s="36" t="s">
        <v>201</v>
      </c>
      <c r="C5" s="36"/>
      <c r="D5" s="36" t="s">
        <v>225</v>
      </c>
      <c r="E5" s="37">
        <v>2958948</v>
      </c>
      <c r="F5" s="42">
        <v>0.08</v>
      </c>
      <c r="G5" s="37">
        <v>236716</v>
      </c>
      <c r="H5" s="37">
        <f t="shared" si="0"/>
        <v>3195664</v>
      </c>
      <c r="I5" s="36" t="s">
        <v>16</v>
      </c>
      <c r="J5" s="36" t="s">
        <v>26</v>
      </c>
      <c r="K5" s="47"/>
    </row>
    <row r="6" spans="1:11" ht="14.25" customHeight="1" x14ac:dyDescent="0.2">
      <c r="A6" s="41">
        <v>46064</v>
      </c>
      <c r="B6" s="36" t="s">
        <v>202</v>
      </c>
      <c r="C6" s="36"/>
      <c r="D6" s="36" t="s">
        <v>226</v>
      </c>
      <c r="E6" s="37">
        <v>358560</v>
      </c>
      <c r="F6" s="42">
        <v>0.08</v>
      </c>
      <c r="G6" s="37">
        <v>28685</v>
      </c>
      <c r="H6" s="37">
        <f t="shared" si="0"/>
        <v>387245</v>
      </c>
      <c r="I6" s="36" t="s">
        <v>14</v>
      </c>
      <c r="J6" s="36" t="s">
        <v>27</v>
      </c>
      <c r="K6" s="47"/>
    </row>
    <row r="7" spans="1:11" ht="14.25" customHeight="1" x14ac:dyDescent="0.2">
      <c r="A7" s="41">
        <v>46062</v>
      </c>
      <c r="B7" s="36" t="s">
        <v>203</v>
      </c>
      <c r="C7" s="36"/>
      <c r="D7" s="36" t="s">
        <v>160</v>
      </c>
      <c r="E7" s="37">
        <v>5027127</v>
      </c>
      <c r="F7" s="42">
        <v>0.08</v>
      </c>
      <c r="G7" s="37">
        <v>402170</v>
      </c>
      <c r="H7" s="37">
        <f t="shared" si="0"/>
        <v>5429297</v>
      </c>
      <c r="I7" s="36" t="s">
        <v>16</v>
      </c>
      <c r="J7" s="36" t="s">
        <v>26</v>
      </c>
      <c r="K7" s="47"/>
    </row>
    <row r="8" spans="1:11" ht="14.25" customHeight="1" x14ac:dyDescent="0.2">
      <c r="A8" s="41">
        <v>46062</v>
      </c>
      <c r="B8" s="36" t="s">
        <v>204</v>
      </c>
      <c r="C8" s="36"/>
      <c r="D8" s="36" t="s">
        <v>162</v>
      </c>
      <c r="E8" s="37">
        <v>513271</v>
      </c>
      <c r="F8" s="42">
        <v>0.08</v>
      </c>
      <c r="G8" s="37">
        <v>41062</v>
      </c>
      <c r="H8" s="37">
        <f t="shared" si="0"/>
        <v>554333</v>
      </c>
      <c r="I8" s="36" t="s">
        <v>14</v>
      </c>
      <c r="J8" s="36" t="s">
        <v>27</v>
      </c>
      <c r="K8" s="47"/>
    </row>
    <row r="9" spans="1:11" ht="14.25" customHeight="1" x14ac:dyDescent="0.2">
      <c r="A9" s="41">
        <v>46062</v>
      </c>
      <c r="B9" s="36" t="s">
        <v>205</v>
      </c>
      <c r="C9" s="36"/>
      <c r="D9" s="36" t="s">
        <v>180</v>
      </c>
      <c r="E9" s="37">
        <v>5855299</v>
      </c>
      <c r="F9" s="42">
        <v>0.08</v>
      </c>
      <c r="G9" s="37">
        <v>468424</v>
      </c>
      <c r="H9" s="37">
        <f t="shared" si="0"/>
        <v>6323723</v>
      </c>
      <c r="I9" s="36" t="s">
        <v>16</v>
      </c>
      <c r="J9" s="36" t="s">
        <v>26</v>
      </c>
      <c r="K9" s="47"/>
    </row>
    <row r="10" spans="1:11" ht="14.25" customHeight="1" x14ac:dyDescent="0.2">
      <c r="A10" s="41">
        <v>46062</v>
      </c>
      <c r="B10" s="36" t="s">
        <v>206</v>
      </c>
      <c r="C10" s="36"/>
      <c r="D10" s="36" t="s">
        <v>182</v>
      </c>
      <c r="E10" s="37">
        <v>555826</v>
      </c>
      <c r="F10" s="42">
        <v>0.08</v>
      </c>
      <c r="G10" s="37">
        <v>44466</v>
      </c>
      <c r="H10" s="37">
        <f t="shared" si="0"/>
        <v>600292</v>
      </c>
      <c r="I10" s="36" t="s">
        <v>14</v>
      </c>
      <c r="J10" s="36" t="s">
        <v>27</v>
      </c>
      <c r="K10" s="47"/>
    </row>
    <row r="11" spans="1:11" ht="14.25" customHeight="1" x14ac:dyDescent="0.2">
      <c r="A11" s="41">
        <v>46062</v>
      </c>
      <c r="B11" s="36" t="s">
        <v>207</v>
      </c>
      <c r="C11" s="36"/>
      <c r="D11" s="36" t="s">
        <v>222</v>
      </c>
      <c r="E11" s="37">
        <v>3622204</v>
      </c>
      <c r="F11" s="42">
        <v>0.08</v>
      </c>
      <c r="G11" s="37">
        <v>289776</v>
      </c>
      <c r="H11" s="37">
        <f t="shared" si="0"/>
        <v>3911980</v>
      </c>
      <c r="I11" s="36" t="s">
        <v>16</v>
      </c>
      <c r="J11" s="36" t="s">
        <v>26</v>
      </c>
      <c r="K11" s="47"/>
    </row>
    <row r="12" spans="1:11" ht="14.25" customHeight="1" x14ac:dyDescent="0.2">
      <c r="A12" s="41">
        <v>46062</v>
      </c>
      <c r="B12" s="36" t="s">
        <v>208</v>
      </c>
      <c r="C12" s="36"/>
      <c r="D12" s="36" t="s">
        <v>223</v>
      </c>
      <c r="E12" s="37">
        <v>615431</v>
      </c>
      <c r="F12" s="42">
        <v>0.08</v>
      </c>
      <c r="G12" s="37">
        <v>49234</v>
      </c>
      <c r="H12" s="37">
        <f t="shared" si="0"/>
        <v>664665</v>
      </c>
      <c r="I12" s="36" t="s">
        <v>14</v>
      </c>
      <c r="J12" s="36" t="s">
        <v>27</v>
      </c>
      <c r="K12" s="47"/>
    </row>
    <row r="13" spans="1:11" ht="14.25" customHeight="1" x14ac:dyDescent="0.2">
      <c r="A13" s="41">
        <v>46062</v>
      </c>
      <c r="B13" s="36" t="s">
        <v>209</v>
      </c>
      <c r="C13" s="36"/>
      <c r="D13" s="36" t="s">
        <v>227</v>
      </c>
      <c r="E13" s="37">
        <v>-5619445</v>
      </c>
      <c r="F13" s="42">
        <v>0.08</v>
      </c>
      <c r="G13" s="37">
        <v>-449556</v>
      </c>
      <c r="H13" s="37">
        <f t="shared" si="0"/>
        <v>-6069001</v>
      </c>
      <c r="I13" s="36" t="s">
        <v>16</v>
      </c>
      <c r="J13" s="36" t="s">
        <v>26</v>
      </c>
      <c r="K13" s="84"/>
    </row>
    <row r="14" spans="1:11" ht="14.25" customHeight="1" x14ac:dyDescent="0.2">
      <c r="A14" s="41">
        <v>46062</v>
      </c>
      <c r="B14" s="36" t="s">
        <v>210</v>
      </c>
      <c r="C14" s="36"/>
      <c r="D14" s="36" t="s">
        <v>227</v>
      </c>
      <c r="E14" s="37">
        <v>-609265</v>
      </c>
      <c r="F14" s="42">
        <v>0.08</v>
      </c>
      <c r="G14" s="37">
        <v>-48741</v>
      </c>
      <c r="H14" s="37">
        <f t="shared" si="0"/>
        <v>-658006</v>
      </c>
      <c r="I14" s="36" t="s">
        <v>14</v>
      </c>
      <c r="J14" s="36" t="s">
        <v>27</v>
      </c>
      <c r="K14" s="84"/>
    </row>
    <row r="15" spans="1:11" ht="14.25" customHeight="1" x14ac:dyDescent="0.2">
      <c r="A15" s="41">
        <v>46062</v>
      </c>
      <c r="B15" s="36" t="s">
        <v>211</v>
      </c>
      <c r="C15" s="36"/>
      <c r="D15" s="36" t="s">
        <v>227</v>
      </c>
      <c r="E15" s="37">
        <v>-6555201</v>
      </c>
      <c r="F15" s="42">
        <v>0.08</v>
      </c>
      <c r="G15" s="37">
        <v>-524416</v>
      </c>
      <c r="H15" s="37">
        <f t="shared" si="0"/>
        <v>-7079617</v>
      </c>
      <c r="I15" s="36" t="s">
        <v>16</v>
      </c>
      <c r="J15" s="36" t="s">
        <v>26</v>
      </c>
      <c r="K15" s="84"/>
    </row>
    <row r="16" spans="1:11" ht="14.25" customHeight="1" x14ac:dyDescent="0.2">
      <c r="A16" s="41">
        <v>46062</v>
      </c>
      <c r="B16" s="36" t="s">
        <v>212</v>
      </c>
      <c r="C16" s="36"/>
      <c r="D16" s="36" t="s">
        <v>227</v>
      </c>
      <c r="E16" s="37">
        <v>-597798</v>
      </c>
      <c r="F16" s="42">
        <v>0.08</v>
      </c>
      <c r="G16" s="37">
        <v>-47824</v>
      </c>
      <c r="H16" s="37">
        <f t="shared" si="0"/>
        <v>-645622</v>
      </c>
      <c r="I16" s="36" t="s">
        <v>14</v>
      </c>
      <c r="J16" s="36" t="s">
        <v>27</v>
      </c>
      <c r="K16" s="84"/>
    </row>
    <row r="17" spans="1:12" ht="14.25" customHeight="1" x14ac:dyDescent="0.2">
      <c r="A17" s="41">
        <v>46062</v>
      </c>
      <c r="B17" s="36" t="s">
        <v>213</v>
      </c>
      <c r="C17" s="36"/>
      <c r="D17" s="36" t="s">
        <v>227</v>
      </c>
      <c r="E17" s="37">
        <v>-3938768</v>
      </c>
      <c r="F17" s="42">
        <v>0.08</v>
      </c>
      <c r="G17" s="37">
        <v>-315101</v>
      </c>
      <c r="H17" s="37">
        <f t="shared" si="0"/>
        <v>-4253869</v>
      </c>
      <c r="I17" s="36" t="s">
        <v>16</v>
      </c>
      <c r="J17" s="36" t="s">
        <v>26</v>
      </c>
      <c r="K17" s="84"/>
    </row>
    <row r="18" spans="1:12" ht="14.25" customHeight="1" x14ac:dyDescent="0.2">
      <c r="A18" s="41">
        <v>46062</v>
      </c>
      <c r="B18" s="36" t="s">
        <v>214</v>
      </c>
      <c r="C18" s="36"/>
      <c r="D18" s="36" t="s">
        <v>227</v>
      </c>
      <c r="E18" s="37">
        <v>-663965</v>
      </c>
      <c r="F18" s="42">
        <v>0.08</v>
      </c>
      <c r="G18" s="37">
        <v>-53117</v>
      </c>
      <c r="H18" s="37">
        <f t="shared" si="0"/>
        <v>-717082</v>
      </c>
      <c r="I18" s="36" t="s">
        <v>14</v>
      </c>
      <c r="J18" s="36" t="s">
        <v>27</v>
      </c>
      <c r="K18" s="84"/>
      <c r="L18" s="84"/>
    </row>
    <row r="19" spans="1:12" ht="14.25" customHeight="1" x14ac:dyDescent="0.2">
      <c r="A19" s="41">
        <v>46062</v>
      </c>
      <c r="B19" s="36" t="s">
        <v>215</v>
      </c>
      <c r="C19" s="36"/>
      <c r="D19" s="36" t="s">
        <v>227</v>
      </c>
      <c r="E19" s="37">
        <v>-624531</v>
      </c>
      <c r="F19" s="42">
        <v>0.08</v>
      </c>
      <c r="G19" s="37">
        <v>-49962</v>
      </c>
      <c r="H19" s="37">
        <f t="shared" si="0"/>
        <v>-674493</v>
      </c>
      <c r="I19" s="36" t="s">
        <v>17</v>
      </c>
      <c r="J19" s="36" t="s">
        <v>28</v>
      </c>
      <c r="K19" s="84"/>
      <c r="L19" s="84"/>
    </row>
    <row r="20" spans="1:12" ht="14.25" customHeight="1" x14ac:dyDescent="0.2">
      <c r="A20" s="41">
        <v>46062</v>
      </c>
      <c r="B20" s="36" t="s">
        <v>216</v>
      </c>
      <c r="C20" s="36"/>
      <c r="D20" s="36" t="s">
        <v>155</v>
      </c>
      <c r="E20" s="37">
        <v>581913</v>
      </c>
      <c r="F20" s="42">
        <v>0.08</v>
      </c>
      <c r="G20" s="37">
        <v>46553</v>
      </c>
      <c r="H20" s="37">
        <f t="shared" si="0"/>
        <v>628466</v>
      </c>
      <c r="I20" s="36" t="s">
        <v>17</v>
      </c>
      <c r="J20" s="36" t="s">
        <v>28</v>
      </c>
      <c r="K20" s="47"/>
      <c r="L20" s="84"/>
    </row>
    <row r="21" spans="1:12" ht="14.25" customHeight="1" x14ac:dyDescent="0.2">
      <c r="A21" s="41">
        <v>46077</v>
      </c>
      <c r="B21" s="36" t="s">
        <v>217</v>
      </c>
      <c r="C21" s="36"/>
      <c r="D21" s="36" t="s">
        <v>228</v>
      </c>
      <c r="E21" s="37">
        <v>185304</v>
      </c>
      <c r="F21" s="42">
        <v>0.08</v>
      </c>
      <c r="G21" s="37">
        <v>14824</v>
      </c>
      <c r="H21" s="37">
        <f t="shared" si="0"/>
        <v>200128</v>
      </c>
      <c r="I21" s="36" t="s">
        <v>17</v>
      </c>
      <c r="J21" s="36" t="s">
        <v>28</v>
      </c>
      <c r="K21" s="47"/>
      <c r="L21" s="84"/>
    </row>
    <row r="22" spans="1:12" ht="14.25" customHeight="1" x14ac:dyDescent="0.2">
      <c r="A22" s="41">
        <v>46078</v>
      </c>
      <c r="B22" s="36" t="s">
        <v>218</v>
      </c>
      <c r="C22" s="36"/>
      <c r="D22" s="36" t="s">
        <v>229</v>
      </c>
      <c r="E22" s="37">
        <v>2899740</v>
      </c>
      <c r="F22" s="42">
        <v>0.08</v>
      </c>
      <c r="G22" s="37">
        <v>231979</v>
      </c>
      <c r="H22" s="37">
        <f t="shared" si="0"/>
        <v>3131719</v>
      </c>
      <c r="I22" s="36" t="s">
        <v>16</v>
      </c>
      <c r="J22" s="36" t="s">
        <v>26</v>
      </c>
      <c r="K22" s="47"/>
      <c r="L22" s="84"/>
    </row>
    <row r="23" spans="1:12" ht="14.25" customHeight="1" x14ac:dyDescent="0.2">
      <c r="A23" s="41">
        <v>46078</v>
      </c>
      <c r="B23" s="36" t="s">
        <v>219</v>
      </c>
      <c r="C23" s="36"/>
      <c r="D23" s="36" t="s">
        <v>230</v>
      </c>
      <c r="E23" s="37">
        <v>60318</v>
      </c>
      <c r="F23" s="42">
        <v>0.08</v>
      </c>
      <c r="G23" s="37">
        <v>4825</v>
      </c>
      <c r="H23" s="37">
        <f t="shared" si="0"/>
        <v>65143</v>
      </c>
      <c r="I23" s="36" t="s">
        <v>14</v>
      </c>
      <c r="J23" s="36" t="s">
        <v>27</v>
      </c>
      <c r="K23" s="47"/>
    </row>
    <row r="24" spans="1:12" ht="14.25" customHeight="1" x14ac:dyDescent="0.2">
      <c r="A24" s="41">
        <v>46078</v>
      </c>
      <c r="B24" s="36" t="s">
        <v>220</v>
      </c>
      <c r="C24" s="36"/>
      <c r="D24" s="36" t="s">
        <v>231</v>
      </c>
      <c r="E24" s="37">
        <v>3807876</v>
      </c>
      <c r="F24" s="42">
        <v>0.08</v>
      </c>
      <c r="G24" s="37">
        <v>304630</v>
      </c>
      <c r="H24" s="37">
        <f t="shared" si="0"/>
        <v>4112506</v>
      </c>
      <c r="I24" s="36" t="s">
        <v>16</v>
      </c>
      <c r="J24" s="36" t="s">
        <v>26</v>
      </c>
      <c r="K24" s="47"/>
    </row>
    <row r="25" spans="1:12" ht="14.25" customHeight="1" x14ac:dyDescent="0.2">
      <c r="A25" s="41">
        <v>46078</v>
      </c>
      <c r="B25" s="36" t="s">
        <v>221</v>
      </c>
      <c r="C25" s="36"/>
      <c r="D25" s="36" t="s">
        <v>232</v>
      </c>
      <c r="E25" s="37">
        <v>100530</v>
      </c>
      <c r="F25" s="42">
        <v>0.08</v>
      </c>
      <c r="G25" s="37">
        <v>8042</v>
      </c>
      <c r="H25" s="37">
        <f t="shared" si="0"/>
        <v>108572</v>
      </c>
      <c r="I25" s="36" t="s">
        <v>14</v>
      </c>
      <c r="J25" s="36" t="s">
        <v>27</v>
      </c>
      <c r="K25" s="47"/>
    </row>
    <row r="26" spans="1:12" ht="14.25" customHeight="1" x14ac:dyDescent="0.2">
      <c r="A26" s="41">
        <v>46054</v>
      </c>
      <c r="B26" s="36"/>
      <c r="C26" s="36"/>
      <c r="D26" s="36" t="s">
        <v>233</v>
      </c>
      <c r="E26" s="37">
        <v>-47643</v>
      </c>
      <c r="F26" s="42">
        <v>0.08</v>
      </c>
      <c r="G26" s="37">
        <v>-3811</v>
      </c>
      <c r="H26" s="37">
        <f t="shared" si="0"/>
        <v>-51454</v>
      </c>
      <c r="I26" s="36" t="s">
        <v>16</v>
      </c>
      <c r="J26" s="36" t="s">
        <v>26</v>
      </c>
      <c r="K26" s="36"/>
    </row>
    <row r="27" spans="1:12" ht="14.25" customHeight="1" x14ac:dyDescent="0.2">
      <c r="A27" s="41">
        <v>46055</v>
      </c>
      <c r="B27" s="36"/>
      <c r="C27" s="36"/>
      <c r="D27" s="36" t="s">
        <v>234</v>
      </c>
      <c r="E27" s="37">
        <v>-16759</v>
      </c>
      <c r="F27" s="42">
        <v>0.08</v>
      </c>
      <c r="G27" s="37">
        <v>-1341</v>
      </c>
      <c r="H27" s="37">
        <f t="shared" si="0"/>
        <v>-18100</v>
      </c>
      <c r="I27" s="36" t="s">
        <v>16</v>
      </c>
      <c r="J27" s="36" t="s">
        <v>26</v>
      </c>
      <c r="K27" s="36"/>
    </row>
    <row r="28" spans="1:12" ht="14.25" customHeight="1" x14ac:dyDescent="0.2">
      <c r="A28" s="41">
        <v>46055</v>
      </c>
      <c r="B28" s="36"/>
      <c r="C28" s="36"/>
      <c r="D28" s="36" t="s">
        <v>235</v>
      </c>
      <c r="E28" s="37">
        <v>-19717</v>
      </c>
      <c r="F28" s="42">
        <v>0.08</v>
      </c>
      <c r="G28" s="37">
        <v>-1577</v>
      </c>
      <c r="H28" s="37">
        <f t="shared" si="0"/>
        <v>-21294</v>
      </c>
      <c r="I28" s="36" t="s">
        <v>16</v>
      </c>
      <c r="J28" s="36" t="s">
        <v>26</v>
      </c>
      <c r="K28" s="36"/>
    </row>
    <row r="29" spans="1:12" ht="14.25" customHeight="1" x14ac:dyDescent="0.2">
      <c r="A29" s="41">
        <v>46055</v>
      </c>
      <c r="B29" s="36"/>
      <c r="C29" s="36"/>
      <c r="D29" s="36" t="s">
        <v>236</v>
      </c>
      <c r="E29" s="37">
        <v>-318348</v>
      </c>
      <c r="F29" s="42">
        <v>0.08</v>
      </c>
      <c r="G29" s="37">
        <v>-25468</v>
      </c>
      <c r="H29" s="37">
        <f t="shared" si="0"/>
        <v>-343816</v>
      </c>
      <c r="I29" s="36" t="s">
        <v>16</v>
      </c>
      <c r="J29" s="36" t="s">
        <v>26</v>
      </c>
      <c r="K29" s="36"/>
    </row>
    <row r="30" spans="1:12" ht="14.25" customHeight="1" x14ac:dyDescent="0.2">
      <c r="A30" s="41">
        <v>46055</v>
      </c>
      <c r="B30" s="36"/>
      <c r="C30" s="36"/>
      <c r="D30" s="36" t="s">
        <v>237</v>
      </c>
      <c r="E30" s="37">
        <v>-16759</v>
      </c>
      <c r="F30" s="42">
        <v>0.08</v>
      </c>
      <c r="G30" s="37">
        <v>-1341</v>
      </c>
      <c r="H30" s="37">
        <f t="shared" si="0"/>
        <v>-18100</v>
      </c>
      <c r="I30" s="36" t="s">
        <v>16</v>
      </c>
      <c r="J30" s="36" t="s">
        <v>26</v>
      </c>
      <c r="K30" s="36"/>
    </row>
    <row r="31" spans="1:12" ht="14.25" customHeight="1" x14ac:dyDescent="0.2">
      <c r="A31" s="41">
        <v>46055</v>
      </c>
      <c r="B31" s="36"/>
      <c r="C31" s="36"/>
      <c r="D31" s="36" t="s">
        <v>238</v>
      </c>
      <c r="E31" s="37">
        <v>-16759</v>
      </c>
      <c r="F31" s="42">
        <v>0.08</v>
      </c>
      <c r="G31" s="37">
        <v>-1341</v>
      </c>
      <c r="H31" s="37">
        <f t="shared" si="0"/>
        <v>-18100</v>
      </c>
      <c r="I31" s="36" t="s">
        <v>16</v>
      </c>
      <c r="J31" s="36" t="s">
        <v>26</v>
      </c>
      <c r="K31" s="88"/>
    </row>
    <row r="32" spans="1:12" ht="14.25" customHeight="1" x14ac:dyDescent="0.2">
      <c r="A32" s="41">
        <v>46055</v>
      </c>
      <c r="B32" s="36"/>
      <c r="C32" s="36"/>
      <c r="D32" s="36" t="s">
        <v>239</v>
      </c>
      <c r="E32" s="37">
        <v>-30884</v>
      </c>
      <c r="F32" s="42">
        <v>0.08</v>
      </c>
      <c r="G32" s="37">
        <v>-2471</v>
      </c>
      <c r="H32" s="37">
        <f t="shared" si="0"/>
        <v>-33355</v>
      </c>
      <c r="I32" s="36" t="s">
        <v>16</v>
      </c>
      <c r="J32" s="36" t="s">
        <v>26</v>
      </c>
      <c r="K32" s="88"/>
    </row>
    <row r="33" spans="1:11" ht="14.25" customHeight="1" x14ac:dyDescent="0.2">
      <c r="A33" s="41">
        <v>46056</v>
      </c>
      <c r="B33" s="36"/>
      <c r="C33" s="36"/>
      <c r="D33" s="36" t="s">
        <v>240</v>
      </c>
      <c r="E33" s="37">
        <v>-47643</v>
      </c>
      <c r="F33" s="42">
        <v>0.08</v>
      </c>
      <c r="G33" s="37">
        <v>-3811</v>
      </c>
      <c r="H33" s="37">
        <f t="shared" si="0"/>
        <v>-51454</v>
      </c>
      <c r="I33" s="36" t="s">
        <v>16</v>
      </c>
      <c r="J33" s="36" t="s">
        <v>26</v>
      </c>
      <c r="K33" s="88"/>
    </row>
    <row r="34" spans="1:11" ht="14.25" customHeight="1" x14ac:dyDescent="0.2">
      <c r="A34" s="41">
        <v>46056</v>
      </c>
      <c r="B34" s="36"/>
      <c r="C34" s="36"/>
      <c r="D34" s="36" t="s">
        <v>241</v>
      </c>
      <c r="E34" s="37">
        <v>-16759</v>
      </c>
      <c r="F34" s="42">
        <v>0.08</v>
      </c>
      <c r="G34" s="37">
        <v>-1341</v>
      </c>
      <c r="H34" s="37">
        <f t="shared" si="0"/>
        <v>-18100</v>
      </c>
      <c r="I34" s="36" t="s">
        <v>16</v>
      </c>
      <c r="J34" s="36" t="s">
        <v>26</v>
      </c>
      <c r="K34" s="88"/>
    </row>
    <row r="35" spans="1:11" ht="14.25" customHeight="1" x14ac:dyDescent="0.2">
      <c r="A35" s="41">
        <v>46056</v>
      </c>
      <c r="B35" s="36"/>
      <c r="C35" s="36"/>
      <c r="D35" s="36" t="s">
        <v>242</v>
      </c>
      <c r="E35" s="37">
        <v>-16759</v>
      </c>
      <c r="F35" s="42">
        <v>0.08</v>
      </c>
      <c r="G35" s="37">
        <v>-1341</v>
      </c>
      <c r="H35" s="37">
        <f t="shared" si="0"/>
        <v>-18100</v>
      </c>
      <c r="I35" s="36" t="s">
        <v>16</v>
      </c>
      <c r="J35" s="36" t="s">
        <v>26</v>
      </c>
      <c r="K35" s="88"/>
    </row>
    <row r="36" spans="1:11" ht="14.25" customHeight="1" x14ac:dyDescent="0.2">
      <c r="A36" s="41">
        <v>46056</v>
      </c>
      <c r="B36" s="36"/>
      <c r="C36" s="36"/>
      <c r="D36" s="36" t="s">
        <v>243</v>
      </c>
      <c r="E36" s="37">
        <v>-16759</v>
      </c>
      <c r="F36" s="42">
        <v>0.08</v>
      </c>
      <c r="G36" s="37">
        <v>-1341</v>
      </c>
      <c r="H36" s="37">
        <f t="shared" si="0"/>
        <v>-18100</v>
      </c>
      <c r="I36" s="36" t="s">
        <v>16</v>
      </c>
      <c r="J36" s="36" t="s">
        <v>26</v>
      </c>
      <c r="K36" s="88"/>
    </row>
    <row r="37" spans="1:11" ht="14.25" customHeight="1" x14ac:dyDescent="0.2">
      <c r="A37" s="41">
        <v>46056</v>
      </c>
      <c r="B37" s="36"/>
      <c r="C37" s="36"/>
      <c r="D37" s="36" t="s">
        <v>244</v>
      </c>
      <c r="E37" s="37">
        <v>-106116</v>
      </c>
      <c r="F37" s="42">
        <v>0.08</v>
      </c>
      <c r="G37" s="37">
        <v>-8489</v>
      </c>
      <c r="H37" s="37">
        <f t="shared" si="0"/>
        <v>-114605</v>
      </c>
      <c r="I37" s="36" t="s">
        <v>16</v>
      </c>
      <c r="J37" s="36" t="s">
        <v>26</v>
      </c>
      <c r="K37" s="88"/>
    </row>
    <row r="38" spans="1:11" ht="14.25" customHeight="1" x14ac:dyDescent="0.2">
      <c r="A38" s="41">
        <v>46056</v>
      </c>
      <c r="B38" s="36"/>
      <c r="C38" s="36"/>
      <c r="D38" s="36" t="s">
        <v>245</v>
      </c>
      <c r="E38" s="37">
        <v>-267188</v>
      </c>
      <c r="F38" s="42">
        <v>0.08</v>
      </c>
      <c r="G38" s="37">
        <v>-21375</v>
      </c>
      <c r="H38" s="37">
        <f t="shared" si="0"/>
        <v>-288563</v>
      </c>
      <c r="I38" s="36" t="s">
        <v>17</v>
      </c>
      <c r="J38" s="36" t="s">
        <v>28</v>
      </c>
      <c r="K38" s="88"/>
    </row>
    <row r="39" spans="1:11" ht="14.25" customHeight="1" x14ac:dyDescent="0.2">
      <c r="A39" s="41">
        <v>46057</v>
      </c>
      <c r="B39" s="36"/>
      <c r="C39" s="36"/>
      <c r="D39" s="36" t="s">
        <v>246</v>
      </c>
      <c r="E39" s="37">
        <v>-16759</v>
      </c>
      <c r="F39" s="42">
        <v>0.08</v>
      </c>
      <c r="G39" s="37">
        <v>-1341</v>
      </c>
      <c r="H39" s="37">
        <f t="shared" si="0"/>
        <v>-18100</v>
      </c>
      <c r="I39" s="36" t="s">
        <v>14</v>
      </c>
      <c r="J39" s="36" t="s">
        <v>27</v>
      </c>
      <c r="K39" s="88"/>
    </row>
    <row r="40" spans="1:11" ht="14.25" customHeight="1" x14ac:dyDescent="0.2">
      <c r="A40" s="41">
        <v>46057</v>
      </c>
      <c r="B40" s="36"/>
      <c r="C40" s="36"/>
      <c r="D40" s="36" t="s">
        <v>247</v>
      </c>
      <c r="E40" s="37">
        <v>-33518</v>
      </c>
      <c r="F40" s="42">
        <v>0.08</v>
      </c>
      <c r="G40" s="37">
        <v>-2681</v>
      </c>
      <c r="H40" s="37">
        <f t="shared" si="0"/>
        <v>-36199</v>
      </c>
      <c r="I40" s="36" t="s">
        <v>16</v>
      </c>
      <c r="J40" s="36" t="s">
        <v>26</v>
      </c>
      <c r="K40" s="88"/>
    </row>
    <row r="41" spans="1:11" ht="14.25" customHeight="1" x14ac:dyDescent="0.2">
      <c r="A41" s="41">
        <v>46057</v>
      </c>
      <c r="B41" s="36"/>
      <c r="C41" s="36"/>
      <c r="D41" s="36" t="s">
        <v>248</v>
      </c>
      <c r="E41" s="37">
        <v>-30884</v>
      </c>
      <c r="F41" s="42">
        <v>0.08</v>
      </c>
      <c r="G41" s="37">
        <v>-2471</v>
      </c>
      <c r="H41" s="37">
        <f t="shared" si="0"/>
        <v>-33355</v>
      </c>
      <c r="I41" s="36" t="s">
        <v>16</v>
      </c>
      <c r="J41" s="36" t="s">
        <v>26</v>
      </c>
      <c r="K41" s="88"/>
    </row>
    <row r="42" spans="1:11" ht="14.25" customHeight="1" x14ac:dyDescent="0.2">
      <c r="A42" s="41">
        <v>46058</v>
      </c>
      <c r="B42" s="36"/>
      <c r="C42" s="36"/>
      <c r="D42" s="36" t="s">
        <v>249</v>
      </c>
      <c r="E42" s="37">
        <v>-16759</v>
      </c>
      <c r="F42" s="42">
        <v>0.08</v>
      </c>
      <c r="G42" s="37">
        <v>-1341</v>
      </c>
      <c r="H42" s="37">
        <f t="shared" si="0"/>
        <v>-18100</v>
      </c>
      <c r="I42" s="36" t="s">
        <v>16</v>
      </c>
      <c r="J42" s="36" t="s">
        <v>26</v>
      </c>
      <c r="K42" s="88"/>
    </row>
    <row r="43" spans="1:11" ht="14.25" customHeight="1" x14ac:dyDescent="0.2">
      <c r="A43" s="41">
        <v>46059</v>
      </c>
      <c r="B43" s="36"/>
      <c r="C43" s="36"/>
      <c r="D43" s="36" t="s">
        <v>250</v>
      </c>
      <c r="E43" s="37">
        <v>-59151</v>
      </c>
      <c r="F43" s="42">
        <v>0.08</v>
      </c>
      <c r="G43" s="37">
        <v>-4732</v>
      </c>
      <c r="H43" s="37">
        <f t="shared" si="0"/>
        <v>-63883</v>
      </c>
      <c r="I43" s="36" t="s">
        <v>16</v>
      </c>
      <c r="J43" s="36" t="s">
        <v>26</v>
      </c>
      <c r="K43" s="88"/>
    </row>
    <row r="44" spans="1:11" ht="14.25" customHeight="1" x14ac:dyDescent="0.2">
      <c r="A44" s="41">
        <v>46059</v>
      </c>
      <c r="B44" s="36"/>
      <c r="C44" s="36"/>
      <c r="D44" s="36" t="s">
        <v>251</v>
      </c>
      <c r="E44" s="37">
        <v>-33518</v>
      </c>
      <c r="F44" s="42">
        <v>0.08</v>
      </c>
      <c r="G44" s="37">
        <v>-2681</v>
      </c>
      <c r="H44" s="37">
        <f t="shared" si="0"/>
        <v>-36199</v>
      </c>
      <c r="I44" s="36" t="s">
        <v>17</v>
      </c>
      <c r="J44" s="36" t="s">
        <v>28</v>
      </c>
      <c r="K44" s="88"/>
    </row>
    <row r="45" spans="1:11" ht="14.25" customHeight="1" x14ac:dyDescent="0.2">
      <c r="A45" s="41">
        <v>46059</v>
      </c>
      <c r="B45" s="36"/>
      <c r="C45" s="36"/>
      <c r="D45" s="36" t="s">
        <v>252</v>
      </c>
      <c r="E45" s="37">
        <v>-61768</v>
      </c>
      <c r="F45" s="42">
        <v>0.08</v>
      </c>
      <c r="G45" s="37">
        <v>-4941</v>
      </c>
      <c r="H45" s="37">
        <f t="shared" si="0"/>
        <v>-66709</v>
      </c>
      <c r="I45" s="36" t="s">
        <v>17</v>
      </c>
      <c r="J45" s="36" t="s">
        <v>28</v>
      </c>
      <c r="K45" s="88"/>
    </row>
    <row r="46" spans="1:11" ht="14.25" customHeight="1" x14ac:dyDescent="0.2">
      <c r="A46" s="41">
        <v>46060</v>
      </c>
      <c r="B46" s="36"/>
      <c r="C46" s="36"/>
      <c r="D46" s="36" t="s">
        <v>253</v>
      </c>
      <c r="E46" s="37">
        <v>-61768</v>
      </c>
      <c r="F46" s="42">
        <v>0.08</v>
      </c>
      <c r="G46" s="37">
        <v>-4941</v>
      </c>
      <c r="H46" s="37">
        <f t="shared" si="0"/>
        <v>-66709</v>
      </c>
      <c r="I46" s="36" t="s">
        <v>16</v>
      </c>
      <c r="J46" s="36" t="s">
        <v>26</v>
      </c>
      <c r="K46" s="88"/>
    </row>
    <row r="47" spans="1:11" ht="14.25" customHeight="1" x14ac:dyDescent="0.2">
      <c r="A47" s="41">
        <v>46060</v>
      </c>
      <c r="B47" s="36"/>
      <c r="C47" s="36"/>
      <c r="D47" s="36" t="s">
        <v>254</v>
      </c>
      <c r="E47" s="37">
        <v>-33518</v>
      </c>
      <c r="F47" s="42">
        <v>0.08</v>
      </c>
      <c r="G47" s="37">
        <v>-2681</v>
      </c>
      <c r="H47" s="37">
        <f t="shared" si="0"/>
        <v>-36199</v>
      </c>
      <c r="I47" s="36" t="s">
        <v>16</v>
      </c>
      <c r="J47" s="36" t="s">
        <v>26</v>
      </c>
      <c r="K47" s="88"/>
    </row>
    <row r="48" spans="1:11" ht="14.25" customHeight="1" x14ac:dyDescent="0.2">
      <c r="A48" s="41">
        <v>46061</v>
      </c>
      <c r="B48" s="36"/>
      <c r="C48" s="36"/>
      <c r="D48" s="36" t="s">
        <v>255</v>
      </c>
      <c r="E48" s="37">
        <v>-16759</v>
      </c>
      <c r="F48" s="42">
        <v>0.08</v>
      </c>
      <c r="G48" s="37">
        <v>-1341</v>
      </c>
      <c r="H48" s="37">
        <f t="shared" si="0"/>
        <v>-18100</v>
      </c>
      <c r="I48" s="36" t="s">
        <v>16</v>
      </c>
      <c r="J48" s="36" t="s">
        <v>26</v>
      </c>
      <c r="K48" s="88"/>
    </row>
    <row r="49" spans="1:11" ht="14.25" customHeight="1" x14ac:dyDescent="0.2">
      <c r="A49" s="41">
        <v>46062</v>
      </c>
      <c r="B49" s="36"/>
      <c r="C49" s="36"/>
      <c r="D49" s="36" t="s">
        <v>256</v>
      </c>
      <c r="E49" s="37">
        <v>-30884</v>
      </c>
      <c r="F49" s="42">
        <v>0.08</v>
      </c>
      <c r="G49" s="37">
        <v>-2471</v>
      </c>
      <c r="H49" s="37">
        <f t="shared" si="0"/>
        <v>-33355</v>
      </c>
      <c r="I49" s="36" t="s">
        <v>16</v>
      </c>
      <c r="J49" s="36" t="s">
        <v>26</v>
      </c>
      <c r="K49" s="88"/>
    </row>
    <row r="50" spans="1:11" ht="14.25" customHeight="1" x14ac:dyDescent="0.2">
      <c r="A50" s="41">
        <v>46062</v>
      </c>
      <c r="B50" s="36"/>
      <c r="C50" s="36"/>
      <c r="D50" s="36" t="s">
        <v>257</v>
      </c>
      <c r="E50" s="37">
        <v>-106116</v>
      </c>
      <c r="F50" s="42">
        <v>0.08</v>
      </c>
      <c r="G50" s="37">
        <v>-8489</v>
      </c>
      <c r="H50" s="37">
        <f t="shared" si="0"/>
        <v>-114605</v>
      </c>
      <c r="I50" s="36" t="s">
        <v>16</v>
      </c>
      <c r="J50" s="36" t="s">
        <v>26</v>
      </c>
      <c r="K50" s="88"/>
    </row>
    <row r="51" spans="1:11" ht="14.25" customHeight="1" x14ac:dyDescent="0.2">
      <c r="A51" s="41">
        <v>46062</v>
      </c>
      <c r="B51" s="36"/>
      <c r="C51" s="36"/>
      <c r="D51" s="36" t="s">
        <v>258</v>
      </c>
      <c r="E51" s="37">
        <v>-33518</v>
      </c>
      <c r="F51" s="42">
        <v>0.08</v>
      </c>
      <c r="G51" s="37">
        <v>-2681</v>
      </c>
      <c r="H51" s="37">
        <f t="shared" si="0"/>
        <v>-36199</v>
      </c>
      <c r="I51" s="36" t="s">
        <v>16</v>
      </c>
      <c r="J51" s="36" t="s">
        <v>26</v>
      </c>
      <c r="K51" s="88"/>
    </row>
    <row r="52" spans="1:11" ht="14.25" customHeight="1" x14ac:dyDescent="0.2">
      <c r="A52" s="41">
        <v>46062</v>
      </c>
      <c r="B52" s="36"/>
      <c r="C52" s="36"/>
      <c r="D52" s="36" t="s">
        <v>259</v>
      </c>
      <c r="E52" s="37">
        <v>-16759</v>
      </c>
      <c r="F52" s="42">
        <v>0.08</v>
      </c>
      <c r="G52" s="37">
        <v>-1341</v>
      </c>
      <c r="H52" s="37">
        <f t="shared" si="0"/>
        <v>-18100</v>
      </c>
      <c r="I52" s="36" t="s">
        <v>16</v>
      </c>
      <c r="J52" s="36" t="s">
        <v>26</v>
      </c>
      <c r="K52" s="88"/>
    </row>
    <row r="53" spans="1:11" ht="14.25" customHeight="1" x14ac:dyDescent="0.2">
      <c r="A53" s="41">
        <v>46062</v>
      </c>
      <c r="B53" s="36"/>
      <c r="C53" s="36"/>
      <c r="D53" s="36" t="s">
        <v>260</v>
      </c>
      <c r="E53" s="37">
        <v>-16759</v>
      </c>
      <c r="F53" s="42">
        <v>0.08</v>
      </c>
      <c r="G53" s="37">
        <v>-1341</v>
      </c>
      <c r="H53" s="37">
        <f t="shared" si="0"/>
        <v>-18100</v>
      </c>
      <c r="I53" s="36" t="s">
        <v>16</v>
      </c>
      <c r="J53" s="36" t="s">
        <v>26</v>
      </c>
      <c r="K53" s="88"/>
    </row>
    <row r="54" spans="1:11" ht="14.25" customHeight="1" x14ac:dyDescent="0.2">
      <c r="A54" s="41">
        <v>46062</v>
      </c>
      <c r="B54" s="36"/>
      <c r="C54" s="36"/>
      <c r="D54" s="36" t="s">
        <v>261</v>
      </c>
      <c r="E54" s="37">
        <v>-30884</v>
      </c>
      <c r="F54" s="42">
        <v>0.08</v>
      </c>
      <c r="G54" s="37">
        <v>-2471</v>
      </c>
      <c r="H54" s="37">
        <f t="shared" si="0"/>
        <v>-33355</v>
      </c>
      <c r="I54" s="36" t="s">
        <v>16</v>
      </c>
      <c r="J54" s="36" t="s">
        <v>26</v>
      </c>
      <c r="K54" s="88"/>
    </row>
    <row r="55" spans="1:11" ht="14.25" customHeight="1" x14ac:dyDescent="0.2">
      <c r="A55" s="41">
        <v>46062</v>
      </c>
      <c r="B55" s="36"/>
      <c r="C55" s="36"/>
      <c r="D55" s="36" t="s">
        <v>262</v>
      </c>
      <c r="E55" s="37">
        <v>-50277</v>
      </c>
      <c r="F55" s="42">
        <v>0.08</v>
      </c>
      <c r="G55" s="37">
        <v>-4022</v>
      </c>
      <c r="H55" s="37">
        <f t="shared" si="0"/>
        <v>-54299</v>
      </c>
      <c r="I55" s="36" t="s">
        <v>16</v>
      </c>
      <c r="J55" s="36" t="s">
        <v>26</v>
      </c>
      <c r="K55" s="88"/>
    </row>
    <row r="56" spans="1:11" ht="14.25" customHeight="1" x14ac:dyDescent="0.2">
      <c r="A56" s="41">
        <v>46062</v>
      </c>
      <c r="B56" s="36"/>
      <c r="C56" s="36"/>
      <c r="D56" s="36" t="s">
        <v>263</v>
      </c>
      <c r="E56" s="37">
        <v>-33518</v>
      </c>
      <c r="F56" s="42">
        <v>0.08</v>
      </c>
      <c r="G56" s="37">
        <v>-2681</v>
      </c>
      <c r="H56" s="37">
        <f t="shared" si="0"/>
        <v>-36199</v>
      </c>
      <c r="I56" s="36" t="s">
        <v>16</v>
      </c>
      <c r="J56" s="36" t="s">
        <v>26</v>
      </c>
      <c r="K56" s="88"/>
    </row>
    <row r="57" spans="1:11" ht="14.25" customHeight="1" x14ac:dyDescent="0.2">
      <c r="A57" s="41">
        <v>46062</v>
      </c>
      <c r="B57" s="36"/>
      <c r="C57" s="36"/>
      <c r="D57" s="36" t="s">
        <v>264</v>
      </c>
      <c r="E57" s="37">
        <v>-30884</v>
      </c>
      <c r="F57" s="42">
        <v>0.08</v>
      </c>
      <c r="G57" s="37">
        <v>-2471</v>
      </c>
      <c r="H57" s="37">
        <f t="shared" si="0"/>
        <v>-33355</v>
      </c>
      <c r="I57" s="36" t="s">
        <v>16</v>
      </c>
      <c r="J57" s="36" t="s">
        <v>26</v>
      </c>
      <c r="K57" s="88"/>
    </row>
    <row r="58" spans="1:11" ht="14.25" customHeight="1" x14ac:dyDescent="0.2">
      <c r="A58" s="41">
        <v>46062</v>
      </c>
      <c r="B58" s="36"/>
      <c r="C58" s="36"/>
      <c r="D58" s="36" t="s">
        <v>265</v>
      </c>
      <c r="E58" s="37">
        <v>-30884</v>
      </c>
      <c r="F58" s="42">
        <v>0.08</v>
      </c>
      <c r="G58" s="37">
        <v>-2471</v>
      </c>
      <c r="H58" s="37">
        <f t="shared" si="0"/>
        <v>-33355</v>
      </c>
      <c r="I58" s="36" t="s">
        <v>16</v>
      </c>
      <c r="J58" s="36" t="s">
        <v>26</v>
      </c>
      <c r="K58" s="88"/>
    </row>
    <row r="59" spans="1:11" ht="14.25" customHeight="1" x14ac:dyDescent="0.2">
      <c r="A59" s="41">
        <v>46062</v>
      </c>
      <c r="B59" s="36"/>
      <c r="C59" s="36"/>
      <c r="D59" s="36" t="s">
        <v>266</v>
      </c>
      <c r="E59" s="37">
        <v>-30884</v>
      </c>
      <c r="F59" s="42">
        <v>0.08</v>
      </c>
      <c r="G59" s="37">
        <v>-2471</v>
      </c>
      <c r="H59" s="37">
        <f t="shared" si="0"/>
        <v>-33355</v>
      </c>
      <c r="I59" s="36" t="s">
        <v>16</v>
      </c>
      <c r="J59" s="36" t="s">
        <v>26</v>
      </c>
      <c r="K59" s="88"/>
    </row>
    <row r="60" spans="1:11" ht="14.25" customHeight="1" x14ac:dyDescent="0.2">
      <c r="A60" s="41">
        <v>46062</v>
      </c>
      <c r="B60" s="36"/>
      <c r="C60" s="36"/>
      <c r="D60" s="36" t="s">
        <v>267</v>
      </c>
      <c r="E60" s="37">
        <v>-33518</v>
      </c>
      <c r="F60" s="42">
        <v>0.08</v>
      </c>
      <c r="G60" s="37">
        <v>-2681</v>
      </c>
      <c r="H60" s="37">
        <f t="shared" si="0"/>
        <v>-36199</v>
      </c>
      <c r="I60" s="36" t="s">
        <v>16</v>
      </c>
      <c r="J60" s="36" t="s">
        <v>26</v>
      </c>
      <c r="K60" s="88"/>
    </row>
    <row r="61" spans="1:11" ht="14.25" customHeight="1" x14ac:dyDescent="0.2">
      <c r="A61" s="41">
        <v>46062</v>
      </c>
      <c r="B61" s="36"/>
      <c r="C61" s="36"/>
      <c r="D61" s="36" t="s">
        <v>268</v>
      </c>
      <c r="E61" s="37">
        <v>-106116</v>
      </c>
      <c r="F61" s="42">
        <v>0.08</v>
      </c>
      <c r="G61" s="37">
        <v>-8489</v>
      </c>
      <c r="H61" s="37">
        <f t="shared" si="0"/>
        <v>-114605</v>
      </c>
      <c r="I61" s="36" t="s">
        <v>16</v>
      </c>
      <c r="J61" s="36" t="s">
        <v>26</v>
      </c>
      <c r="K61" s="88"/>
    </row>
    <row r="62" spans="1:11" ht="14.25" customHeight="1" x14ac:dyDescent="0.2">
      <c r="A62" s="41">
        <v>46063</v>
      </c>
      <c r="B62" s="36"/>
      <c r="C62" s="36"/>
      <c r="D62" s="36" t="s">
        <v>269</v>
      </c>
      <c r="E62" s="37">
        <v>-16759</v>
      </c>
      <c r="F62" s="42">
        <v>0.08</v>
      </c>
      <c r="G62" s="37">
        <v>-1341</v>
      </c>
      <c r="H62" s="37">
        <f t="shared" si="0"/>
        <v>-18100</v>
      </c>
      <c r="I62" s="36" t="s">
        <v>16</v>
      </c>
      <c r="J62" s="36" t="s">
        <v>26</v>
      </c>
      <c r="K62" s="88"/>
    </row>
    <row r="63" spans="1:11" ht="14.25" customHeight="1" x14ac:dyDescent="0.2">
      <c r="A63" s="41">
        <v>46064</v>
      </c>
      <c r="B63" s="36"/>
      <c r="C63" s="36"/>
      <c r="D63" s="36" t="s">
        <v>270</v>
      </c>
      <c r="E63" s="37">
        <v>-16759</v>
      </c>
      <c r="F63" s="42">
        <v>0.08</v>
      </c>
      <c r="G63" s="37">
        <v>-1341</v>
      </c>
      <c r="H63" s="37">
        <f t="shared" si="0"/>
        <v>-18100</v>
      </c>
      <c r="I63" s="36" t="s">
        <v>16</v>
      </c>
      <c r="J63" s="36" t="s">
        <v>26</v>
      </c>
      <c r="K63" s="88"/>
    </row>
    <row r="64" spans="1:11" ht="14.25" customHeight="1" x14ac:dyDescent="0.2">
      <c r="A64" s="41">
        <v>46064</v>
      </c>
      <c r="B64" s="36"/>
      <c r="C64" s="36"/>
      <c r="D64" s="36" t="s">
        <v>271</v>
      </c>
      <c r="E64" s="37">
        <v>-16759</v>
      </c>
      <c r="F64" s="42">
        <v>0.08</v>
      </c>
      <c r="G64" s="37">
        <v>-1341</v>
      </c>
      <c r="H64" s="37">
        <f t="shared" si="0"/>
        <v>-18100</v>
      </c>
      <c r="I64" s="36" t="s">
        <v>16</v>
      </c>
      <c r="J64" s="36" t="s">
        <v>26</v>
      </c>
      <c r="K64" s="88"/>
    </row>
    <row r="65" spans="1:11" ht="14.25" customHeight="1" x14ac:dyDescent="0.2">
      <c r="A65" s="41">
        <v>46064</v>
      </c>
      <c r="B65" s="36"/>
      <c r="C65" s="36"/>
      <c r="D65" s="36" t="s">
        <v>272</v>
      </c>
      <c r="E65" s="37">
        <v>-123536</v>
      </c>
      <c r="F65" s="42">
        <v>0.08</v>
      </c>
      <c r="G65" s="37">
        <v>-9883</v>
      </c>
      <c r="H65" s="37">
        <f t="shared" si="0"/>
        <v>-133419</v>
      </c>
      <c r="I65" s="36" t="s">
        <v>16</v>
      </c>
      <c r="J65" s="36" t="s">
        <v>26</v>
      </c>
      <c r="K65" s="88"/>
    </row>
    <row r="66" spans="1:11" ht="14.25" customHeight="1" x14ac:dyDescent="0.2">
      <c r="A66" s="41">
        <v>46064</v>
      </c>
      <c r="B66" s="36"/>
      <c r="C66" s="36"/>
      <c r="D66" s="36" t="s">
        <v>273</v>
      </c>
      <c r="E66" s="37">
        <v>-33518</v>
      </c>
      <c r="F66" s="42">
        <v>0.08</v>
      </c>
      <c r="G66" s="37">
        <v>-2681</v>
      </c>
      <c r="H66" s="37">
        <f t="shared" si="0"/>
        <v>-36199</v>
      </c>
      <c r="I66" s="36" t="s">
        <v>16</v>
      </c>
      <c r="J66" s="36" t="s">
        <v>26</v>
      </c>
      <c r="K66" s="88"/>
    </row>
    <row r="67" spans="1:11" ht="14.25" customHeight="1" x14ac:dyDescent="0.2">
      <c r="A67" s="41">
        <v>46064</v>
      </c>
      <c r="B67" s="36"/>
      <c r="C67" s="36"/>
      <c r="D67" s="36" t="s">
        <v>274</v>
      </c>
      <c r="E67" s="37">
        <v>-16759</v>
      </c>
      <c r="F67" s="42">
        <v>0.08</v>
      </c>
      <c r="G67" s="37">
        <v>-1341</v>
      </c>
      <c r="H67" s="37">
        <f t="shared" si="0"/>
        <v>-18100</v>
      </c>
      <c r="I67" s="36" t="s">
        <v>16</v>
      </c>
      <c r="J67" s="36" t="s">
        <v>26</v>
      </c>
      <c r="K67" s="88"/>
    </row>
    <row r="68" spans="1:11" ht="14.25" customHeight="1" x14ac:dyDescent="0.2">
      <c r="A68" s="41">
        <v>46064</v>
      </c>
      <c r="B68" s="36"/>
      <c r="C68" s="36"/>
      <c r="D68" s="36" t="s">
        <v>275</v>
      </c>
      <c r="E68" s="37">
        <v>-61768</v>
      </c>
      <c r="F68" s="42">
        <v>0.08</v>
      </c>
      <c r="G68" s="37">
        <v>-4941</v>
      </c>
      <c r="H68" s="37">
        <f t="shared" si="0"/>
        <v>-66709</v>
      </c>
      <c r="I68" s="36" t="s">
        <v>16</v>
      </c>
      <c r="J68" s="36" t="s">
        <v>26</v>
      </c>
      <c r="K68" s="88"/>
    </row>
    <row r="69" spans="1:11" ht="14.25" customHeight="1" x14ac:dyDescent="0.2">
      <c r="A69" s="41">
        <v>46066</v>
      </c>
      <c r="B69" s="36"/>
      <c r="C69" s="36"/>
      <c r="D69" s="36" t="s">
        <v>276</v>
      </c>
      <c r="E69" s="37">
        <v>-30884</v>
      </c>
      <c r="F69" s="42">
        <v>0.08</v>
      </c>
      <c r="G69" s="37">
        <v>-2471</v>
      </c>
      <c r="H69" s="37">
        <f t="shared" si="0"/>
        <v>-33355</v>
      </c>
      <c r="I69" s="36" t="s">
        <v>16</v>
      </c>
      <c r="J69" s="36" t="s">
        <v>26</v>
      </c>
      <c r="K69" s="88"/>
    </row>
    <row r="70" spans="1:11" ht="14.25" customHeight="1" x14ac:dyDescent="0.2">
      <c r="A70" s="41">
        <v>46068</v>
      </c>
      <c r="B70" s="36"/>
      <c r="C70" s="36"/>
      <c r="D70" s="36" t="s">
        <v>277</v>
      </c>
      <c r="E70" s="37">
        <v>-106116</v>
      </c>
      <c r="F70" s="42">
        <v>0.08</v>
      </c>
      <c r="G70" s="37">
        <v>-8489</v>
      </c>
      <c r="H70" s="37">
        <f t="shared" ref="H70:H101" si="1">+E70+G70</f>
        <v>-114605</v>
      </c>
      <c r="I70" s="36" t="s">
        <v>16</v>
      </c>
      <c r="J70" s="36" t="s">
        <v>26</v>
      </c>
      <c r="K70" s="88"/>
    </row>
    <row r="71" spans="1:11" ht="14.25" customHeight="1" x14ac:dyDescent="0.2">
      <c r="A71" s="41">
        <v>46068</v>
      </c>
      <c r="B71" s="36"/>
      <c r="C71" s="36"/>
      <c r="D71" s="36" t="s">
        <v>278</v>
      </c>
      <c r="E71" s="37">
        <v>-61768</v>
      </c>
      <c r="F71" s="42">
        <v>0.08</v>
      </c>
      <c r="G71" s="37">
        <v>-4941</v>
      </c>
      <c r="H71" s="37">
        <f t="shared" si="1"/>
        <v>-66709</v>
      </c>
      <c r="I71" s="36" t="s">
        <v>16</v>
      </c>
      <c r="J71" s="36" t="s">
        <v>26</v>
      </c>
      <c r="K71" s="88"/>
    </row>
    <row r="72" spans="1:11" ht="14.25" customHeight="1" x14ac:dyDescent="0.2">
      <c r="A72" s="41">
        <v>46072</v>
      </c>
      <c r="B72" s="36"/>
      <c r="C72" s="36"/>
      <c r="D72" s="36" t="s">
        <v>279</v>
      </c>
      <c r="E72" s="37">
        <v>-142929</v>
      </c>
      <c r="F72" s="42">
        <v>0.08</v>
      </c>
      <c r="G72" s="37">
        <v>-11434</v>
      </c>
      <c r="H72" s="37">
        <f t="shared" si="1"/>
        <v>-154363</v>
      </c>
      <c r="I72" s="36" t="s">
        <v>16</v>
      </c>
      <c r="J72" s="36" t="s">
        <v>26</v>
      </c>
      <c r="K72" s="88"/>
    </row>
    <row r="73" spans="1:11" ht="14.25" customHeight="1" x14ac:dyDescent="0.2">
      <c r="A73" s="41">
        <v>46076</v>
      </c>
      <c r="B73" s="36"/>
      <c r="C73" s="36"/>
      <c r="D73" s="36" t="s">
        <v>280</v>
      </c>
      <c r="E73" s="37">
        <v>-33518</v>
      </c>
      <c r="F73" s="42">
        <v>0.08</v>
      </c>
      <c r="G73" s="37">
        <v>-2681</v>
      </c>
      <c r="H73" s="37">
        <f t="shared" si="1"/>
        <v>-36199</v>
      </c>
      <c r="I73" s="36" t="s">
        <v>14</v>
      </c>
      <c r="J73" s="36" t="s">
        <v>27</v>
      </c>
      <c r="K73" s="88"/>
    </row>
    <row r="74" spans="1:11" ht="14.25" customHeight="1" x14ac:dyDescent="0.2">
      <c r="A74" s="41">
        <v>46076</v>
      </c>
      <c r="B74" s="36"/>
      <c r="C74" s="36"/>
      <c r="D74" s="36" t="s">
        <v>281</v>
      </c>
      <c r="E74" s="37">
        <v>-16759</v>
      </c>
      <c r="F74" s="42">
        <v>0.08</v>
      </c>
      <c r="G74" s="37">
        <v>-1341</v>
      </c>
      <c r="H74" s="37">
        <f t="shared" si="1"/>
        <v>-18100</v>
      </c>
      <c r="I74" s="36" t="s">
        <v>16</v>
      </c>
      <c r="J74" s="36" t="s">
        <v>26</v>
      </c>
      <c r="K74" s="88"/>
    </row>
    <row r="75" spans="1:11" ht="14.25" customHeight="1" x14ac:dyDescent="0.2">
      <c r="A75" s="41">
        <v>46077</v>
      </c>
      <c r="B75" s="36"/>
      <c r="C75" s="36"/>
      <c r="D75" s="36" t="s">
        <v>282</v>
      </c>
      <c r="E75" s="37">
        <v>-106116</v>
      </c>
      <c r="F75" s="42">
        <v>0.08</v>
      </c>
      <c r="G75" s="37">
        <v>-8489</v>
      </c>
      <c r="H75" s="37">
        <f t="shared" si="1"/>
        <v>-114605</v>
      </c>
      <c r="I75" s="36" t="s">
        <v>16</v>
      </c>
      <c r="J75" s="36" t="s">
        <v>26</v>
      </c>
      <c r="K75" s="88"/>
    </row>
    <row r="76" spans="1:11" ht="14.25" customHeight="1" x14ac:dyDescent="0.2">
      <c r="A76" s="41">
        <v>46077</v>
      </c>
      <c r="B76" s="36"/>
      <c r="C76" s="36"/>
      <c r="D76" s="36" t="s">
        <v>283</v>
      </c>
      <c r="E76" s="37">
        <v>-30884</v>
      </c>
      <c r="F76" s="42">
        <v>0.08</v>
      </c>
      <c r="G76" s="37">
        <v>-2471</v>
      </c>
      <c r="H76" s="37">
        <f t="shared" si="1"/>
        <v>-33355</v>
      </c>
      <c r="I76" s="36" t="s">
        <v>16</v>
      </c>
      <c r="J76" s="36" t="s">
        <v>26</v>
      </c>
      <c r="K76" s="88"/>
    </row>
    <row r="77" spans="1:11" ht="14.25" customHeight="1" x14ac:dyDescent="0.2">
      <c r="A77" s="41">
        <v>46077</v>
      </c>
      <c r="B77" s="36"/>
      <c r="C77" s="36"/>
      <c r="D77" s="36" t="s">
        <v>284</v>
      </c>
      <c r="E77" s="37">
        <v>-50277</v>
      </c>
      <c r="F77" s="42">
        <v>0.08</v>
      </c>
      <c r="G77" s="37">
        <v>-4022</v>
      </c>
      <c r="H77" s="37">
        <f t="shared" si="1"/>
        <v>-54299</v>
      </c>
      <c r="I77" s="36" t="s">
        <v>16</v>
      </c>
      <c r="J77" s="36" t="s">
        <v>26</v>
      </c>
      <c r="K77" s="88"/>
    </row>
    <row r="78" spans="1:11" ht="14.25" customHeight="1" x14ac:dyDescent="0.2">
      <c r="A78" s="41">
        <v>46077</v>
      </c>
      <c r="B78" s="36"/>
      <c r="C78" s="36"/>
      <c r="D78" s="36" t="s">
        <v>285</v>
      </c>
      <c r="E78" s="37">
        <v>-106116</v>
      </c>
      <c r="F78" s="42">
        <v>0.08</v>
      </c>
      <c r="G78" s="37">
        <v>-8489</v>
      </c>
      <c r="H78" s="37">
        <f t="shared" si="1"/>
        <v>-114605</v>
      </c>
      <c r="I78" s="36" t="s">
        <v>16</v>
      </c>
      <c r="J78" s="36" t="s">
        <v>26</v>
      </c>
      <c r="K78" s="88"/>
    </row>
    <row r="79" spans="1:11" ht="14.25" customHeight="1" x14ac:dyDescent="0.2">
      <c r="A79" s="41">
        <v>46078</v>
      </c>
      <c r="B79" s="36"/>
      <c r="C79" s="36"/>
      <c r="D79" s="36" t="s">
        <v>286</v>
      </c>
      <c r="E79" s="37">
        <v>-61768</v>
      </c>
      <c r="F79" s="42">
        <v>0.08</v>
      </c>
      <c r="G79" s="37">
        <v>-4941</v>
      </c>
      <c r="H79" s="37">
        <f t="shared" si="1"/>
        <v>-66709</v>
      </c>
      <c r="I79" s="36" t="s">
        <v>17</v>
      </c>
      <c r="J79" s="36" t="s">
        <v>28</v>
      </c>
      <c r="K79" s="88"/>
    </row>
    <row r="80" spans="1:11" ht="14.25" customHeight="1" x14ac:dyDescent="0.2">
      <c r="A80" s="41">
        <v>46078</v>
      </c>
      <c r="B80" s="36"/>
      <c r="C80" s="36"/>
      <c r="D80" s="36" t="s">
        <v>287</v>
      </c>
      <c r="E80" s="37">
        <v>-106116</v>
      </c>
      <c r="F80" s="42">
        <v>0.08</v>
      </c>
      <c r="G80" s="37">
        <v>-8489</v>
      </c>
      <c r="H80" s="37">
        <f t="shared" si="1"/>
        <v>-114605</v>
      </c>
      <c r="I80" s="36" t="s">
        <v>17</v>
      </c>
      <c r="J80" s="36" t="s">
        <v>28</v>
      </c>
      <c r="K80" s="88"/>
    </row>
    <row r="81" spans="1:11" ht="14.25" customHeight="1" x14ac:dyDescent="0.2">
      <c r="A81" s="41">
        <v>46078</v>
      </c>
      <c r="B81" s="36"/>
      <c r="C81" s="36"/>
      <c r="D81" s="36" t="s">
        <v>288</v>
      </c>
      <c r="E81" s="37">
        <v>-33518</v>
      </c>
      <c r="F81" s="42">
        <v>0.08</v>
      </c>
      <c r="G81" s="37">
        <v>-2681</v>
      </c>
      <c r="H81" s="37">
        <f t="shared" si="1"/>
        <v>-36199</v>
      </c>
      <c r="I81" s="36" t="s">
        <v>16</v>
      </c>
      <c r="J81" s="36" t="s">
        <v>26</v>
      </c>
      <c r="K81" s="88"/>
    </row>
    <row r="82" spans="1:11" ht="14.25" customHeight="1" x14ac:dyDescent="0.2">
      <c r="A82" s="41">
        <v>46078</v>
      </c>
      <c r="B82" s="36"/>
      <c r="C82" s="36"/>
      <c r="D82" s="36" t="s">
        <v>289</v>
      </c>
      <c r="E82" s="37">
        <v>-16759</v>
      </c>
      <c r="F82" s="42">
        <v>0.08</v>
      </c>
      <c r="G82" s="37">
        <v>-1341</v>
      </c>
      <c r="H82" s="37">
        <f t="shared" si="1"/>
        <v>-18100</v>
      </c>
      <c r="I82" s="36" t="s">
        <v>16</v>
      </c>
      <c r="J82" s="36" t="s">
        <v>26</v>
      </c>
      <c r="K82" s="88"/>
    </row>
    <row r="83" spans="1:11" ht="14.25" customHeight="1" x14ac:dyDescent="0.2">
      <c r="A83" s="41">
        <v>46078</v>
      </c>
      <c r="B83" s="36"/>
      <c r="C83" s="36"/>
      <c r="D83" s="36" t="s">
        <v>290</v>
      </c>
      <c r="E83" s="37">
        <v>-19717</v>
      </c>
      <c r="F83" s="42">
        <v>0.08</v>
      </c>
      <c r="G83" s="37">
        <v>-1577</v>
      </c>
      <c r="H83" s="37">
        <f t="shared" si="1"/>
        <v>-21294</v>
      </c>
      <c r="I83" s="36" t="s">
        <v>16</v>
      </c>
      <c r="J83" s="36" t="s">
        <v>26</v>
      </c>
      <c r="K83" s="88"/>
    </row>
    <row r="84" spans="1:11" ht="14.25" customHeight="1" x14ac:dyDescent="0.2">
      <c r="A84" s="41">
        <v>46078</v>
      </c>
      <c r="B84" s="36"/>
      <c r="C84" s="36"/>
      <c r="D84" s="36" t="s">
        <v>291</v>
      </c>
      <c r="E84" s="37">
        <v>-318348</v>
      </c>
      <c r="F84" s="42">
        <v>0.08</v>
      </c>
      <c r="G84" s="37">
        <v>-25468</v>
      </c>
      <c r="H84" s="37">
        <f t="shared" si="1"/>
        <v>-343816</v>
      </c>
      <c r="I84" s="36" t="s">
        <v>16</v>
      </c>
      <c r="J84" s="36" t="s">
        <v>26</v>
      </c>
      <c r="K84" s="88"/>
    </row>
    <row r="85" spans="1:11" ht="14.25" customHeight="1" x14ac:dyDescent="0.2">
      <c r="A85" s="41">
        <v>46078</v>
      </c>
      <c r="B85" s="36"/>
      <c r="C85" s="36"/>
      <c r="D85" s="36" t="s">
        <v>292</v>
      </c>
      <c r="E85" s="37">
        <v>-318348</v>
      </c>
      <c r="F85" s="42">
        <v>0.08</v>
      </c>
      <c r="G85" s="37">
        <v>-25468</v>
      </c>
      <c r="H85" s="37">
        <f t="shared" si="1"/>
        <v>-343816</v>
      </c>
      <c r="I85" s="36" t="s">
        <v>16</v>
      </c>
      <c r="J85" s="36" t="s">
        <v>26</v>
      </c>
      <c r="K85" s="88"/>
    </row>
    <row r="86" spans="1:11" ht="14.25" customHeight="1" x14ac:dyDescent="0.2">
      <c r="A86" s="41">
        <v>46078</v>
      </c>
      <c r="B86" s="36"/>
      <c r="C86" s="36"/>
      <c r="D86" s="36" t="s">
        <v>293</v>
      </c>
      <c r="E86" s="37">
        <v>-318348</v>
      </c>
      <c r="F86" s="42">
        <v>0.08</v>
      </c>
      <c r="G86" s="37">
        <v>-25468</v>
      </c>
      <c r="H86" s="37">
        <f t="shared" si="1"/>
        <v>-343816</v>
      </c>
      <c r="I86" s="36" t="s">
        <v>16</v>
      </c>
      <c r="J86" s="36" t="s">
        <v>26</v>
      </c>
      <c r="K86" s="88"/>
    </row>
    <row r="87" spans="1:11" ht="14.25" customHeight="1" x14ac:dyDescent="0.2">
      <c r="A87" s="41">
        <v>46078</v>
      </c>
      <c r="B87" s="36"/>
      <c r="C87" s="36"/>
      <c r="D87" s="36" t="s">
        <v>294</v>
      </c>
      <c r="E87" s="37">
        <v>-106116</v>
      </c>
      <c r="F87" s="42">
        <v>0.08</v>
      </c>
      <c r="G87" s="37">
        <v>-8489</v>
      </c>
      <c r="H87" s="37">
        <f t="shared" si="1"/>
        <v>-114605</v>
      </c>
      <c r="I87" s="36" t="s">
        <v>16</v>
      </c>
      <c r="J87" s="36" t="s">
        <v>26</v>
      </c>
      <c r="K87" s="88"/>
    </row>
    <row r="88" spans="1:11" ht="14.25" customHeight="1" x14ac:dyDescent="0.2">
      <c r="A88" s="41">
        <v>46078</v>
      </c>
      <c r="B88" s="36"/>
      <c r="C88" s="36"/>
      <c r="D88" s="36" t="s">
        <v>295</v>
      </c>
      <c r="E88" s="37">
        <v>-16759</v>
      </c>
      <c r="F88" s="42">
        <v>0.08</v>
      </c>
      <c r="G88" s="37">
        <v>-1341</v>
      </c>
      <c r="H88" s="37">
        <f t="shared" si="1"/>
        <v>-18100</v>
      </c>
      <c r="I88" s="36" t="s">
        <v>16</v>
      </c>
      <c r="J88" s="36" t="s">
        <v>26</v>
      </c>
      <c r="K88" s="88"/>
    </row>
    <row r="89" spans="1:11" ht="14.25" customHeight="1" x14ac:dyDescent="0.2">
      <c r="A89" s="41">
        <v>46078</v>
      </c>
      <c r="B89" s="36"/>
      <c r="C89" s="36"/>
      <c r="D89" s="36" t="s">
        <v>296</v>
      </c>
      <c r="E89" s="37">
        <v>-16759</v>
      </c>
      <c r="F89" s="42">
        <v>0.08</v>
      </c>
      <c r="G89" s="37">
        <v>-1341</v>
      </c>
      <c r="H89" s="37">
        <f t="shared" si="1"/>
        <v>-18100</v>
      </c>
      <c r="I89" s="36" t="s">
        <v>16</v>
      </c>
      <c r="J89" s="36" t="s">
        <v>26</v>
      </c>
      <c r="K89" s="88"/>
    </row>
    <row r="90" spans="1:11" ht="14.25" customHeight="1" x14ac:dyDescent="0.2">
      <c r="A90" s="41">
        <v>46078</v>
      </c>
      <c r="B90" s="36"/>
      <c r="C90" s="36"/>
      <c r="D90" s="36" t="s">
        <v>297</v>
      </c>
      <c r="E90" s="37">
        <v>-16759</v>
      </c>
      <c r="F90" s="42">
        <v>0.08</v>
      </c>
      <c r="G90" s="37">
        <v>-1341</v>
      </c>
      <c r="H90" s="37">
        <f t="shared" si="1"/>
        <v>-18100</v>
      </c>
      <c r="I90" s="36" t="s">
        <v>16</v>
      </c>
      <c r="J90" s="36" t="s">
        <v>26</v>
      </c>
      <c r="K90" s="88"/>
    </row>
    <row r="91" spans="1:11" ht="14.25" customHeight="1" x14ac:dyDescent="0.2">
      <c r="A91" s="41">
        <v>46078</v>
      </c>
      <c r="B91" s="36"/>
      <c r="C91" s="36"/>
      <c r="D91" s="36" t="s">
        <v>298</v>
      </c>
      <c r="E91" s="37">
        <v>-16759</v>
      </c>
      <c r="F91" s="42">
        <v>0.08</v>
      </c>
      <c r="G91" s="37">
        <v>-1341</v>
      </c>
      <c r="H91" s="37">
        <f t="shared" si="1"/>
        <v>-18100</v>
      </c>
      <c r="I91" s="36" t="s">
        <v>16</v>
      </c>
      <c r="J91" s="36" t="s">
        <v>26</v>
      </c>
      <c r="K91" s="88"/>
    </row>
    <row r="92" spans="1:11" ht="14.25" customHeight="1" x14ac:dyDescent="0.2">
      <c r="A92" s="41">
        <v>46078</v>
      </c>
      <c r="B92" s="36"/>
      <c r="C92" s="36"/>
      <c r="D92" s="36" t="s">
        <v>299</v>
      </c>
      <c r="E92" s="37">
        <v>-106116</v>
      </c>
      <c r="F92" s="42">
        <v>0.08</v>
      </c>
      <c r="G92" s="37">
        <v>-8489</v>
      </c>
      <c r="H92" s="37">
        <f t="shared" si="1"/>
        <v>-114605</v>
      </c>
      <c r="I92" s="36" t="s">
        <v>16</v>
      </c>
      <c r="J92" s="36" t="s">
        <v>26</v>
      </c>
      <c r="K92" s="88"/>
    </row>
    <row r="93" spans="1:11" ht="14.25" customHeight="1" x14ac:dyDescent="0.2">
      <c r="A93" s="41">
        <v>46078</v>
      </c>
      <c r="B93" s="36"/>
      <c r="C93" s="36"/>
      <c r="D93" s="36" t="s">
        <v>300</v>
      </c>
      <c r="E93" s="37">
        <v>-33518</v>
      </c>
      <c r="F93" s="42">
        <v>0.08</v>
      </c>
      <c r="G93" s="37">
        <v>-2681</v>
      </c>
      <c r="H93" s="37">
        <f t="shared" si="1"/>
        <v>-36199</v>
      </c>
      <c r="I93" s="36" t="s">
        <v>16</v>
      </c>
      <c r="J93" s="36" t="s">
        <v>26</v>
      </c>
      <c r="K93" s="88"/>
    </row>
    <row r="94" spans="1:11" ht="14.25" customHeight="1" x14ac:dyDescent="0.2">
      <c r="A94" s="41">
        <v>46079</v>
      </c>
      <c r="B94" s="36"/>
      <c r="C94" s="36"/>
      <c r="D94" s="36" t="s">
        <v>301</v>
      </c>
      <c r="E94" s="37">
        <v>-30884</v>
      </c>
      <c r="F94" s="42">
        <v>0.08</v>
      </c>
      <c r="G94" s="37">
        <v>-2471</v>
      </c>
      <c r="H94" s="37">
        <f t="shared" si="1"/>
        <v>-33355</v>
      </c>
      <c r="I94" s="36" t="s">
        <v>14</v>
      </c>
      <c r="J94" s="36" t="s">
        <v>27</v>
      </c>
      <c r="K94" s="88"/>
    </row>
    <row r="95" spans="1:11" ht="14.25" customHeight="1" x14ac:dyDescent="0.2">
      <c r="A95" s="41">
        <v>46079</v>
      </c>
      <c r="B95" s="36"/>
      <c r="C95" s="36"/>
      <c r="D95" s="36" t="s">
        <v>302</v>
      </c>
      <c r="E95" s="37">
        <v>-61768</v>
      </c>
      <c r="F95" s="42">
        <v>0.08</v>
      </c>
      <c r="G95" s="37">
        <v>-4941</v>
      </c>
      <c r="H95" s="37">
        <f t="shared" si="1"/>
        <v>-66709</v>
      </c>
      <c r="I95" s="36" t="s">
        <v>14</v>
      </c>
      <c r="J95" s="36" t="s">
        <v>27</v>
      </c>
      <c r="K95" s="88"/>
    </row>
    <row r="96" spans="1:11" ht="14.25" customHeight="1" x14ac:dyDescent="0.2">
      <c r="A96" s="41">
        <v>46079</v>
      </c>
      <c r="B96" s="36"/>
      <c r="C96" s="36"/>
      <c r="D96" s="36" t="s">
        <v>303</v>
      </c>
      <c r="E96" s="37">
        <v>-106116</v>
      </c>
      <c r="F96" s="42">
        <v>0.08</v>
      </c>
      <c r="G96" s="37">
        <v>-8489</v>
      </c>
      <c r="H96" s="37">
        <f t="shared" si="1"/>
        <v>-114605</v>
      </c>
      <c r="I96" s="36" t="s">
        <v>16</v>
      </c>
      <c r="J96" s="36" t="s">
        <v>26</v>
      </c>
      <c r="K96" s="88"/>
    </row>
    <row r="97" spans="1:11" ht="14.25" customHeight="1" x14ac:dyDescent="0.2">
      <c r="A97" s="41">
        <v>46079</v>
      </c>
      <c r="B97" s="36"/>
      <c r="C97" s="36"/>
      <c r="D97" s="36" t="s">
        <v>304</v>
      </c>
      <c r="E97" s="37">
        <v>-16759</v>
      </c>
      <c r="F97" s="42">
        <v>0.08</v>
      </c>
      <c r="G97" s="37">
        <v>-1341</v>
      </c>
      <c r="H97" s="37">
        <f t="shared" si="1"/>
        <v>-18100</v>
      </c>
      <c r="I97" s="36" t="s">
        <v>16</v>
      </c>
      <c r="J97" s="36" t="s">
        <v>26</v>
      </c>
      <c r="K97" s="88"/>
    </row>
    <row r="98" spans="1:11" ht="14.25" customHeight="1" x14ac:dyDescent="0.2">
      <c r="A98" s="41">
        <v>46079</v>
      </c>
      <c r="B98" s="36"/>
      <c r="C98" s="36"/>
      <c r="D98" s="36" t="s">
        <v>305</v>
      </c>
      <c r="E98" s="37">
        <v>-106116</v>
      </c>
      <c r="F98" s="42">
        <v>0.08</v>
      </c>
      <c r="G98" s="37">
        <v>-8489</v>
      </c>
      <c r="H98" s="37">
        <f t="shared" si="1"/>
        <v>-114605</v>
      </c>
      <c r="I98" s="36" t="s">
        <v>16</v>
      </c>
      <c r="J98" s="36" t="s">
        <v>26</v>
      </c>
      <c r="K98" s="88"/>
    </row>
    <row r="99" spans="1:11" ht="14.25" customHeight="1" x14ac:dyDescent="0.2">
      <c r="A99" s="41">
        <v>46079</v>
      </c>
      <c r="B99" s="36"/>
      <c r="C99" s="36"/>
      <c r="D99" s="36" t="s">
        <v>306</v>
      </c>
      <c r="E99" s="37">
        <v>-30884</v>
      </c>
      <c r="F99" s="42">
        <v>0.08</v>
      </c>
      <c r="G99" s="37">
        <v>-2471</v>
      </c>
      <c r="H99" s="37">
        <f t="shared" si="1"/>
        <v>-33355</v>
      </c>
      <c r="I99" s="36" t="s">
        <v>16</v>
      </c>
      <c r="J99" s="36" t="s">
        <v>26</v>
      </c>
      <c r="K99" s="88"/>
    </row>
    <row r="100" spans="1:11" ht="14.25" customHeight="1" x14ac:dyDescent="0.2">
      <c r="A100" s="41">
        <v>46080</v>
      </c>
      <c r="B100" s="36"/>
      <c r="C100" s="36"/>
      <c r="D100" s="36" t="s">
        <v>307</v>
      </c>
      <c r="E100" s="37">
        <v>-16759</v>
      </c>
      <c r="F100" s="42">
        <v>0.08</v>
      </c>
      <c r="G100" s="37">
        <v>-1341</v>
      </c>
      <c r="H100" s="37">
        <f t="shared" si="1"/>
        <v>-18100</v>
      </c>
      <c r="I100" s="36" t="s">
        <v>16</v>
      </c>
      <c r="J100" s="36" t="s">
        <v>26</v>
      </c>
      <c r="K100" s="88"/>
    </row>
    <row r="101" spans="1:11" ht="14.25" customHeight="1" x14ac:dyDescent="0.2">
      <c r="A101" s="41">
        <v>46080</v>
      </c>
      <c r="B101" s="36"/>
      <c r="C101" s="36"/>
      <c r="D101" s="36" t="s">
        <v>308</v>
      </c>
      <c r="E101" s="37">
        <v>-30884</v>
      </c>
      <c r="F101" s="42">
        <v>0.08</v>
      </c>
      <c r="G101" s="37">
        <v>-2471</v>
      </c>
      <c r="H101" s="37">
        <f t="shared" si="1"/>
        <v>-33355</v>
      </c>
      <c r="I101" s="36" t="s">
        <v>16</v>
      </c>
      <c r="J101" s="36" t="s">
        <v>26</v>
      </c>
      <c r="K101" s="88"/>
    </row>
    <row r="102" spans="1:11" ht="18.75" customHeight="1" x14ac:dyDescent="0.2">
      <c r="H102" s="37">
        <f>SUM(H2:H101)</f>
        <v>12552285</v>
      </c>
    </row>
  </sheetData>
  <autoFilter ref="A1:J102" xr:uid="{00000000-0009-0000-0000-000003000000}"/>
  <conditionalFormatting sqref="D1:D1048576">
    <cfRule type="duplicateValues" dxfId="0" priority="1"/>
  </conditionalFormatting>
  <pageMargins left="0.31496062992125984" right="0.27559055118110237" top="0.38" bottom="0.35" header="0.17" footer="0.17"/>
  <pageSetup paperSize="9"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0"/>
  <sheetViews>
    <sheetView workbookViewId="0">
      <pane ySplit="1" topLeftCell="A47" activePane="bottomLeft" state="frozen"/>
      <selection activeCell="A86" sqref="A86"/>
      <selection pane="bottomLeft" activeCell="J55" sqref="J55"/>
    </sheetView>
  </sheetViews>
  <sheetFormatPr defaultColWidth="9.140625" defaultRowHeight="18.75" customHeight="1" x14ac:dyDescent="0.2"/>
  <cols>
    <col min="1" max="1" width="10.7109375" style="29" bestFit="1" customWidth="1"/>
    <col min="2" max="2" width="9" style="29" customWidth="1"/>
    <col min="3" max="3" width="8.7109375" style="29" customWidth="1"/>
    <col min="4" max="4" width="36.140625" style="29" bestFit="1" customWidth="1"/>
    <col min="5" max="5" width="13.85546875" style="29" customWidth="1"/>
    <col min="6" max="6" width="7.85546875" style="29" customWidth="1"/>
    <col min="7" max="7" width="9.28515625" style="29" bestFit="1" customWidth="1"/>
    <col min="8" max="8" width="10" style="29" bestFit="1" customWidth="1"/>
    <col min="9" max="9" width="59" style="29" bestFit="1" customWidth="1"/>
    <col min="10" max="10" width="16.140625" style="29" bestFit="1" customWidth="1"/>
    <col min="11" max="16384" width="9.140625" style="29"/>
  </cols>
  <sheetData>
    <row r="1" spans="1:10" ht="25.5" customHeight="1" x14ac:dyDescent="0.2">
      <c r="A1" s="39" t="s">
        <v>10</v>
      </c>
      <c r="B1" s="40" t="s">
        <v>11</v>
      </c>
      <c r="C1" s="40" t="s">
        <v>18</v>
      </c>
      <c r="D1" s="40" t="s">
        <v>19</v>
      </c>
      <c r="E1" s="35" t="s">
        <v>20</v>
      </c>
      <c r="F1" s="34" t="s">
        <v>21</v>
      </c>
      <c r="G1" s="35" t="s">
        <v>0</v>
      </c>
      <c r="H1" s="35" t="s">
        <v>22</v>
      </c>
      <c r="I1" s="40" t="s">
        <v>23</v>
      </c>
      <c r="J1" s="40" t="s">
        <v>24</v>
      </c>
    </row>
    <row r="2" spans="1:10" ht="14.25" customHeight="1" x14ac:dyDescent="0.2">
      <c r="A2" s="41">
        <v>46029</v>
      </c>
      <c r="B2" s="36">
        <v>1265</v>
      </c>
      <c r="C2" s="36"/>
      <c r="D2" s="36" t="s">
        <v>77</v>
      </c>
      <c r="E2" s="37">
        <v>6070020</v>
      </c>
      <c r="F2" s="38" t="s">
        <v>25</v>
      </c>
      <c r="G2" s="37">
        <v>485602</v>
      </c>
      <c r="H2" s="37">
        <v>6555622</v>
      </c>
      <c r="I2" s="36" t="s">
        <v>16</v>
      </c>
      <c r="J2" s="36" t="s">
        <v>26</v>
      </c>
    </row>
    <row r="3" spans="1:10" ht="14.25" customHeight="1" x14ac:dyDescent="0.2">
      <c r="A3" s="41">
        <v>46029</v>
      </c>
      <c r="B3" s="36">
        <v>1266</v>
      </c>
      <c r="C3" s="36"/>
      <c r="D3" s="36" t="s">
        <v>78</v>
      </c>
      <c r="E3" s="37">
        <v>433110</v>
      </c>
      <c r="F3" s="38" t="s">
        <v>25</v>
      </c>
      <c r="G3" s="37">
        <v>34649</v>
      </c>
      <c r="H3" s="37">
        <v>467759</v>
      </c>
      <c r="I3" s="36" t="s">
        <v>14</v>
      </c>
      <c r="J3" s="36" t="s">
        <v>27</v>
      </c>
    </row>
    <row r="4" spans="1:10" ht="14.25" customHeight="1" x14ac:dyDescent="0.2">
      <c r="A4" s="41">
        <v>46029</v>
      </c>
      <c r="B4" s="36" t="s">
        <v>79</v>
      </c>
      <c r="C4" s="36"/>
      <c r="D4" s="36" t="s">
        <v>80</v>
      </c>
      <c r="E4" s="37">
        <v>4598352</v>
      </c>
      <c r="F4" s="38" t="s">
        <v>25</v>
      </c>
      <c r="G4" s="37">
        <v>367868</v>
      </c>
      <c r="H4" s="37">
        <v>4966220</v>
      </c>
      <c r="I4" s="36" t="s">
        <v>16</v>
      </c>
      <c r="J4" s="36" t="s">
        <v>26</v>
      </c>
    </row>
    <row r="5" spans="1:10" ht="14.25" customHeight="1" x14ac:dyDescent="0.2">
      <c r="A5" s="41">
        <v>46029</v>
      </c>
      <c r="B5" s="36" t="s">
        <v>81</v>
      </c>
      <c r="C5" s="36"/>
      <c r="D5" s="36" t="s">
        <v>82</v>
      </c>
      <c r="E5" s="37">
        <v>1001552</v>
      </c>
      <c r="F5" s="38" t="s">
        <v>25</v>
      </c>
      <c r="G5" s="37">
        <v>80124</v>
      </c>
      <c r="H5" s="37">
        <v>1081676</v>
      </c>
      <c r="I5" s="36" t="s">
        <v>14</v>
      </c>
      <c r="J5" s="36" t="s">
        <v>27</v>
      </c>
    </row>
    <row r="6" spans="1:10" ht="14.25" customHeight="1" x14ac:dyDescent="0.2">
      <c r="A6" s="41">
        <v>46025</v>
      </c>
      <c r="B6" s="36"/>
      <c r="C6" s="36"/>
      <c r="D6" s="36" t="s">
        <v>83</v>
      </c>
      <c r="E6" s="37">
        <v>-106116</v>
      </c>
      <c r="F6" s="38" t="s">
        <v>25</v>
      </c>
      <c r="G6" s="37">
        <v>-8489</v>
      </c>
      <c r="H6" s="37">
        <v>-114605</v>
      </c>
      <c r="I6" s="36" t="s">
        <v>16</v>
      </c>
      <c r="J6" s="36" t="s">
        <v>26</v>
      </c>
    </row>
    <row r="7" spans="1:10" ht="14.25" customHeight="1" x14ac:dyDescent="0.2">
      <c r="A7" s="41">
        <v>46026</v>
      </c>
      <c r="B7" s="36"/>
      <c r="C7" s="36"/>
      <c r="D7" s="36" t="s">
        <v>84</v>
      </c>
      <c r="E7" s="37">
        <v>-106116</v>
      </c>
      <c r="F7" s="38" t="s">
        <v>25</v>
      </c>
      <c r="G7" s="37">
        <v>-8489</v>
      </c>
      <c r="H7" s="37">
        <v>-114605</v>
      </c>
      <c r="I7" s="36" t="s">
        <v>16</v>
      </c>
      <c r="J7" s="36" t="s">
        <v>26</v>
      </c>
    </row>
    <row r="8" spans="1:10" ht="14.25" customHeight="1" x14ac:dyDescent="0.2">
      <c r="A8" s="41">
        <v>46026</v>
      </c>
      <c r="B8" s="36"/>
      <c r="C8" s="36"/>
      <c r="D8" s="36" t="s">
        <v>85</v>
      </c>
      <c r="E8" s="37">
        <v>-106116</v>
      </c>
      <c r="F8" s="38" t="s">
        <v>25</v>
      </c>
      <c r="G8" s="37">
        <v>-8489</v>
      </c>
      <c r="H8" s="37">
        <v>-114605</v>
      </c>
      <c r="I8" s="36" t="s">
        <v>16</v>
      </c>
      <c r="J8" s="36" t="s">
        <v>26</v>
      </c>
    </row>
    <row r="9" spans="1:10" ht="14.25" customHeight="1" x14ac:dyDescent="0.2">
      <c r="A9" s="41">
        <v>46035</v>
      </c>
      <c r="B9" s="36" t="s">
        <v>86</v>
      </c>
      <c r="C9" s="36"/>
      <c r="D9" s="36" t="s">
        <v>87</v>
      </c>
      <c r="E9" s="37">
        <v>402998</v>
      </c>
      <c r="F9" s="38" t="s">
        <v>25</v>
      </c>
      <c r="G9" s="37">
        <v>32240</v>
      </c>
      <c r="H9" s="37">
        <v>435238</v>
      </c>
      <c r="I9" s="36" t="s">
        <v>17</v>
      </c>
      <c r="J9" s="36" t="s">
        <v>28</v>
      </c>
    </row>
    <row r="10" spans="1:10" ht="14.25" customHeight="1" x14ac:dyDescent="0.2">
      <c r="A10" s="41">
        <v>46027</v>
      </c>
      <c r="B10" s="36"/>
      <c r="C10" s="36"/>
      <c r="D10" s="36" t="s">
        <v>88</v>
      </c>
      <c r="E10" s="37">
        <v>-106116</v>
      </c>
      <c r="F10" s="38" t="s">
        <v>25</v>
      </c>
      <c r="G10" s="37">
        <v>-8489</v>
      </c>
      <c r="H10" s="37">
        <v>-114605</v>
      </c>
      <c r="I10" s="36" t="s">
        <v>16</v>
      </c>
      <c r="J10" s="36" t="s">
        <v>26</v>
      </c>
    </row>
    <row r="11" spans="1:10" ht="14.25" customHeight="1" x14ac:dyDescent="0.2">
      <c r="A11" s="41">
        <v>46027</v>
      </c>
      <c r="B11" s="36"/>
      <c r="C11" s="36"/>
      <c r="D11" s="36" t="s">
        <v>89</v>
      </c>
      <c r="E11" s="37">
        <v>-106116</v>
      </c>
      <c r="F11" s="38" t="s">
        <v>25</v>
      </c>
      <c r="G11" s="37">
        <v>-8489</v>
      </c>
      <c r="H11" s="37">
        <v>-114605</v>
      </c>
      <c r="I11" s="36" t="s">
        <v>16</v>
      </c>
      <c r="J11" s="36" t="s">
        <v>26</v>
      </c>
    </row>
    <row r="12" spans="1:10" ht="14.25" customHeight="1" x14ac:dyDescent="0.2">
      <c r="A12" s="41">
        <v>46027</v>
      </c>
      <c r="B12" s="36"/>
      <c r="C12" s="36"/>
      <c r="D12" s="36" t="s">
        <v>90</v>
      </c>
      <c r="E12" s="37">
        <v>-106116</v>
      </c>
      <c r="F12" s="38" t="s">
        <v>25</v>
      </c>
      <c r="G12" s="37">
        <v>-8489</v>
      </c>
      <c r="H12" s="37">
        <v>-114605</v>
      </c>
      <c r="I12" s="36" t="s">
        <v>16</v>
      </c>
      <c r="J12" s="36" t="s">
        <v>26</v>
      </c>
    </row>
    <row r="13" spans="1:10" ht="14.25" customHeight="1" x14ac:dyDescent="0.2">
      <c r="A13" s="41">
        <v>46027</v>
      </c>
      <c r="B13" s="36"/>
      <c r="C13" s="36"/>
      <c r="D13" s="36" t="s">
        <v>91</v>
      </c>
      <c r="E13" s="37">
        <v>-106116</v>
      </c>
      <c r="F13" s="38" t="s">
        <v>25</v>
      </c>
      <c r="G13" s="37">
        <v>-8489</v>
      </c>
      <c r="H13" s="37">
        <v>-114605</v>
      </c>
      <c r="I13" s="36" t="s">
        <v>16</v>
      </c>
      <c r="J13" s="36" t="s">
        <v>26</v>
      </c>
    </row>
    <row r="14" spans="1:10" ht="14.25" customHeight="1" x14ac:dyDescent="0.2">
      <c r="A14" s="41">
        <v>46027</v>
      </c>
      <c r="B14" s="36"/>
      <c r="C14" s="36"/>
      <c r="D14" s="36" t="s">
        <v>92</v>
      </c>
      <c r="E14" s="37">
        <v>-106116</v>
      </c>
      <c r="F14" s="38" t="s">
        <v>25</v>
      </c>
      <c r="G14" s="37">
        <v>-8489</v>
      </c>
      <c r="H14" s="37">
        <v>-114605</v>
      </c>
      <c r="I14" s="36" t="s">
        <v>16</v>
      </c>
      <c r="J14" s="36" t="s">
        <v>26</v>
      </c>
    </row>
    <row r="15" spans="1:10" ht="14.25" customHeight="1" x14ac:dyDescent="0.2">
      <c r="A15" s="41">
        <v>46027</v>
      </c>
      <c r="B15" s="36"/>
      <c r="C15" s="36"/>
      <c r="D15" s="36" t="s">
        <v>93</v>
      </c>
      <c r="E15" s="37">
        <v>-101063</v>
      </c>
      <c r="F15" s="38" t="s">
        <v>25</v>
      </c>
      <c r="G15" s="37">
        <v>-8085</v>
      </c>
      <c r="H15" s="37">
        <v>-109148</v>
      </c>
      <c r="I15" s="36" t="s">
        <v>14</v>
      </c>
      <c r="J15" s="36" t="s">
        <v>27</v>
      </c>
    </row>
    <row r="16" spans="1:10" ht="14.25" customHeight="1" x14ac:dyDescent="0.2">
      <c r="A16" s="41">
        <v>46027</v>
      </c>
      <c r="B16" s="36"/>
      <c r="C16" s="36"/>
      <c r="D16" s="36" t="s">
        <v>94</v>
      </c>
      <c r="E16" s="37">
        <v>-106116</v>
      </c>
      <c r="F16" s="38" t="s">
        <v>25</v>
      </c>
      <c r="G16" s="37">
        <v>-8489</v>
      </c>
      <c r="H16" s="37">
        <v>-114605</v>
      </c>
      <c r="I16" s="36" t="s">
        <v>14</v>
      </c>
      <c r="J16" s="36" t="s">
        <v>27</v>
      </c>
    </row>
    <row r="17" spans="1:10" ht="14.25" customHeight="1" x14ac:dyDescent="0.2">
      <c r="A17" s="41">
        <v>46035</v>
      </c>
      <c r="B17" s="36" t="s">
        <v>95</v>
      </c>
      <c r="C17" s="36"/>
      <c r="D17" s="36" t="s">
        <v>96</v>
      </c>
      <c r="E17" s="37">
        <v>475225</v>
      </c>
      <c r="F17" s="38" t="s">
        <v>25</v>
      </c>
      <c r="G17" s="37">
        <v>38018</v>
      </c>
      <c r="H17" s="37">
        <v>513243</v>
      </c>
      <c r="I17" s="36" t="s">
        <v>17</v>
      </c>
      <c r="J17" s="36" t="s">
        <v>28</v>
      </c>
    </row>
    <row r="18" spans="1:10" ht="14.25" customHeight="1" x14ac:dyDescent="0.2">
      <c r="A18" s="41">
        <v>46028</v>
      </c>
      <c r="B18" s="36"/>
      <c r="C18" s="36"/>
      <c r="D18" s="36" t="s">
        <v>97</v>
      </c>
      <c r="E18" s="37">
        <v>-39434</v>
      </c>
      <c r="F18" s="38" t="s">
        <v>25</v>
      </c>
      <c r="G18" s="37">
        <v>-3155</v>
      </c>
      <c r="H18" s="37">
        <v>-42589</v>
      </c>
      <c r="I18" s="36" t="s">
        <v>16</v>
      </c>
      <c r="J18" s="36" t="s">
        <v>26</v>
      </c>
    </row>
    <row r="19" spans="1:10" ht="14.25" customHeight="1" x14ac:dyDescent="0.2">
      <c r="A19" s="41">
        <v>46028</v>
      </c>
      <c r="B19" s="36"/>
      <c r="C19" s="36"/>
      <c r="D19" s="36" t="s">
        <v>98</v>
      </c>
      <c r="E19" s="37">
        <v>-75328</v>
      </c>
      <c r="F19" s="38" t="s">
        <v>25</v>
      </c>
      <c r="G19" s="37">
        <v>-6026</v>
      </c>
      <c r="H19" s="37">
        <v>-81354</v>
      </c>
      <c r="I19" s="36" t="s">
        <v>16</v>
      </c>
      <c r="J19" s="36" t="s">
        <v>26</v>
      </c>
    </row>
    <row r="20" spans="1:10" ht="14.25" customHeight="1" x14ac:dyDescent="0.2">
      <c r="A20" s="41">
        <v>46028</v>
      </c>
      <c r="B20" s="36"/>
      <c r="C20" s="36"/>
      <c r="D20" s="36" t="s">
        <v>99</v>
      </c>
      <c r="E20" s="37">
        <v>-106116</v>
      </c>
      <c r="F20" s="38" t="s">
        <v>25</v>
      </c>
      <c r="G20" s="37">
        <v>-8489</v>
      </c>
      <c r="H20" s="37">
        <v>-114605</v>
      </c>
      <c r="I20" s="36" t="s">
        <v>16</v>
      </c>
      <c r="J20" s="36" t="s">
        <v>26</v>
      </c>
    </row>
    <row r="21" spans="1:10" ht="14.25" customHeight="1" x14ac:dyDescent="0.2">
      <c r="A21" s="41">
        <v>46028</v>
      </c>
      <c r="B21" s="36"/>
      <c r="C21" s="36"/>
      <c r="D21" s="36" t="s">
        <v>100</v>
      </c>
      <c r="E21" s="37">
        <v>-212232</v>
      </c>
      <c r="F21" s="38" t="s">
        <v>25</v>
      </c>
      <c r="G21" s="37">
        <v>-16979</v>
      </c>
      <c r="H21" s="37">
        <v>-229211</v>
      </c>
      <c r="I21" s="36" t="s">
        <v>16</v>
      </c>
      <c r="J21" s="36" t="s">
        <v>26</v>
      </c>
    </row>
    <row r="22" spans="1:10" ht="14.25" customHeight="1" x14ac:dyDescent="0.2">
      <c r="A22" s="41">
        <v>46028</v>
      </c>
      <c r="B22" s="36"/>
      <c r="C22" s="36"/>
      <c r="D22" s="36" t="s">
        <v>101</v>
      </c>
      <c r="E22" s="37">
        <v>-212232</v>
      </c>
      <c r="F22" s="38" t="s">
        <v>25</v>
      </c>
      <c r="G22" s="37">
        <v>-16979</v>
      </c>
      <c r="H22" s="37">
        <v>-229211</v>
      </c>
      <c r="I22" s="36" t="s">
        <v>16</v>
      </c>
      <c r="J22" s="36" t="s">
        <v>26</v>
      </c>
    </row>
    <row r="23" spans="1:10" ht="14.25" customHeight="1" x14ac:dyDescent="0.2">
      <c r="A23" s="41">
        <v>46028</v>
      </c>
      <c r="B23" s="36"/>
      <c r="C23" s="36"/>
      <c r="D23" s="36" t="s">
        <v>102</v>
      </c>
      <c r="E23" s="37">
        <v>-106116</v>
      </c>
      <c r="F23" s="38" t="s">
        <v>25</v>
      </c>
      <c r="G23" s="37">
        <v>-8489</v>
      </c>
      <c r="H23" s="37">
        <v>-114605</v>
      </c>
      <c r="I23" s="36" t="s">
        <v>16</v>
      </c>
      <c r="J23" s="36" t="s">
        <v>26</v>
      </c>
    </row>
    <row r="24" spans="1:10" ht="14.25" customHeight="1" x14ac:dyDescent="0.2">
      <c r="A24" s="41">
        <v>46028</v>
      </c>
      <c r="B24" s="36"/>
      <c r="C24" s="36"/>
      <c r="D24" s="36" t="s">
        <v>103</v>
      </c>
      <c r="E24" s="37">
        <v>-39434</v>
      </c>
      <c r="F24" s="38" t="s">
        <v>25</v>
      </c>
      <c r="G24" s="37">
        <v>-3155</v>
      </c>
      <c r="H24" s="37">
        <v>-42589</v>
      </c>
      <c r="I24" s="36" t="s">
        <v>16</v>
      </c>
      <c r="J24" s="36" t="s">
        <v>26</v>
      </c>
    </row>
    <row r="25" spans="1:10" ht="14.25" customHeight="1" x14ac:dyDescent="0.2">
      <c r="A25" s="41">
        <v>46028</v>
      </c>
      <c r="B25" s="36"/>
      <c r="C25" s="36"/>
      <c r="D25" s="36" t="s">
        <v>104</v>
      </c>
      <c r="E25" s="37">
        <v>-106116</v>
      </c>
      <c r="F25" s="38" t="s">
        <v>25</v>
      </c>
      <c r="G25" s="37">
        <v>-8489</v>
      </c>
      <c r="H25" s="37">
        <v>-114605</v>
      </c>
      <c r="I25" s="36" t="s">
        <v>14</v>
      </c>
      <c r="J25" s="36" t="s">
        <v>27</v>
      </c>
    </row>
    <row r="26" spans="1:10" ht="14.25" customHeight="1" x14ac:dyDescent="0.2">
      <c r="A26" s="41">
        <v>46036</v>
      </c>
      <c r="B26" s="36" t="s">
        <v>105</v>
      </c>
      <c r="C26" s="36"/>
      <c r="D26" s="36" t="s">
        <v>106</v>
      </c>
      <c r="E26" s="37">
        <v>5188303</v>
      </c>
      <c r="F26" s="38" t="s">
        <v>25</v>
      </c>
      <c r="G26" s="37">
        <v>415064</v>
      </c>
      <c r="H26" s="37">
        <v>5603367</v>
      </c>
      <c r="I26" s="36" t="s">
        <v>16</v>
      </c>
      <c r="J26" s="36" t="s">
        <v>26</v>
      </c>
    </row>
    <row r="27" spans="1:10" ht="14.25" customHeight="1" x14ac:dyDescent="0.2">
      <c r="A27" s="41">
        <v>46036</v>
      </c>
      <c r="B27" s="36" t="s">
        <v>107</v>
      </c>
      <c r="C27" s="36"/>
      <c r="D27" s="36" t="s">
        <v>108</v>
      </c>
      <c r="E27" s="37">
        <v>84114</v>
      </c>
      <c r="F27" s="38" t="s">
        <v>25</v>
      </c>
      <c r="G27" s="37">
        <v>6729</v>
      </c>
      <c r="H27" s="37">
        <v>90843</v>
      </c>
      <c r="I27" s="36" t="s">
        <v>14</v>
      </c>
      <c r="J27" s="36" t="s">
        <v>27</v>
      </c>
    </row>
    <row r="28" spans="1:10" ht="14.25" customHeight="1" x14ac:dyDescent="0.2">
      <c r="A28" s="41">
        <v>46035</v>
      </c>
      <c r="B28" s="36" t="s">
        <v>109</v>
      </c>
      <c r="C28" s="36"/>
      <c r="D28" s="36" t="s">
        <v>110</v>
      </c>
      <c r="E28" s="37">
        <v>335100</v>
      </c>
      <c r="F28" s="38" t="s">
        <v>25</v>
      </c>
      <c r="G28" s="37">
        <v>26808</v>
      </c>
      <c r="H28" s="37">
        <v>361908</v>
      </c>
      <c r="I28" s="36" t="s">
        <v>17</v>
      </c>
      <c r="J28" s="36" t="s">
        <v>28</v>
      </c>
    </row>
    <row r="29" spans="1:10" ht="14.25" customHeight="1" x14ac:dyDescent="0.2">
      <c r="A29" s="41">
        <v>46029</v>
      </c>
      <c r="B29" s="36"/>
      <c r="C29" s="36"/>
      <c r="D29" s="36" t="s">
        <v>111</v>
      </c>
      <c r="E29" s="37">
        <v>-212232</v>
      </c>
      <c r="F29" s="38" t="s">
        <v>25</v>
      </c>
      <c r="G29" s="37">
        <v>-16979</v>
      </c>
      <c r="H29" s="37">
        <v>-229211</v>
      </c>
      <c r="I29" s="36" t="s">
        <v>16</v>
      </c>
      <c r="J29" s="36" t="s">
        <v>26</v>
      </c>
    </row>
    <row r="30" spans="1:10" ht="14.25" customHeight="1" x14ac:dyDescent="0.2">
      <c r="A30" s="41">
        <v>46030</v>
      </c>
      <c r="B30" s="36"/>
      <c r="C30" s="36"/>
      <c r="D30" s="36" t="s">
        <v>112</v>
      </c>
      <c r="E30" s="37">
        <v>-106116</v>
      </c>
      <c r="F30" s="38" t="s">
        <v>25</v>
      </c>
      <c r="G30" s="37">
        <v>-8489</v>
      </c>
      <c r="H30" s="37">
        <v>-114605</v>
      </c>
      <c r="I30" s="36" t="s">
        <v>16</v>
      </c>
      <c r="J30" s="36" t="s">
        <v>26</v>
      </c>
    </row>
    <row r="31" spans="1:10" ht="14.25" customHeight="1" x14ac:dyDescent="0.2">
      <c r="A31" s="41">
        <v>46030</v>
      </c>
      <c r="B31" s="36"/>
      <c r="C31" s="36"/>
      <c r="D31" s="36" t="s">
        <v>113</v>
      </c>
      <c r="E31" s="37">
        <v>-22340</v>
      </c>
      <c r="F31" s="38" t="s">
        <v>25</v>
      </c>
      <c r="G31" s="37">
        <v>-1787</v>
      </c>
      <c r="H31" s="37">
        <v>-24127</v>
      </c>
      <c r="I31" s="36" t="s">
        <v>16</v>
      </c>
      <c r="J31" s="36" t="s">
        <v>26</v>
      </c>
    </row>
    <row r="32" spans="1:10" ht="14.25" customHeight="1" x14ac:dyDescent="0.2">
      <c r="A32" s="41">
        <v>46030</v>
      </c>
      <c r="B32" s="36"/>
      <c r="C32" s="36"/>
      <c r="D32" s="36" t="s">
        <v>114</v>
      </c>
      <c r="E32" s="37">
        <v>-39434</v>
      </c>
      <c r="F32" s="38" t="s">
        <v>25</v>
      </c>
      <c r="G32" s="37">
        <v>-3155</v>
      </c>
      <c r="H32" s="37">
        <v>-42589</v>
      </c>
      <c r="I32" s="36" t="s">
        <v>16</v>
      </c>
      <c r="J32" s="36" t="s">
        <v>26</v>
      </c>
    </row>
    <row r="33" spans="1:10" ht="14.25" customHeight="1" x14ac:dyDescent="0.2">
      <c r="A33" s="41">
        <v>46030</v>
      </c>
      <c r="B33" s="36"/>
      <c r="C33" s="36"/>
      <c r="D33" s="36" t="s">
        <v>115</v>
      </c>
      <c r="E33" s="37">
        <v>-19717</v>
      </c>
      <c r="F33" s="38" t="s">
        <v>25</v>
      </c>
      <c r="G33" s="37">
        <v>-1577</v>
      </c>
      <c r="H33" s="37">
        <v>-21294</v>
      </c>
      <c r="I33" s="36" t="s">
        <v>16</v>
      </c>
      <c r="J33" s="36" t="s">
        <v>26</v>
      </c>
    </row>
    <row r="34" spans="1:10" ht="14.25" customHeight="1" x14ac:dyDescent="0.2">
      <c r="A34" s="41">
        <v>46031</v>
      </c>
      <c r="B34" s="36"/>
      <c r="C34" s="36"/>
      <c r="D34" s="36" t="s">
        <v>116</v>
      </c>
      <c r="E34" s="37">
        <v>-37664</v>
      </c>
      <c r="F34" s="38" t="s">
        <v>25</v>
      </c>
      <c r="G34" s="37">
        <v>-3013</v>
      </c>
      <c r="H34" s="37">
        <v>-40677</v>
      </c>
      <c r="I34" s="36" t="s">
        <v>16</v>
      </c>
      <c r="J34" s="36" t="s">
        <v>26</v>
      </c>
    </row>
    <row r="35" spans="1:10" ht="14.25" customHeight="1" x14ac:dyDescent="0.2">
      <c r="A35" s="41">
        <v>46036</v>
      </c>
      <c r="B35" s="36" t="s">
        <v>117</v>
      </c>
      <c r="C35" s="36"/>
      <c r="D35" s="36" t="s">
        <v>118</v>
      </c>
      <c r="E35" s="37">
        <v>6883055</v>
      </c>
      <c r="F35" s="38" t="s">
        <v>25</v>
      </c>
      <c r="G35" s="37">
        <v>550644</v>
      </c>
      <c r="H35" s="37">
        <v>7433699</v>
      </c>
      <c r="I35" s="36" t="s">
        <v>16</v>
      </c>
      <c r="J35" s="36" t="s">
        <v>26</v>
      </c>
    </row>
    <row r="36" spans="1:10" ht="14.25" customHeight="1" x14ac:dyDescent="0.2">
      <c r="A36" s="41">
        <v>46036</v>
      </c>
      <c r="B36" s="36" t="s">
        <v>119</v>
      </c>
      <c r="C36" s="36"/>
      <c r="D36" s="36" t="s">
        <v>120</v>
      </c>
      <c r="E36" s="37">
        <v>418736</v>
      </c>
      <c r="F36" s="38" t="s">
        <v>25</v>
      </c>
      <c r="G36" s="37">
        <v>33499</v>
      </c>
      <c r="H36" s="37">
        <v>452235</v>
      </c>
      <c r="I36" s="36" t="s">
        <v>14</v>
      </c>
      <c r="J36" s="36" t="s">
        <v>27</v>
      </c>
    </row>
    <row r="37" spans="1:10" ht="14.25" customHeight="1" x14ac:dyDescent="0.2">
      <c r="A37" s="41">
        <v>46032</v>
      </c>
      <c r="B37" s="36"/>
      <c r="C37" s="36"/>
      <c r="D37" s="36" t="s">
        <v>121</v>
      </c>
      <c r="E37" s="37">
        <v>-19717</v>
      </c>
      <c r="F37" s="38" t="s">
        <v>25</v>
      </c>
      <c r="G37" s="37">
        <v>-1577</v>
      </c>
      <c r="H37" s="37">
        <v>-21294</v>
      </c>
      <c r="I37" s="36" t="s">
        <v>16</v>
      </c>
      <c r="J37" s="36" t="s">
        <v>26</v>
      </c>
    </row>
    <row r="38" spans="1:10" ht="14.25" customHeight="1" x14ac:dyDescent="0.2">
      <c r="A38" s="41">
        <v>46033</v>
      </c>
      <c r="B38" s="36"/>
      <c r="C38" s="36"/>
      <c r="D38" s="36" t="s">
        <v>122</v>
      </c>
      <c r="E38" s="37">
        <v>-75328</v>
      </c>
      <c r="F38" s="38" t="s">
        <v>25</v>
      </c>
      <c r="G38" s="37">
        <v>-6026</v>
      </c>
      <c r="H38" s="37">
        <v>-81354</v>
      </c>
      <c r="I38" s="36" t="s">
        <v>16</v>
      </c>
      <c r="J38" s="36" t="s">
        <v>26</v>
      </c>
    </row>
    <row r="39" spans="1:10" ht="14.25" customHeight="1" x14ac:dyDescent="0.2">
      <c r="A39" s="41">
        <v>46033</v>
      </c>
      <c r="B39" s="36"/>
      <c r="C39" s="36"/>
      <c r="D39" s="36" t="s">
        <v>123</v>
      </c>
      <c r="E39" s="37">
        <v>-39434</v>
      </c>
      <c r="F39" s="38" t="s">
        <v>25</v>
      </c>
      <c r="G39" s="37">
        <v>-3155</v>
      </c>
      <c r="H39" s="37">
        <v>-42589</v>
      </c>
      <c r="I39" s="36" t="s">
        <v>16</v>
      </c>
      <c r="J39" s="36" t="s">
        <v>26</v>
      </c>
    </row>
    <row r="40" spans="1:10" ht="14.25" customHeight="1" x14ac:dyDescent="0.2">
      <c r="A40" s="41">
        <v>46033</v>
      </c>
      <c r="B40" s="36"/>
      <c r="C40" s="36"/>
      <c r="D40" s="36" t="s">
        <v>124</v>
      </c>
      <c r="E40" s="37">
        <v>-106116</v>
      </c>
      <c r="F40" s="38" t="s">
        <v>25</v>
      </c>
      <c r="G40" s="37">
        <v>-8489</v>
      </c>
      <c r="H40" s="37">
        <v>-114605</v>
      </c>
      <c r="I40" s="36" t="s">
        <v>14</v>
      </c>
      <c r="J40" s="36" t="s">
        <v>27</v>
      </c>
    </row>
    <row r="41" spans="1:10" ht="14.25" customHeight="1" x14ac:dyDescent="0.2">
      <c r="A41" s="41">
        <v>46034</v>
      </c>
      <c r="B41" s="36"/>
      <c r="C41" s="36"/>
      <c r="D41" s="36" t="s">
        <v>125</v>
      </c>
      <c r="E41" s="37">
        <v>-19717</v>
      </c>
      <c r="F41" s="38" t="s">
        <v>25</v>
      </c>
      <c r="G41" s="37">
        <v>-1577</v>
      </c>
      <c r="H41" s="37">
        <v>-21294</v>
      </c>
      <c r="I41" s="36" t="s">
        <v>16</v>
      </c>
      <c r="J41" s="36" t="s">
        <v>26</v>
      </c>
    </row>
    <row r="42" spans="1:10" ht="14.25" customHeight="1" x14ac:dyDescent="0.2">
      <c r="A42" s="41">
        <v>46034</v>
      </c>
      <c r="B42" s="36"/>
      <c r="C42" s="36"/>
      <c r="D42" s="36" t="s">
        <v>126</v>
      </c>
      <c r="E42" s="37">
        <v>-19717</v>
      </c>
      <c r="F42" s="38" t="s">
        <v>25</v>
      </c>
      <c r="G42" s="37">
        <v>-1577</v>
      </c>
      <c r="H42" s="37">
        <v>-21294</v>
      </c>
      <c r="I42" s="36" t="s">
        <v>16</v>
      </c>
      <c r="J42" s="36" t="s">
        <v>26</v>
      </c>
    </row>
    <row r="43" spans="1:10" ht="14.25" customHeight="1" x14ac:dyDescent="0.2">
      <c r="A43" s="41">
        <v>46034</v>
      </c>
      <c r="B43" s="36"/>
      <c r="C43" s="36"/>
      <c r="D43" s="36" t="s">
        <v>127</v>
      </c>
      <c r="E43" s="37">
        <v>-19717</v>
      </c>
      <c r="F43" s="38" t="s">
        <v>25</v>
      </c>
      <c r="G43" s="37">
        <v>-1577</v>
      </c>
      <c r="H43" s="37">
        <v>-21294</v>
      </c>
      <c r="I43" s="36" t="s">
        <v>16</v>
      </c>
      <c r="J43" s="36" t="s">
        <v>26</v>
      </c>
    </row>
    <row r="44" spans="1:10" ht="14.25" customHeight="1" x14ac:dyDescent="0.2">
      <c r="A44" s="41">
        <v>46034</v>
      </c>
      <c r="B44" s="36"/>
      <c r="C44" s="36"/>
      <c r="D44" s="36" t="s">
        <v>128</v>
      </c>
      <c r="E44" s="37">
        <v>-106116</v>
      </c>
      <c r="F44" s="38" t="s">
        <v>25</v>
      </c>
      <c r="G44" s="37">
        <v>-8489</v>
      </c>
      <c r="H44" s="37">
        <v>-114605</v>
      </c>
      <c r="I44" s="36" t="s">
        <v>16</v>
      </c>
      <c r="J44" s="36" t="s">
        <v>26</v>
      </c>
    </row>
    <row r="45" spans="1:10" ht="14.25" customHeight="1" x14ac:dyDescent="0.2">
      <c r="A45" s="41">
        <v>46034</v>
      </c>
      <c r="B45" s="36"/>
      <c r="C45" s="36"/>
      <c r="D45" s="36" t="s">
        <v>129</v>
      </c>
      <c r="E45" s="37">
        <v>-39434</v>
      </c>
      <c r="F45" s="38" t="s">
        <v>25</v>
      </c>
      <c r="G45" s="37">
        <v>-3155</v>
      </c>
      <c r="H45" s="37">
        <v>-42589</v>
      </c>
      <c r="I45" s="36" t="s">
        <v>16</v>
      </c>
      <c r="J45" s="36" t="s">
        <v>26</v>
      </c>
    </row>
    <row r="46" spans="1:10" ht="14.25" customHeight="1" x14ac:dyDescent="0.2">
      <c r="A46" s="41">
        <v>46043</v>
      </c>
      <c r="B46" s="36" t="s">
        <v>130</v>
      </c>
      <c r="C46" s="36"/>
      <c r="D46" s="36" t="s">
        <v>131</v>
      </c>
      <c r="E46" s="37">
        <v>6325549</v>
      </c>
      <c r="F46" s="38" t="s">
        <v>25</v>
      </c>
      <c r="G46" s="37">
        <v>506044</v>
      </c>
      <c r="H46" s="37">
        <v>6831593</v>
      </c>
      <c r="I46" s="36" t="s">
        <v>16</v>
      </c>
      <c r="J46" s="36" t="s">
        <v>26</v>
      </c>
    </row>
    <row r="47" spans="1:10" ht="14.25" customHeight="1" x14ac:dyDescent="0.2">
      <c r="A47" s="41">
        <v>46043</v>
      </c>
      <c r="B47" s="36" t="s">
        <v>132</v>
      </c>
      <c r="C47" s="36"/>
      <c r="D47" s="36" t="s">
        <v>133</v>
      </c>
      <c r="E47" s="37">
        <v>39434</v>
      </c>
      <c r="F47" s="38" t="s">
        <v>25</v>
      </c>
      <c r="G47" s="37">
        <v>3155</v>
      </c>
      <c r="H47" s="37">
        <v>42589</v>
      </c>
      <c r="I47" s="36" t="s">
        <v>14</v>
      </c>
      <c r="J47" s="36" t="s">
        <v>27</v>
      </c>
    </row>
    <row r="48" spans="1:10" ht="14.25" customHeight="1" x14ac:dyDescent="0.2">
      <c r="A48" s="41">
        <v>46036</v>
      </c>
      <c r="B48" s="36"/>
      <c r="C48" s="36"/>
      <c r="D48" s="36" t="s">
        <v>134</v>
      </c>
      <c r="E48" s="37">
        <v>-19717</v>
      </c>
      <c r="F48" s="38" t="s">
        <v>25</v>
      </c>
      <c r="G48" s="37">
        <v>-1577</v>
      </c>
      <c r="H48" s="37">
        <v>-21294</v>
      </c>
      <c r="I48" s="36" t="s">
        <v>16</v>
      </c>
      <c r="J48" s="36" t="s">
        <v>26</v>
      </c>
    </row>
    <row r="49" spans="1:10" ht="14.25" customHeight="1" x14ac:dyDescent="0.2">
      <c r="A49" s="41">
        <v>46036</v>
      </c>
      <c r="B49" s="36"/>
      <c r="C49" s="36"/>
      <c r="D49" s="36" t="s">
        <v>135</v>
      </c>
      <c r="E49" s="37">
        <v>-212232</v>
      </c>
      <c r="F49" s="38" t="s">
        <v>25</v>
      </c>
      <c r="G49" s="37">
        <v>-16979</v>
      </c>
      <c r="H49" s="37">
        <v>-229211</v>
      </c>
      <c r="I49" s="36" t="s">
        <v>16</v>
      </c>
      <c r="J49" s="36" t="s">
        <v>26</v>
      </c>
    </row>
    <row r="50" spans="1:10" ht="14.25" customHeight="1" x14ac:dyDescent="0.2">
      <c r="A50" s="41">
        <v>46036</v>
      </c>
      <c r="B50" s="36"/>
      <c r="C50" s="36"/>
      <c r="D50" s="36" t="s">
        <v>136</v>
      </c>
      <c r="E50" s="37">
        <v>-19717</v>
      </c>
      <c r="F50" s="38" t="s">
        <v>25</v>
      </c>
      <c r="G50" s="37">
        <v>-1577</v>
      </c>
      <c r="H50" s="37">
        <v>-21294</v>
      </c>
      <c r="I50" s="36" t="s">
        <v>16</v>
      </c>
      <c r="J50" s="36" t="s">
        <v>26</v>
      </c>
    </row>
    <row r="51" spans="1:10" ht="14.25" customHeight="1" x14ac:dyDescent="0.2">
      <c r="A51" s="41">
        <v>46036</v>
      </c>
      <c r="B51" s="36"/>
      <c r="C51" s="36"/>
      <c r="D51" s="36" t="s">
        <v>137</v>
      </c>
      <c r="E51" s="37">
        <v>-37664</v>
      </c>
      <c r="F51" s="38" t="s">
        <v>25</v>
      </c>
      <c r="G51" s="37">
        <v>-3013</v>
      </c>
      <c r="H51" s="37">
        <v>-40677</v>
      </c>
      <c r="I51" s="36" t="s">
        <v>16</v>
      </c>
      <c r="J51" s="36" t="s">
        <v>26</v>
      </c>
    </row>
    <row r="52" spans="1:10" ht="14.25" customHeight="1" x14ac:dyDescent="0.2">
      <c r="A52" s="41">
        <v>46043</v>
      </c>
      <c r="B52" s="36" t="s">
        <v>138</v>
      </c>
      <c r="C52" s="36"/>
      <c r="D52" s="36" t="s">
        <v>139</v>
      </c>
      <c r="E52" s="37">
        <v>3729860</v>
      </c>
      <c r="F52" s="38" t="s">
        <v>25</v>
      </c>
      <c r="G52" s="37">
        <v>298389</v>
      </c>
      <c r="H52" s="37">
        <v>4028249</v>
      </c>
      <c r="I52" s="36" t="s">
        <v>16</v>
      </c>
      <c r="J52" s="36" t="s">
        <v>26</v>
      </c>
    </row>
    <row r="53" spans="1:10" ht="14.25" customHeight="1" x14ac:dyDescent="0.2">
      <c r="A53" s="41">
        <v>46043</v>
      </c>
      <c r="B53" s="36" t="s">
        <v>140</v>
      </c>
      <c r="C53" s="36"/>
      <c r="D53" s="36" t="s">
        <v>141</v>
      </c>
      <c r="E53" s="37">
        <v>351716</v>
      </c>
      <c r="F53" s="38" t="s">
        <v>25</v>
      </c>
      <c r="G53" s="37">
        <v>28137</v>
      </c>
      <c r="H53" s="37">
        <v>379853</v>
      </c>
      <c r="I53" s="36" t="s">
        <v>14</v>
      </c>
      <c r="J53" s="36" t="s">
        <v>27</v>
      </c>
    </row>
    <row r="54" spans="1:10" ht="14.25" customHeight="1" x14ac:dyDescent="0.2">
      <c r="A54" s="41">
        <v>46041</v>
      </c>
      <c r="B54" s="36"/>
      <c r="C54" s="36"/>
      <c r="D54" s="36" t="s">
        <v>142</v>
      </c>
      <c r="E54" s="37">
        <v>-37664</v>
      </c>
      <c r="F54" s="38" t="s">
        <v>25</v>
      </c>
      <c r="G54" s="37">
        <v>-3013</v>
      </c>
      <c r="H54" s="37">
        <v>-40677</v>
      </c>
      <c r="I54" s="36" t="s">
        <v>17</v>
      </c>
      <c r="J54" s="36" t="s">
        <v>28</v>
      </c>
    </row>
    <row r="55" spans="1:10" ht="14.25" customHeight="1" x14ac:dyDescent="0.2">
      <c r="A55" s="41">
        <v>46049</v>
      </c>
      <c r="B55" s="36" t="s">
        <v>143</v>
      </c>
      <c r="C55" s="36"/>
      <c r="D55" s="36" t="s">
        <v>144</v>
      </c>
      <c r="E55" s="37">
        <v>344286</v>
      </c>
      <c r="F55" s="38" t="s">
        <v>25</v>
      </c>
      <c r="G55" s="37">
        <v>27543</v>
      </c>
      <c r="H55" s="37">
        <v>371829</v>
      </c>
      <c r="I55" s="36" t="s">
        <v>17</v>
      </c>
      <c r="J55" s="36" t="s">
        <v>28</v>
      </c>
    </row>
    <row r="56" spans="1:10" ht="14.25" customHeight="1" x14ac:dyDescent="0.2">
      <c r="A56" s="41">
        <v>46042</v>
      </c>
      <c r="B56" s="36"/>
      <c r="C56" s="36"/>
      <c r="D56" s="36" t="s">
        <v>145</v>
      </c>
      <c r="E56" s="37">
        <v>-37664</v>
      </c>
      <c r="F56" s="38" t="s">
        <v>25</v>
      </c>
      <c r="G56" s="37">
        <v>-3013</v>
      </c>
      <c r="H56" s="37">
        <v>-40677</v>
      </c>
      <c r="I56" s="36" t="s">
        <v>16</v>
      </c>
      <c r="J56" s="36" t="s">
        <v>26</v>
      </c>
    </row>
    <row r="57" spans="1:10" ht="14.25" customHeight="1" x14ac:dyDescent="0.2">
      <c r="A57" s="41">
        <v>46042</v>
      </c>
      <c r="B57" s="36"/>
      <c r="C57" s="36"/>
      <c r="D57" s="36" t="s">
        <v>146</v>
      </c>
      <c r="E57" s="37">
        <v>-19717</v>
      </c>
      <c r="F57" s="38" t="s">
        <v>25</v>
      </c>
      <c r="G57" s="37">
        <v>-1577</v>
      </c>
      <c r="H57" s="37">
        <v>-21294</v>
      </c>
      <c r="I57" s="36" t="s">
        <v>16</v>
      </c>
      <c r="J57" s="36" t="s">
        <v>26</v>
      </c>
    </row>
    <row r="58" spans="1:10" ht="14.25" customHeight="1" x14ac:dyDescent="0.2">
      <c r="A58" s="41">
        <v>46042</v>
      </c>
      <c r="B58" s="36"/>
      <c r="C58" s="36"/>
      <c r="D58" s="36" t="s">
        <v>147</v>
      </c>
      <c r="E58" s="37">
        <v>-106116</v>
      </c>
      <c r="F58" s="38" t="s">
        <v>25</v>
      </c>
      <c r="G58" s="37">
        <v>-8489</v>
      </c>
      <c r="H58" s="37">
        <v>-114605</v>
      </c>
      <c r="I58" s="36" t="s">
        <v>14</v>
      </c>
      <c r="J58" s="36" t="s">
        <v>27</v>
      </c>
    </row>
    <row r="59" spans="1:10" ht="14.25" customHeight="1" x14ac:dyDescent="0.2">
      <c r="A59" s="41">
        <v>46050</v>
      </c>
      <c r="B59" s="36" t="s">
        <v>148</v>
      </c>
      <c r="C59" s="36"/>
      <c r="D59" s="36" t="s">
        <v>149</v>
      </c>
      <c r="E59" s="37">
        <v>5184586</v>
      </c>
      <c r="F59" s="38" t="s">
        <v>25</v>
      </c>
      <c r="G59" s="37">
        <v>414767</v>
      </c>
      <c r="H59" s="37">
        <v>5599353</v>
      </c>
      <c r="I59" s="36" t="s">
        <v>16</v>
      </c>
      <c r="J59" s="36" t="s">
        <v>26</v>
      </c>
    </row>
    <row r="60" spans="1:10" ht="14.25" customHeight="1" x14ac:dyDescent="0.2">
      <c r="A60" s="41">
        <v>46050</v>
      </c>
      <c r="B60" s="36" t="s">
        <v>150</v>
      </c>
      <c r="C60" s="36"/>
      <c r="D60" s="36" t="s">
        <v>151</v>
      </c>
      <c r="E60" s="37">
        <v>1111921</v>
      </c>
      <c r="F60" s="38" t="s">
        <v>25</v>
      </c>
      <c r="G60" s="37">
        <v>88954</v>
      </c>
      <c r="H60" s="37">
        <v>1200875</v>
      </c>
      <c r="I60" s="36" t="s">
        <v>14</v>
      </c>
      <c r="J60" s="36" t="s">
        <v>27</v>
      </c>
    </row>
    <row r="61" spans="1:10" ht="14.25" customHeight="1" x14ac:dyDescent="0.2">
      <c r="A61" s="41">
        <v>46043</v>
      </c>
      <c r="B61" s="36"/>
      <c r="C61" s="36"/>
      <c r="D61" s="36" t="s">
        <v>152</v>
      </c>
      <c r="E61" s="37">
        <v>-92652</v>
      </c>
      <c r="F61" s="38" t="s">
        <v>25</v>
      </c>
      <c r="G61" s="37">
        <v>-7412</v>
      </c>
      <c r="H61" s="37">
        <v>-100064</v>
      </c>
      <c r="I61" s="36" t="s">
        <v>17</v>
      </c>
      <c r="J61" s="36" t="s">
        <v>28</v>
      </c>
    </row>
    <row r="62" spans="1:10" ht="14.25" customHeight="1" x14ac:dyDescent="0.2">
      <c r="A62" s="41">
        <v>46043</v>
      </c>
      <c r="B62" s="36"/>
      <c r="C62" s="36"/>
      <c r="D62" s="36" t="s">
        <v>153</v>
      </c>
      <c r="E62" s="37">
        <v>-37664</v>
      </c>
      <c r="F62" s="38" t="s">
        <v>25</v>
      </c>
      <c r="G62" s="37">
        <v>-3013</v>
      </c>
      <c r="H62" s="37">
        <v>-40677</v>
      </c>
      <c r="I62" s="36" t="s">
        <v>16</v>
      </c>
      <c r="J62" s="36" t="s">
        <v>26</v>
      </c>
    </row>
    <row r="63" spans="1:10" ht="14.25" customHeight="1" x14ac:dyDescent="0.2">
      <c r="A63" s="41">
        <v>46049</v>
      </c>
      <c r="B63" s="36" t="s">
        <v>154</v>
      </c>
      <c r="C63" s="36"/>
      <c r="D63" s="36" t="s">
        <v>155</v>
      </c>
      <c r="E63" s="37">
        <v>624531</v>
      </c>
      <c r="F63" s="38" t="s">
        <v>25</v>
      </c>
      <c r="G63" s="37">
        <v>49962</v>
      </c>
      <c r="H63" s="37">
        <v>674493</v>
      </c>
      <c r="I63" s="36" t="s">
        <v>17</v>
      </c>
      <c r="J63" s="36" t="s">
        <v>28</v>
      </c>
    </row>
    <row r="64" spans="1:10" ht="14.25" customHeight="1" x14ac:dyDescent="0.2">
      <c r="A64" s="41">
        <v>46044</v>
      </c>
      <c r="B64" s="36"/>
      <c r="C64" s="36"/>
      <c r="D64" s="36" t="s">
        <v>156</v>
      </c>
      <c r="E64" s="37">
        <v>-19717</v>
      </c>
      <c r="F64" s="38" t="s">
        <v>25</v>
      </c>
      <c r="G64" s="37">
        <v>-1577</v>
      </c>
      <c r="H64" s="37">
        <v>-21294</v>
      </c>
      <c r="I64" s="36" t="s">
        <v>16</v>
      </c>
      <c r="J64" s="36" t="s">
        <v>26</v>
      </c>
    </row>
    <row r="65" spans="1:10" ht="14.25" customHeight="1" x14ac:dyDescent="0.2">
      <c r="A65" s="41">
        <v>46044</v>
      </c>
      <c r="B65" s="36"/>
      <c r="C65" s="36"/>
      <c r="D65" s="36" t="s">
        <v>157</v>
      </c>
      <c r="E65" s="37">
        <v>-19717</v>
      </c>
      <c r="F65" s="38" t="s">
        <v>25</v>
      </c>
      <c r="G65" s="37">
        <v>-1577</v>
      </c>
      <c r="H65" s="37">
        <v>-21294</v>
      </c>
      <c r="I65" s="36" t="s">
        <v>16</v>
      </c>
      <c r="J65" s="36" t="s">
        <v>26</v>
      </c>
    </row>
    <row r="66" spans="1:10" ht="14.25" customHeight="1" x14ac:dyDescent="0.2">
      <c r="A66" s="41">
        <v>46045</v>
      </c>
      <c r="B66" s="36"/>
      <c r="C66" s="36"/>
      <c r="D66" s="36" t="s">
        <v>158</v>
      </c>
      <c r="E66" s="37">
        <v>-61768</v>
      </c>
      <c r="F66" s="38" t="s">
        <v>25</v>
      </c>
      <c r="G66" s="37">
        <v>-4941</v>
      </c>
      <c r="H66" s="37">
        <v>-66709</v>
      </c>
      <c r="I66" s="36" t="s">
        <v>16</v>
      </c>
      <c r="J66" s="36" t="s">
        <v>26</v>
      </c>
    </row>
    <row r="67" spans="1:10" ht="14.25" customHeight="1" x14ac:dyDescent="0.2">
      <c r="A67" s="41">
        <v>46050</v>
      </c>
      <c r="B67" s="36" t="s">
        <v>159</v>
      </c>
      <c r="C67" s="36"/>
      <c r="D67" s="36" t="s">
        <v>160</v>
      </c>
      <c r="E67" s="37">
        <v>5619445</v>
      </c>
      <c r="F67" s="38" t="s">
        <v>25</v>
      </c>
      <c r="G67" s="37">
        <v>449556</v>
      </c>
      <c r="H67" s="37">
        <v>6069001</v>
      </c>
      <c r="I67" s="36" t="s">
        <v>16</v>
      </c>
      <c r="J67" s="36" t="s">
        <v>26</v>
      </c>
    </row>
    <row r="68" spans="1:10" ht="14.25" customHeight="1" x14ac:dyDescent="0.2">
      <c r="A68" s="41">
        <v>46050</v>
      </c>
      <c r="B68" s="36" t="s">
        <v>161</v>
      </c>
      <c r="C68" s="36"/>
      <c r="D68" s="36" t="s">
        <v>162</v>
      </c>
      <c r="E68" s="37">
        <v>609265</v>
      </c>
      <c r="F68" s="38" t="s">
        <v>25</v>
      </c>
      <c r="G68" s="37">
        <v>48741</v>
      </c>
      <c r="H68" s="37">
        <v>658006</v>
      </c>
      <c r="I68" s="36" t="s">
        <v>14</v>
      </c>
      <c r="J68" s="36" t="s">
        <v>27</v>
      </c>
    </row>
    <row r="69" spans="1:10" ht="14.25" customHeight="1" x14ac:dyDescent="0.2">
      <c r="A69" s="41">
        <v>46046</v>
      </c>
      <c r="B69" s="36"/>
      <c r="C69" s="36"/>
      <c r="D69" s="36" t="s">
        <v>163</v>
      </c>
      <c r="E69" s="37">
        <v>-37664</v>
      </c>
      <c r="F69" s="38" t="s">
        <v>25</v>
      </c>
      <c r="G69" s="37">
        <v>-3013</v>
      </c>
      <c r="H69" s="37">
        <v>-40677</v>
      </c>
      <c r="I69" s="36" t="s">
        <v>16</v>
      </c>
      <c r="J69" s="36" t="s">
        <v>26</v>
      </c>
    </row>
    <row r="70" spans="1:10" ht="14.25" customHeight="1" x14ac:dyDescent="0.2">
      <c r="A70" s="41">
        <v>46046</v>
      </c>
      <c r="B70" s="36"/>
      <c r="C70" s="36"/>
      <c r="D70" s="36" t="s">
        <v>164</v>
      </c>
      <c r="E70" s="37">
        <v>-57381</v>
      </c>
      <c r="F70" s="38" t="s">
        <v>25</v>
      </c>
      <c r="G70" s="37">
        <v>-4590</v>
      </c>
      <c r="H70" s="37">
        <v>-61971</v>
      </c>
      <c r="I70" s="36" t="s">
        <v>16</v>
      </c>
      <c r="J70" s="36" t="s">
        <v>26</v>
      </c>
    </row>
    <row r="71" spans="1:10" ht="14.25" customHeight="1" x14ac:dyDescent="0.2">
      <c r="A71" s="41">
        <v>46046</v>
      </c>
      <c r="B71" s="36"/>
      <c r="C71" s="36"/>
      <c r="D71" s="36" t="s">
        <v>165</v>
      </c>
      <c r="E71" s="37">
        <v>-30884</v>
      </c>
      <c r="F71" s="38" t="s">
        <v>25</v>
      </c>
      <c r="G71" s="37">
        <v>-2471</v>
      </c>
      <c r="H71" s="37">
        <v>-33355</v>
      </c>
      <c r="I71" s="36" t="s">
        <v>16</v>
      </c>
      <c r="J71" s="36" t="s">
        <v>26</v>
      </c>
    </row>
    <row r="72" spans="1:10" ht="14.25" customHeight="1" x14ac:dyDescent="0.2">
      <c r="A72" s="41">
        <v>46047</v>
      </c>
      <c r="B72" s="36"/>
      <c r="C72" s="36"/>
      <c r="D72" s="36" t="s">
        <v>166</v>
      </c>
      <c r="E72" s="37">
        <v>-19717</v>
      </c>
      <c r="F72" s="38" t="s">
        <v>25</v>
      </c>
      <c r="G72" s="37">
        <v>-1577</v>
      </c>
      <c r="H72" s="37">
        <v>-21294</v>
      </c>
      <c r="I72" s="36" t="s">
        <v>16</v>
      </c>
      <c r="J72" s="36" t="s">
        <v>26</v>
      </c>
    </row>
    <row r="73" spans="1:10" ht="14.25" customHeight="1" x14ac:dyDescent="0.2">
      <c r="A73" s="41">
        <v>46047</v>
      </c>
      <c r="B73" s="36"/>
      <c r="C73" s="36"/>
      <c r="D73" s="36" t="s">
        <v>167</v>
      </c>
      <c r="E73" s="37">
        <v>-39434</v>
      </c>
      <c r="F73" s="38" t="s">
        <v>25</v>
      </c>
      <c r="G73" s="37">
        <v>-3155</v>
      </c>
      <c r="H73" s="37">
        <v>-42589</v>
      </c>
      <c r="I73" s="36" t="s">
        <v>16</v>
      </c>
      <c r="J73" s="36" t="s">
        <v>26</v>
      </c>
    </row>
    <row r="74" spans="1:10" ht="14.25" customHeight="1" x14ac:dyDescent="0.2">
      <c r="A74" s="41">
        <v>46047</v>
      </c>
      <c r="B74" s="36"/>
      <c r="C74" s="36"/>
      <c r="D74" s="36" t="s">
        <v>168</v>
      </c>
      <c r="E74" s="37">
        <v>-212232</v>
      </c>
      <c r="F74" s="38" t="s">
        <v>25</v>
      </c>
      <c r="G74" s="37">
        <v>-16979</v>
      </c>
      <c r="H74" s="37">
        <v>-229211</v>
      </c>
      <c r="I74" s="36" t="s">
        <v>16</v>
      </c>
      <c r="J74" s="36" t="s">
        <v>26</v>
      </c>
    </row>
    <row r="75" spans="1:10" ht="14.25" customHeight="1" x14ac:dyDescent="0.2">
      <c r="A75" s="41">
        <v>46047</v>
      </c>
      <c r="B75" s="36"/>
      <c r="C75" s="36"/>
      <c r="D75" s="36" t="s">
        <v>169</v>
      </c>
      <c r="E75" s="37">
        <v>-106116</v>
      </c>
      <c r="F75" s="38" t="s">
        <v>25</v>
      </c>
      <c r="G75" s="37">
        <v>-8489</v>
      </c>
      <c r="H75" s="37">
        <v>-114605</v>
      </c>
      <c r="I75" s="36" t="s">
        <v>16</v>
      </c>
      <c r="J75" s="36" t="s">
        <v>26</v>
      </c>
    </row>
    <row r="76" spans="1:10" ht="14.25" customHeight="1" x14ac:dyDescent="0.2">
      <c r="A76" s="41">
        <v>46047</v>
      </c>
      <c r="B76" s="36"/>
      <c r="C76" s="36"/>
      <c r="D76" s="36" t="s">
        <v>170</v>
      </c>
      <c r="E76" s="37">
        <v>-19717</v>
      </c>
      <c r="F76" s="38" t="s">
        <v>25</v>
      </c>
      <c r="G76" s="37">
        <v>-1577</v>
      </c>
      <c r="H76" s="37">
        <v>-21294</v>
      </c>
      <c r="I76" s="36" t="s">
        <v>16</v>
      </c>
      <c r="J76" s="36" t="s">
        <v>26</v>
      </c>
    </row>
    <row r="77" spans="1:10" ht="14.25" customHeight="1" x14ac:dyDescent="0.2">
      <c r="A77" s="41">
        <v>46048</v>
      </c>
      <c r="B77" s="36"/>
      <c r="C77" s="36"/>
      <c r="D77" s="36" t="s">
        <v>171</v>
      </c>
      <c r="E77" s="37">
        <v>-30884</v>
      </c>
      <c r="F77" s="38" t="s">
        <v>25</v>
      </c>
      <c r="G77" s="37">
        <v>-2471</v>
      </c>
      <c r="H77" s="37">
        <v>-33355</v>
      </c>
      <c r="I77" s="36" t="s">
        <v>16</v>
      </c>
      <c r="J77" s="36" t="s">
        <v>26</v>
      </c>
    </row>
    <row r="78" spans="1:10" ht="14.25" customHeight="1" x14ac:dyDescent="0.2">
      <c r="A78" s="41">
        <v>46048</v>
      </c>
      <c r="B78" s="36"/>
      <c r="C78" s="36"/>
      <c r="D78" s="36" t="s">
        <v>172</v>
      </c>
      <c r="E78" s="37">
        <v>-59151</v>
      </c>
      <c r="F78" s="38" t="s">
        <v>25</v>
      </c>
      <c r="G78" s="37">
        <v>-4732</v>
      </c>
      <c r="H78" s="37">
        <v>-63883</v>
      </c>
      <c r="I78" s="36" t="s">
        <v>16</v>
      </c>
      <c r="J78" s="36" t="s">
        <v>26</v>
      </c>
    </row>
    <row r="79" spans="1:10" ht="14.25" customHeight="1" x14ac:dyDescent="0.2">
      <c r="A79" s="41">
        <v>46049</v>
      </c>
      <c r="B79" s="36" t="s">
        <v>173</v>
      </c>
      <c r="C79" s="36"/>
      <c r="D79" s="36" t="s">
        <v>174</v>
      </c>
      <c r="E79" s="37">
        <v>-1319301</v>
      </c>
      <c r="F79" s="38" t="s">
        <v>25</v>
      </c>
      <c r="G79" s="37">
        <v>-105543</v>
      </c>
      <c r="H79" s="37">
        <v>-1424844</v>
      </c>
      <c r="I79" s="36" t="s">
        <v>16</v>
      </c>
      <c r="J79" s="36" t="s">
        <v>26</v>
      </c>
    </row>
    <row r="80" spans="1:10" ht="14.25" customHeight="1" x14ac:dyDescent="0.2">
      <c r="A80" s="41">
        <v>46049</v>
      </c>
      <c r="B80" s="36"/>
      <c r="C80" s="36"/>
      <c r="D80" s="36" t="s">
        <v>175</v>
      </c>
      <c r="E80" s="37">
        <v>-106116</v>
      </c>
      <c r="F80" s="38" t="s">
        <v>25</v>
      </c>
      <c r="G80" s="37">
        <v>-8489</v>
      </c>
      <c r="H80" s="37">
        <v>-114605</v>
      </c>
      <c r="I80" s="36" t="s">
        <v>16</v>
      </c>
      <c r="J80" s="36" t="s">
        <v>26</v>
      </c>
    </row>
    <row r="81" spans="1:10" ht="14.25" customHeight="1" x14ac:dyDescent="0.2">
      <c r="A81" s="41">
        <v>46049</v>
      </c>
      <c r="B81" s="36"/>
      <c r="C81" s="36"/>
      <c r="D81" s="36" t="s">
        <v>176</v>
      </c>
      <c r="E81" s="37">
        <v>-30884</v>
      </c>
      <c r="F81" s="38" t="s">
        <v>25</v>
      </c>
      <c r="G81" s="37">
        <v>-2471</v>
      </c>
      <c r="H81" s="37">
        <v>-33355</v>
      </c>
      <c r="I81" s="36" t="s">
        <v>16</v>
      </c>
      <c r="J81" s="36" t="s">
        <v>26</v>
      </c>
    </row>
    <row r="82" spans="1:10" ht="14.25" customHeight="1" x14ac:dyDescent="0.2">
      <c r="A82" s="41">
        <v>46049</v>
      </c>
      <c r="B82" s="36"/>
      <c r="C82" s="36"/>
      <c r="D82" s="36" t="s">
        <v>177</v>
      </c>
      <c r="E82" s="37">
        <v>-16759</v>
      </c>
      <c r="F82" s="38" t="s">
        <v>25</v>
      </c>
      <c r="G82" s="37">
        <v>-1341</v>
      </c>
      <c r="H82" s="37">
        <v>-18100</v>
      </c>
      <c r="I82" s="36" t="s">
        <v>16</v>
      </c>
      <c r="J82" s="36" t="s">
        <v>26</v>
      </c>
    </row>
    <row r="83" spans="1:10" ht="14.25" customHeight="1" x14ac:dyDescent="0.2">
      <c r="A83" s="41">
        <v>46049</v>
      </c>
      <c r="B83" s="36"/>
      <c r="C83" s="36"/>
      <c r="D83" s="36" t="s">
        <v>178</v>
      </c>
      <c r="E83" s="37">
        <v>-30884</v>
      </c>
      <c r="F83" s="38" t="s">
        <v>25</v>
      </c>
      <c r="G83" s="37">
        <v>-2471</v>
      </c>
      <c r="H83" s="37">
        <v>-33355</v>
      </c>
      <c r="I83" s="36" t="s">
        <v>16</v>
      </c>
      <c r="J83" s="36" t="s">
        <v>26</v>
      </c>
    </row>
    <row r="84" spans="1:10" ht="14.25" customHeight="1" x14ac:dyDescent="0.2">
      <c r="A84" s="41">
        <v>46053</v>
      </c>
      <c r="B84" s="36" t="s">
        <v>179</v>
      </c>
      <c r="C84" s="36"/>
      <c r="D84" s="36" t="s">
        <v>180</v>
      </c>
      <c r="E84" s="37">
        <v>6555201</v>
      </c>
      <c r="F84" s="38" t="s">
        <v>25</v>
      </c>
      <c r="G84" s="37">
        <v>524416</v>
      </c>
      <c r="H84" s="37">
        <v>7079617</v>
      </c>
      <c r="I84" s="36" t="s">
        <v>16</v>
      </c>
      <c r="J84" s="36" t="s">
        <v>26</v>
      </c>
    </row>
    <row r="85" spans="1:10" ht="14.25" customHeight="1" x14ac:dyDescent="0.2">
      <c r="A85" s="41">
        <v>46053</v>
      </c>
      <c r="B85" s="36" t="s">
        <v>181</v>
      </c>
      <c r="C85" s="36"/>
      <c r="D85" s="36" t="s">
        <v>182</v>
      </c>
      <c r="E85" s="37">
        <v>597798</v>
      </c>
      <c r="F85" s="38" t="s">
        <v>25</v>
      </c>
      <c r="G85" s="37">
        <v>47824</v>
      </c>
      <c r="H85" s="37">
        <v>645622</v>
      </c>
      <c r="I85" s="36" t="s">
        <v>14</v>
      </c>
      <c r="J85" s="36" t="s">
        <v>27</v>
      </c>
    </row>
    <row r="86" spans="1:10" ht="14.25" customHeight="1" x14ac:dyDescent="0.2">
      <c r="A86" s="41">
        <v>46050</v>
      </c>
      <c r="B86" s="36" t="s">
        <v>183</v>
      </c>
      <c r="C86" s="36"/>
      <c r="D86" s="36" t="s">
        <v>184</v>
      </c>
      <c r="E86" s="37">
        <v>-20000</v>
      </c>
      <c r="F86" s="38" t="s">
        <v>25</v>
      </c>
      <c r="G86" s="37">
        <v>-1600</v>
      </c>
      <c r="H86" s="37">
        <v>-21600</v>
      </c>
      <c r="I86" s="36" t="s">
        <v>16</v>
      </c>
      <c r="J86" s="36" t="s">
        <v>26</v>
      </c>
    </row>
    <row r="87" spans="1:10" ht="14.25" customHeight="1" x14ac:dyDescent="0.2">
      <c r="A87" s="41">
        <v>46050</v>
      </c>
      <c r="B87" s="36"/>
      <c r="C87" s="36"/>
      <c r="D87" s="36" t="s">
        <v>185</v>
      </c>
      <c r="E87" s="37">
        <v>-16759</v>
      </c>
      <c r="F87" s="38" t="s">
        <v>25</v>
      </c>
      <c r="G87" s="37">
        <v>-1341</v>
      </c>
      <c r="H87" s="37">
        <v>-18100</v>
      </c>
      <c r="I87" s="36" t="s">
        <v>16</v>
      </c>
      <c r="J87" s="36" t="s">
        <v>26</v>
      </c>
    </row>
    <row r="88" spans="1:10" ht="14.25" customHeight="1" x14ac:dyDescent="0.2">
      <c r="A88" s="41">
        <v>46050</v>
      </c>
      <c r="B88" s="36"/>
      <c r="C88" s="36"/>
      <c r="D88" s="36" t="s">
        <v>186</v>
      </c>
      <c r="E88" s="37">
        <v>-30884</v>
      </c>
      <c r="F88" s="38" t="s">
        <v>25</v>
      </c>
      <c r="G88" s="37">
        <v>-2471</v>
      </c>
      <c r="H88" s="37">
        <v>-33355</v>
      </c>
      <c r="I88" s="36" t="s">
        <v>16</v>
      </c>
      <c r="J88" s="36" t="s">
        <v>26</v>
      </c>
    </row>
    <row r="89" spans="1:10" ht="14.25" customHeight="1" x14ac:dyDescent="0.2">
      <c r="A89" s="41">
        <v>46051</v>
      </c>
      <c r="B89" s="36"/>
      <c r="C89" s="36"/>
      <c r="D89" s="36" t="s">
        <v>187</v>
      </c>
      <c r="E89" s="37">
        <v>-30884</v>
      </c>
      <c r="F89" s="38" t="s">
        <v>25</v>
      </c>
      <c r="G89" s="37">
        <v>-2471</v>
      </c>
      <c r="H89" s="37">
        <v>-33355</v>
      </c>
      <c r="I89" s="36" t="s">
        <v>16</v>
      </c>
      <c r="J89" s="36" t="s">
        <v>26</v>
      </c>
    </row>
    <row r="90" spans="1:10" ht="14.25" customHeight="1" x14ac:dyDescent="0.2">
      <c r="A90" s="41">
        <v>46051</v>
      </c>
      <c r="B90" s="36"/>
      <c r="C90" s="36"/>
      <c r="D90" s="36" t="s">
        <v>188</v>
      </c>
      <c r="E90" s="37">
        <v>-16759</v>
      </c>
      <c r="F90" s="38" t="s">
        <v>25</v>
      </c>
      <c r="G90" s="37">
        <v>-1341</v>
      </c>
      <c r="H90" s="37">
        <v>-18100</v>
      </c>
      <c r="I90" s="36" t="s">
        <v>16</v>
      </c>
      <c r="J90" s="36" t="s">
        <v>26</v>
      </c>
    </row>
    <row r="91" spans="1:10" ht="14.25" customHeight="1" x14ac:dyDescent="0.2">
      <c r="A91" s="41">
        <v>46051</v>
      </c>
      <c r="B91" s="36"/>
      <c r="C91" s="36"/>
      <c r="D91" s="36" t="s">
        <v>189</v>
      </c>
      <c r="E91" s="37">
        <v>-30884</v>
      </c>
      <c r="F91" s="38" t="s">
        <v>25</v>
      </c>
      <c r="G91" s="37">
        <v>-2471</v>
      </c>
      <c r="H91" s="37">
        <v>-33355</v>
      </c>
      <c r="I91" s="36" t="s">
        <v>16</v>
      </c>
      <c r="J91" s="36" t="s">
        <v>26</v>
      </c>
    </row>
    <row r="92" spans="1:10" ht="14.25" customHeight="1" x14ac:dyDescent="0.2">
      <c r="A92" s="41">
        <v>46051</v>
      </c>
      <c r="B92" s="36"/>
      <c r="C92" s="36"/>
      <c r="D92" s="36" t="s">
        <v>190</v>
      </c>
      <c r="E92" s="37">
        <v>-47643</v>
      </c>
      <c r="F92" s="38" t="s">
        <v>25</v>
      </c>
      <c r="G92" s="37">
        <v>-3812</v>
      </c>
      <c r="H92" s="37">
        <v>-51455</v>
      </c>
      <c r="I92" s="36" t="s">
        <v>16</v>
      </c>
      <c r="J92" s="36" t="s">
        <v>26</v>
      </c>
    </row>
    <row r="93" spans="1:10" ht="14.25" customHeight="1" x14ac:dyDescent="0.2">
      <c r="A93" s="41">
        <v>46051</v>
      </c>
      <c r="B93" s="36"/>
      <c r="C93" s="36"/>
      <c r="D93" s="36" t="s">
        <v>191</v>
      </c>
      <c r="E93" s="37">
        <v>-16759</v>
      </c>
      <c r="F93" s="38" t="s">
        <v>25</v>
      </c>
      <c r="G93" s="37">
        <v>-1341</v>
      </c>
      <c r="H93" s="37">
        <v>-18100</v>
      </c>
      <c r="I93" s="36" t="s">
        <v>16</v>
      </c>
      <c r="J93" s="36" t="s">
        <v>26</v>
      </c>
    </row>
    <row r="94" spans="1:10" ht="14.25" customHeight="1" x14ac:dyDescent="0.2">
      <c r="A94" s="41">
        <v>46052</v>
      </c>
      <c r="B94" s="36"/>
      <c r="C94" s="36"/>
      <c r="D94" s="36" t="s">
        <v>192</v>
      </c>
      <c r="E94" s="37">
        <v>-16759</v>
      </c>
      <c r="F94" s="38" t="s">
        <v>25</v>
      </c>
      <c r="G94" s="37">
        <v>-1341</v>
      </c>
      <c r="H94" s="37">
        <v>-18100</v>
      </c>
      <c r="I94" s="36" t="s">
        <v>16</v>
      </c>
      <c r="J94" s="36" t="s">
        <v>26</v>
      </c>
    </row>
    <row r="95" spans="1:10" ht="14.25" customHeight="1" x14ac:dyDescent="0.2">
      <c r="A95" s="41">
        <v>46052</v>
      </c>
      <c r="B95" s="36"/>
      <c r="C95" s="36"/>
      <c r="D95" s="36" t="s">
        <v>193</v>
      </c>
      <c r="E95" s="37">
        <v>-30884</v>
      </c>
      <c r="F95" s="38" t="s">
        <v>25</v>
      </c>
      <c r="G95" s="37">
        <v>-2471</v>
      </c>
      <c r="H95" s="37">
        <v>-33355</v>
      </c>
      <c r="I95" s="36" t="s">
        <v>16</v>
      </c>
      <c r="J95" s="36" t="s">
        <v>26</v>
      </c>
    </row>
    <row r="96" spans="1:10" ht="14.25" customHeight="1" x14ac:dyDescent="0.2">
      <c r="A96" s="41">
        <v>46052</v>
      </c>
      <c r="B96" s="36"/>
      <c r="C96" s="36"/>
      <c r="D96" s="36" t="s">
        <v>194</v>
      </c>
      <c r="E96" s="37">
        <v>-37664</v>
      </c>
      <c r="F96" s="38" t="s">
        <v>25</v>
      </c>
      <c r="G96" s="37">
        <v>-3013</v>
      </c>
      <c r="H96" s="37">
        <v>-40677</v>
      </c>
      <c r="I96" s="36" t="s">
        <v>16</v>
      </c>
      <c r="J96" s="36" t="s">
        <v>26</v>
      </c>
    </row>
    <row r="97" spans="1:10" ht="14.25" customHeight="1" x14ac:dyDescent="0.2">
      <c r="A97" s="41">
        <v>46052</v>
      </c>
      <c r="B97" s="36"/>
      <c r="C97" s="36"/>
      <c r="D97" s="36" t="s">
        <v>195</v>
      </c>
      <c r="E97" s="37">
        <v>-19717</v>
      </c>
      <c r="F97" s="38" t="s">
        <v>25</v>
      </c>
      <c r="G97" s="37">
        <v>-1577</v>
      </c>
      <c r="H97" s="37">
        <v>-21294</v>
      </c>
      <c r="I97" s="36" t="s">
        <v>16</v>
      </c>
      <c r="J97" s="36" t="s">
        <v>26</v>
      </c>
    </row>
    <row r="98" spans="1:10" ht="14.25" customHeight="1" x14ac:dyDescent="0.2">
      <c r="A98" s="41">
        <v>46052</v>
      </c>
      <c r="B98" s="36"/>
      <c r="C98" s="36"/>
      <c r="D98" s="36" t="s">
        <v>196</v>
      </c>
      <c r="E98" s="37">
        <v>-106116</v>
      </c>
      <c r="F98" s="38" t="s">
        <v>25</v>
      </c>
      <c r="G98" s="37">
        <v>-8489</v>
      </c>
      <c r="H98" s="37">
        <v>-114605</v>
      </c>
      <c r="I98" s="36" t="s">
        <v>16</v>
      </c>
      <c r="J98" s="36" t="s">
        <v>26</v>
      </c>
    </row>
    <row r="99" spans="1:10" ht="14.25" customHeight="1" x14ac:dyDescent="0.2">
      <c r="A99" s="41">
        <v>46053</v>
      </c>
      <c r="B99" s="36"/>
      <c r="C99" s="36"/>
      <c r="D99" s="36" t="s">
        <v>197</v>
      </c>
      <c r="E99" s="37">
        <v>-92652</v>
      </c>
      <c r="F99" s="38" t="s">
        <v>25</v>
      </c>
      <c r="G99" s="37">
        <v>-7412</v>
      </c>
      <c r="H99" s="37">
        <v>-100064</v>
      </c>
      <c r="I99" s="36" t="s">
        <v>16</v>
      </c>
      <c r="J99" s="36" t="s">
        <v>26</v>
      </c>
    </row>
    <row r="100" spans="1:10" ht="18.75" customHeight="1" x14ac:dyDescent="0.2">
      <c r="H100" s="37">
        <f>SUM(H2:H99)</f>
        <v>54858332</v>
      </c>
    </row>
  </sheetData>
  <autoFilter ref="A1:J100" xr:uid="{00000000-0001-0000-0400-000000000000}"/>
  <pageMargins left="0.31496062992125984" right="0.27559055118110237" top="0.38" bottom="0.35" header="0.17" footer="0.17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Tổng </vt:lpstr>
      <vt:lpstr>CÔNG NỢ</vt:lpstr>
      <vt:lpstr>Tổng chi tiết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2023-05-16T01:18:13Z</cp:lastPrinted>
  <dcterms:created xsi:type="dcterms:W3CDTF">2023-02-25T03:11:04Z</dcterms:created>
  <dcterms:modified xsi:type="dcterms:W3CDTF">2026-07-24T03:47:19Z</dcterms:modified>
</cp:coreProperties>
</file>