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"/>
    </mc:Choice>
  </mc:AlternateContent>
  <bookViews>
    <workbookView xWindow="-120" yWindow="-120" windowWidth="24240" windowHeight="13140" activeTab="1"/>
  </bookViews>
  <sheets>
    <sheet name="Tổng " sheetId="16" r:id="rId1"/>
    <sheet name="Chi Tiết" sheetId="20" r:id="rId2"/>
    <sheet name="SSV ghi nhận 31.12" sheetId="24" r:id="rId3"/>
    <sheet name="Hàng trả" sheetId="22" r:id="rId4"/>
    <sheet name="Hỗ trợ" sheetId="23" r:id="rId5"/>
  </sheets>
  <externalReferences>
    <externalReference r:id="rId6"/>
  </externalReferences>
  <definedNames>
    <definedName name="_xlnm._FilterDatabase" localSheetId="1" hidden="1">'Chi Tiết'!$A$1:$M$103</definedName>
    <definedName name="_xlnm._FilterDatabase" localSheetId="3" hidden="1">'Hàng trả'!#REF!</definedName>
    <definedName name="_xlnm._FilterDatabase" localSheetId="4" hidden="1">'Hỗ trợ'!$A$1:$I$14</definedName>
    <definedName name="_xlnm._FilterDatabase" localSheetId="2" hidden="1">'SSV ghi nhận 31.12'!$A$1:$O$18</definedName>
    <definedName name="_xlnm.Print_Area" localSheetId="1">'Chi Tiết'!$A$1:$H$103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J24" i="24" l="1"/>
  <c r="J22" i="24"/>
  <c r="D17" i="16"/>
  <c r="C17" i="16"/>
  <c r="J60" i="20"/>
  <c r="L60" i="20"/>
  <c r="J3" i="20"/>
  <c r="L3" i="20"/>
  <c r="J4" i="20"/>
  <c r="L4" i="20"/>
  <c r="J5" i="20"/>
  <c r="L5" i="20"/>
  <c r="J6" i="20"/>
  <c r="L6" i="20"/>
  <c r="J7" i="20"/>
  <c r="L7" i="20"/>
  <c r="J8" i="20"/>
  <c r="L8" i="20"/>
  <c r="J9" i="20"/>
  <c r="L9" i="20"/>
  <c r="J10" i="20"/>
  <c r="L10" i="20"/>
  <c r="J11" i="20"/>
  <c r="L11" i="20"/>
  <c r="J12" i="20"/>
  <c r="L12" i="20"/>
  <c r="J13" i="20"/>
  <c r="L13" i="20"/>
  <c r="J14" i="20"/>
  <c r="L14" i="20"/>
  <c r="J15" i="20"/>
  <c r="L15" i="20"/>
  <c r="J16" i="20"/>
  <c r="L16" i="20"/>
  <c r="J17" i="20"/>
  <c r="L17" i="20"/>
  <c r="J18" i="20"/>
  <c r="L18" i="20"/>
  <c r="J19" i="20"/>
  <c r="L19" i="20"/>
  <c r="J20" i="20"/>
  <c r="L20" i="20"/>
  <c r="J21" i="20"/>
  <c r="L21" i="20"/>
  <c r="J22" i="20"/>
  <c r="L22" i="20"/>
  <c r="J23" i="20"/>
  <c r="L23" i="20"/>
  <c r="J24" i="20"/>
  <c r="L24" i="20"/>
  <c r="J25" i="20"/>
  <c r="L25" i="20"/>
  <c r="J26" i="20"/>
  <c r="L26" i="20"/>
  <c r="J27" i="20"/>
  <c r="L27" i="20"/>
  <c r="J28" i="20"/>
  <c r="L28" i="20"/>
  <c r="J29" i="20"/>
  <c r="L29" i="20"/>
  <c r="J30" i="20"/>
  <c r="L30" i="20"/>
  <c r="J31" i="20"/>
  <c r="L31" i="20"/>
  <c r="J32" i="20"/>
  <c r="L32" i="20"/>
  <c r="J33" i="20"/>
  <c r="L33" i="20"/>
  <c r="J34" i="20"/>
  <c r="L34" i="20"/>
  <c r="J35" i="20"/>
  <c r="L35" i="20"/>
  <c r="J36" i="20"/>
  <c r="L36" i="20"/>
  <c r="J37" i="20"/>
  <c r="L37" i="20"/>
  <c r="J38" i="20"/>
  <c r="L38" i="20"/>
  <c r="J39" i="20"/>
  <c r="L39" i="20"/>
  <c r="J40" i="20"/>
  <c r="L40" i="20"/>
  <c r="J41" i="20"/>
  <c r="L41" i="20"/>
  <c r="J42" i="20"/>
  <c r="L42" i="20"/>
  <c r="J43" i="20"/>
  <c r="L43" i="20"/>
  <c r="J44" i="20"/>
  <c r="L44" i="20"/>
  <c r="J45" i="20"/>
  <c r="L45" i="20"/>
  <c r="J46" i="20"/>
  <c r="L46" i="20"/>
  <c r="J47" i="20"/>
  <c r="L47" i="20"/>
  <c r="J48" i="20"/>
  <c r="L48" i="20"/>
  <c r="J49" i="20"/>
  <c r="L49" i="20"/>
  <c r="J50" i="20"/>
  <c r="L50" i="20"/>
  <c r="J51" i="20"/>
  <c r="L51" i="20"/>
  <c r="J52" i="20"/>
  <c r="L52" i="20"/>
  <c r="J53" i="20"/>
  <c r="L53" i="20"/>
  <c r="J54" i="20"/>
  <c r="L54" i="20"/>
  <c r="J55" i="20"/>
  <c r="L55" i="20"/>
  <c r="J56" i="20"/>
  <c r="L56" i="20"/>
  <c r="J57" i="20"/>
  <c r="L57" i="20"/>
  <c r="J58" i="20"/>
  <c r="L58" i="20"/>
  <c r="J59" i="20"/>
  <c r="L59" i="20"/>
  <c r="J61" i="20"/>
  <c r="L61" i="20"/>
  <c r="J62" i="20"/>
  <c r="L62" i="20"/>
  <c r="J63" i="20"/>
  <c r="L63" i="20"/>
  <c r="J64" i="20"/>
  <c r="L64" i="20"/>
  <c r="J65" i="20"/>
  <c r="L65" i="20"/>
  <c r="J66" i="20"/>
  <c r="L66" i="20"/>
  <c r="J67" i="20"/>
  <c r="L67" i="20"/>
  <c r="J68" i="20"/>
  <c r="L68" i="20"/>
  <c r="J69" i="20"/>
  <c r="L69" i="20"/>
  <c r="J70" i="20"/>
  <c r="L70" i="20"/>
  <c r="J71" i="20"/>
  <c r="L71" i="20"/>
  <c r="J72" i="20"/>
  <c r="L72" i="20"/>
  <c r="J73" i="20"/>
  <c r="L73" i="20"/>
  <c r="J74" i="20"/>
  <c r="L74" i="20"/>
  <c r="J75" i="20"/>
  <c r="L75" i="20"/>
  <c r="J76" i="20"/>
  <c r="L76" i="20"/>
  <c r="J77" i="20"/>
  <c r="L77" i="20"/>
  <c r="J78" i="20"/>
  <c r="L78" i="20"/>
  <c r="J79" i="20"/>
  <c r="L79" i="20"/>
  <c r="J80" i="20"/>
  <c r="L80" i="20"/>
  <c r="J81" i="20"/>
  <c r="L81" i="20"/>
  <c r="J82" i="20"/>
  <c r="L82" i="20"/>
  <c r="J83" i="20"/>
  <c r="L83" i="20"/>
  <c r="J84" i="20"/>
  <c r="L84" i="20"/>
  <c r="J85" i="20"/>
  <c r="L85" i="20"/>
  <c r="J86" i="20"/>
  <c r="L86" i="20"/>
  <c r="J87" i="20"/>
  <c r="L87" i="20"/>
  <c r="J88" i="20"/>
  <c r="L88" i="20"/>
  <c r="J89" i="20"/>
  <c r="L89" i="20"/>
  <c r="J90" i="20"/>
  <c r="L90" i="20"/>
  <c r="J91" i="20"/>
  <c r="L91" i="20"/>
  <c r="J92" i="20"/>
  <c r="L92" i="20"/>
  <c r="J93" i="20"/>
  <c r="L93" i="20"/>
  <c r="J94" i="20"/>
  <c r="L94" i="20"/>
  <c r="J95" i="20"/>
  <c r="L95" i="20"/>
  <c r="J96" i="20"/>
  <c r="L96" i="20"/>
  <c r="J97" i="20"/>
  <c r="L97" i="20"/>
  <c r="J98" i="20"/>
  <c r="L98" i="20"/>
  <c r="J99" i="20"/>
  <c r="L99" i="20"/>
  <c r="J100" i="20"/>
  <c r="L100" i="20"/>
  <c r="J101" i="20"/>
  <c r="L101" i="20"/>
  <c r="J102" i="20"/>
  <c r="L102" i="20"/>
  <c r="L2" i="20"/>
  <c r="J2" i="20"/>
  <c r="H3" i="23"/>
  <c r="H4" i="23"/>
  <c r="H5" i="23"/>
  <c r="H6" i="23"/>
  <c r="H7" i="23"/>
  <c r="H8" i="23"/>
  <c r="H9" i="23"/>
  <c r="G10" i="22"/>
  <c r="J18" i="24"/>
  <c r="G37" i="16"/>
  <c r="G3" i="22"/>
  <c r="G4" i="22"/>
  <c r="G5" i="22"/>
  <c r="G6" i="22"/>
  <c r="G7" i="22"/>
  <c r="G8" i="22"/>
  <c r="G3" i="20" l="1"/>
  <c r="K3" i="20" s="1"/>
  <c r="G4" i="20"/>
  <c r="K4" i="20" s="1"/>
  <c r="G5" i="20"/>
  <c r="K5" i="20" s="1"/>
  <c r="G6" i="20"/>
  <c r="K6" i="20" s="1"/>
  <c r="G7" i="20"/>
  <c r="K7" i="20" s="1"/>
  <c r="G8" i="20"/>
  <c r="K8" i="20" s="1"/>
  <c r="G9" i="20"/>
  <c r="K9" i="20" s="1"/>
  <c r="G10" i="20"/>
  <c r="K10" i="20" s="1"/>
  <c r="G11" i="20"/>
  <c r="K11" i="20" s="1"/>
  <c r="G12" i="20"/>
  <c r="K12" i="20" s="1"/>
  <c r="G13" i="20"/>
  <c r="K13" i="20" s="1"/>
  <c r="G14" i="20"/>
  <c r="K14" i="20" s="1"/>
  <c r="G15" i="20"/>
  <c r="K15" i="20" s="1"/>
  <c r="G16" i="20"/>
  <c r="K16" i="20" s="1"/>
  <c r="G17" i="20"/>
  <c r="K17" i="20" s="1"/>
  <c r="G18" i="20"/>
  <c r="K18" i="20" s="1"/>
  <c r="G19" i="20"/>
  <c r="K19" i="20" s="1"/>
  <c r="G20" i="20"/>
  <c r="K20" i="20" s="1"/>
  <c r="G21" i="20"/>
  <c r="K21" i="20" s="1"/>
  <c r="G22" i="20"/>
  <c r="K22" i="20" s="1"/>
  <c r="G23" i="20"/>
  <c r="K23" i="20" s="1"/>
  <c r="G24" i="20"/>
  <c r="K24" i="20" s="1"/>
  <c r="G25" i="20"/>
  <c r="K25" i="20" s="1"/>
  <c r="G26" i="20"/>
  <c r="K26" i="20" s="1"/>
  <c r="G27" i="20"/>
  <c r="K27" i="20" s="1"/>
  <c r="G28" i="20"/>
  <c r="K28" i="20" s="1"/>
  <c r="G29" i="20"/>
  <c r="K29" i="20" s="1"/>
  <c r="G30" i="20"/>
  <c r="K30" i="20" s="1"/>
  <c r="G31" i="20"/>
  <c r="K31" i="20" s="1"/>
  <c r="G32" i="20"/>
  <c r="K32" i="20" s="1"/>
  <c r="G33" i="20"/>
  <c r="K33" i="20" s="1"/>
  <c r="G34" i="20"/>
  <c r="K34" i="20" s="1"/>
  <c r="G35" i="20"/>
  <c r="K35" i="20" s="1"/>
  <c r="G36" i="20"/>
  <c r="K36" i="20" s="1"/>
  <c r="G37" i="20"/>
  <c r="K37" i="20" s="1"/>
  <c r="G38" i="20"/>
  <c r="K38" i="20" s="1"/>
  <c r="G39" i="20"/>
  <c r="K39" i="20" s="1"/>
  <c r="G40" i="20"/>
  <c r="K40" i="20" s="1"/>
  <c r="G41" i="20"/>
  <c r="K41" i="20" s="1"/>
  <c r="G42" i="20"/>
  <c r="K42" i="20" s="1"/>
  <c r="G43" i="20"/>
  <c r="K43" i="20" s="1"/>
  <c r="G44" i="20"/>
  <c r="K44" i="20" s="1"/>
  <c r="G45" i="20"/>
  <c r="K45" i="20" s="1"/>
  <c r="G46" i="20"/>
  <c r="K46" i="20" s="1"/>
  <c r="G47" i="20"/>
  <c r="K47" i="20" s="1"/>
  <c r="G48" i="20"/>
  <c r="K48" i="20" s="1"/>
  <c r="G49" i="20"/>
  <c r="K49" i="20" s="1"/>
  <c r="G50" i="20"/>
  <c r="K50" i="20" s="1"/>
  <c r="G51" i="20"/>
  <c r="K51" i="20" s="1"/>
  <c r="G52" i="20"/>
  <c r="K52" i="20" s="1"/>
  <c r="G53" i="20"/>
  <c r="K53" i="20" s="1"/>
  <c r="G54" i="20"/>
  <c r="K54" i="20" s="1"/>
  <c r="G55" i="20"/>
  <c r="K55" i="20" s="1"/>
  <c r="G56" i="20"/>
  <c r="K56" i="20" s="1"/>
  <c r="G57" i="20"/>
  <c r="K57" i="20" s="1"/>
  <c r="G58" i="20"/>
  <c r="K58" i="20" s="1"/>
  <c r="G59" i="20"/>
  <c r="K59" i="20" s="1"/>
  <c r="G60" i="20"/>
  <c r="K60" i="20" s="1"/>
  <c r="G61" i="20"/>
  <c r="K61" i="20" s="1"/>
  <c r="G62" i="20"/>
  <c r="K62" i="20" s="1"/>
  <c r="G63" i="20"/>
  <c r="K63" i="20" s="1"/>
  <c r="G64" i="20"/>
  <c r="K64" i="20" s="1"/>
  <c r="G65" i="20"/>
  <c r="K65" i="20" s="1"/>
  <c r="G66" i="20"/>
  <c r="K66" i="20" s="1"/>
  <c r="G67" i="20"/>
  <c r="K67" i="20" s="1"/>
  <c r="G68" i="20"/>
  <c r="K68" i="20" s="1"/>
  <c r="G69" i="20"/>
  <c r="K69" i="20" s="1"/>
  <c r="G70" i="20"/>
  <c r="K70" i="20" s="1"/>
  <c r="G71" i="20"/>
  <c r="K71" i="20" s="1"/>
  <c r="G72" i="20"/>
  <c r="K72" i="20" s="1"/>
  <c r="G73" i="20"/>
  <c r="K73" i="20" s="1"/>
  <c r="G74" i="20"/>
  <c r="K74" i="20" s="1"/>
  <c r="G75" i="20"/>
  <c r="K75" i="20" s="1"/>
  <c r="G76" i="20"/>
  <c r="K76" i="20" s="1"/>
  <c r="G77" i="20"/>
  <c r="K77" i="20" s="1"/>
  <c r="G78" i="20"/>
  <c r="K78" i="20" s="1"/>
  <c r="G79" i="20"/>
  <c r="K79" i="20" s="1"/>
  <c r="G80" i="20"/>
  <c r="K80" i="20" s="1"/>
  <c r="G81" i="20"/>
  <c r="K81" i="20" s="1"/>
  <c r="G82" i="20"/>
  <c r="K82" i="20" s="1"/>
  <c r="G83" i="20"/>
  <c r="K83" i="20" s="1"/>
  <c r="G84" i="20"/>
  <c r="K84" i="20" s="1"/>
  <c r="G85" i="20"/>
  <c r="K85" i="20" s="1"/>
  <c r="G86" i="20"/>
  <c r="K86" i="20" s="1"/>
  <c r="G87" i="20"/>
  <c r="K87" i="20" s="1"/>
  <c r="G88" i="20"/>
  <c r="K88" i="20" s="1"/>
  <c r="G89" i="20"/>
  <c r="K89" i="20" s="1"/>
  <c r="G90" i="20"/>
  <c r="K90" i="20" s="1"/>
  <c r="G91" i="20"/>
  <c r="K91" i="20" s="1"/>
  <c r="G92" i="20"/>
  <c r="K92" i="20" s="1"/>
  <c r="G93" i="20"/>
  <c r="K93" i="20" s="1"/>
  <c r="G94" i="20"/>
  <c r="K94" i="20" s="1"/>
  <c r="G95" i="20"/>
  <c r="K95" i="20" s="1"/>
  <c r="G96" i="20"/>
  <c r="K96" i="20" s="1"/>
  <c r="G97" i="20"/>
  <c r="K97" i="20" s="1"/>
  <c r="G98" i="20"/>
  <c r="K98" i="20" s="1"/>
  <c r="G99" i="20"/>
  <c r="K99" i="20" s="1"/>
  <c r="G100" i="20"/>
  <c r="K100" i="20" s="1"/>
  <c r="G101" i="20"/>
  <c r="K101" i="20" s="1"/>
  <c r="G102" i="20"/>
  <c r="K102" i="20" s="1"/>
  <c r="G2" i="20"/>
  <c r="H10" i="23"/>
  <c r="H11" i="23"/>
  <c r="H12" i="23"/>
  <c r="H13" i="23"/>
  <c r="H2" i="23"/>
  <c r="G9" i="22"/>
  <c r="G11" i="22"/>
  <c r="G12" i="22"/>
  <c r="G13" i="22"/>
  <c r="G14" i="22"/>
  <c r="G15" i="22"/>
  <c r="G16" i="22"/>
  <c r="G2" i="22"/>
  <c r="K2" i="20" l="1"/>
  <c r="G103" i="20"/>
  <c r="H14" i="23"/>
  <c r="G17" i="22"/>
  <c r="F23" i="16" l="1"/>
  <c r="E20" i="16"/>
  <c r="G38" i="16" l="1"/>
</calcChain>
</file>

<file path=xl/sharedStrings.xml><?xml version="1.0" encoding="utf-8"?>
<sst xmlns="http://schemas.openxmlformats.org/spreadsheetml/2006/main" count="668" uniqueCount="245">
  <si>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</si>
  <si>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</si>
  <si>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</si>
  <si>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</si>
  <si>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</si>
  <si>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</si>
  <si>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</si>
  <si>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</si>
  <si>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</si>
  <si>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</si>
  <si>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</si>
  <si>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</si>
  <si>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</si>
  <si>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</si>
  <si>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</si>
  <si>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</si>
  <si>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</si>
  <si>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</si>
  <si>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</si>
  <si>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</si>
  <si>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T02</t>
  </si>
  <si>
    <t>T04</t>
  </si>
  <si>
    <t>T05</t>
  </si>
  <si>
    <t>T03</t>
  </si>
  <si>
    <t>Hàng trả</t>
  </si>
  <si>
    <t>CÔNG TY CỔ PHẦN  SEVEN SYSTEM VIỆT NAM</t>
  </si>
  <si>
    <t>CHI NHÁNH CÔNG TY CỔ PHẦN SEVEN SYSTEM VIỆT NAM TẠI BÌNH DƯƠNG</t>
  </si>
  <si>
    <t/>
  </si>
  <si>
    <t>Dư nợ phải thu SEVEN</t>
  </si>
  <si>
    <t>THEO DÕI CÔNG NỢ / CTY SEVEN - 31/12/2022</t>
  </si>
  <si>
    <t>Thanh toán tháng 01.2022</t>
  </si>
  <si>
    <t>Thanh toán tháng 02.2022</t>
  </si>
  <si>
    <t>Thanh toán tháng 03.2022</t>
  </si>
  <si>
    <t>Thanh toán tháng 04.2022</t>
  </si>
  <si>
    <t>Thanh toán tháng 05.2022</t>
  </si>
  <si>
    <t>Thanh toán tháng 06.2022</t>
  </si>
  <si>
    <t>Thanh toán tháng 07.2022</t>
  </si>
  <si>
    <t>Thanh toán tháng 08.2022</t>
  </si>
  <si>
    <t>Thanh toán tháng 09.2022</t>
  </si>
  <si>
    <t>Thanh toán tháng 10.2022</t>
  </si>
  <si>
    <t>Thanh toán tháng 11.2022</t>
  </si>
  <si>
    <t>Thanh toán tháng 12.2022</t>
  </si>
  <si>
    <t>Bảng kê hóa đơn tháng 01.2022</t>
  </si>
  <si>
    <t>Bảng kê hóa đơn tháng 02.2022</t>
  </si>
  <si>
    <t>Bảng kê hóa đơn tháng 03.2022</t>
  </si>
  <si>
    <t>Bảng kê hóa đơn tháng 04.2022</t>
  </si>
  <si>
    <t>Bảng kê hóa đơn tháng 05.2022</t>
  </si>
  <si>
    <t>Bảng kê hóa đơn tháng 06.2022</t>
  </si>
  <si>
    <t>Bảng kê hóa đơn tháng 07.2022</t>
  </si>
  <si>
    <t>Bảng kê hóa đơn tháng 08.2022</t>
  </si>
  <si>
    <t>Bảng kê hóa đơn tháng 09.2022</t>
  </si>
  <si>
    <t>Bảng kê hóa đơn tháng 10.2022</t>
  </si>
  <si>
    <t>Bảng kê hóa đơn tháng 11.2022</t>
  </si>
  <si>
    <t>Bảng kê hóa đơn tháng 12.2022</t>
  </si>
  <si>
    <t>0006556</t>
  </si>
  <si>
    <t>0006557</t>
  </si>
  <si>
    <t>0006558</t>
  </si>
  <si>
    <t>0006559</t>
  </si>
  <si>
    <t>0006560</t>
  </si>
  <si>
    <t>0006561</t>
  </si>
  <si>
    <t>0006562</t>
  </si>
  <si>
    <t>0006563</t>
  </si>
  <si>
    <t>0006564</t>
  </si>
  <si>
    <t>0006565</t>
  </si>
  <si>
    <t>0006566</t>
  </si>
  <si>
    <t>0006567</t>
  </si>
  <si>
    <t>0006568</t>
  </si>
  <si>
    <t>0006569</t>
  </si>
  <si>
    <t>0006570</t>
  </si>
  <si>
    <t>0006571</t>
  </si>
  <si>
    <t>0006572</t>
  </si>
  <si>
    <t>0012782</t>
  </si>
  <si>
    <t>0012783</t>
  </si>
  <si>
    <t>0012784</t>
  </si>
  <si>
    <t>0012785</t>
  </si>
  <si>
    <t>0012786</t>
  </si>
  <si>
    <t>0012787</t>
  </si>
  <si>
    <t>0012788</t>
  </si>
  <si>
    <t>0014390</t>
  </si>
  <si>
    <t>0014391</t>
  </si>
  <si>
    <t>0014392</t>
  </si>
  <si>
    <t>0014393</t>
  </si>
  <si>
    <t>00005599</t>
  </si>
  <si>
    <t>00005600</t>
  </si>
  <si>
    <t>00005601</t>
  </si>
  <si>
    <t>00005602</t>
  </si>
  <si>
    <t>00005603</t>
  </si>
  <si>
    <t>00005604</t>
  </si>
  <si>
    <t>00005605</t>
  </si>
  <si>
    <t>00005606</t>
  </si>
  <si>
    <t>00005607</t>
  </si>
  <si>
    <t>00011602</t>
  </si>
  <si>
    <t>00011621</t>
  </si>
  <si>
    <t>00011622</t>
  </si>
  <si>
    <t>00011623</t>
  </si>
  <si>
    <t>00011624</t>
  </si>
  <si>
    <t>00011625</t>
  </si>
  <si>
    <t>00011626</t>
  </si>
  <si>
    <t>00011627</t>
  </si>
  <si>
    <t>00015051</t>
  </si>
  <si>
    <t>00015052</t>
  </si>
  <si>
    <t>00015053</t>
  </si>
  <si>
    <t>00015054</t>
  </si>
  <si>
    <t>00015055</t>
  </si>
  <si>
    <t>00015056</t>
  </si>
  <si>
    <t>00015057</t>
  </si>
  <si>
    <t>00015058</t>
  </si>
  <si>
    <t>00023471</t>
  </si>
  <si>
    <t>00023472</t>
  </si>
  <si>
    <t>00023473</t>
  </si>
  <si>
    <t>00023474</t>
  </si>
  <si>
    <t>00023475</t>
  </si>
  <si>
    <t>00023476</t>
  </si>
  <si>
    <t>00023477</t>
  </si>
  <si>
    <t>00023478</t>
  </si>
  <si>
    <t>00023479</t>
  </si>
  <si>
    <t>00029263</t>
  </si>
  <si>
    <t>00029264</t>
  </si>
  <si>
    <t>00029265</t>
  </si>
  <si>
    <t>00029272</t>
  </si>
  <si>
    <t>00029273</t>
  </si>
  <si>
    <t>00029275</t>
  </si>
  <si>
    <t>00029276</t>
  </si>
  <si>
    <t>00047675</t>
  </si>
  <si>
    <t>00047677</t>
  </si>
  <si>
    <t>00047678</t>
  </si>
  <si>
    <t>00047679</t>
  </si>
  <si>
    <t>00047680</t>
  </si>
  <si>
    <t>00047685</t>
  </si>
  <si>
    <t>00047688</t>
  </si>
  <si>
    <t>00047690</t>
  </si>
  <si>
    <t>00047691</t>
  </si>
  <si>
    <t>00047693</t>
  </si>
  <si>
    <t>00049514</t>
  </si>
  <si>
    <t>00049515</t>
  </si>
  <si>
    <t>00049517</t>
  </si>
  <si>
    <t>00051812</t>
  </si>
  <si>
    <t>00052672</t>
  </si>
  <si>
    <t>00052674</t>
  </si>
  <si>
    <t>00053802</t>
  </si>
  <si>
    <t>00053803</t>
  </si>
  <si>
    <t>00053804</t>
  </si>
  <si>
    <t>00053805</t>
  </si>
  <si>
    <t>00053806</t>
  </si>
  <si>
    <t>00053807</t>
  </si>
  <si>
    <t>00053808</t>
  </si>
  <si>
    <t>00053809</t>
  </si>
  <si>
    <t>00053810</t>
  </si>
  <si>
    <t>00053811</t>
  </si>
  <si>
    <t>00055506</t>
  </si>
  <si>
    <t>00056259</t>
  </si>
  <si>
    <t>00056813</t>
  </si>
  <si>
    <t>00056993</t>
  </si>
  <si>
    <t>00057650</t>
  </si>
  <si>
    <t>00057916</t>
  </si>
  <si>
    <t>T01</t>
  </si>
  <si>
    <t>T07</t>
  </si>
  <si>
    <t>T08</t>
  </si>
  <si>
    <t>T10</t>
  </si>
  <si>
    <t>T11</t>
  </si>
  <si>
    <t>T12</t>
  </si>
  <si>
    <t>Account</t>
  </si>
  <si>
    <t>G/L Account</t>
  </si>
  <si>
    <t>Posting Date</t>
  </si>
  <si>
    <t>Baseline payment dte</t>
  </si>
  <si>
    <t>Document Date</t>
  </si>
  <si>
    <t>Document Number</t>
  </si>
  <si>
    <t>Reference key 3</t>
  </si>
  <si>
    <t>Reference</t>
  </si>
  <si>
    <t>Amount in local currency</t>
  </si>
  <si>
    <t>Document currency</t>
  </si>
  <si>
    <t>Clearing date</t>
  </si>
  <si>
    <t>Text</t>
  </si>
  <si>
    <t>Long text</t>
  </si>
  <si>
    <t>3910818</t>
  </si>
  <si>
    <t>3311010101</t>
  </si>
  <si>
    <t>2227074446</t>
  </si>
  <si>
    <t>K22TSV.00001827</t>
  </si>
  <si>
    <t>VND</t>
  </si>
  <si>
    <t>Xuất trả hàng T12/2022 - Ngọc Thơm</t>
  </si>
  <si>
    <t>2227074447</t>
  </si>
  <si>
    <t>K22TXA.00000082</t>
  </si>
  <si>
    <t>2234002198</t>
  </si>
  <si>
    <t>PT2212.059</t>
  </si>
  <si>
    <t>Phí hỗ trợ khai trương CH mới T11.2022 (200.000đ/C</t>
  </si>
  <si>
    <t>2227067219</t>
  </si>
  <si>
    <t>K22TSV.00001655</t>
  </si>
  <si>
    <t>Xuất trả hàng T11/2022 - Ngọc Thơm</t>
  </si>
  <si>
    <t>2234001909</t>
  </si>
  <si>
    <t>K22TSV.00001594</t>
  </si>
  <si>
    <t>Phí hỗ trợ VC,TB Q01-03.2022</t>
  </si>
  <si>
    <t>2234001943</t>
  </si>
  <si>
    <t>PT2211.008</t>
  </si>
  <si>
    <t>Phí hỗ trợ khai trương CH mới T01/2022-T10.2022 (2</t>
  </si>
  <si>
    <t>2234001908</t>
  </si>
  <si>
    <t>K22TSV.00001527</t>
  </si>
  <si>
    <t>Phí hỗ trợ CT141/2022/SSV-NTM/CTKM 05.07.2022</t>
  </si>
  <si>
    <t>2227075949</t>
  </si>
  <si>
    <t>1C22TNT.52674</t>
  </si>
  <si>
    <t>818.2212.006</t>
  </si>
  <si>
    <t>MUA0722-NGOC THOM-52674</t>
  </si>
  <si>
    <t>2227059462</t>
  </si>
  <si>
    <t>K22TSV.00001456</t>
  </si>
  <si>
    <t>Xuất trả hàng T10/2022 - NGỌC THƠM</t>
  </si>
  <si>
    <t>2227059515</t>
  </si>
  <si>
    <t>K22TXA.00000046</t>
  </si>
  <si>
    <t>2227075945</t>
  </si>
  <si>
    <t>1C22TNT.49514</t>
  </si>
  <si>
    <t>818.2212.002</t>
  </si>
  <si>
    <t>MUA0722-NGOC THOM-49514</t>
  </si>
  <si>
    <t>2227075947</t>
  </si>
  <si>
    <t>1C22TNT.49515</t>
  </si>
  <si>
    <t>818.2212.004</t>
  </si>
  <si>
    <t>MUA0722-NGOC THOM-49515</t>
  </si>
  <si>
    <t>2227075948</t>
  </si>
  <si>
    <t>1C22TNT.49517</t>
  </si>
  <si>
    <t>818.2212.005</t>
  </si>
  <si>
    <t>MUA0722-NGOC THOM-49517</t>
  </si>
  <si>
    <t>2227075944</t>
  </si>
  <si>
    <t>1C22TNT.47693</t>
  </si>
  <si>
    <t>818.2212.003</t>
  </si>
  <si>
    <t>MUA0722-NGOC THOM-47693</t>
  </si>
  <si>
    <t>2227052118</t>
  </si>
  <si>
    <t>K22TSV.00001181</t>
  </si>
  <si>
    <t>Xuất trả hàng T09/2022 - Ngọc Thơm</t>
  </si>
  <si>
    <t>2227075940</t>
  </si>
  <si>
    <t>1C22TNT.23476</t>
  </si>
  <si>
    <t>818.2212.001</t>
  </si>
  <si>
    <t>MUA0722-NGOC THOM-23476</t>
  </si>
  <si>
    <t xml:space="preserve">bỏ </t>
  </si>
  <si>
    <t>Phí htrợ vận hành HTPP tích hợp T01.22</t>
  </si>
  <si>
    <t>Phí htrợ vận hành HTPP tích hợp T02.22</t>
  </si>
  <si>
    <t>Phí htrợ vận hành HTPP tích hợp T03.22</t>
  </si>
  <si>
    <t>Phí htrợ vận hành HTPP tích hợp T04.22</t>
  </si>
  <si>
    <t>Phí htrợ vận hành HTPP tích hợp T05.22</t>
  </si>
  <si>
    <t>Phí htrợ vận hành HTPP tích hợp T07.22</t>
  </si>
  <si>
    <t>Phí htrợ vận hành HTPP tích hợp T08.22</t>
  </si>
  <si>
    <t>xuất trả</t>
  </si>
  <si>
    <t>hỗ trợ</t>
  </si>
  <si>
    <t>đã ghi nhận 31.12.2022</t>
  </si>
  <si>
    <t>đã TT 2022</t>
  </si>
  <si>
    <t>hóa đơn 2022, Seven ghi nhận 2023</t>
  </si>
  <si>
    <t>Seven không ghi nhận, loại</t>
  </si>
  <si>
    <t>số Seven chốt 31.12.2022</t>
  </si>
  <si>
    <t>hàng trả, chiết khấu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</si>
</sst>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8" fontId="9" fillId="0" borderId="1" xfId="0" applyNumberFormat="1" applyFont="1" applyBorder="1" applyAlignment="1">
      <alignment horizontal="right" vertical="center"/>
    </xf>
    <xf numFmtId="165" fontId="10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37" fontId="13" fillId="0" borderId="1" xfId="0" applyNumberFormat="1" applyFont="1" applyBorder="1" applyAlignment="1">
      <alignment horizontal="right"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4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14" fontId="13" fillId="0" borderId="1" xfId="0" applyNumberFormat="1" applyFont="1" applyBorder="1" applyAlignment="1">
      <alignment horizontal="center" vertical="center" wrapText="1"/>
    </xf>
    <xf numFmtId="37" fontId="12" fillId="0" borderId="0" xfId="0" applyNumberFormat="1" applyFont="1"/>
    <xf numFmtId="0" fontId="13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0" fontId="13" fillId="0" borderId="1" xfId="0" quotePrefix="1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vertical="center" wrapText="1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0" fontId="0" fillId="0" borderId="0" xfId="0" applyFill="1" applyAlignment="1">
      <alignment vertical="top"/>
    </xf>
    <xf numFmtId="0" fontId="0" fillId="0" borderId="0" xfId="0" applyNumberFormat="1" applyAlignment="1">
      <alignment vertical="top"/>
    </xf>
    <xf numFmtId="3" fontId="0" fillId="0" borderId="0" xfId="0" applyNumberFormat="1" applyAlignment="1">
      <alignment horizontal="right" vertical="top"/>
    </xf>
    <xf numFmtId="14" fontId="0" fillId="3" borderId="0" xfId="0" applyNumberFormat="1" applyFill="1" applyAlignment="1">
      <alignment horizontal="right" vertical="top"/>
    </xf>
    <xf numFmtId="3" fontId="0" fillId="0" borderId="0" xfId="0" applyNumberFormat="1"/>
    <xf numFmtId="165" fontId="2" fillId="0" borderId="0" xfId="0" applyNumberFormat="1" applyFont="1" applyAlignment="1">
      <alignment horizontal="left" vertical="center"/>
    </xf>
    <xf numFmtId="0" fontId="12" fillId="0" borderId="0" xfId="0" applyNumberFormat="1" applyFont="1"/>
    <xf numFmtId="14" fontId="12" fillId="0" borderId="0" xfId="1" applyNumberFormat="1" applyFont="1"/>
    <xf numFmtId="0" fontId="12" fillId="6" borderId="0" xfId="0" applyNumberFormat="1" applyFont="1" applyFill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SV%20THANH%20TO&#193;N/818%20SEVEN%20TT%20T&#7893;ng%20t&#7899;i%2026.06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HÁP"/>
    </sheetNames>
    <sheetDataSet>
      <sheetData sheetId="0"/>
      <sheetData sheetId="1">
        <row r="74">
          <cell r="H74">
            <v>29263</v>
          </cell>
          <cell r="I74" t="str">
            <v>818.2208.001</v>
          </cell>
          <cell r="J74">
            <v>-5348242</v>
          </cell>
          <cell r="K74" t="str">
            <v>VND</v>
          </cell>
          <cell r="L74">
            <v>44830</v>
          </cell>
        </row>
        <row r="75">
          <cell r="H75">
            <v>29264</v>
          </cell>
          <cell r="I75" t="str">
            <v>818.2208.002</v>
          </cell>
          <cell r="J75">
            <v>-6439720</v>
          </cell>
          <cell r="K75" t="str">
            <v>VND</v>
          </cell>
          <cell r="L75">
            <v>44830</v>
          </cell>
        </row>
        <row r="76">
          <cell r="H76">
            <v>896</v>
          </cell>
          <cell r="I76" t="str">
            <v>K22TSV.00000896</v>
          </cell>
          <cell r="J76">
            <v>865987</v>
          </cell>
          <cell r="K76" t="str">
            <v>VND</v>
          </cell>
          <cell r="L76">
            <v>44798</v>
          </cell>
        </row>
        <row r="77">
          <cell r="H77" t="str">
            <v>OI2207.00001</v>
          </cell>
          <cell r="I77" t="str">
            <v>OI2207.00001</v>
          </cell>
          <cell r="J77">
            <v>20000</v>
          </cell>
          <cell r="K77" t="str">
            <v>VND</v>
          </cell>
          <cell r="L77">
            <v>44798</v>
          </cell>
        </row>
        <row r="78">
          <cell r="H78">
            <v>23479</v>
          </cell>
          <cell r="I78" t="str">
            <v>918.2207.001</v>
          </cell>
          <cell r="J78">
            <v>-2292103</v>
          </cell>
          <cell r="K78" t="str">
            <v>VND</v>
          </cell>
          <cell r="L78">
            <v>44798</v>
          </cell>
        </row>
        <row r="79">
          <cell r="H79">
            <v>23478</v>
          </cell>
          <cell r="I79" t="str">
            <v>818.2207.002</v>
          </cell>
          <cell r="J79">
            <v>-8076938</v>
          </cell>
          <cell r="K79" t="str">
            <v>VND</v>
          </cell>
          <cell r="L79">
            <v>44798</v>
          </cell>
        </row>
        <row r="80">
          <cell r="H80">
            <v>23477</v>
          </cell>
          <cell r="I80" t="str">
            <v>818.2207.003</v>
          </cell>
          <cell r="J80">
            <v>-2401251</v>
          </cell>
          <cell r="K80" t="str">
            <v>VND</v>
          </cell>
          <cell r="L80">
            <v>44798</v>
          </cell>
        </row>
        <row r="81">
          <cell r="H81">
            <v>23474</v>
          </cell>
          <cell r="I81" t="str">
            <v>818.2207.004</v>
          </cell>
          <cell r="J81">
            <v>-6548868</v>
          </cell>
          <cell r="K81" t="str">
            <v>VND</v>
          </cell>
          <cell r="L81">
            <v>44798</v>
          </cell>
        </row>
        <row r="82">
          <cell r="H82">
            <v>23473</v>
          </cell>
          <cell r="I82" t="str">
            <v>818.2207.005</v>
          </cell>
          <cell r="J82">
            <v>-3711026</v>
          </cell>
          <cell r="K82" t="str">
            <v>VND</v>
          </cell>
          <cell r="L82">
            <v>44798</v>
          </cell>
        </row>
        <row r="83">
          <cell r="H83">
            <v>23472</v>
          </cell>
          <cell r="I83" t="str">
            <v>818.2207.006</v>
          </cell>
          <cell r="J83">
            <v>-8513529</v>
          </cell>
          <cell r="K83" t="str">
            <v>VND</v>
          </cell>
          <cell r="L83">
            <v>44798</v>
          </cell>
        </row>
        <row r="84">
          <cell r="H84">
            <v>23471</v>
          </cell>
          <cell r="I84" t="str">
            <v>818.2207.007</v>
          </cell>
          <cell r="J84">
            <v>-5020799</v>
          </cell>
          <cell r="K84" t="str">
            <v>VND</v>
          </cell>
          <cell r="L84">
            <v>44798</v>
          </cell>
        </row>
        <row r="85">
          <cell r="H85">
            <v>23475</v>
          </cell>
          <cell r="I85" t="str">
            <v>818.2207.008</v>
          </cell>
          <cell r="J85">
            <v>-6876311</v>
          </cell>
          <cell r="K85" t="str">
            <v>VND</v>
          </cell>
          <cell r="L85">
            <v>44798</v>
          </cell>
        </row>
        <row r="86">
          <cell r="H86">
            <v>23476</v>
          </cell>
          <cell r="I86" t="str">
            <v>818.2212.001</v>
          </cell>
          <cell r="J86">
            <v>-3711026</v>
          </cell>
          <cell r="K86" t="str">
            <v>VND</v>
          </cell>
          <cell r="L86">
            <v>44984</v>
          </cell>
        </row>
        <row r="87">
          <cell r="H87">
            <v>693</v>
          </cell>
          <cell r="I87" t="str">
            <v>K22TSV.00000693</v>
          </cell>
          <cell r="J87">
            <v>2073941</v>
          </cell>
          <cell r="K87" t="str">
            <v>VND</v>
          </cell>
          <cell r="L87">
            <v>44798</v>
          </cell>
        </row>
        <row r="88">
          <cell r="H88">
            <v>492</v>
          </cell>
          <cell r="I88" t="str">
            <v>K22TSV.00000492</v>
          </cell>
          <cell r="J88">
            <v>1255395</v>
          </cell>
          <cell r="K88" t="str">
            <v>VND</v>
          </cell>
          <cell r="L88">
            <v>44736</v>
          </cell>
        </row>
        <row r="89">
          <cell r="H89" t="str">
            <v>OI2205.00001</v>
          </cell>
          <cell r="I89" t="str">
            <v>OI2205.00001</v>
          </cell>
          <cell r="J89">
            <v>20000</v>
          </cell>
          <cell r="K89" t="str">
            <v>VND</v>
          </cell>
          <cell r="L89">
            <v>44736</v>
          </cell>
        </row>
        <row r="90">
          <cell r="H90">
            <v>15051</v>
          </cell>
          <cell r="I90" t="str">
            <v>818.2205.009</v>
          </cell>
          <cell r="J90">
            <v>-5566550</v>
          </cell>
          <cell r="K90" t="str">
            <v>VND</v>
          </cell>
          <cell r="L90">
            <v>44736</v>
          </cell>
        </row>
        <row r="91">
          <cell r="H91">
            <v>15052</v>
          </cell>
          <cell r="I91" t="str">
            <v>818.2205.010</v>
          </cell>
          <cell r="J91">
            <v>-4038477</v>
          </cell>
          <cell r="K91" t="str">
            <v>VND</v>
          </cell>
          <cell r="L91">
            <v>44736</v>
          </cell>
        </row>
        <row r="92">
          <cell r="H92">
            <v>15053</v>
          </cell>
          <cell r="I92" t="str">
            <v>818.2205.011</v>
          </cell>
          <cell r="J92">
            <v>-2073813</v>
          </cell>
          <cell r="K92" t="str">
            <v>VND</v>
          </cell>
          <cell r="L92">
            <v>44736</v>
          </cell>
        </row>
        <row r="93">
          <cell r="H93">
            <v>15054</v>
          </cell>
          <cell r="I93" t="str">
            <v>818.2205.012</v>
          </cell>
          <cell r="J93">
            <v>-4911662</v>
          </cell>
          <cell r="K93" t="str">
            <v>VND</v>
          </cell>
          <cell r="L93">
            <v>44736</v>
          </cell>
        </row>
        <row r="94">
          <cell r="H94">
            <v>15055</v>
          </cell>
          <cell r="I94" t="str">
            <v>818.2205.013</v>
          </cell>
          <cell r="J94">
            <v>-3383589</v>
          </cell>
          <cell r="K94" t="str">
            <v>VND</v>
          </cell>
          <cell r="L94">
            <v>44736</v>
          </cell>
        </row>
        <row r="95">
          <cell r="H95">
            <v>15056</v>
          </cell>
          <cell r="I95" t="str">
            <v>818.2205.014</v>
          </cell>
          <cell r="J95">
            <v>-5348254</v>
          </cell>
          <cell r="K95" t="str">
            <v>VND</v>
          </cell>
          <cell r="L95">
            <v>44736</v>
          </cell>
        </row>
        <row r="96">
          <cell r="H96">
            <v>15057</v>
          </cell>
          <cell r="I96" t="str">
            <v>818.2205.015</v>
          </cell>
          <cell r="J96">
            <v>-5073784</v>
          </cell>
          <cell r="K96" t="str">
            <v>VND</v>
          </cell>
          <cell r="L96">
            <v>44736</v>
          </cell>
        </row>
        <row r="97">
          <cell r="H97">
            <v>15058</v>
          </cell>
          <cell r="I97" t="str">
            <v>818.2205.016</v>
          </cell>
          <cell r="J97">
            <v>-4365922</v>
          </cell>
          <cell r="K97" t="str">
            <v>VND</v>
          </cell>
          <cell r="L97">
            <v>44736</v>
          </cell>
        </row>
        <row r="98">
          <cell r="H98">
            <v>11602</v>
          </cell>
          <cell r="I98" t="str">
            <v>818.2205.001</v>
          </cell>
          <cell r="J98">
            <v>-4826180</v>
          </cell>
          <cell r="K98" t="str">
            <v>VND</v>
          </cell>
          <cell r="L98">
            <v>44736</v>
          </cell>
        </row>
        <row r="99">
          <cell r="H99">
            <v>11621</v>
          </cell>
          <cell r="I99" t="str">
            <v>818.2205.002</v>
          </cell>
          <cell r="J99">
            <v>-4323441</v>
          </cell>
          <cell r="K99" t="str">
            <v>VND</v>
          </cell>
          <cell r="L99">
            <v>44736</v>
          </cell>
        </row>
        <row r="100">
          <cell r="H100">
            <v>11622</v>
          </cell>
          <cell r="I100" t="str">
            <v>818.2205.003</v>
          </cell>
          <cell r="J100">
            <v>-8860693</v>
          </cell>
          <cell r="K100" t="str">
            <v>VND</v>
          </cell>
          <cell r="L100">
            <v>44736</v>
          </cell>
        </row>
        <row r="101">
          <cell r="H101">
            <v>11623</v>
          </cell>
          <cell r="I101" t="str">
            <v>818.2205.004</v>
          </cell>
          <cell r="J101">
            <v>-5406850</v>
          </cell>
          <cell r="K101" t="str">
            <v>VND</v>
          </cell>
          <cell r="L101">
            <v>44736</v>
          </cell>
        </row>
        <row r="102">
          <cell r="H102">
            <v>11624</v>
          </cell>
          <cell r="I102" t="str">
            <v>818.2205.005</v>
          </cell>
          <cell r="J102">
            <v>-3383589</v>
          </cell>
          <cell r="K102" t="str">
            <v>VND</v>
          </cell>
          <cell r="L102">
            <v>44736</v>
          </cell>
        </row>
        <row r="103">
          <cell r="H103">
            <v>11625</v>
          </cell>
          <cell r="I103" t="str">
            <v>818.2205.006</v>
          </cell>
          <cell r="J103">
            <v>-3165293</v>
          </cell>
          <cell r="K103" t="str">
            <v>VND</v>
          </cell>
          <cell r="L103">
            <v>44736</v>
          </cell>
        </row>
        <row r="104">
          <cell r="H104">
            <v>11626</v>
          </cell>
          <cell r="I104" t="str">
            <v>818.2205.007</v>
          </cell>
          <cell r="J104">
            <v>-2619553</v>
          </cell>
          <cell r="K104" t="str">
            <v>VND</v>
          </cell>
          <cell r="L104">
            <v>44736</v>
          </cell>
        </row>
        <row r="105">
          <cell r="H105">
            <v>11627</v>
          </cell>
          <cell r="I105" t="str">
            <v>818.2205.008</v>
          </cell>
          <cell r="J105">
            <v>-2300931</v>
          </cell>
          <cell r="K105" t="str">
            <v>VND</v>
          </cell>
          <cell r="L105">
            <v>44736</v>
          </cell>
        </row>
        <row r="106">
          <cell r="H106" t="str">
            <v>OI2204.00001</v>
          </cell>
          <cell r="I106" t="str">
            <v>OI2204.00001</v>
          </cell>
          <cell r="J106">
            <v>20000</v>
          </cell>
          <cell r="K106" t="str">
            <v>VND</v>
          </cell>
          <cell r="L106">
            <v>44706</v>
          </cell>
        </row>
        <row r="107">
          <cell r="H107">
            <v>365</v>
          </cell>
          <cell r="I107" t="str">
            <v>K22TSV.00000365</v>
          </cell>
          <cell r="J107">
            <v>1126668</v>
          </cell>
          <cell r="K107" t="str">
            <v>VND</v>
          </cell>
          <cell r="L107">
            <v>44706</v>
          </cell>
        </row>
        <row r="108">
          <cell r="H108">
            <v>210</v>
          </cell>
          <cell r="I108" t="str">
            <v>K22TSV.00000210</v>
          </cell>
          <cell r="J108">
            <v>595037</v>
          </cell>
          <cell r="K108" t="str">
            <v>VND</v>
          </cell>
          <cell r="L108">
            <v>44706</v>
          </cell>
        </row>
        <row r="109">
          <cell r="H109">
            <v>5599</v>
          </cell>
          <cell r="I109" t="str">
            <v>818.2204.001</v>
          </cell>
          <cell r="J109">
            <v>-6435396</v>
          </cell>
          <cell r="K109" t="str">
            <v>VND</v>
          </cell>
          <cell r="L109">
            <v>44706</v>
          </cell>
        </row>
        <row r="110">
          <cell r="H110">
            <v>5600</v>
          </cell>
          <cell r="I110" t="str">
            <v>818.2204.002</v>
          </cell>
          <cell r="J110">
            <v>-4046573</v>
          </cell>
          <cell r="K110" t="str">
            <v>VND</v>
          </cell>
          <cell r="L110">
            <v>44706</v>
          </cell>
        </row>
        <row r="111">
          <cell r="H111">
            <v>5601</v>
          </cell>
          <cell r="I111" t="str">
            <v>818.2204.003</v>
          </cell>
          <cell r="J111">
            <v>-3894939</v>
          </cell>
          <cell r="K111" t="str">
            <v>VND</v>
          </cell>
          <cell r="L111">
            <v>44706</v>
          </cell>
        </row>
        <row r="112">
          <cell r="H112">
            <v>5602</v>
          </cell>
          <cell r="I112" t="str">
            <v>818.2204.004</v>
          </cell>
          <cell r="J112">
            <v>-3782259</v>
          </cell>
          <cell r="K112" t="str">
            <v>VND</v>
          </cell>
          <cell r="L112">
            <v>44706</v>
          </cell>
        </row>
        <row r="113">
          <cell r="H113">
            <v>5603</v>
          </cell>
          <cell r="I113" t="str">
            <v>818.2204.005</v>
          </cell>
          <cell r="J113">
            <v>-2397671</v>
          </cell>
          <cell r="K113" t="str">
            <v>VND</v>
          </cell>
          <cell r="L113">
            <v>44706</v>
          </cell>
        </row>
        <row r="114">
          <cell r="H114">
            <v>5604</v>
          </cell>
          <cell r="I114" t="str">
            <v>818.2204.006</v>
          </cell>
          <cell r="J114">
            <v>-3435285</v>
          </cell>
          <cell r="K114" t="str">
            <v>VND</v>
          </cell>
          <cell r="L114">
            <v>44706</v>
          </cell>
        </row>
        <row r="115">
          <cell r="H115">
            <v>5605</v>
          </cell>
          <cell r="I115" t="str">
            <v>818.2204.007</v>
          </cell>
          <cell r="J115">
            <v>-5898466</v>
          </cell>
          <cell r="K115" t="str">
            <v>VND</v>
          </cell>
          <cell r="L115">
            <v>44706</v>
          </cell>
        </row>
        <row r="116">
          <cell r="H116">
            <v>5606</v>
          </cell>
          <cell r="I116" t="str">
            <v>818.2204.008</v>
          </cell>
          <cell r="J116">
            <v>-3711804</v>
          </cell>
          <cell r="K116" t="str">
            <v>VND</v>
          </cell>
          <cell r="L116">
            <v>44706</v>
          </cell>
        </row>
        <row r="117">
          <cell r="H117">
            <v>5607</v>
          </cell>
          <cell r="I117" t="str">
            <v>818.2204.009</v>
          </cell>
          <cell r="J117">
            <v>-5897059</v>
          </cell>
          <cell r="K117" t="str">
            <v>VND</v>
          </cell>
          <cell r="L117">
            <v>44706</v>
          </cell>
        </row>
        <row r="118">
          <cell r="H118" t="str">
            <v xml:space="preserve">bỏ </v>
          </cell>
          <cell r="I118" t="str">
            <v/>
          </cell>
          <cell r="K118" t="str">
            <v>VND</v>
          </cell>
          <cell r="L118">
            <v>44676</v>
          </cell>
        </row>
        <row r="119">
          <cell r="H119" t="str">
            <v xml:space="preserve">bỏ </v>
          </cell>
          <cell r="I119" t="str">
            <v>K22TSV.00000198</v>
          </cell>
          <cell r="K119" t="str">
            <v>VND</v>
          </cell>
          <cell r="L119">
            <v>44676</v>
          </cell>
        </row>
        <row r="120">
          <cell r="H120" t="str">
            <v>OI2203.00001</v>
          </cell>
          <cell r="I120" t="str">
            <v>OI2203.00001</v>
          </cell>
          <cell r="K120" t="str">
            <v>VND</v>
          </cell>
          <cell r="L120">
            <v>44650</v>
          </cell>
        </row>
        <row r="121">
          <cell r="H121" t="str">
            <v>OI2203.00001</v>
          </cell>
          <cell r="I121" t="str">
            <v>OI2203.00001</v>
          </cell>
          <cell r="K121" t="str">
            <v>VND</v>
          </cell>
          <cell r="L121">
            <v>44650</v>
          </cell>
        </row>
        <row r="122">
          <cell r="H122" t="str">
            <v>OI2203.00001</v>
          </cell>
          <cell r="I122" t="str">
            <v>OI2203.00001</v>
          </cell>
          <cell r="J122">
            <v>20000</v>
          </cell>
          <cell r="K122" t="str">
            <v>VND</v>
          </cell>
          <cell r="L122">
            <v>44676</v>
          </cell>
        </row>
        <row r="123">
          <cell r="H123">
            <v>14390</v>
          </cell>
          <cell r="I123" t="str">
            <v>818.2203.001</v>
          </cell>
          <cell r="J123">
            <v>-1550965</v>
          </cell>
          <cell r="K123" t="str">
            <v>VND</v>
          </cell>
          <cell r="L123">
            <v>44676</v>
          </cell>
        </row>
        <row r="124">
          <cell r="H124">
            <v>14391</v>
          </cell>
          <cell r="I124" t="str">
            <v>818.2203.002</v>
          </cell>
          <cell r="J124">
            <v>-6954161</v>
          </cell>
          <cell r="K124" t="str">
            <v>VND</v>
          </cell>
          <cell r="L124">
            <v>44676</v>
          </cell>
        </row>
        <row r="125">
          <cell r="H125">
            <v>14392</v>
          </cell>
          <cell r="I125" t="str">
            <v>818.2203.003</v>
          </cell>
          <cell r="J125">
            <v>-6108289</v>
          </cell>
          <cell r="K125" t="str">
            <v>VND</v>
          </cell>
          <cell r="L125">
            <v>44676</v>
          </cell>
        </row>
        <row r="126">
          <cell r="H126">
            <v>14393</v>
          </cell>
          <cell r="I126" t="str">
            <v>818.2203.004</v>
          </cell>
          <cell r="J126">
            <v>-2867363</v>
          </cell>
          <cell r="K126" t="str">
            <v>VND</v>
          </cell>
          <cell r="L126">
            <v>44676</v>
          </cell>
        </row>
        <row r="127">
          <cell r="H127" t="str">
            <v>OI2202.00001</v>
          </cell>
          <cell r="I127" t="str">
            <v>OI2202.00001</v>
          </cell>
          <cell r="J127">
            <v>20000</v>
          </cell>
          <cell r="K127" t="str">
            <v>VND</v>
          </cell>
          <cell r="L127">
            <v>44648</v>
          </cell>
        </row>
        <row r="128">
          <cell r="H128">
            <v>97</v>
          </cell>
          <cell r="I128" t="str">
            <v>K22TSV.00000097</v>
          </cell>
          <cell r="J128">
            <v>658700</v>
          </cell>
          <cell r="K128" t="str">
            <v>VND</v>
          </cell>
          <cell r="L128">
            <v>44648</v>
          </cell>
        </row>
        <row r="129">
          <cell r="H129">
            <v>12782</v>
          </cell>
          <cell r="I129" t="str">
            <v>818.2202.001</v>
          </cell>
          <cell r="J129">
            <v>-6177839</v>
          </cell>
          <cell r="K129" t="str">
            <v>VND</v>
          </cell>
          <cell r="L129">
            <v>44648</v>
          </cell>
        </row>
        <row r="130">
          <cell r="H130">
            <v>12783</v>
          </cell>
          <cell r="I130" t="str">
            <v>818.2202.002</v>
          </cell>
          <cell r="J130">
            <v>-7420661</v>
          </cell>
          <cell r="K130" t="str">
            <v>VND</v>
          </cell>
          <cell r="L130">
            <v>44648</v>
          </cell>
        </row>
        <row r="131">
          <cell r="H131">
            <v>12784</v>
          </cell>
          <cell r="I131" t="str">
            <v>818.2202.003</v>
          </cell>
          <cell r="J131">
            <v>-6349787</v>
          </cell>
          <cell r="K131" t="str">
            <v>VND</v>
          </cell>
          <cell r="L131">
            <v>44648</v>
          </cell>
        </row>
        <row r="132">
          <cell r="H132">
            <v>12785</v>
          </cell>
          <cell r="I132" t="str">
            <v>818.2202.004</v>
          </cell>
          <cell r="J132">
            <v>-10372784</v>
          </cell>
          <cell r="K132" t="str">
            <v>VND</v>
          </cell>
          <cell r="L132">
            <v>44648</v>
          </cell>
        </row>
        <row r="133">
          <cell r="H133">
            <v>12787</v>
          </cell>
          <cell r="I133" t="str">
            <v>818.2202.005</v>
          </cell>
          <cell r="J133">
            <v>-9176255</v>
          </cell>
          <cell r="K133" t="str">
            <v>VND</v>
          </cell>
          <cell r="L133">
            <v>44648</v>
          </cell>
        </row>
        <row r="134">
          <cell r="H134">
            <v>12786</v>
          </cell>
          <cell r="I134" t="str">
            <v>818.2202.006</v>
          </cell>
          <cell r="J134">
            <v>-3261468</v>
          </cell>
          <cell r="K134" t="str">
            <v>VND</v>
          </cell>
          <cell r="L134">
            <v>44648</v>
          </cell>
        </row>
        <row r="135">
          <cell r="H135">
            <v>12788</v>
          </cell>
          <cell r="I135" t="str">
            <v>818.2202.007</v>
          </cell>
          <cell r="J135">
            <v>-5207345</v>
          </cell>
          <cell r="K135" t="str">
            <v>VND</v>
          </cell>
          <cell r="L135">
            <v>44648</v>
          </cell>
        </row>
        <row r="136">
          <cell r="H136">
            <v>1064</v>
          </cell>
          <cell r="I136" t="str">
            <v>SV/21E.0001064</v>
          </cell>
          <cell r="J136">
            <v>378432</v>
          </cell>
          <cell r="K136" t="str">
            <v>VND</v>
          </cell>
          <cell r="L136">
            <v>44617</v>
          </cell>
        </row>
        <row r="137">
          <cell r="H137" t="str">
            <v>OI2201.00001</v>
          </cell>
          <cell r="I137" t="str">
            <v>OI2201.00001</v>
          </cell>
          <cell r="J137">
            <v>20000</v>
          </cell>
          <cell r="K137" t="str">
            <v>VND</v>
          </cell>
          <cell r="L137">
            <v>44617</v>
          </cell>
        </row>
        <row r="138">
          <cell r="H138">
            <v>6556</v>
          </cell>
          <cell r="I138" t="str">
            <v>818.2201.001</v>
          </cell>
          <cell r="J138">
            <v>-2780795</v>
          </cell>
          <cell r="K138" t="str">
            <v>VND</v>
          </cell>
          <cell r="L138">
            <v>44617</v>
          </cell>
        </row>
        <row r="139">
          <cell r="H139">
            <v>6557</v>
          </cell>
          <cell r="I139" t="str">
            <v>818.2201.002</v>
          </cell>
          <cell r="J139">
            <v>-7402643</v>
          </cell>
          <cell r="K139" t="str">
            <v>VND</v>
          </cell>
          <cell r="L139">
            <v>44617</v>
          </cell>
        </row>
        <row r="140">
          <cell r="H140">
            <v>6558</v>
          </cell>
          <cell r="I140" t="str">
            <v>818.2201.003</v>
          </cell>
          <cell r="J140">
            <v>-13186386</v>
          </cell>
          <cell r="K140" t="str">
            <v>VND</v>
          </cell>
          <cell r="L140">
            <v>44617</v>
          </cell>
        </row>
        <row r="141">
          <cell r="H141">
            <v>6559</v>
          </cell>
          <cell r="I141" t="str">
            <v>818.2201.004</v>
          </cell>
          <cell r="J141">
            <v>-4478363</v>
          </cell>
          <cell r="K141" t="str">
            <v>VND</v>
          </cell>
          <cell r="L141">
            <v>44617</v>
          </cell>
        </row>
        <row r="142">
          <cell r="H142">
            <v>6560</v>
          </cell>
          <cell r="I142" t="str">
            <v>818.2201.005</v>
          </cell>
          <cell r="J142">
            <v>-2851017</v>
          </cell>
          <cell r="K142" t="str">
            <v>VND</v>
          </cell>
          <cell r="L142">
            <v>44617</v>
          </cell>
        </row>
        <row r="143">
          <cell r="H143">
            <v>6561</v>
          </cell>
          <cell r="I143" t="str">
            <v>818.2201.006</v>
          </cell>
          <cell r="J143">
            <v>-9589075</v>
          </cell>
          <cell r="K143" t="str">
            <v>VND</v>
          </cell>
          <cell r="L143">
            <v>44617</v>
          </cell>
        </row>
        <row r="144">
          <cell r="H144">
            <v>6562</v>
          </cell>
          <cell r="I144" t="str">
            <v>818.2201.007</v>
          </cell>
          <cell r="J144">
            <v>-5924691</v>
          </cell>
          <cell r="K144" t="str">
            <v>VND</v>
          </cell>
          <cell r="L144">
            <v>44617</v>
          </cell>
        </row>
        <row r="145">
          <cell r="H145">
            <v>6563</v>
          </cell>
          <cell r="I145" t="str">
            <v>818.2201.008</v>
          </cell>
          <cell r="J145">
            <v>-8098319</v>
          </cell>
          <cell r="K145" t="str">
            <v>VND</v>
          </cell>
          <cell r="L145">
            <v>44617</v>
          </cell>
        </row>
        <row r="146">
          <cell r="H146">
            <v>6564</v>
          </cell>
          <cell r="I146" t="str">
            <v>818.2201.009</v>
          </cell>
          <cell r="J146">
            <v>-4768036</v>
          </cell>
          <cell r="K146" t="str">
            <v>VND</v>
          </cell>
          <cell r="L146">
            <v>44617</v>
          </cell>
        </row>
        <row r="147">
          <cell r="H147">
            <v>6565</v>
          </cell>
          <cell r="I147" t="str">
            <v>818.2201.010</v>
          </cell>
          <cell r="J147">
            <v>-6552401</v>
          </cell>
          <cell r="K147" t="str">
            <v>VND</v>
          </cell>
          <cell r="L147">
            <v>44617</v>
          </cell>
        </row>
        <row r="148">
          <cell r="H148">
            <v>6566</v>
          </cell>
          <cell r="I148" t="str">
            <v>818.2201.011</v>
          </cell>
          <cell r="J148">
            <v>-5789905</v>
          </cell>
          <cell r="K148" t="str">
            <v>VND</v>
          </cell>
          <cell r="L148">
            <v>44617</v>
          </cell>
        </row>
        <row r="149">
          <cell r="H149">
            <v>6567</v>
          </cell>
          <cell r="I149" t="str">
            <v>818.2201.012</v>
          </cell>
          <cell r="J149">
            <v>-8550265</v>
          </cell>
          <cell r="K149" t="str">
            <v>VND</v>
          </cell>
          <cell r="L149">
            <v>44617</v>
          </cell>
        </row>
        <row r="150">
          <cell r="H150">
            <v>6568</v>
          </cell>
          <cell r="I150" t="str">
            <v>818.2201.013</v>
          </cell>
          <cell r="J150">
            <v>-5341054</v>
          </cell>
          <cell r="K150" t="str">
            <v>VND</v>
          </cell>
          <cell r="L150">
            <v>44617</v>
          </cell>
        </row>
        <row r="151">
          <cell r="H151">
            <v>6569</v>
          </cell>
          <cell r="I151" t="str">
            <v>818.2201.014</v>
          </cell>
          <cell r="J151">
            <v>-6025392</v>
          </cell>
          <cell r="K151" t="str">
            <v>VND</v>
          </cell>
          <cell r="L151">
            <v>44617</v>
          </cell>
        </row>
        <row r="152">
          <cell r="H152">
            <v>6570</v>
          </cell>
          <cell r="I152" t="str">
            <v>818.2201.015</v>
          </cell>
          <cell r="J152">
            <v>-5145469</v>
          </cell>
          <cell r="K152" t="str">
            <v>VND</v>
          </cell>
          <cell r="L152">
            <v>44617</v>
          </cell>
        </row>
        <row r="153">
          <cell r="H153">
            <v>6571</v>
          </cell>
          <cell r="I153" t="str">
            <v>818.2201.016</v>
          </cell>
          <cell r="J153">
            <v>-3689067</v>
          </cell>
          <cell r="K153" t="str">
            <v>VND</v>
          </cell>
          <cell r="L153">
            <v>44617</v>
          </cell>
        </row>
        <row r="154">
          <cell r="H154">
            <v>6572</v>
          </cell>
          <cell r="I154" t="str">
            <v>818.2201.017</v>
          </cell>
          <cell r="J154">
            <v>-3362449</v>
          </cell>
          <cell r="K154" t="str">
            <v>VND</v>
          </cell>
          <cell r="L154">
            <v>44617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A25" workbookViewId="0">
      <selection activeCell="A39" sqref="A39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68" t="s">
        <v>29</v>
      </c>
      <c r="B1" s="68"/>
      <c r="C1" s="68"/>
      <c r="D1" s="68"/>
      <c r="E1" s="68"/>
      <c r="F1" s="68"/>
      <c r="G1" s="68"/>
    </row>
    <row r="2" spans="1:11" ht="31.5" x14ac:dyDescent="0.25">
      <c r="A2" s="14" t="s">
        <v>1</v>
      </c>
      <c r="B2" s="15" t="s">
        <v>2</v>
      </c>
      <c r="C2" s="25" t="s">
        <v>3</v>
      </c>
      <c r="D2" s="25" t="s">
        <v>0</v>
      </c>
      <c r="E2" s="15" t="s">
        <v>4</v>
      </c>
      <c r="F2" s="15" t="s">
        <v>5</v>
      </c>
      <c r="G2" s="15" t="s">
        <v>19</v>
      </c>
      <c r="H2" s="7"/>
      <c r="I2" s="7"/>
    </row>
    <row r="3" spans="1:11" ht="15.75" x14ac:dyDescent="0.25">
      <c r="A3" s="28"/>
      <c r="B3" s="29" t="s">
        <v>9</v>
      </c>
      <c r="C3" s="74">
        <v>-767459</v>
      </c>
      <c r="D3" s="75"/>
      <c r="E3" s="29"/>
      <c r="F3" s="29"/>
      <c r="G3" s="29"/>
      <c r="H3" s="7"/>
      <c r="I3" s="7"/>
      <c r="J3" s="50"/>
      <c r="K3" s="50"/>
    </row>
    <row r="4" spans="1:11" ht="15.75" x14ac:dyDescent="0.25">
      <c r="A4" s="13"/>
      <c r="B4" s="8" t="s">
        <v>42</v>
      </c>
      <c r="C4" s="9">
        <v>94123024</v>
      </c>
      <c r="D4" s="9">
        <v>9412303</v>
      </c>
      <c r="E4" s="9"/>
      <c r="F4" s="10"/>
      <c r="G4" s="10"/>
      <c r="I4" s="64"/>
    </row>
    <row r="5" spans="1:11" ht="15.75" x14ac:dyDescent="0.25">
      <c r="A5" s="13"/>
      <c r="B5" s="8" t="s">
        <v>43</v>
      </c>
      <c r="C5" s="9">
        <v>44413091</v>
      </c>
      <c r="D5" s="9">
        <v>3553048</v>
      </c>
      <c r="E5" s="9"/>
      <c r="F5" s="10"/>
      <c r="G5" s="30"/>
      <c r="I5" s="51"/>
    </row>
    <row r="6" spans="1:11" ht="15.75" x14ac:dyDescent="0.25">
      <c r="A6" s="13"/>
      <c r="B6" s="8" t="s">
        <v>44</v>
      </c>
      <c r="C6" s="9">
        <v>16185906</v>
      </c>
      <c r="D6" s="9">
        <v>1294872</v>
      </c>
      <c r="E6" s="11"/>
      <c r="F6" s="10"/>
      <c r="G6" s="30"/>
      <c r="I6" s="51"/>
    </row>
    <row r="7" spans="1:11" ht="15.75" x14ac:dyDescent="0.25">
      <c r="A7" s="23"/>
      <c r="B7" s="8" t="s">
        <v>45</v>
      </c>
      <c r="C7" s="9">
        <v>36573568</v>
      </c>
      <c r="D7" s="9">
        <v>2925884</v>
      </c>
      <c r="E7" s="11"/>
      <c r="F7" s="10"/>
      <c r="G7" s="30"/>
      <c r="I7" s="51"/>
    </row>
    <row r="8" spans="1:11" ht="15.75" x14ac:dyDescent="0.25">
      <c r="A8" s="23"/>
      <c r="B8" s="8" t="s">
        <v>46</v>
      </c>
      <c r="C8" s="9">
        <v>64489427</v>
      </c>
      <c r="D8" s="9">
        <v>5159154</v>
      </c>
      <c r="E8" s="11"/>
      <c r="F8" s="10"/>
      <c r="G8" s="30"/>
      <c r="I8" s="51"/>
    </row>
    <row r="9" spans="1:11" ht="15.75" x14ac:dyDescent="0.25">
      <c r="A9" s="23"/>
      <c r="B9" s="8" t="s">
        <v>47</v>
      </c>
      <c r="C9" s="9">
        <v>0</v>
      </c>
      <c r="D9" s="9">
        <v>0</v>
      </c>
      <c r="E9" s="11"/>
      <c r="F9" s="10"/>
      <c r="G9" s="12"/>
      <c r="I9" s="51"/>
    </row>
    <row r="10" spans="1:11" ht="15.75" x14ac:dyDescent="0.25">
      <c r="A10" s="23"/>
      <c r="B10" s="8" t="s">
        <v>48</v>
      </c>
      <c r="C10" s="9">
        <v>43659122</v>
      </c>
      <c r="D10" s="9">
        <v>3492729</v>
      </c>
      <c r="E10" s="11"/>
      <c r="F10" s="10"/>
      <c r="G10" s="12"/>
      <c r="I10" s="51"/>
    </row>
    <row r="11" spans="1:11" ht="15.75" x14ac:dyDescent="0.25">
      <c r="A11" s="23"/>
      <c r="B11" s="8" t="s">
        <v>49</v>
      </c>
      <c r="C11" s="9">
        <v>10914780</v>
      </c>
      <c r="D11" s="9">
        <v>873182</v>
      </c>
      <c r="E11" s="11"/>
      <c r="F11" s="10"/>
      <c r="G11" s="12"/>
      <c r="I11" s="51"/>
    </row>
    <row r="12" spans="1:11" ht="15.75" x14ac:dyDescent="0.25">
      <c r="A12" s="23"/>
      <c r="B12" s="8" t="s">
        <v>50</v>
      </c>
      <c r="C12" s="9">
        <v>0</v>
      </c>
      <c r="D12" s="9">
        <v>0</v>
      </c>
      <c r="E12" s="11"/>
      <c r="F12" s="10"/>
      <c r="G12" s="12"/>
      <c r="I12" s="51"/>
    </row>
    <row r="13" spans="1:11" ht="15.75" x14ac:dyDescent="0.25">
      <c r="A13" s="23"/>
      <c r="B13" s="8" t="s">
        <v>51</v>
      </c>
      <c r="C13" s="9">
        <v>16372170</v>
      </c>
      <c r="D13" s="9">
        <v>1309774</v>
      </c>
      <c r="E13" s="11"/>
      <c r="F13" s="10"/>
      <c r="G13" s="12"/>
      <c r="I13" s="51"/>
    </row>
    <row r="14" spans="1:11" ht="15.75" x14ac:dyDescent="0.25">
      <c r="A14" s="23"/>
      <c r="B14" s="8" t="s">
        <v>52</v>
      </c>
      <c r="C14" s="9">
        <v>14437528</v>
      </c>
      <c r="D14" s="9">
        <v>1155002</v>
      </c>
      <c r="E14" s="11"/>
      <c r="F14" s="10"/>
      <c r="G14" s="12"/>
      <c r="I14" s="51"/>
    </row>
    <row r="15" spans="1:11" ht="15.75" x14ac:dyDescent="0.25">
      <c r="A15" s="23"/>
      <c r="B15" s="8" t="s">
        <v>53</v>
      </c>
      <c r="C15" s="9">
        <v>5466051</v>
      </c>
      <c r="D15" s="9">
        <v>437284</v>
      </c>
      <c r="E15" s="11"/>
      <c r="F15" s="10"/>
      <c r="G15" s="12"/>
      <c r="I15" s="51"/>
    </row>
    <row r="16" spans="1:11" ht="15.75" x14ac:dyDescent="0.25">
      <c r="A16" s="23"/>
      <c r="B16" s="22"/>
      <c r="C16" s="9"/>
      <c r="D16" s="9"/>
      <c r="E16" s="9"/>
      <c r="F16" s="10"/>
      <c r="G16" s="12"/>
    </row>
    <row r="17" spans="1:9" ht="15.75" x14ac:dyDescent="0.25">
      <c r="A17" s="69" t="s">
        <v>6</v>
      </c>
      <c r="B17" s="70"/>
      <c r="C17" s="16">
        <f>SUM(C4:C15)</f>
        <v>346634667</v>
      </c>
      <c r="D17" s="16">
        <f>SUM(D4:D15)</f>
        <v>29613232</v>
      </c>
      <c r="E17" s="16"/>
      <c r="F17" s="18"/>
      <c r="G17" s="16"/>
    </row>
    <row r="18" spans="1:9" ht="15.75" x14ac:dyDescent="0.25">
      <c r="A18" s="13"/>
      <c r="B18" s="22" t="s">
        <v>24</v>
      </c>
      <c r="C18" s="9"/>
      <c r="D18" s="9"/>
      <c r="E18" s="9">
        <v>13723458</v>
      </c>
      <c r="F18" s="10"/>
      <c r="G18" s="12"/>
    </row>
    <row r="19" spans="1:9" ht="15.75" x14ac:dyDescent="0.25">
      <c r="A19" s="13"/>
      <c r="B19" s="22"/>
      <c r="C19" s="9"/>
      <c r="D19" s="9"/>
      <c r="E19" s="9"/>
      <c r="F19" s="10"/>
      <c r="G19" s="12"/>
    </row>
    <row r="20" spans="1:9" ht="15.75" x14ac:dyDescent="0.25">
      <c r="A20" s="69" t="s">
        <v>7</v>
      </c>
      <c r="B20" s="70"/>
      <c r="C20" s="16"/>
      <c r="D20" s="16"/>
      <c r="E20" s="16">
        <f>SUM(E18:E19)</f>
        <v>13723458</v>
      </c>
      <c r="F20" s="18"/>
      <c r="G20" s="19"/>
      <c r="I20" s="50"/>
    </row>
    <row r="21" spans="1:9" ht="15.75" x14ac:dyDescent="0.25">
      <c r="A21" s="13"/>
      <c r="B21" s="22" t="s">
        <v>5</v>
      </c>
      <c r="C21" s="9"/>
      <c r="D21" s="9"/>
      <c r="E21" s="9"/>
      <c r="F21" s="10">
        <v>6355761</v>
      </c>
      <c r="G21" s="12"/>
    </row>
    <row r="22" spans="1:9" ht="15.75" x14ac:dyDescent="0.25">
      <c r="A22" s="13"/>
      <c r="B22" s="22"/>
      <c r="C22" s="9"/>
      <c r="D22" s="9"/>
      <c r="E22" s="9"/>
      <c r="F22" s="10"/>
      <c r="G22" s="12"/>
    </row>
    <row r="23" spans="1:9" ht="15.75" x14ac:dyDescent="0.25">
      <c r="A23" s="69" t="s">
        <v>18</v>
      </c>
      <c r="B23" s="70"/>
      <c r="C23" s="16"/>
      <c r="D23" s="16"/>
      <c r="E23" s="16"/>
      <c r="F23" s="16">
        <f>SUM(F21:F22)</f>
        <v>6355761</v>
      </c>
      <c r="G23" s="19"/>
    </row>
    <row r="24" spans="1:9" ht="15.75" x14ac:dyDescent="0.25">
      <c r="A24" s="13"/>
      <c r="B24" s="22" t="s">
        <v>30</v>
      </c>
      <c r="C24" s="9"/>
      <c r="D24" s="9"/>
      <c r="E24" s="9"/>
      <c r="F24" s="10"/>
      <c r="G24" s="10">
        <v>0</v>
      </c>
      <c r="I24" s="51"/>
    </row>
    <row r="25" spans="1:9" ht="15.75" x14ac:dyDescent="0.25">
      <c r="A25" s="13"/>
      <c r="B25" s="22" t="s">
        <v>31</v>
      </c>
      <c r="C25" s="9"/>
      <c r="D25" s="9"/>
      <c r="E25" s="9"/>
      <c r="F25" s="10"/>
      <c r="G25" s="10">
        <v>102369436</v>
      </c>
      <c r="I25" s="51"/>
    </row>
    <row r="26" spans="1:9" ht="15.75" x14ac:dyDescent="0.25">
      <c r="A26" s="13"/>
      <c r="B26" s="22" t="s">
        <v>32</v>
      </c>
      <c r="C26" s="9"/>
      <c r="D26" s="9"/>
      <c r="E26" s="9"/>
      <c r="F26" s="10"/>
      <c r="G26" s="10">
        <v>47287439</v>
      </c>
      <c r="I26" s="51"/>
    </row>
    <row r="27" spans="1:9" ht="15.75" x14ac:dyDescent="0.25">
      <c r="A27" s="13"/>
      <c r="B27" s="22" t="s">
        <v>33</v>
      </c>
      <c r="C27" s="9"/>
      <c r="D27" s="9"/>
      <c r="E27" s="9"/>
      <c r="F27" s="10"/>
      <c r="G27" s="10">
        <v>17460778</v>
      </c>
      <c r="I27" s="51"/>
    </row>
    <row r="28" spans="1:9" ht="15.75" x14ac:dyDescent="0.25">
      <c r="A28" s="13"/>
      <c r="B28" s="22" t="s">
        <v>34</v>
      </c>
      <c r="C28" s="9"/>
      <c r="D28" s="9"/>
      <c r="E28" s="9"/>
      <c r="F28" s="10"/>
      <c r="G28" s="10">
        <v>37757747</v>
      </c>
      <c r="I28" s="51"/>
    </row>
    <row r="29" spans="1:9" ht="15.75" x14ac:dyDescent="0.25">
      <c r="A29" s="13"/>
      <c r="B29" s="22" t="s">
        <v>35</v>
      </c>
      <c r="C29" s="9"/>
      <c r="D29" s="9"/>
      <c r="E29" s="9"/>
      <c r="F29" s="10"/>
      <c r="G29" s="10">
        <v>68373186</v>
      </c>
      <c r="I29" s="51"/>
    </row>
    <row r="30" spans="1:9" ht="15.75" x14ac:dyDescent="0.25">
      <c r="A30" s="13"/>
      <c r="B30" s="22" t="s">
        <v>36</v>
      </c>
      <c r="C30" s="9"/>
      <c r="D30" s="9"/>
      <c r="E30" s="9"/>
      <c r="F30" s="10"/>
      <c r="G30" s="10">
        <v>0</v>
      </c>
      <c r="I30" s="51"/>
    </row>
    <row r="31" spans="1:9" ht="15.75" x14ac:dyDescent="0.25">
      <c r="A31" s="13"/>
      <c r="B31" s="22" t="s">
        <v>37</v>
      </c>
      <c r="C31" s="9"/>
      <c r="D31" s="9"/>
      <c r="E31" s="9"/>
      <c r="F31" s="10"/>
      <c r="G31" s="10">
        <v>40480897</v>
      </c>
      <c r="I31" s="51"/>
    </row>
    <row r="32" spans="1:9" ht="15.75" x14ac:dyDescent="0.25">
      <c r="A32" s="13"/>
      <c r="B32" s="22" t="s">
        <v>38</v>
      </c>
      <c r="C32" s="9"/>
      <c r="D32" s="9"/>
      <c r="E32" s="9"/>
      <c r="F32" s="10"/>
      <c r="G32" s="10">
        <v>10993008</v>
      </c>
      <c r="I32" s="51"/>
    </row>
    <row r="33" spans="1:10" ht="15.75" x14ac:dyDescent="0.25">
      <c r="A33" s="13"/>
      <c r="B33" s="22" t="s">
        <v>39</v>
      </c>
      <c r="C33" s="9"/>
      <c r="D33" s="9"/>
      <c r="E33" s="9"/>
      <c r="F33" s="10"/>
      <c r="G33" s="10">
        <v>0</v>
      </c>
      <c r="I33" s="51"/>
    </row>
    <row r="34" spans="1:10" ht="15.75" x14ac:dyDescent="0.25">
      <c r="A34" s="13"/>
      <c r="B34" s="22" t="s">
        <v>40</v>
      </c>
      <c r="C34" s="9"/>
      <c r="D34" s="9"/>
      <c r="E34" s="9"/>
      <c r="F34" s="10"/>
      <c r="G34" s="10">
        <v>0</v>
      </c>
      <c r="I34" s="51"/>
    </row>
    <row r="35" spans="1:10" ht="15.75" x14ac:dyDescent="0.25">
      <c r="A35" s="13"/>
      <c r="B35" s="22" t="s">
        <v>41</v>
      </c>
      <c r="C35" s="9"/>
      <c r="D35" s="9"/>
      <c r="E35" s="9"/>
      <c r="F35" s="10"/>
      <c r="G35" s="10">
        <v>0</v>
      </c>
      <c r="I35" s="51"/>
    </row>
    <row r="36" spans="1:10" ht="15.75" x14ac:dyDescent="0.25">
      <c r="A36" s="13"/>
      <c r="B36" s="8"/>
      <c r="C36" s="9"/>
      <c r="D36" s="9"/>
      <c r="E36" s="9"/>
      <c r="F36" s="10"/>
      <c r="G36" s="10"/>
      <c r="I36" s="24"/>
    </row>
    <row r="37" spans="1:10" ht="15.75" x14ac:dyDescent="0.25">
      <c r="A37" s="69" t="s">
        <v>8</v>
      </c>
      <c r="B37" s="70"/>
      <c r="C37" s="20"/>
      <c r="D37" s="20"/>
      <c r="E37" s="17"/>
      <c r="F37" s="19"/>
      <c r="G37" s="21">
        <f>SUM(G24:G35)</f>
        <v>324722491</v>
      </c>
      <c r="I37" s="49"/>
      <c r="J37" s="50"/>
    </row>
    <row r="38" spans="1:10" ht="21.75" customHeight="1" x14ac:dyDescent="0.3">
      <c r="A38" s="71" t="s">
        <v>28</v>
      </c>
      <c r="B38" s="72"/>
      <c r="C38" s="72"/>
      <c r="D38" s="72"/>
      <c r="E38" s="72"/>
      <c r="F38" s="73"/>
      <c r="G38" s="31">
        <f>C3+C17+D17-E20-F23-G37</f>
        <v>30678730</v>
      </c>
      <c r="I38" s="49"/>
      <c r="J38" s="49"/>
    </row>
    <row r="39" spans="1:10" ht="15.75" x14ac:dyDescent="0.25">
      <c r="A39" s="2"/>
      <c r="B39" s="5"/>
      <c r="C39" s="26"/>
      <c r="D39" s="26"/>
      <c r="E39" s="3"/>
      <c r="G39" s="49"/>
      <c r="I39" s="50"/>
      <c r="J39" s="50"/>
    </row>
    <row r="40" spans="1:10" ht="15.75" x14ac:dyDescent="0.25">
      <c r="A40" s="2"/>
      <c r="B40" s="5"/>
      <c r="C40" s="26"/>
      <c r="D40" s="26"/>
      <c r="E40" s="3"/>
      <c r="G40" s="49"/>
      <c r="I40" s="50"/>
      <c r="J40" s="50"/>
    </row>
    <row r="41" spans="1:10" ht="15.75" x14ac:dyDescent="0.25">
      <c r="A41" s="2"/>
      <c r="B41" s="5"/>
      <c r="C41" s="26"/>
      <c r="D41" s="26"/>
      <c r="E41" s="3"/>
      <c r="F41" s="1"/>
      <c r="G41" s="49"/>
      <c r="I41" s="50"/>
      <c r="J41" s="50"/>
    </row>
    <row r="42" spans="1:10" ht="15.75" x14ac:dyDescent="0.25">
      <c r="A42" s="6"/>
      <c r="C42" s="27"/>
      <c r="D42" s="27"/>
      <c r="E42" s="4"/>
      <c r="F42" s="1"/>
      <c r="G42" s="49"/>
      <c r="I42" s="50"/>
      <c r="J42" s="50"/>
    </row>
    <row r="43" spans="1:10" ht="15.75" x14ac:dyDescent="0.25">
      <c r="F43" s="1"/>
      <c r="G43" s="49"/>
      <c r="I43" s="50"/>
      <c r="J43" s="50"/>
    </row>
    <row r="44" spans="1:10" x14ac:dyDescent="0.25">
      <c r="G44" s="49"/>
      <c r="I44" s="50"/>
      <c r="J44" s="50"/>
    </row>
    <row r="45" spans="1:10" x14ac:dyDescent="0.25">
      <c r="G45" s="49"/>
      <c r="I45" s="50"/>
      <c r="J45" s="50"/>
    </row>
  </sheetData>
  <mergeCells count="7">
    <mergeCell ref="A1:G1"/>
    <mergeCell ref="A17:B17"/>
    <mergeCell ref="A20:B20"/>
    <mergeCell ref="A37:B37"/>
    <mergeCell ref="A38:F38"/>
    <mergeCell ref="C3:D3"/>
    <mergeCell ref="A23:B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107"/>
  <sheetViews>
    <sheetView tabSelected="1" topLeftCell="E1" workbookViewId="0">
      <pane ySplit="1" topLeftCell="A2" activePane="bottomLeft" state="frozen"/>
      <selection pane="bottomLeft" activeCell="G104" sqref="G104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40.5703125" style="35" customWidth="1"/>
    <col min="5" max="6" width="18.5703125" style="35" customWidth="1"/>
    <col min="7" max="7" width="18.5703125" style="45" customWidth="1"/>
    <col min="8" max="8" width="15.28515625" style="45" customWidth="1"/>
    <col min="9" max="9" width="9.140625" style="35"/>
    <col min="10" max="10" width="12.5703125" style="45" bestFit="1" customWidth="1"/>
    <col min="11" max="11" width="11" style="45" bestFit="1" customWidth="1"/>
    <col min="12" max="12" width="29.42578125" style="66" bestFit="1" customWidth="1"/>
    <col min="13" max="13" width="17.5703125" style="45" bestFit="1" customWidth="1"/>
    <col min="14" max="16384" width="9.140625" style="35"/>
  </cols>
  <sheetData>
    <row r="1" spans="1:13" ht="27.75" customHeight="1" x14ac:dyDescent="0.2">
      <c r="A1" s="32" t="s">
        <v>12</v>
      </c>
      <c r="B1" s="32" t="s">
        <v>11</v>
      </c>
      <c r="C1" s="33" t="s">
        <v>10</v>
      </c>
      <c r="D1" s="32" t="s">
        <v>13</v>
      </c>
      <c r="E1" s="32" t="s">
        <v>14</v>
      </c>
      <c r="F1" s="32" t="s">
        <v>0</v>
      </c>
      <c r="G1" s="32" t="s">
        <v>15</v>
      </c>
      <c r="H1" s="34" t="s">
        <v>16</v>
      </c>
    </row>
    <row r="2" spans="1:13" ht="25.5" hidden="1" x14ac:dyDescent="0.2">
      <c r="A2" s="36">
        <v>1</v>
      </c>
      <c r="B2" s="48" t="s">
        <v>54</v>
      </c>
      <c r="C2" s="46">
        <v>44566</v>
      </c>
      <c r="D2" s="37" t="s">
        <v>25</v>
      </c>
      <c r="E2" s="38">
        <v>2527995</v>
      </c>
      <c r="F2" s="38">
        <v>252800</v>
      </c>
      <c r="G2" s="38">
        <f>+E2+F2</f>
        <v>2780795</v>
      </c>
      <c r="H2" s="39" t="s">
        <v>155</v>
      </c>
      <c r="I2" s="65">
        <v>6556</v>
      </c>
      <c r="J2" s="45">
        <f>+VLOOKUP(I2,[1]NHÁP!H$74:L$154,3,0)</f>
        <v>-2780795</v>
      </c>
      <c r="K2" s="45">
        <f>+J2+G2</f>
        <v>0</v>
      </c>
      <c r="L2" s="66">
        <f>+VLOOKUP(I2,[1]NHÁP!H$74:L$154,5,0)</f>
        <v>44617</v>
      </c>
      <c r="M2" s="45" t="s">
        <v>240</v>
      </c>
    </row>
    <row r="3" spans="1:13" ht="25.5" hidden="1" x14ac:dyDescent="0.2">
      <c r="A3" s="36">
        <v>2</v>
      </c>
      <c r="B3" s="48" t="s">
        <v>55</v>
      </c>
      <c r="C3" s="46">
        <v>44566</v>
      </c>
      <c r="D3" s="37" t="s">
        <v>25</v>
      </c>
      <c r="E3" s="38">
        <v>6729675</v>
      </c>
      <c r="F3" s="38">
        <v>672968</v>
      </c>
      <c r="G3" s="38">
        <f t="shared" ref="G3:G64" si="0">+E3+F3</f>
        <v>7402643</v>
      </c>
      <c r="H3" s="39" t="s">
        <v>155</v>
      </c>
      <c r="I3" s="65">
        <v>6557</v>
      </c>
      <c r="J3" s="45">
        <f>+VLOOKUP(I3,[1]NHÁP!H$74:L$154,3,0)</f>
        <v>-7402643</v>
      </c>
      <c r="K3" s="45">
        <f t="shared" ref="K3:K66" si="1">+J3+G3</f>
        <v>0</v>
      </c>
      <c r="L3" s="66">
        <f>+VLOOKUP(I3,[1]NHÁP!H$74:L$154,5,0)</f>
        <v>44617</v>
      </c>
      <c r="M3" s="45" t="s">
        <v>240</v>
      </c>
    </row>
    <row r="4" spans="1:13" ht="25.5" hidden="1" x14ac:dyDescent="0.2">
      <c r="A4" s="36">
        <v>3</v>
      </c>
      <c r="B4" s="37" t="s">
        <v>56</v>
      </c>
      <c r="C4" s="46">
        <v>44566</v>
      </c>
      <c r="D4" s="37" t="s">
        <v>25</v>
      </c>
      <c r="E4" s="38">
        <v>11987624</v>
      </c>
      <c r="F4" s="38">
        <v>1198762</v>
      </c>
      <c r="G4" s="38">
        <f t="shared" si="0"/>
        <v>13186386</v>
      </c>
      <c r="H4" s="39" t="s">
        <v>155</v>
      </c>
      <c r="I4" s="65">
        <v>6558</v>
      </c>
      <c r="J4" s="45">
        <f>+VLOOKUP(I4,[1]NHÁP!H$74:L$154,3,0)</f>
        <v>-13186386</v>
      </c>
      <c r="K4" s="45">
        <f t="shared" si="1"/>
        <v>0</v>
      </c>
      <c r="L4" s="66">
        <f>+VLOOKUP(I4,[1]NHÁP!H$74:L$154,5,0)</f>
        <v>44617</v>
      </c>
      <c r="M4" s="45" t="s">
        <v>240</v>
      </c>
    </row>
    <row r="5" spans="1:13" ht="25.5" hidden="1" x14ac:dyDescent="0.2">
      <c r="A5" s="36">
        <v>4</v>
      </c>
      <c r="B5" s="37" t="s">
        <v>57</v>
      </c>
      <c r="C5" s="46">
        <v>44566</v>
      </c>
      <c r="D5" s="37" t="s">
        <v>25</v>
      </c>
      <c r="E5" s="38">
        <v>4071239</v>
      </c>
      <c r="F5" s="38">
        <v>407124</v>
      </c>
      <c r="G5" s="38">
        <f t="shared" si="0"/>
        <v>4478363</v>
      </c>
      <c r="H5" s="39" t="s">
        <v>155</v>
      </c>
      <c r="I5" s="65">
        <v>6559</v>
      </c>
      <c r="J5" s="45">
        <f>+VLOOKUP(I5,[1]NHÁP!H$74:L$154,3,0)</f>
        <v>-4478363</v>
      </c>
      <c r="K5" s="45">
        <f t="shared" si="1"/>
        <v>0</v>
      </c>
      <c r="L5" s="66">
        <f>+VLOOKUP(I5,[1]NHÁP!H$74:L$154,5,0)</f>
        <v>44617</v>
      </c>
      <c r="M5" s="45" t="s">
        <v>240</v>
      </c>
    </row>
    <row r="6" spans="1:13" ht="25.5" hidden="1" x14ac:dyDescent="0.2">
      <c r="A6" s="36">
        <v>5</v>
      </c>
      <c r="B6" s="37" t="s">
        <v>58</v>
      </c>
      <c r="C6" s="46">
        <v>44566</v>
      </c>
      <c r="D6" s="37" t="s">
        <v>25</v>
      </c>
      <c r="E6" s="38">
        <v>2591834</v>
      </c>
      <c r="F6" s="38">
        <v>259183</v>
      </c>
      <c r="G6" s="38">
        <f t="shared" si="0"/>
        <v>2851017</v>
      </c>
      <c r="H6" s="39" t="s">
        <v>155</v>
      </c>
      <c r="I6" s="65">
        <v>6560</v>
      </c>
      <c r="J6" s="45">
        <f>+VLOOKUP(I6,[1]NHÁP!H$74:L$154,3,0)</f>
        <v>-2851017</v>
      </c>
      <c r="K6" s="45">
        <f t="shared" si="1"/>
        <v>0</v>
      </c>
      <c r="L6" s="66">
        <f>+VLOOKUP(I6,[1]NHÁP!H$74:L$154,5,0)</f>
        <v>44617</v>
      </c>
      <c r="M6" s="45" t="s">
        <v>240</v>
      </c>
    </row>
    <row r="7" spans="1:13" ht="25.5" hidden="1" x14ac:dyDescent="0.2">
      <c r="A7" s="36">
        <v>6</v>
      </c>
      <c r="B7" s="37" t="s">
        <v>59</v>
      </c>
      <c r="C7" s="46">
        <v>44566</v>
      </c>
      <c r="D7" s="37" t="s">
        <v>25</v>
      </c>
      <c r="E7" s="38">
        <v>8717341</v>
      </c>
      <c r="F7" s="38">
        <v>871734</v>
      </c>
      <c r="G7" s="38">
        <f t="shared" si="0"/>
        <v>9589075</v>
      </c>
      <c r="H7" s="39" t="s">
        <v>155</v>
      </c>
      <c r="I7" s="65">
        <v>6561</v>
      </c>
      <c r="J7" s="45">
        <f>+VLOOKUP(I7,[1]NHÁP!H$74:L$154,3,0)</f>
        <v>-9589075</v>
      </c>
      <c r="K7" s="45">
        <f t="shared" si="1"/>
        <v>0</v>
      </c>
      <c r="L7" s="66">
        <f>+VLOOKUP(I7,[1]NHÁP!H$74:L$154,5,0)</f>
        <v>44617</v>
      </c>
      <c r="M7" s="45" t="s">
        <v>240</v>
      </c>
    </row>
    <row r="8" spans="1:13" ht="25.5" hidden="1" x14ac:dyDescent="0.2">
      <c r="A8" s="36">
        <v>7</v>
      </c>
      <c r="B8" s="37" t="s">
        <v>60</v>
      </c>
      <c r="C8" s="46">
        <v>44566</v>
      </c>
      <c r="D8" s="37" t="s">
        <v>25</v>
      </c>
      <c r="E8" s="38">
        <v>5386083</v>
      </c>
      <c r="F8" s="38">
        <v>538608</v>
      </c>
      <c r="G8" s="38">
        <f t="shared" si="0"/>
        <v>5924691</v>
      </c>
      <c r="H8" s="39" t="s">
        <v>155</v>
      </c>
      <c r="I8" s="65">
        <v>6562</v>
      </c>
      <c r="J8" s="45">
        <f>+VLOOKUP(I8,[1]NHÁP!H$74:L$154,3,0)</f>
        <v>-5924691</v>
      </c>
      <c r="K8" s="45">
        <f t="shared" si="1"/>
        <v>0</v>
      </c>
      <c r="L8" s="66">
        <f>+VLOOKUP(I8,[1]NHÁP!H$74:L$154,5,0)</f>
        <v>44617</v>
      </c>
      <c r="M8" s="45" t="s">
        <v>240</v>
      </c>
    </row>
    <row r="9" spans="1:13" ht="25.5" hidden="1" x14ac:dyDescent="0.2">
      <c r="A9" s="36">
        <v>8</v>
      </c>
      <c r="B9" s="37" t="s">
        <v>61</v>
      </c>
      <c r="C9" s="46">
        <v>44566</v>
      </c>
      <c r="D9" s="37" t="s">
        <v>25</v>
      </c>
      <c r="E9" s="38">
        <v>7362108</v>
      </c>
      <c r="F9" s="38">
        <v>736211</v>
      </c>
      <c r="G9" s="38">
        <f t="shared" si="0"/>
        <v>8098319</v>
      </c>
      <c r="H9" s="39" t="s">
        <v>155</v>
      </c>
      <c r="I9" s="65">
        <v>6563</v>
      </c>
      <c r="J9" s="45">
        <f>+VLOOKUP(I9,[1]NHÁP!H$74:L$154,3,0)</f>
        <v>-8098319</v>
      </c>
      <c r="K9" s="45">
        <f t="shared" si="1"/>
        <v>0</v>
      </c>
      <c r="L9" s="66">
        <f>+VLOOKUP(I9,[1]NHÁP!H$74:L$154,5,0)</f>
        <v>44617</v>
      </c>
      <c r="M9" s="45" t="s">
        <v>240</v>
      </c>
    </row>
    <row r="10" spans="1:13" ht="25.5" hidden="1" x14ac:dyDescent="0.2">
      <c r="A10" s="36">
        <v>9</v>
      </c>
      <c r="B10" s="37" t="s">
        <v>62</v>
      </c>
      <c r="C10" s="46">
        <v>44566</v>
      </c>
      <c r="D10" s="37" t="s">
        <v>25</v>
      </c>
      <c r="E10" s="38">
        <v>4334578</v>
      </c>
      <c r="F10" s="38">
        <v>433458</v>
      </c>
      <c r="G10" s="38">
        <f t="shared" si="0"/>
        <v>4768036</v>
      </c>
      <c r="H10" s="39" t="s">
        <v>155</v>
      </c>
      <c r="I10" s="65">
        <v>6564</v>
      </c>
      <c r="J10" s="45">
        <f>+VLOOKUP(I10,[1]NHÁP!H$74:L$154,3,0)</f>
        <v>-4768036</v>
      </c>
      <c r="K10" s="45">
        <f t="shared" si="1"/>
        <v>0</v>
      </c>
      <c r="L10" s="66">
        <f>+VLOOKUP(I10,[1]NHÁP!H$74:L$154,5,0)</f>
        <v>44617</v>
      </c>
      <c r="M10" s="45" t="s">
        <v>240</v>
      </c>
    </row>
    <row r="11" spans="1:13" ht="25.5" hidden="1" x14ac:dyDescent="0.2">
      <c r="A11" s="36">
        <v>10</v>
      </c>
      <c r="B11" s="37" t="s">
        <v>63</v>
      </c>
      <c r="C11" s="46">
        <v>44566</v>
      </c>
      <c r="D11" s="37" t="s">
        <v>25</v>
      </c>
      <c r="E11" s="38">
        <v>5956728</v>
      </c>
      <c r="F11" s="38">
        <v>595673</v>
      </c>
      <c r="G11" s="38">
        <f t="shared" si="0"/>
        <v>6552401</v>
      </c>
      <c r="H11" s="39" t="s">
        <v>155</v>
      </c>
      <c r="I11" s="65">
        <v>6565</v>
      </c>
      <c r="J11" s="45">
        <f>+VLOOKUP(I11,[1]NHÁP!H$74:L$154,3,0)</f>
        <v>-6552401</v>
      </c>
      <c r="K11" s="45">
        <f t="shared" si="1"/>
        <v>0</v>
      </c>
      <c r="L11" s="66">
        <f>+VLOOKUP(I11,[1]NHÁP!H$74:L$154,5,0)</f>
        <v>44617</v>
      </c>
      <c r="M11" s="45" t="s">
        <v>240</v>
      </c>
    </row>
    <row r="12" spans="1:13" ht="25.5" hidden="1" x14ac:dyDescent="0.2">
      <c r="A12" s="36">
        <v>11</v>
      </c>
      <c r="B12" s="37" t="s">
        <v>64</v>
      </c>
      <c r="C12" s="46">
        <v>44566</v>
      </c>
      <c r="D12" s="37" t="s">
        <v>25</v>
      </c>
      <c r="E12" s="38">
        <v>5263550</v>
      </c>
      <c r="F12" s="38">
        <v>526355</v>
      </c>
      <c r="G12" s="38">
        <f t="shared" si="0"/>
        <v>5789905</v>
      </c>
      <c r="H12" s="39" t="s">
        <v>155</v>
      </c>
      <c r="I12" s="65">
        <v>6566</v>
      </c>
      <c r="J12" s="45">
        <f>+VLOOKUP(I12,[1]NHÁP!H$74:L$154,3,0)</f>
        <v>-5789905</v>
      </c>
      <c r="K12" s="45">
        <f t="shared" si="1"/>
        <v>0</v>
      </c>
      <c r="L12" s="66">
        <f>+VLOOKUP(I12,[1]NHÁP!H$74:L$154,5,0)</f>
        <v>44617</v>
      </c>
      <c r="M12" s="45" t="s">
        <v>240</v>
      </c>
    </row>
    <row r="13" spans="1:13" ht="25.5" hidden="1" x14ac:dyDescent="0.2">
      <c r="A13" s="36">
        <v>12</v>
      </c>
      <c r="B13" s="37" t="s">
        <v>65</v>
      </c>
      <c r="C13" s="46">
        <v>44566</v>
      </c>
      <c r="D13" s="37" t="s">
        <v>25</v>
      </c>
      <c r="E13" s="38">
        <v>7772968</v>
      </c>
      <c r="F13" s="38">
        <v>777297</v>
      </c>
      <c r="G13" s="38">
        <f t="shared" si="0"/>
        <v>8550265</v>
      </c>
      <c r="H13" s="39" t="s">
        <v>155</v>
      </c>
      <c r="I13" s="65">
        <v>6567</v>
      </c>
      <c r="J13" s="45">
        <f>+VLOOKUP(I13,[1]NHÁP!H$74:L$154,3,0)</f>
        <v>-8550265</v>
      </c>
      <c r="K13" s="45">
        <f t="shared" si="1"/>
        <v>0</v>
      </c>
      <c r="L13" s="66">
        <f>+VLOOKUP(I13,[1]NHÁP!H$74:L$154,5,0)</f>
        <v>44617</v>
      </c>
      <c r="M13" s="45" t="s">
        <v>240</v>
      </c>
    </row>
    <row r="14" spans="1:13" ht="25.5" hidden="1" x14ac:dyDescent="0.2">
      <c r="A14" s="36">
        <v>13</v>
      </c>
      <c r="B14" s="37" t="s">
        <v>66</v>
      </c>
      <c r="C14" s="46">
        <v>44566</v>
      </c>
      <c r="D14" s="37" t="s">
        <v>25</v>
      </c>
      <c r="E14" s="38">
        <v>4855504</v>
      </c>
      <c r="F14" s="38">
        <v>485550</v>
      </c>
      <c r="G14" s="38">
        <f t="shared" si="0"/>
        <v>5341054</v>
      </c>
      <c r="H14" s="39" t="s">
        <v>155</v>
      </c>
      <c r="I14" s="65">
        <v>6568</v>
      </c>
      <c r="J14" s="45">
        <f>+VLOOKUP(I14,[1]NHÁP!H$74:L$154,3,0)</f>
        <v>-5341054</v>
      </c>
      <c r="K14" s="45">
        <f t="shared" si="1"/>
        <v>0</v>
      </c>
      <c r="L14" s="66">
        <f>+VLOOKUP(I14,[1]NHÁP!H$74:L$154,5,0)</f>
        <v>44617</v>
      </c>
      <c r="M14" s="45" t="s">
        <v>240</v>
      </c>
    </row>
    <row r="15" spans="1:13" ht="25.5" hidden="1" x14ac:dyDescent="0.2">
      <c r="A15" s="36">
        <v>14</v>
      </c>
      <c r="B15" s="37" t="s">
        <v>67</v>
      </c>
      <c r="C15" s="46">
        <v>44566</v>
      </c>
      <c r="D15" s="37" t="s">
        <v>25</v>
      </c>
      <c r="E15" s="38">
        <v>5477629</v>
      </c>
      <c r="F15" s="38">
        <v>547763</v>
      </c>
      <c r="G15" s="38">
        <f t="shared" si="0"/>
        <v>6025392</v>
      </c>
      <c r="H15" s="39" t="s">
        <v>155</v>
      </c>
      <c r="I15" s="65">
        <v>6569</v>
      </c>
      <c r="J15" s="45">
        <f>+VLOOKUP(I15,[1]NHÁP!H$74:L$154,3,0)</f>
        <v>-6025392</v>
      </c>
      <c r="K15" s="45">
        <f t="shared" si="1"/>
        <v>0</v>
      </c>
      <c r="L15" s="66">
        <f>+VLOOKUP(I15,[1]NHÁP!H$74:L$154,5,0)</f>
        <v>44617</v>
      </c>
      <c r="M15" s="45" t="s">
        <v>240</v>
      </c>
    </row>
    <row r="16" spans="1:13" ht="25.5" hidden="1" x14ac:dyDescent="0.2">
      <c r="A16" s="36">
        <v>15</v>
      </c>
      <c r="B16" s="37" t="s">
        <v>68</v>
      </c>
      <c r="C16" s="46">
        <v>44566</v>
      </c>
      <c r="D16" s="37" t="s">
        <v>25</v>
      </c>
      <c r="E16" s="38">
        <v>4677699</v>
      </c>
      <c r="F16" s="38">
        <v>467770</v>
      </c>
      <c r="G16" s="38">
        <f t="shared" si="0"/>
        <v>5145469</v>
      </c>
      <c r="H16" s="39" t="s">
        <v>155</v>
      </c>
      <c r="I16" s="65">
        <v>6570</v>
      </c>
      <c r="J16" s="45">
        <f>+VLOOKUP(I16,[1]NHÁP!H$74:L$154,3,0)</f>
        <v>-5145469</v>
      </c>
      <c r="K16" s="45">
        <f t="shared" si="1"/>
        <v>0</v>
      </c>
      <c r="L16" s="66">
        <f>+VLOOKUP(I16,[1]NHÁP!H$74:L$154,5,0)</f>
        <v>44617</v>
      </c>
      <c r="M16" s="45" t="s">
        <v>240</v>
      </c>
    </row>
    <row r="17" spans="1:13" ht="25.5" hidden="1" x14ac:dyDescent="0.2">
      <c r="A17" s="36">
        <v>16</v>
      </c>
      <c r="B17" s="37" t="s">
        <v>69</v>
      </c>
      <c r="C17" s="46">
        <v>44566</v>
      </c>
      <c r="D17" s="37" t="s">
        <v>25</v>
      </c>
      <c r="E17" s="38">
        <v>3353697</v>
      </c>
      <c r="F17" s="38">
        <v>335370</v>
      </c>
      <c r="G17" s="38">
        <f t="shared" si="0"/>
        <v>3689067</v>
      </c>
      <c r="H17" s="39" t="s">
        <v>155</v>
      </c>
      <c r="I17" s="65">
        <v>6571</v>
      </c>
      <c r="J17" s="45">
        <f>+VLOOKUP(I17,[1]NHÁP!H$74:L$154,3,0)</f>
        <v>-3689067</v>
      </c>
      <c r="K17" s="45">
        <f t="shared" si="1"/>
        <v>0</v>
      </c>
      <c r="L17" s="66">
        <f>+VLOOKUP(I17,[1]NHÁP!H$74:L$154,5,0)</f>
        <v>44617</v>
      </c>
      <c r="M17" s="45" t="s">
        <v>240</v>
      </c>
    </row>
    <row r="18" spans="1:13" ht="25.5" hidden="1" x14ac:dyDescent="0.2">
      <c r="A18" s="36">
        <v>17</v>
      </c>
      <c r="B18" s="37" t="s">
        <v>70</v>
      </c>
      <c r="C18" s="46">
        <v>44566</v>
      </c>
      <c r="D18" s="37" t="s">
        <v>25</v>
      </c>
      <c r="E18" s="38">
        <v>3056772</v>
      </c>
      <c r="F18" s="38">
        <v>305677</v>
      </c>
      <c r="G18" s="38">
        <f t="shared" si="0"/>
        <v>3362449</v>
      </c>
      <c r="H18" s="39" t="s">
        <v>155</v>
      </c>
      <c r="I18" s="65">
        <v>6572</v>
      </c>
      <c r="J18" s="45">
        <f>+VLOOKUP(I18,[1]NHÁP!H$74:L$154,3,0)</f>
        <v>-3362449</v>
      </c>
      <c r="K18" s="45">
        <f t="shared" si="1"/>
        <v>0</v>
      </c>
      <c r="L18" s="66">
        <f>+VLOOKUP(I18,[1]NHÁP!H$74:L$154,5,0)</f>
        <v>44617</v>
      </c>
      <c r="M18" s="45" t="s">
        <v>240</v>
      </c>
    </row>
    <row r="19" spans="1:13" ht="25.5" hidden="1" x14ac:dyDescent="0.2">
      <c r="A19" s="36">
        <v>18</v>
      </c>
      <c r="B19" s="37" t="s">
        <v>71</v>
      </c>
      <c r="C19" s="46">
        <v>44608</v>
      </c>
      <c r="D19" s="37" t="s">
        <v>25</v>
      </c>
      <c r="E19" s="38">
        <v>5720221</v>
      </c>
      <c r="F19" s="38">
        <v>457618</v>
      </c>
      <c r="G19" s="38">
        <f t="shared" si="0"/>
        <v>6177839</v>
      </c>
      <c r="H19" s="39" t="s">
        <v>20</v>
      </c>
      <c r="I19" s="65">
        <v>12782</v>
      </c>
      <c r="J19" s="45">
        <f>+VLOOKUP(I19,[1]NHÁP!H$74:L$154,3,0)</f>
        <v>-6177839</v>
      </c>
      <c r="K19" s="45">
        <f t="shared" si="1"/>
        <v>0</v>
      </c>
      <c r="L19" s="66">
        <f>+VLOOKUP(I19,[1]NHÁP!H$74:L$154,5,0)</f>
        <v>44648</v>
      </c>
      <c r="M19" s="45" t="s">
        <v>240</v>
      </c>
    </row>
    <row r="20" spans="1:13" ht="25.5" hidden="1" x14ac:dyDescent="0.2">
      <c r="A20" s="36">
        <v>19</v>
      </c>
      <c r="B20" s="37" t="s">
        <v>72</v>
      </c>
      <c r="C20" s="46">
        <v>44608</v>
      </c>
      <c r="D20" s="37" t="s">
        <v>25</v>
      </c>
      <c r="E20" s="38">
        <v>6870982</v>
      </c>
      <c r="F20" s="38">
        <v>549679</v>
      </c>
      <c r="G20" s="38">
        <f t="shared" si="0"/>
        <v>7420661</v>
      </c>
      <c r="H20" s="39" t="s">
        <v>20</v>
      </c>
      <c r="I20" s="65">
        <v>12783</v>
      </c>
      <c r="J20" s="45">
        <f>+VLOOKUP(I20,[1]NHÁP!H$74:L$154,3,0)</f>
        <v>-7420661</v>
      </c>
      <c r="K20" s="45">
        <f t="shared" si="1"/>
        <v>0</v>
      </c>
      <c r="L20" s="66">
        <f>+VLOOKUP(I20,[1]NHÁP!H$74:L$154,5,0)</f>
        <v>44648</v>
      </c>
      <c r="M20" s="45" t="s">
        <v>240</v>
      </c>
    </row>
    <row r="21" spans="1:13" ht="25.5" hidden="1" x14ac:dyDescent="0.2">
      <c r="A21" s="36">
        <v>20</v>
      </c>
      <c r="B21" s="37" t="s">
        <v>73</v>
      </c>
      <c r="C21" s="46">
        <v>44608</v>
      </c>
      <c r="D21" s="37" t="s">
        <v>25</v>
      </c>
      <c r="E21" s="38">
        <v>5879432</v>
      </c>
      <c r="F21" s="38">
        <v>470355</v>
      </c>
      <c r="G21" s="38">
        <f t="shared" si="0"/>
        <v>6349787</v>
      </c>
      <c r="H21" s="39" t="s">
        <v>20</v>
      </c>
      <c r="I21" s="65">
        <v>12784</v>
      </c>
      <c r="J21" s="45">
        <f>+VLOOKUP(I21,[1]NHÁP!H$74:L$154,3,0)</f>
        <v>-6349787</v>
      </c>
      <c r="K21" s="45">
        <f t="shared" si="1"/>
        <v>0</v>
      </c>
      <c r="L21" s="66">
        <f>+VLOOKUP(I21,[1]NHÁP!H$74:L$154,5,0)</f>
        <v>44648</v>
      </c>
      <c r="M21" s="45" t="s">
        <v>240</v>
      </c>
    </row>
    <row r="22" spans="1:13" ht="25.5" hidden="1" x14ac:dyDescent="0.2">
      <c r="A22" s="36">
        <v>21</v>
      </c>
      <c r="B22" s="37" t="s">
        <v>74</v>
      </c>
      <c r="C22" s="46">
        <v>44608</v>
      </c>
      <c r="D22" s="37" t="s">
        <v>25</v>
      </c>
      <c r="E22" s="38">
        <v>9604430</v>
      </c>
      <c r="F22" s="38">
        <v>768354</v>
      </c>
      <c r="G22" s="38">
        <f t="shared" si="0"/>
        <v>10372784</v>
      </c>
      <c r="H22" s="39" t="s">
        <v>20</v>
      </c>
      <c r="I22" s="65">
        <v>12785</v>
      </c>
      <c r="J22" s="45">
        <f>+VLOOKUP(I22,[1]NHÁP!H$74:L$154,3,0)</f>
        <v>-10372784</v>
      </c>
      <c r="K22" s="45">
        <f t="shared" si="1"/>
        <v>0</v>
      </c>
      <c r="L22" s="66">
        <f>+VLOOKUP(I22,[1]NHÁP!H$74:L$154,5,0)</f>
        <v>44648</v>
      </c>
      <c r="M22" s="45" t="s">
        <v>240</v>
      </c>
    </row>
    <row r="23" spans="1:13" ht="25.5" hidden="1" x14ac:dyDescent="0.2">
      <c r="A23" s="36">
        <v>22</v>
      </c>
      <c r="B23" s="37" t="s">
        <v>75</v>
      </c>
      <c r="C23" s="46">
        <v>44608</v>
      </c>
      <c r="D23" s="37" t="s">
        <v>25</v>
      </c>
      <c r="E23" s="38">
        <v>3019878</v>
      </c>
      <c r="F23" s="38">
        <v>241590</v>
      </c>
      <c r="G23" s="38">
        <f t="shared" si="0"/>
        <v>3261468</v>
      </c>
      <c r="H23" s="39" t="s">
        <v>20</v>
      </c>
      <c r="I23" s="65">
        <v>12786</v>
      </c>
      <c r="J23" s="45">
        <f>+VLOOKUP(I23,[1]NHÁP!H$74:L$154,3,0)</f>
        <v>-3261468</v>
      </c>
      <c r="K23" s="45">
        <f t="shared" si="1"/>
        <v>0</v>
      </c>
      <c r="L23" s="66">
        <f>+VLOOKUP(I23,[1]NHÁP!H$74:L$154,5,0)</f>
        <v>44648</v>
      </c>
      <c r="M23" s="45" t="s">
        <v>240</v>
      </c>
    </row>
    <row r="24" spans="1:13" ht="25.5" hidden="1" x14ac:dyDescent="0.2">
      <c r="A24" s="36">
        <v>23</v>
      </c>
      <c r="B24" s="37" t="s">
        <v>76</v>
      </c>
      <c r="C24" s="46">
        <v>44608</v>
      </c>
      <c r="D24" s="37" t="s">
        <v>25</v>
      </c>
      <c r="E24" s="38">
        <v>8496532</v>
      </c>
      <c r="F24" s="38">
        <v>679723</v>
      </c>
      <c r="G24" s="38">
        <f t="shared" si="0"/>
        <v>9176255</v>
      </c>
      <c r="H24" s="39" t="s">
        <v>20</v>
      </c>
      <c r="I24" s="65">
        <v>12787</v>
      </c>
      <c r="J24" s="45">
        <f>+VLOOKUP(I24,[1]NHÁP!H$74:L$154,3,0)</f>
        <v>-9176255</v>
      </c>
      <c r="K24" s="45">
        <f t="shared" si="1"/>
        <v>0</v>
      </c>
      <c r="L24" s="66">
        <f>+VLOOKUP(I24,[1]NHÁP!H$74:L$154,5,0)</f>
        <v>44648</v>
      </c>
      <c r="M24" s="45" t="s">
        <v>240</v>
      </c>
    </row>
    <row r="25" spans="1:13" ht="25.5" hidden="1" x14ac:dyDescent="0.2">
      <c r="A25" s="36">
        <v>24</v>
      </c>
      <c r="B25" s="37" t="s">
        <v>77</v>
      </c>
      <c r="C25" s="46">
        <v>44608</v>
      </c>
      <c r="D25" s="37" t="s">
        <v>25</v>
      </c>
      <c r="E25" s="38">
        <v>4821616</v>
      </c>
      <c r="F25" s="38">
        <v>385729</v>
      </c>
      <c r="G25" s="38">
        <f t="shared" si="0"/>
        <v>5207345</v>
      </c>
      <c r="H25" s="39" t="s">
        <v>20</v>
      </c>
      <c r="I25" s="65">
        <v>12788</v>
      </c>
      <c r="J25" s="45">
        <f>+VLOOKUP(I25,[1]NHÁP!H$74:L$154,3,0)</f>
        <v>-5207345</v>
      </c>
      <c r="K25" s="45">
        <f t="shared" si="1"/>
        <v>0</v>
      </c>
      <c r="L25" s="66">
        <f>+VLOOKUP(I25,[1]NHÁP!H$74:L$154,5,0)</f>
        <v>44648</v>
      </c>
      <c r="M25" s="45" t="s">
        <v>240</v>
      </c>
    </row>
    <row r="26" spans="1:13" ht="25.5" hidden="1" x14ac:dyDescent="0.2">
      <c r="A26" s="36">
        <v>25</v>
      </c>
      <c r="B26" s="37" t="s">
        <v>78</v>
      </c>
      <c r="C26" s="46">
        <v>44621</v>
      </c>
      <c r="D26" s="37" t="s">
        <v>25</v>
      </c>
      <c r="E26" s="38">
        <v>1436079</v>
      </c>
      <c r="F26" s="38">
        <v>114886</v>
      </c>
      <c r="G26" s="38">
        <f t="shared" si="0"/>
        <v>1550965</v>
      </c>
      <c r="H26" s="39" t="s">
        <v>23</v>
      </c>
      <c r="I26" s="65">
        <v>14390</v>
      </c>
      <c r="J26" s="45">
        <f>+VLOOKUP(I26,[1]NHÁP!H$74:L$154,3,0)</f>
        <v>-1550965</v>
      </c>
      <c r="K26" s="45">
        <f t="shared" si="1"/>
        <v>0</v>
      </c>
      <c r="L26" s="66">
        <f>+VLOOKUP(I26,[1]NHÁP!H$74:L$154,5,0)</f>
        <v>44676</v>
      </c>
      <c r="M26" s="45" t="s">
        <v>240</v>
      </c>
    </row>
    <row r="27" spans="1:13" ht="25.5" hidden="1" x14ac:dyDescent="0.2">
      <c r="A27" s="36">
        <v>26</v>
      </c>
      <c r="B27" s="37" t="s">
        <v>79</v>
      </c>
      <c r="C27" s="46">
        <v>44621</v>
      </c>
      <c r="D27" s="37" t="s">
        <v>25</v>
      </c>
      <c r="E27" s="38">
        <v>6439038</v>
      </c>
      <c r="F27" s="38">
        <v>515123</v>
      </c>
      <c r="G27" s="38">
        <f t="shared" si="0"/>
        <v>6954161</v>
      </c>
      <c r="H27" s="39" t="s">
        <v>23</v>
      </c>
      <c r="I27" s="65">
        <v>14391</v>
      </c>
      <c r="J27" s="45">
        <f>+VLOOKUP(I27,[1]NHÁP!H$74:L$154,3,0)</f>
        <v>-6954161</v>
      </c>
      <c r="K27" s="45">
        <f t="shared" si="1"/>
        <v>0</v>
      </c>
      <c r="L27" s="66">
        <f>+VLOOKUP(I27,[1]NHÁP!H$74:L$154,5,0)</f>
        <v>44676</v>
      </c>
      <c r="M27" s="45" t="s">
        <v>240</v>
      </c>
    </row>
    <row r="28" spans="1:13" ht="25.5" hidden="1" x14ac:dyDescent="0.2">
      <c r="A28" s="36">
        <v>27</v>
      </c>
      <c r="B28" s="37" t="s">
        <v>80</v>
      </c>
      <c r="C28" s="46">
        <v>44621</v>
      </c>
      <c r="D28" s="37" t="s">
        <v>25</v>
      </c>
      <c r="E28" s="38">
        <v>5655823</v>
      </c>
      <c r="F28" s="38">
        <v>452466</v>
      </c>
      <c r="G28" s="38">
        <f t="shared" si="0"/>
        <v>6108289</v>
      </c>
      <c r="H28" s="39" t="s">
        <v>23</v>
      </c>
      <c r="I28" s="65">
        <v>14392</v>
      </c>
      <c r="J28" s="45">
        <f>+VLOOKUP(I28,[1]NHÁP!H$74:L$154,3,0)</f>
        <v>-6108289</v>
      </c>
      <c r="K28" s="45">
        <f t="shared" si="1"/>
        <v>0</v>
      </c>
      <c r="L28" s="66">
        <f>+VLOOKUP(I28,[1]NHÁP!H$74:L$154,5,0)</f>
        <v>44676</v>
      </c>
      <c r="M28" s="45" t="s">
        <v>240</v>
      </c>
    </row>
    <row r="29" spans="1:13" ht="25.5" hidden="1" x14ac:dyDescent="0.2">
      <c r="A29" s="36">
        <v>28</v>
      </c>
      <c r="B29" s="37" t="s">
        <v>81</v>
      </c>
      <c r="C29" s="46">
        <v>44621</v>
      </c>
      <c r="D29" s="37" t="s">
        <v>25</v>
      </c>
      <c r="E29" s="38">
        <v>2654966</v>
      </c>
      <c r="F29" s="38">
        <v>212397</v>
      </c>
      <c r="G29" s="38">
        <f t="shared" si="0"/>
        <v>2867363</v>
      </c>
      <c r="H29" s="39" t="s">
        <v>23</v>
      </c>
      <c r="I29" s="65">
        <v>14393</v>
      </c>
      <c r="J29" s="45">
        <f>+VLOOKUP(I29,[1]NHÁP!H$74:L$154,3,0)</f>
        <v>-2867363</v>
      </c>
      <c r="K29" s="45">
        <f t="shared" si="1"/>
        <v>0</v>
      </c>
      <c r="L29" s="66">
        <f>+VLOOKUP(I29,[1]NHÁP!H$74:L$154,5,0)</f>
        <v>44676</v>
      </c>
      <c r="M29" s="45" t="s">
        <v>240</v>
      </c>
    </row>
    <row r="30" spans="1:13" ht="25.5" hidden="1" x14ac:dyDescent="0.2">
      <c r="A30" s="36">
        <v>29</v>
      </c>
      <c r="B30" s="37" t="s">
        <v>82</v>
      </c>
      <c r="C30" s="46">
        <v>44657</v>
      </c>
      <c r="D30" s="37" t="s">
        <v>25</v>
      </c>
      <c r="E30" s="38">
        <v>5958700</v>
      </c>
      <c r="F30" s="38">
        <v>476696</v>
      </c>
      <c r="G30" s="38">
        <f t="shared" si="0"/>
        <v>6435396</v>
      </c>
      <c r="H30" s="39" t="s">
        <v>21</v>
      </c>
      <c r="I30" s="65">
        <v>5599</v>
      </c>
      <c r="J30" s="45">
        <f>+VLOOKUP(I30,[1]NHÁP!H$74:L$154,3,0)</f>
        <v>-6435396</v>
      </c>
      <c r="K30" s="45">
        <f t="shared" si="1"/>
        <v>0</v>
      </c>
      <c r="L30" s="66">
        <f>+VLOOKUP(I30,[1]NHÁP!H$74:L$154,5,0)</f>
        <v>44706</v>
      </c>
      <c r="M30" s="45" t="s">
        <v>240</v>
      </c>
    </row>
    <row r="31" spans="1:13" ht="25.5" hidden="1" x14ac:dyDescent="0.2">
      <c r="A31" s="36">
        <v>30</v>
      </c>
      <c r="B31" s="37" t="s">
        <v>83</v>
      </c>
      <c r="C31" s="46">
        <v>44657</v>
      </c>
      <c r="D31" s="37" t="s">
        <v>25</v>
      </c>
      <c r="E31" s="38">
        <v>3746827</v>
      </c>
      <c r="F31" s="38">
        <v>299746</v>
      </c>
      <c r="G31" s="38">
        <f t="shared" si="0"/>
        <v>4046573</v>
      </c>
      <c r="H31" s="39" t="s">
        <v>21</v>
      </c>
      <c r="I31" s="65">
        <v>5600</v>
      </c>
      <c r="J31" s="45">
        <f>+VLOOKUP(I31,[1]NHÁP!H$74:L$154,3,0)</f>
        <v>-4046573</v>
      </c>
      <c r="K31" s="45">
        <f t="shared" si="1"/>
        <v>0</v>
      </c>
      <c r="L31" s="66">
        <f>+VLOOKUP(I31,[1]NHÁP!H$74:L$154,5,0)</f>
        <v>44706</v>
      </c>
      <c r="M31" s="45" t="s">
        <v>240</v>
      </c>
    </row>
    <row r="32" spans="1:13" ht="25.5" hidden="1" x14ac:dyDescent="0.2">
      <c r="A32" s="36">
        <v>31</v>
      </c>
      <c r="B32" s="37" t="s">
        <v>84</v>
      </c>
      <c r="C32" s="46">
        <v>44657</v>
      </c>
      <c r="D32" s="37" t="s">
        <v>25</v>
      </c>
      <c r="E32" s="38">
        <v>3606425</v>
      </c>
      <c r="F32" s="38">
        <v>288514</v>
      </c>
      <c r="G32" s="38">
        <f t="shared" si="0"/>
        <v>3894939</v>
      </c>
      <c r="H32" s="39" t="s">
        <v>21</v>
      </c>
      <c r="I32" s="65">
        <v>5601</v>
      </c>
      <c r="J32" s="45">
        <f>+VLOOKUP(I32,[1]NHÁP!H$74:L$154,3,0)</f>
        <v>-3894939</v>
      </c>
      <c r="K32" s="45">
        <f t="shared" si="1"/>
        <v>0</v>
      </c>
      <c r="L32" s="66">
        <f>+VLOOKUP(I32,[1]NHÁP!H$74:L$154,5,0)</f>
        <v>44706</v>
      </c>
      <c r="M32" s="45" t="s">
        <v>240</v>
      </c>
    </row>
    <row r="33" spans="1:13" ht="25.5" hidden="1" x14ac:dyDescent="0.2">
      <c r="A33" s="36">
        <v>32</v>
      </c>
      <c r="B33" s="37" t="s">
        <v>85</v>
      </c>
      <c r="C33" s="46">
        <v>44657</v>
      </c>
      <c r="D33" s="37" t="s">
        <v>25</v>
      </c>
      <c r="E33" s="38">
        <v>3502092</v>
      </c>
      <c r="F33" s="38">
        <v>280167</v>
      </c>
      <c r="G33" s="38">
        <f t="shared" si="0"/>
        <v>3782259</v>
      </c>
      <c r="H33" s="39" t="s">
        <v>21</v>
      </c>
      <c r="I33" s="65">
        <v>5602</v>
      </c>
      <c r="J33" s="45">
        <f>+VLOOKUP(I33,[1]NHÁP!H$74:L$154,3,0)</f>
        <v>-3782259</v>
      </c>
      <c r="K33" s="45">
        <f t="shared" si="1"/>
        <v>0</v>
      </c>
      <c r="L33" s="66">
        <f>+VLOOKUP(I33,[1]NHÁP!H$74:L$154,5,0)</f>
        <v>44706</v>
      </c>
      <c r="M33" s="45" t="s">
        <v>240</v>
      </c>
    </row>
    <row r="34" spans="1:13" ht="25.5" hidden="1" x14ac:dyDescent="0.2">
      <c r="A34" s="36">
        <v>33</v>
      </c>
      <c r="B34" s="37" t="s">
        <v>86</v>
      </c>
      <c r="C34" s="46">
        <v>44657</v>
      </c>
      <c r="D34" s="37" t="s">
        <v>25</v>
      </c>
      <c r="E34" s="38">
        <v>2220066</v>
      </c>
      <c r="F34" s="38">
        <v>177605</v>
      </c>
      <c r="G34" s="38">
        <f t="shared" si="0"/>
        <v>2397671</v>
      </c>
      <c r="H34" s="39" t="s">
        <v>21</v>
      </c>
      <c r="I34" s="65">
        <v>5603</v>
      </c>
      <c r="J34" s="45">
        <f>+VLOOKUP(I34,[1]NHÁP!H$74:L$154,3,0)</f>
        <v>-2397671</v>
      </c>
      <c r="K34" s="45">
        <f t="shared" si="1"/>
        <v>0</v>
      </c>
      <c r="L34" s="66">
        <f>+VLOOKUP(I34,[1]NHÁP!H$74:L$154,5,0)</f>
        <v>44706</v>
      </c>
      <c r="M34" s="45" t="s">
        <v>240</v>
      </c>
    </row>
    <row r="35" spans="1:13" ht="25.5" hidden="1" x14ac:dyDescent="0.2">
      <c r="A35" s="36">
        <v>34</v>
      </c>
      <c r="B35" s="37" t="s">
        <v>87</v>
      </c>
      <c r="C35" s="46">
        <v>44657</v>
      </c>
      <c r="D35" s="37" t="s">
        <v>25</v>
      </c>
      <c r="E35" s="38">
        <v>3180819</v>
      </c>
      <c r="F35" s="38">
        <v>254466</v>
      </c>
      <c r="G35" s="38">
        <f t="shared" si="0"/>
        <v>3435285</v>
      </c>
      <c r="H35" s="39" t="s">
        <v>21</v>
      </c>
      <c r="I35" s="65">
        <v>5604</v>
      </c>
      <c r="J35" s="45">
        <f>+VLOOKUP(I35,[1]NHÁP!H$74:L$154,3,0)</f>
        <v>-3435285</v>
      </c>
      <c r="K35" s="45">
        <f t="shared" si="1"/>
        <v>0</v>
      </c>
      <c r="L35" s="66">
        <f>+VLOOKUP(I35,[1]NHÁP!H$74:L$154,5,0)</f>
        <v>44706</v>
      </c>
      <c r="M35" s="45" t="s">
        <v>240</v>
      </c>
    </row>
    <row r="36" spans="1:13" ht="25.5" hidden="1" x14ac:dyDescent="0.2">
      <c r="A36" s="36">
        <v>35</v>
      </c>
      <c r="B36" s="37" t="s">
        <v>88</v>
      </c>
      <c r="C36" s="46">
        <v>44657</v>
      </c>
      <c r="D36" s="37" t="s">
        <v>25</v>
      </c>
      <c r="E36" s="38">
        <v>5461543</v>
      </c>
      <c r="F36" s="38">
        <v>436923</v>
      </c>
      <c r="G36" s="38">
        <f t="shared" si="0"/>
        <v>5898466</v>
      </c>
      <c r="H36" s="39" t="s">
        <v>21</v>
      </c>
      <c r="I36" s="65">
        <v>5605</v>
      </c>
      <c r="J36" s="45">
        <f>+VLOOKUP(I36,[1]NHÁP!H$74:L$154,3,0)</f>
        <v>-5898466</v>
      </c>
      <c r="K36" s="45">
        <f t="shared" si="1"/>
        <v>0</v>
      </c>
      <c r="L36" s="66">
        <f>+VLOOKUP(I36,[1]NHÁP!H$74:L$154,5,0)</f>
        <v>44706</v>
      </c>
      <c r="M36" s="45" t="s">
        <v>240</v>
      </c>
    </row>
    <row r="37" spans="1:13" ht="25.5" hidden="1" x14ac:dyDescent="0.2">
      <c r="A37" s="36">
        <v>36</v>
      </c>
      <c r="B37" s="37" t="s">
        <v>89</v>
      </c>
      <c r="C37" s="46">
        <v>44657</v>
      </c>
      <c r="D37" s="37" t="s">
        <v>25</v>
      </c>
      <c r="E37" s="38">
        <v>3436856</v>
      </c>
      <c r="F37" s="38">
        <v>274948</v>
      </c>
      <c r="G37" s="38">
        <f t="shared" si="0"/>
        <v>3711804</v>
      </c>
      <c r="H37" s="39" t="s">
        <v>21</v>
      </c>
      <c r="I37" s="65">
        <v>5606</v>
      </c>
      <c r="J37" s="45">
        <f>+VLOOKUP(I37,[1]NHÁP!H$74:L$154,3,0)</f>
        <v>-3711804</v>
      </c>
      <c r="K37" s="45">
        <f t="shared" si="1"/>
        <v>0</v>
      </c>
      <c r="L37" s="66">
        <f>+VLOOKUP(I37,[1]NHÁP!H$74:L$154,5,0)</f>
        <v>44706</v>
      </c>
      <c r="M37" s="45" t="s">
        <v>240</v>
      </c>
    </row>
    <row r="38" spans="1:13" ht="25.5" hidden="1" x14ac:dyDescent="0.2">
      <c r="A38" s="36">
        <v>37</v>
      </c>
      <c r="B38" s="37" t="s">
        <v>90</v>
      </c>
      <c r="C38" s="46">
        <v>44657</v>
      </c>
      <c r="D38" s="37" t="s">
        <v>25</v>
      </c>
      <c r="E38" s="38">
        <v>5460240</v>
      </c>
      <c r="F38" s="38">
        <v>436819</v>
      </c>
      <c r="G38" s="38">
        <f t="shared" si="0"/>
        <v>5897059</v>
      </c>
      <c r="H38" s="39" t="s">
        <v>21</v>
      </c>
      <c r="I38" s="65">
        <v>5607</v>
      </c>
      <c r="J38" s="45">
        <f>+VLOOKUP(I38,[1]NHÁP!H$74:L$154,3,0)</f>
        <v>-5897059</v>
      </c>
      <c r="K38" s="45">
        <f t="shared" si="1"/>
        <v>0</v>
      </c>
      <c r="L38" s="66">
        <f>+VLOOKUP(I38,[1]NHÁP!H$74:L$154,5,0)</f>
        <v>44706</v>
      </c>
      <c r="M38" s="45" t="s">
        <v>240</v>
      </c>
    </row>
    <row r="39" spans="1:13" ht="25.5" hidden="1" x14ac:dyDescent="0.2">
      <c r="A39" s="36">
        <v>38</v>
      </c>
      <c r="B39" s="37" t="s">
        <v>91</v>
      </c>
      <c r="C39" s="46">
        <v>44687</v>
      </c>
      <c r="D39" s="37" t="s">
        <v>25</v>
      </c>
      <c r="E39" s="38">
        <v>4468685</v>
      </c>
      <c r="F39" s="38">
        <v>357495</v>
      </c>
      <c r="G39" s="38">
        <f t="shared" si="0"/>
        <v>4826180</v>
      </c>
      <c r="H39" s="39" t="s">
        <v>22</v>
      </c>
      <c r="I39" s="65">
        <v>11602</v>
      </c>
      <c r="J39" s="45">
        <f>+VLOOKUP(I39,[1]NHÁP!H$74:L$154,3,0)</f>
        <v>-4826180</v>
      </c>
      <c r="K39" s="45">
        <f t="shared" si="1"/>
        <v>0</v>
      </c>
      <c r="L39" s="66">
        <f>+VLOOKUP(I39,[1]NHÁP!H$74:L$154,5,0)</f>
        <v>44736</v>
      </c>
      <c r="M39" s="45" t="s">
        <v>240</v>
      </c>
    </row>
    <row r="40" spans="1:13" ht="25.5" hidden="1" x14ac:dyDescent="0.2">
      <c r="A40" s="36">
        <v>39</v>
      </c>
      <c r="B40" s="37" t="s">
        <v>92</v>
      </c>
      <c r="C40" s="46">
        <v>44687</v>
      </c>
      <c r="D40" s="37" t="s">
        <v>25</v>
      </c>
      <c r="E40" s="38">
        <v>4003186</v>
      </c>
      <c r="F40" s="38">
        <v>320255</v>
      </c>
      <c r="G40" s="38">
        <f t="shared" si="0"/>
        <v>4323441</v>
      </c>
      <c r="H40" s="39" t="s">
        <v>22</v>
      </c>
      <c r="I40" s="65">
        <v>11621</v>
      </c>
      <c r="J40" s="45">
        <f>+VLOOKUP(I40,[1]NHÁP!H$74:L$154,3,0)</f>
        <v>-4323441</v>
      </c>
      <c r="K40" s="45">
        <f t="shared" si="1"/>
        <v>0</v>
      </c>
      <c r="L40" s="66">
        <f>+VLOOKUP(I40,[1]NHÁP!H$74:L$154,5,0)</f>
        <v>44736</v>
      </c>
      <c r="M40" s="45" t="s">
        <v>240</v>
      </c>
    </row>
    <row r="41" spans="1:13" ht="25.5" hidden="1" x14ac:dyDescent="0.2">
      <c r="A41" s="36">
        <v>40</v>
      </c>
      <c r="B41" s="37" t="s">
        <v>93</v>
      </c>
      <c r="C41" s="46">
        <v>44687</v>
      </c>
      <c r="D41" s="37" t="s">
        <v>25</v>
      </c>
      <c r="E41" s="38">
        <v>8204345</v>
      </c>
      <c r="F41" s="38">
        <v>656348</v>
      </c>
      <c r="G41" s="38">
        <f t="shared" si="0"/>
        <v>8860693</v>
      </c>
      <c r="H41" s="39" t="s">
        <v>22</v>
      </c>
      <c r="I41" s="65">
        <v>11622</v>
      </c>
      <c r="J41" s="45">
        <f>+VLOOKUP(I41,[1]NHÁP!H$74:L$154,3,0)</f>
        <v>-8860693</v>
      </c>
      <c r="K41" s="45">
        <f t="shared" si="1"/>
        <v>0</v>
      </c>
      <c r="L41" s="66">
        <f>+VLOOKUP(I41,[1]NHÁP!H$74:L$154,5,0)</f>
        <v>44736</v>
      </c>
      <c r="M41" s="45" t="s">
        <v>240</v>
      </c>
    </row>
    <row r="42" spans="1:13" ht="25.5" hidden="1" x14ac:dyDescent="0.2">
      <c r="A42" s="36">
        <v>41</v>
      </c>
      <c r="B42" s="37" t="s">
        <v>94</v>
      </c>
      <c r="C42" s="46">
        <v>44687</v>
      </c>
      <c r="D42" s="37" t="s">
        <v>25</v>
      </c>
      <c r="E42" s="38">
        <v>5006343</v>
      </c>
      <c r="F42" s="38">
        <v>400507</v>
      </c>
      <c r="G42" s="38">
        <f t="shared" si="0"/>
        <v>5406850</v>
      </c>
      <c r="H42" s="39" t="s">
        <v>22</v>
      </c>
      <c r="I42" s="65">
        <v>11623</v>
      </c>
      <c r="J42" s="45">
        <f>+VLOOKUP(I42,[1]NHÁP!H$74:L$154,3,0)</f>
        <v>-5406850</v>
      </c>
      <c r="K42" s="45">
        <f t="shared" si="1"/>
        <v>0</v>
      </c>
      <c r="L42" s="66">
        <f>+VLOOKUP(I42,[1]NHÁP!H$74:L$154,5,0)</f>
        <v>44736</v>
      </c>
      <c r="M42" s="45" t="s">
        <v>240</v>
      </c>
    </row>
    <row r="43" spans="1:13" ht="25.5" hidden="1" x14ac:dyDescent="0.2">
      <c r="A43" s="36">
        <v>42</v>
      </c>
      <c r="B43" s="37" t="s">
        <v>95</v>
      </c>
      <c r="C43" s="46">
        <v>44687</v>
      </c>
      <c r="D43" s="37" t="s">
        <v>25</v>
      </c>
      <c r="E43" s="38">
        <v>3132953</v>
      </c>
      <c r="F43" s="38">
        <v>250636</v>
      </c>
      <c r="G43" s="38">
        <f t="shared" si="0"/>
        <v>3383589</v>
      </c>
      <c r="H43" s="39" t="s">
        <v>22</v>
      </c>
      <c r="I43" s="65">
        <v>11624</v>
      </c>
      <c r="J43" s="45">
        <f>+VLOOKUP(I43,[1]NHÁP!H$74:L$154,3,0)</f>
        <v>-3383589</v>
      </c>
      <c r="K43" s="45">
        <f t="shared" si="1"/>
        <v>0</v>
      </c>
      <c r="L43" s="66">
        <f>+VLOOKUP(I43,[1]NHÁP!H$74:L$154,5,0)</f>
        <v>44736</v>
      </c>
      <c r="M43" s="45" t="s">
        <v>240</v>
      </c>
    </row>
    <row r="44" spans="1:13" ht="25.5" hidden="1" x14ac:dyDescent="0.2">
      <c r="A44" s="36">
        <v>43</v>
      </c>
      <c r="B44" s="37" t="s">
        <v>96</v>
      </c>
      <c r="C44" s="46">
        <v>44687</v>
      </c>
      <c r="D44" s="37" t="s">
        <v>25</v>
      </c>
      <c r="E44" s="38">
        <v>2930827</v>
      </c>
      <c r="F44" s="38">
        <v>234466</v>
      </c>
      <c r="G44" s="38">
        <f t="shared" si="0"/>
        <v>3165293</v>
      </c>
      <c r="H44" s="39" t="s">
        <v>22</v>
      </c>
      <c r="I44" s="65">
        <v>11625</v>
      </c>
      <c r="J44" s="45">
        <f>+VLOOKUP(I44,[1]NHÁP!H$74:L$154,3,0)</f>
        <v>-3165293</v>
      </c>
      <c r="K44" s="45">
        <f t="shared" si="1"/>
        <v>0</v>
      </c>
      <c r="L44" s="66">
        <f>+VLOOKUP(I44,[1]NHÁP!H$74:L$154,5,0)</f>
        <v>44736</v>
      </c>
      <c r="M44" s="45" t="s">
        <v>240</v>
      </c>
    </row>
    <row r="45" spans="1:13" ht="25.5" hidden="1" x14ac:dyDescent="0.2">
      <c r="A45" s="36">
        <v>44</v>
      </c>
      <c r="B45" s="37" t="s">
        <v>97</v>
      </c>
      <c r="C45" s="46">
        <v>44687</v>
      </c>
      <c r="D45" s="37" t="s">
        <v>25</v>
      </c>
      <c r="E45" s="38">
        <v>2425512</v>
      </c>
      <c r="F45" s="38">
        <v>194041</v>
      </c>
      <c r="G45" s="38">
        <f t="shared" si="0"/>
        <v>2619553</v>
      </c>
      <c r="H45" s="39" t="s">
        <v>22</v>
      </c>
      <c r="I45" s="65">
        <v>11626</v>
      </c>
      <c r="J45" s="45">
        <f>+VLOOKUP(I45,[1]NHÁP!H$74:L$154,3,0)</f>
        <v>-2619553</v>
      </c>
      <c r="K45" s="45">
        <f t="shared" si="1"/>
        <v>0</v>
      </c>
      <c r="L45" s="66">
        <f>+VLOOKUP(I45,[1]NHÁP!H$74:L$154,5,0)</f>
        <v>44736</v>
      </c>
      <c r="M45" s="45" t="s">
        <v>240</v>
      </c>
    </row>
    <row r="46" spans="1:13" ht="25.5" hidden="1" x14ac:dyDescent="0.2">
      <c r="A46" s="36">
        <v>45</v>
      </c>
      <c r="B46" s="37" t="s">
        <v>98</v>
      </c>
      <c r="C46" s="46">
        <v>44687</v>
      </c>
      <c r="D46" s="37" t="s">
        <v>25</v>
      </c>
      <c r="E46" s="38">
        <v>2130492</v>
      </c>
      <c r="F46" s="38">
        <v>170439</v>
      </c>
      <c r="G46" s="38">
        <f t="shared" si="0"/>
        <v>2300931</v>
      </c>
      <c r="H46" s="39" t="s">
        <v>22</v>
      </c>
      <c r="I46" s="65">
        <v>11627</v>
      </c>
      <c r="J46" s="45">
        <f>+VLOOKUP(I46,[1]NHÁP!H$74:L$154,3,0)</f>
        <v>-2300931</v>
      </c>
      <c r="K46" s="45">
        <f t="shared" si="1"/>
        <v>0</v>
      </c>
      <c r="L46" s="66">
        <f>+VLOOKUP(I46,[1]NHÁP!H$74:L$154,5,0)</f>
        <v>44736</v>
      </c>
      <c r="M46" s="45" t="s">
        <v>240</v>
      </c>
    </row>
    <row r="47" spans="1:13" ht="25.5" hidden="1" x14ac:dyDescent="0.2">
      <c r="A47" s="36">
        <v>46</v>
      </c>
      <c r="B47" s="37" t="s">
        <v>99</v>
      </c>
      <c r="C47" s="46">
        <v>44711</v>
      </c>
      <c r="D47" s="37" t="s">
        <v>25</v>
      </c>
      <c r="E47" s="38">
        <v>5154213</v>
      </c>
      <c r="F47" s="38">
        <v>412337</v>
      </c>
      <c r="G47" s="38">
        <f t="shared" si="0"/>
        <v>5566550</v>
      </c>
      <c r="H47" s="39" t="s">
        <v>22</v>
      </c>
      <c r="I47" s="65">
        <v>15051</v>
      </c>
      <c r="J47" s="45">
        <f>+VLOOKUP(I47,[1]NHÁP!H$74:L$154,3,0)</f>
        <v>-5566550</v>
      </c>
      <c r="K47" s="45">
        <f t="shared" si="1"/>
        <v>0</v>
      </c>
      <c r="L47" s="66">
        <f>+VLOOKUP(I47,[1]NHÁP!H$74:L$154,5,0)</f>
        <v>44736</v>
      </c>
      <c r="M47" s="45" t="s">
        <v>240</v>
      </c>
    </row>
    <row r="48" spans="1:13" ht="25.5" hidden="1" x14ac:dyDescent="0.2">
      <c r="A48" s="36">
        <v>47</v>
      </c>
      <c r="B48" s="37" t="s">
        <v>100</v>
      </c>
      <c r="C48" s="46">
        <v>44711</v>
      </c>
      <c r="D48" s="37" t="s">
        <v>25</v>
      </c>
      <c r="E48" s="38">
        <v>3739331</v>
      </c>
      <c r="F48" s="38">
        <v>299146</v>
      </c>
      <c r="G48" s="38">
        <f t="shared" si="0"/>
        <v>4038477</v>
      </c>
      <c r="H48" s="39" t="s">
        <v>22</v>
      </c>
      <c r="I48" s="65">
        <v>15052</v>
      </c>
      <c r="J48" s="45">
        <f>+VLOOKUP(I48,[1]NHÁP!H$74:L$154,3,0)</f>
        <v>-4038477</v>
      </c>
      <c r="K48" s="45">
        <f t="shared" si="1"/>
        <v>0</v>
      </c>
      <c r="L48" s="66">
        <f>+VLOOKUP(I48,[1]NHÁP!H$74:L$154,5,0)</f>
        <v>44736</v>
      </c>
      <c r="M48" s="45" t="s">
        <v>240</v>
      </c>
    </row>
    <row r="49" spans="1:13" ht="25.5" hidden="1" x14ac:dyDescent="0.2">
      <c r="A49" s="36">
        <v>48</v>
      </c>
      <c r="B49" s="37" t="s">
        <v>101</v>
      </c>
      <c r="C49" s="46">
        <v>44711</v>
      </c>
      <c r="D49" s="37" t="s">
        <v>25</v>
      </c>
      <c r="E49" s="38">
        <v>1920197</v>
      </c>
      <c r="F49" s="38">
        <v>153616</v>
      </c>
      <c r="G49" s="38">
        <f t="shared" si="0"/>
        <v>2073813</v>
      </c>
      <c r="H49" s="39" t="s">
        <v>22</v>
      </c>
      <c r="I49" s="65">
        <v>15053</v>
      </c>
      <c r="J49" s="45">
        <f>+VLOOKUP(I49,[1]NHÁP!H$74:L$154,3,0)</f>
        <v>-2073813</v>
      </c>
      <c r="K49" s="45">
        <f t="shared" si="1"/>
        <v>0</v>
      </c>
      <c r="L49" s="66">
        <f>+VLOOKUP(I49,[1]NHÁP!H$74:L$154,5,0)</f>
        <v>44736</v>
      </c>
      <c r="M49" s="45" t="s">
        <v>240</v>
      </c>
    </row>
    <row r="50" spans="1:13" ht="25.5" hidden="1" x14ac:dyDescent="0.2">
      <c r="A50" s="36">
        <v>49</v>
      </c>
      <c r="B50" s="37" t="s">
        <v>102</v>
      </c>
      <c r="C50" s="46">
        <v>44711</v>
      </c>
      <c r="D50" s="37" t="s">
        <v>25</v>
      </c>
      <c r="E50" s="38">
        <v>4547835</v>
      </c>
      <c r="F50" s="38">
        <v>363827</v>
      </c>
      <c r="G50" s="38">
        <f t="shared" si="0"/>
        <v>4911662</v>
      </c>
      <c r="H50" s="39" t="s">
        <v>22</v>
      </c>
      <c r="I50" s="65">
        <v>15054</v>
      </c>
      <c r="J50" s="45">
        <f>+VLOOKUP(I50,[1]NHÁP!H$74:L$154,3,0)</f>
        <v>-4911662</v>
      </c>
      <c r="K50" s="45">
        <f t="shared" si="1"/>
        <v>0</v>
      </c>
      <c r="L50" s="66">
        <f>+VLOOKUP(I50,[1]NHÁP!H$74:L$154,5,0)</f>
        <v>44736</v>
      </c>
      <c r="M50" s="45" t="s">
        <v>240</v>
      </c>
    </row>
    <row r="51" spans="1:13" ht="25.5" hidden="1" x14ac:dyDescent="0.2">
      <c r="A51" s="36">
        <v>50</v>
      </c>
      <c r="B51" s="37" t="s">
        <v>103</v>
      </c>
      <c r="C51" s="46">
        <v>44711</v>
      </c>
      <c r="D51" s="37" t="s">
        <v>25</v>
      </c>
      <c r="E51" s="38">
        <v>3132953</v>
      </c>
      <c r="F51" s="38">
        <v>250636</v>
      </c>
      <c r="G51" s="38">
        <f t="shared" si="0"/>
        <v>3383589</v>
      </c>
      <c r="H51" s="39" t="s">
        <v>22</v>
      </c>
      <c r="I51" s="65">
        <v>15055</v>
      </c>
      <c r="J51" s="45">
        <f>+VLOOKUP(I51,[1]NHÁP!H$74:L$154,3,0)</f>
        <v>-3383589</v>
      </c>
      <c r="K51" s="45">
        <f t="shared" si="1"/>
        <v>0</v>
      </c>
      <c r="L51" s="66">
        <f>+VLOOKUP(I51,[1]NHÁP!H$74:L$154,5,0)</f>
        <v>44736</v>
      </c>
      <c r="M51" s="45" t="s">
        <v>240</v>
      </c>
    </row>
    <row r="52" spans="1:13" ht="25.5" hidden="1" x14ac:dyDescent="0.2">
      <c r="A52" s="36">
        <v>51</v>
      </c>
      <c r="B52" s="37" t="s">
        <v>104</v>
      </c>
      <c r="C52" s="46">
        <v>44711</v>
      </c>
      <c r="D52" s="37" t="s">
        <v>25</v>
      </c>
      <c r="E52" s="38">
        <v>4952087</v>
      </c>
      <c r="F52" s="38">
        <v>396167</v>
      </c>
      <c r="G52" s="38">
        <f t="shared" si="0"/>
        <v>5348254</v>
      </c>
      <c r="H52" s="39" t="s">
        <v>22</v>
      </c>
      <c r="I52" s="65">
        <v>15056</v>
      </c>
      <c r="J52" s="45">
        <f>+VLOOKUP(I52,[1]NHÁP!H$74:L$154,3,0)</f>
        <v>-5348254</v>
      </c>
      <c r="K52" s="45">
        <f t="shared" si="1"/>
        <v>0</v>
      </c>
      <c r="L52" s="66">
        <f>+VLOOKUP(I52,[1]NHÁP!H$74:L$154,5,0)</f>
        <v>44736</v>
      </c>
      <c r="M52" s="45" t="s">
        <v>240</v>
      </c>
    </row>
    <row r="53" spans="1:13" ht="25.5" hidden="1" x14ac:dyDescent="0.2">
      <c r="A53" s="36">
        <v>52</v>
      </c>
      <c r="B53" s="37" t="s">
        <v>105</v>
      </c>
      <c r="C53" s="46">
        <v>44711</v>
      </c>
      <c r="D53" s="37" t="s">
        <v>25</v>
      </c>
      <c r="E53" s="38">
        <v>4697948</v>
      </c>
      <c r="F53" s="38">
        <v>375836</v>
      </c>
      <c r="G53" s="38">
        <f t="shared" si="0"/>
        <v>5073784</v>
      </c>
      <c r="H53" s="39" t="s">
        <v>22</v>
      </c>
      <c r="I53" s="65">
        <v>15057</v>
      </c>
      <c r="J53" s="45">
        <f>+VLOOKUP(I53,[1]NHÁP!H$74:L$154,3,0)</f>
        <v>-5073784</v>
      </c>
      <c r="K53" s="45">
        <f t="shared" si="1"/>
        <v>0</v>
      </c>
      <c r="L53" s="66">
        <f>+VLOOKUP(I53,[1]NHÁP!H$74:L$154,5,0)</f>
        <v>44736</v>
      </c>
      <c r="M53" s="45" t="s">
        <v>240</v>
      </c>
    </row>
    <row r="54" spans="1:13" ht="25.5" hidden="1" x14ac:dyDescent="0.2">
      <c r="A54" s="36">
        <v>53</v>
      </c>
      <c r="B54" s="37" t="s">
        <v>106</v>
      </c>
      <c r="C54" s="46">
        <v>44711</v>
      </c>
      <c r="D54" s="37" t="s">
        <v>25</v>
      </c>
      <c r="E54" s="38">
        <v>4042520</v>
      </c>
      <c r="F54" s="38">
        <v>323402</v>
      </c>
      <c r="G54" s="38">
        <f t="shared" si="0"/>
        <v>4365922</v>
      </c>
      <c r="H54" s="39" t="s">
        <v>22</v>
      </c>
      <c r="I54" s="65">
        <v>15058</v>
      </c>
      <c r="J54" s="45">
        <f>+VLOOKUP(I54,[1]NHÁP!H$74:L$154,3,0)</f>
        <v>-4365922</v>
      </c>
      <c r="K54" s="45">
        <f t="shared" si="1"/>
        <v>0</v>
      </c>
      <c r="L54" s="66">
        <f>+VLOOKUP(I54,[1]NHÁP!H$74:L$154,5,0)</f>
        <v>44736</v>
      </c>
      <c r="M54" s="45" t="s">
        <v>240</v>
      </c>
    </row>
    <row r="55" spans="1:13" ht="25.5" hidden="1" x14ac:dyDescent="0.2">
      <c r="A55" s="36">
        <v>54</v>
      </c>
      <c r="B55" s="37" t="s">
        <v>107</v>
      </c>
      <c r="C55" s="46">
        <v>44749</v>
      </c>
      <c r="D55" s="37" t="s">
        <v>25</v>
      </c>
      <c r="E55" s="38">
        <v>4648888</v>
      </c>
      <c r="F55" s="38">
        <v>371911</v>
      </c>
      <c r="G55" s="38">
        <f t="shared" si="0"/>
        <v>5020799</v>
      </c>
      <c r="H55" s="39" t="s">
        <v>156</v>
      </c>
      <c r="I55" s="65">
        <v>23471</v>
      </c>
      <c r="J55" s="45">
        <f>+VLOOKUP(I55,[1]NHÁP!H$74:L$154,3,0)</f>
        <v>-5020799</v>
      </c>
      <c r="K55" s="45">
        <f t="shared" si="1"/>
        <v>0</v>
      </c>
      <c r="L55" s="66">
        <f>+VLOOKUP(I55,[1]NHÁP!H$74:L$154,5,0)</f>
        <v>44798</v>
      </c>
      <c r="M55" s="45" t="s">
        <v>240</v>
      </c>
    </row>
    <row r="56" spans="1:13" ht="25.5" hidden="1" x14ac:dyDescent="0.2">
      <c r="A56" s="36">
        <v>55</v>
      </c>
      <c r="B56" s="37" t="s">
        <v>108</v>
      </c>
      <c r="C56" s="46">
        <v>44749</v>
      </c>
      <c r="D56" s="37" t="s">
        <v>25</v>
      </c>
      <c r="E56" s="38">
        <v>7882897</v>
      </c>
      <c r="F56" s="38">
        <v>630632</v>
      </c>
      <c r="G56" s="38">
        <f t="shared" si="0"/>
        <v>8513529</v>
      </c>
      <c r="H56" s="39" t="s">
        <v>156</v>
      </c>
      <c r="I56" s="65">
        <v>23472</v>
      </c>
      <c r="J56" s="45">
        <f>+VLOOKUP(I56,[1]NHÁP!H$74:L$154,3,0)</f>
        <v>-8513529</v>
      </c>
      <c r="K56" s="45">
        <f t="shared" si="1"/>
        <v>0</v>
      </c>
      <c r="L56" s="66">
        <f>+VLOOKUP(I56,[1]NHÁP!H$74:L$154,5,0)</f>
        <v>44798</v>
      </c>
      <c r="M56" s="45" t="s">
        <v>240</v>
      </c>
    </row>
    <row r="57" spans="1:13" ht="25.5" hidden="1" x14ac:dyDescent="0.2">
      <c r="A57" s="36">
        <v>56</v>
      </c>
      <c r="B57" s="37" t="s">
        <v>109</v>
      </c>
      <c r="C57" s="46">
        <v>44749</v>
      </c>
      <c r="D57" s="37" t="s">
        <v>25</v>
      </c>
      <c r="E57" s="38">
        <v>3436135</v>
      </c>
      <c r="F57" s="38">
        <v>274891</v>
      </c>
      <c r="G57" s="38">
        <f t="shared" si="0"/>
        <v>3711026</v>
      </c>
      <c r="H57" s="39" t="s">
        <v>156</v>
      </c>
      <c r="I57" s="65">
        <v>23473</v>
      </c>
      <c r="J57" s="45">
        <f>+VLOOKUP(I57,[1]NHÁP!H$74:L$154,3,0)</f>
        <v>-3711026</v>
      </c>
      <c r="K57" s="45">
        <f t="shared" si="1"/>
        <v>0</v>
      </c>
      <c r="L57" s="66">
        <f>+VLOOKUP(I57,[1]NHÁP!H$74:L$154,5,0)</f>
        <v>44798</v>
      </c>
      <c r="M57" s="45" t="s">
        <v>240</v>
      </c>
    </row>
    <row r="58" spans="1:13" ht="25.5" hidden="1" x14ac:dyDescent="0.2">
      <c r="A58" s="36">
        <v>57</v>
      </c>
      <c r="B58" s="37" t="s">
        <v>110</v>
      </c>
      <c r="C58" s="46">
        <v>44749</v>
      </c>
      <c r="D58" s="37" t="s">
        <v>25</v>
      </c>
      <c r="E58" s="38">
        <v>6063767</v>
      </c>
      <c r="F58" s="38">
        <v>485101</v>
      </c>
      <c r="G58" s="38">
        <f t="shared" si="0"/>
        <v>6548868</v>
      </c>
      <c r="H58" s="39" t="s">
        <v>156</v>
      </c>
      <c r="I58" s="65">
        <v>23474</v>
      </c>
      <c r="J58" s="45">
        <f>+VLOOKUP(I58,[1]NHÁP!H$74:L$154,3,0)</f>
        <v>-6548868</v>
      </c>
      <c r="K58" s="45">
        <f t="shared" si="1"/>
        <v>0</v>
      </c>
      <c r="L58" s="66">
        <f>+VLOOKUP(I58,[1]NHÁP!H$74:L$154,5,0)</f>
        <v>44798</v>
      </c>
      <c r="M58" s="45" t="s">
        <v>240</v>
      </c>
    </row>
    <row r="59" spans="1:13" ht="25.5" hidden="1" x14ac:dyDescent="0.2">
      <c r="A59" s="36">
        <v>58</v>
      </c>
      <c r="B59" s="37" t="s">
        <v>111</v>
      </c>
      <c r="C59" s="46">
        <v>44749</v>
      </c>
      <c r="D59" s="37" t="s">
        <v>25</v>
      </c>
      <c r="E59" s="38">
        <v>6366955</v>
      </c>
      <c r="F59" s="38">
        <v>509356</v>
      </c>
      <c r="G59" s="38">
        <f t="shared" si="0"/>
        <v>6876311</v>
      </c>
      <c r="H59" s="39" t="s">
        <v>156</v>
      </c>
      <c r="I59" s="65">
        <v>23475</v>
      </c>
      <c r="J59" s="45">
        <f>+VLOOKUP(I59,[1]NHÁP!H$74:L$154,3,0)</f>
        <v>-6876311</v>
      </c>
      <c r="K59" s="45">
        <f t="shared" si="1"/>
        <v>0</v>
      </c>
      <c r="L59" s="66">
        <f>+VLOOKUP(I59,[1]NHÁP!H$74:L$154,5,0)</f>
        <v>44798</v>
      </c>
      <c r="M59" s="45" t="s">
        <v>240</v>
      </c>
    </row>
    <row r="60" spans="1:13" ht="25.5" x14ac:dyDescent="0.2">
      <c r="A60" s="36">
        <v>59</v>
      </c>
      <c r="B60" s="37" t="s">
        <v>112</v>
      </c>
      <c r="C60" s="46">
        <v>44749</v>
      </c>
      <c r="D60" s="37" t="s">
        <v>25</v>
      </c>
      <c r="E60" s="38">
        <v>3436135</v>
      </c>
      <c r="F60" s="38">
        <v>274891</v>
      </c>
      <c r="G60" s="38">
        <f t="shared" si="0"/>
        <v>3711026</v>
      </c>
      <c r="H60" s="39" t="s">
        <v>156</v>
      </c>
      <c r="I60" s="65">
        <v>23476</v>
      </c>
      <c r="J60" s="45" t="e">
        <f>+VLOOKUP(I60,[1]NHÁP!H$90:L$154,3,0)</f>
        <v>#N/A</v>
      </c>
      <c r="K60" s="45" t="e">
        <f t="shared" si="1"/>
        <v>#N/A</v>
      </c>
      <c r="L60" s="66" t="e">
        <f>+VLOOKUP(I60,[1]NHÁP!H$90:L$154,5,0)</f>
        <v>#N/A</v>
      </c>
      <c r="M60" s="45" t="s">
        <v>239</v>
      </c>
    </row>
    <row r="61" spans="1:13" ht="25.5" hidden="1" x14ac:dyDescent="0.2">
      <c r="A61" s="36">
        <v>60</v>
      </c>
      <c r="B61" s="37" t="s">
        <v>113</v>
      </c>
      <c r="C61" s="46">
        <v>44749</v>
      </c>
      <c r="D61" s="37" t="s">
        <v>25</v>
      </c>
      <c r="E61" s="38">
        <v>2223381</v>
      </c>
      <c r="F61" s="38">
        <v>177870</v>
      </c>
      <c r="G61" s="38">
        <f t="shared" si="0"/>
        <v>2401251</v>
      </c>
      <c r="H61" s="39" t="s">
        <v>156</v>
      </c>
      <c r="I61" s="65">
        <v>23477</v>
      </c>
      <c r="J61" s="45">
        <f>+VLOOKUP(I61,[1]NHÁP!H$74:L$154,3,0)</f>
        <v>-2401251</v>
      </c>
      <c r="K61" s="45">
        <f t="shared" si="1"/>
        <v>0</v>
      </c>
      <c r="L61" s="66">
        <f>+VLOOKUP(I61,[1]NHÁP!H$74:L$154,5,0)</f>
        <v>44798</v>
      </c>
      <c r="M61" s="45" t="s">
        <v>240</v>
      </c>
    </row>
    <row r="62" spans="1:13" customFormat="1" ht="25.5" hidden="1" x14ac:dyDescent="0.25">
      <c r="A62" s="36">
        <v>61</v>
      </c>
      <c r="B62" s="37" t="s">
        <v>114</v>
      </c>
      <c r="C62" s="46">
        <v>44749</v>
      </c>
      <c r="D62" s="37" t="s">
        <v>25</v>
      </c>
      <c r="E62" s="38">
        <v>7478646</v>
      </c>
      <c r="F62" s="38">
        <v>598292</v>
      </c>
      <c r="G62" s="38">
        <f t="shared" si="0"/>
        <v>8076938</v>
      </c>
      <c r="H62" s="39" t="s">
        <v>156</v>
      </c>
      <c r="I62" s="65">
        <v>23478</v>
      </c>
      <c r="J62" s="45">
        <f>+VLOOKUP(I62,[1]NHÁP!H$74:L$154,3,0)</f>
        <v>-8076938</v>
      </c>
      <c r="K62" s="45">
        <f t="shared" si="1"/>
        <v>0</v>
      </c>
      <c r="L62" s="66">
        <f>+VLOOKUP(I62,[1]NHÁP!H$74:L$154,5,0)</f>
        <v>44798</v>
      </c>
      <c r="M62" s="45" t="s">
        <v>240</v>
      </c>
    </row>
    <row r="63" spans="1:13" ht="25.5" hidden="1" x14ac:dyDescent="0.2">
      <c r="A63" s="36">
        <v>62</v>
      </c>
      <c r="B63" s="37" t="s">
        <v>115</v>
      </c>
      <c r="C63" s="46">
        <v>44749</v>
      </c>
      <c r="D63" s="37" t="s">
        <v>25</v>
      </c>
      <c r="E63" s="38">
        <v>2122318</v>
      </c>
      <c r="F63" s="38">
        <v>169785</v>
      </c>
      <c r="G63" s="38">
        <f t="shared" si="0"/>
        <v>2292103</v>
      </c>
      <c r="H63" s="39" t="s">
        <v>156</v>
      </c>
      <c r="I63" s="65">
        <v>23479</v>
      </c>
      <c r="J63" s="45">
        <f>+VLOOKUP(I63,[1]NHÁP!H$74:L$154,3,0)</f>
        <v>-2292103</v>
      </c>
      <c r="K63" s="45">
        <f t="shared" si="1"/>
        <v>0</v>
      </c>
      <c r="L63" s="66">
        <f>+VLOOKUP(I63,[1]NHÁP!H$74:L$154,5,0)</f>
        <v>44798</v>
      </c>
      <c r="M63" s="45" t="s">
        <v>240</v>
      </c>
    </row>
    <row r="64" spans="1:13" ht="25.5" hidden="1" x14ac:dyDescent="0.2">
      <c r="A64" s="36">
        <v>63</v>
      </c>
      <c r="B64" s="37" t="s">
        <v>116</v>
      </c>
      <c r="C64" s="46">
        <v>44776</v>
      </c>
      <c r="D64" s="37" t="s">
        <v>25</v>
      </c>
      <c r="E64" s="38">
        <v>4952076</v>
      </c>
      <c r="F64" s="38">
        <v>396166</v>
      </c>
      <c r="G64" s="38">
        <f t="shared" si="0"/>
        <v>5348242</v>
      </c>
      <c r="H64" s="39" t="s">
        <v>157</v>
      </c>
      <c r="I64" s="65">
        <v>29263</v>
      </c>
      <c r="J64" s="45">
        <f>+VLOOKUP(I64,[1]NHÁP!H$74:L$154,3,0)</f>
        <v>-5348242</v>
      </c>
      <c r="K64" s="45">
        <f t="shared" si="1"/>
        <v>0</v>
      </c>
      <c r="L64" s="66">
        <f>+VLOOKUP(I64,[1]NHÁP!H$74:L$154,5,0)</f>
        <v>44830</v>
      </c>
      <c r="M64" s="45" t="s">
        <v>240</v>
      </c>
    </row>
    <row r="65" spans="1:13" ht="25.5" hidden="1" x14ac:dyDescent="0.2">
      <c r="A65" s="36">
        <v>64</v>
      </c>
      <c r="B65" s="37" t="s">
        <v>117</v>
      </c>
      <c r="C65" s="46">
        <v>44776</v>
      </c>
      <c r="D65" s="37" t="s">
        <v>25</v>
      </c>
      <c r="E65" s="38">
        <v>5962704</v>
      </c>
      <c r="F65" s="38">
        <v>477016</v>
      </c>
      <c r="G65" s="38">
        <f t="shared" ref="G65:G102" si="2">+E65+F65</f>
        <v>6439720</v>
      </c>
      <c r="H65" s="39" t="s">
        <v>157</v>
      </c>
      <c r="I65" s="65">
        <v>29264</v>
      </c>
      <c r="J65" s="45">
        <f>+VLOOKUP(I65,[1]NHÁP!H$74:L$154,3,0)</f>
        <v>-6439720</v>
      </c>
      <c r="K65" s="45">
        <f t="shared" si="1"/>
        <v>0</v>
      </c>
      <c r="L65" s="66">
        <f>+VLOOKUP(I65,[1]NHÁP!H$74:L$154,5,0)</f>
        <v>44830</v>
      </c>
      <c r="M65" s="45" t="s">
        <v>240</v>
      </c>
    </row>
    <row r="66" spans="1:13" ht="25.5" hidden="1" x14ac:dyDescent="0.2">
      <c r="A66" s="36">
        <v>65</v>
      </c>
      <c r="B66" s="37" t="s">
        <v>118</v>
      </c>
      <c r="C66" s="46">
        <v>44776</v>
      </c>
      <c r="D66" s="37" t="s">
        <v>25</v>
      </c>
      <c r="E66" s="38">
        <v>3678693</v>
      </c>
      <c r="F66" s="38">
        <v>294295</v>
      </c>
      <c r="G66" s="38">
        <f t="shared" si="2"/>
        <v>3972988</v>
      </c>
      <c r="H66" s="39" t="s">
        <v>157</v>
      </c>
      <c r="I66" s="67">
        <v>29265</v>
      </c>
      <c r="J66" s="45" t="e">
        <f>+VLOOKUP(I66,[1]NHÁP!H$74:L$154,3,0)</f>
        <v>#N/A</v>
      </c>
      <c r="K66" s="45" t="e">
        <f t="shared" si="1"/>
        <v>#N/A</v>
      </c>
      <c r="L66" s="66" t="e">
        <f>+VLOOKUP(I66,[1]NHÁP!H$74:L$154,5,0)</f>
        <v>#N/A</v>
      </c>
      <c r="M66" s="45" t="s">
        <v>242</v>
      </c>
    </row>
    <row r="67" spans="1:13" ht="25.5" hidden="1" x14ac:dyDescent="0.2">
      <c r="A67" s="36">
        <v>66</v>
      </c>
      <c r="B67" s="37" t="s">
        <v>119</v>
      </c>
      <c r="C67" s="46">
        <v>44776</v>
      </c>
      <c r="D67" s="37" t="s">
        <v>25</v>
      </c>
      <c r="E67" s="38">
        <v>4598366</v>
      </c>
      <c r="F67" s="38">
        <v>367869</v>
      </c>
      <c r="G67" s="38">
        <f t="shared" si="2"/>
        <v>4966235</v>
      </c>
      <c r="H67" s="39" t="s">
        <v>157</v>
      </c>
      <c r="I67" s="67">
        <v>29272</v>
      </c>
      <c r="J67" s="45" t="e">
        <f>+VLOOKUP(I67,[1]NHÁP!H$74:L$154,3,0)</f>
        <v>#N/A</v>
      </c>
      <c r="K67" s="45" t="e">
        <f t="shared" ref="K67:K102" si="3">+J67+G67</f>
        <v>#N/A</v>
      </c>
      <c r="L67" s="66" t="e">
        <f>+VLOOKUP(I67,[1]NHÁP!H$74:L$154,5,0)</f>
        <v>#N/A</v>
      </c>
      <c r="M67" s="45" t="s">
        <v>242</v>
      </c>
    </row>
    <row r="68" spans="1:13" ht="25.5" hidden="1" x14ac:dyDescent="0.2">
      <c r="A68" s="36">
        <v>67</v>
      </c>
      <c r="B68" s="37" t="s">
        <v>120</v>
      </c>
      <c r="C68" s="46">
        <v>44776</v>
      </c>
      <c r="D68" s="37" t="s">
        <v>25</v>
      </c>
      <c r="E68" s="38">
        <v>2299183</v>
      </c>
      <c r="F68" s="38">
        <v>183935</v>
      </c>
      <c r="G68" s="38">
        <f t="shared" si="2"/>
        <v>2483118</v>
      </c>
      <c r="H68" s="39" t="s">
        <v>157</v>
      </c>
      <c r="I68" s="67">
        <v>29273</v>
      </c>
      <c r="J68" s="45" t="e">
        <f>+VLOOKUP(I68,[1]NHÁP!H$74:L$154,3,0)</f>
        <v>#N/A</v>
      </c>
      <c r="K68" s="45" t="e">
        <f t="shared" si="3"/>
        <v>#N/A</v>
      </c>
      <c r="L68" s="66" t="e">
        <f>+VLOOKUP(I68,[1]NHÁP!H$74:L$154,5,0)</f>
        <v>#N/A</v>
      </c>
      <c r="M68" s="45" t="s">
        <v>242</v>
      </c>
    </row>
    <row r="69" spans="1:13" ht="25.5" hidden="1" x14ac:dyDescent="0.2">
      <c r="A69" s="36">
        <v>68</v>
      </c>
      <c r="B69" s="37" t="s">
        <v>121</v>
      </c>
      <c r="C69" s="46">
        <v>44776</v>
      </c>
      <c r="D69" s="37" t="s">
        <v>25</v>
      </c>
      <c r="E69" s="38">
        <v>4230497</v>
      </c>
      <c r="F69" s="38">
        <v>338440</v>
      </c>
      <c r="G69" s="38">
        <f t="shared" si="2"/>
        <v>4568937</v>
      </c>
      <c r="H69" s="39" t="s">
        <v>157</v>
      </c>
      <c r="I69" s="67">
        <v>29275</v>
      </c>
      <c r="J69" s="45" t="e">
        <f>+VLOOKUP(I69,[1]NHÁP!H$74:L$154,3,0)</f>
        <v>#N/A</v>
      </c>
      <c r="K69" s="45" t="e">
        <f t="shared" si="3"/>
        <v>#N/A</v>
      </c>
      <c r="L69" s="66" t="e">
        <f>+VLOOKUP(I69,[1]NHÁP!H$74:L$154,5,0)</f>
        <v>#N/A</v>
      </c>
      <c r="M69" s="45" t="s">
        <v>242</v>
      </c>
    </row>
    <row r="70" spans="1:13" ht="25.5" hidden="1" x14ac:dyDescent="0.2">
      <c r="A70" s="36">
        <v>69</v>
      </c>
      <c r="B70" s="37" t="s">
        <v>122</v>
      </c>
      <c r="C70" s="46">
        <v>44776</v>
      </c>
      <c r="D70" s="37" t="s">
        <v>25</v>
      </c>
      <c r="E70" s="38">
        <v>4414432</v>
      </c>
      <c r="F70" s="38">
        <v>353155</v>
      </c>
      <c r="G70" s="38">
        <f t="shared" si="2"/>
        <v>4767587</v>
      </c>
      <c r="H70" s="39" t="s">
        <v>157</v>
      </c>
      <c r="I70" s="67">
        <v>29276</v>
      </c>
      <c r="J70" s="45" t="e">
        <f>+VLOOKUP(I70,[1]NHÁP!H$74:L$154,3,0)</f>
        <v>#N/A</v>
      </c>
      <c r="K70" s="45" t="e">
        <f t="shared" si="3"/>
        <v>#N/A</v>
      </c>
      <c r="L70" s="66" t="e">
        <f>+VLOOKUP(I70,[1]NHÁP!H$74:L$154,5,0)</f>
        <v>#N/A</v>
      </c>
      <c r="M70" s="45" t="s">
        <v>242</v>
      </c>
    </row>
    <row r="71" spans="1:13" ht="25.5" hidden="1" x14ac:dyDescent="0.2">
      <c r="A71" s="36">
        <v>70</v>
      </c>
      <c r="B71" s="37" t="s">
        <v>123</v>
      </c>
      <c r="C71" s="46">
        <v>44848</v>
      </c>
      <c r="D71" s="37" t="s">
        <v>25</v>
      </c>
      <c r="E71" s="38">
        <v>4059170</v>
      </c>
      <c r="F71" s="38">
        <v>324734</v>
      </c>
      <c r="G71" s="38">
        <f t="shared" si="2"/>
        <v>4383904</v>
      </c>
      <c r="H71" s="39" t="s">
        <v>158</v>
      </c>
      <c r="I71" s="67">
        <v>47675</v>
      </c>
      <c r="J71" s="45" t="e">
        <f>+VLOOKUP(I71,[1]NHÁP!H$74:L$154,3,0)</f>
        <v>#N/A</v>
      </c>
      <c r="K71" s="45" t="e">
        <f t="shared" si="3"/>
        <v>#N/A</v>
      </c>
      <c r="L71" s="66" t="e">
        <f>+VLOOKUP(I71,[1]NHÁP!H$74:L$154,5,0)</f>
        <v>#N/A</v>
      </c>
      <c r="M71" s="45" t="s">
        <v>242</v>
      </c>
    </row>
    <row r="72" spans="1:13" ht="25.5" hidden="1" x14ac:dyDescent="0.2">
      <c r="A72" s="36">
        <v>71</v>
      </c>
      <c r="B72" s="37" t="s">
        <v>124</v>
      </c>
      <c r="C72" s="46">
        <v>44848</v>
      </c>
      <c r="D72" s="37" t="s">
        <v>25</v>
      </c>
      <c r="E72" s="38">
        <v>5569559</v>
      </c>
      <c r="F72" s="38">
        <v>445565</v>
      </c>
      <c r="G72" s="38">
        <f t="shared" si="2"/>
        <v>6015124</v>
      </c>
      <c r="H72" s="39" t="s">
        <v>158</v>
      </c>
      <c r="I72" s="67">
        <v>47677</v>
      </c>
      <c r="J72" s="45" t="e">
        <f>+VLOOKUP(I72,[1]NHÁP!H$74:L$154,3,0)</f>
        <v>#N/A</v>
      </c>
      <c r="K72" s="45" t="e">
        <f t="shared" si="3"/>
        <v>#N/A</v>
      </c>
      <c r="L72" s="66" t="e">
        <f>+VLOOKUP(I72,[1]NHÁP!H$74:L$154,5,0)</f>
        <v>#N/A</v>
      </c>
      <c r="M72" s="45" t="s">
        <v>242</v>
      </c>
    </row>
    <row r="73" spans="1:13" ht="25.5" hidden="1" x14ac:dyDescent="0.2">
      <c r="A73" s="36">
        <v>72</v>
      </c>
      <c r="B73" s="37" t="s">
        <v>125</v>
      </c>
      <c r="C73" s="46">
        <v>44848</v>
      </c>
      <c r="D73" s="37" t="s">
        <v>25</v>
      </c>
      <c r="E73" s="38">
        <v>2454382</v>
      </c>
      <c r="F73" s="38">
        <v>196351</v>
      </c>
      <c r="G73" s="38">
        <f t="shared" si="2"/>
        <v>2650733</v>
      </c>
      <c r="H73" s="39" t="s">
        <v>158</v>
      </c>
      <c r="I73" s="67">
        <v>47678</v>
      </c>
      <c r="J73" s="45" t="e">
        <f>+VLOOKUP(I73,[1]NHÁP!H$74:L$154,3,0)</f>
        <v>#N/A</v>
      </c>
      <c r="K73" s="45" t="e">
        <f t="shared" si="3"/>
        <v>#N/A</v>
      </c>
      <c r="L73" s="66" t="e">
        <f>+VLOOKUP(I73,[1]NHÁP!H$74:L$154,5,0)</f>
        <v>#N/A</v>
      </c>
      <c r="M73" s="45" t="s">
        <v>242</v>
      </c>
    </row>
    <row r="74" spans="1:13" ht="25.5" hidden="1" x14ac:dyDescent="0.2">
      <c r="A74" s="36">
        <v>73</v>
      </c>
      <c r="B74" s="37" t="s">
        <v>126</v>
      </c>
      <c r="C74" s="46">
        <v>44848</v>
      </c>
      <c r="D74" s="37" t="s">
        <v>25</v>
      </c>
      <c r="E74" s="38">
        <v>5286361</v>
      </c>
      <c r="F74" s="38">
        <v>422909</v>
      </c>
      <c r="G74" s="38">
        <f t="shared" si="2"/>
        <v>5709270</v>
      </c>
      <c r="H74" s="39" t="s">
        <v>158</v>
      </c>
      <c r="I74" s="67">
        <v>47679</v>
      </c>
      <c r="J74" s="45" t="e">
        <f>+VLOOKUP(I74,[1]NHÁP!H$74:L$154,3,0)</f>
        <v>#N/A</v>
      </c>
      <c r="K74" s="45" t="e">
        <f t="shared" si="3"/>
        <v>#N/A</v>
      </c>
      <c r="L74" s="66" t="e">
        <f>+VLOOKUP(I74,[1]NHÁP!H$74:L$154,5,0)</f>
        <v>#N/A</v>
      </c>
      <c r="M74" s="45" t="s">
        <v>242</v>
      </c>
    </row>
    <row r="75" spans="1:13" ht="25.5" hidden="1" x14ac:dyDescent="0.2">
      <c r="A75" s="36">
        <v>74</v>
      </c>
      <c r="B75" s="37" t="s">
        <v>127</v>
      </c>
      <c r="C75" s="46">
        <v>44848</v>
      </c>
      <c r="D75" s="37" t="s">
        <v>25</v>
      </c>
      <c r="E75" s="38">
        <v>3209576</v>
      </c>
      <c r="F75" s="38">
        <v>256766</v>
      </c>
      <c r="G75" s="38">
        <f t="shared" si="2"/>
        <v>3466342</v>
      </c>
      <c r="H75" s="39" t="s">
        <v>158</v>
      </c>
      <c r="I75" s="67">
        <v>47680</v>
      </c>
      <c r="J75" s="45" t="e">
        <f>+VLOOKUP(I75,[1]NHÁP!H$74:L$154,3,0)</f>
        <v>#N/A</v>
      </c>
      <c r="K75" s="45" t="e">
        <f t="shared" si="3"/>
        <v>#N/A</v>
      </c>
      <c r="L75" s="66" t="e">
        <f>+VLOOKUP(I75,[1]NHÁP!H$74:L$154,5,0)</f>
        <v>#N/A</v>
      </c>
      <c r="M75" s="45" t="s">
        <v>242</v>
      </c>
    </row>
    <row r="76" spans="1:13" ht="25.5" hidden="1" x14ac:dyDescent="0.2">
      <c r="A76" s="36">
        <v>75</v>
      </c>
      <c r="B76" s="37" t="s">
        <v>128</v>
      </c>
      <c r="C76" s="46">
        <v>44848</v>
      </c>
      <c r="D76" s="37" t="s">
        <v>25</v>
      </c>
      <c r="E76" s="38">
        <v>7107712</v>
      </c>
      <c r="F76" s="38">
        <v>568617</v>
      </c>
      <c r="G76" s="38">
        <f t="shared" si="2"/>
        <v>7676329</v>
      </c>
      <c r="H76" s="39" t="s">
        <v>158</v>
      </c>
      <c r="I76" s="67">
        <v>47685</v>
      </c>
      <c r="J76" s="45" t="e">
        <f>+VLOOKUP(I76,[1]NHÁP!H$74:L$154,3,0)</f>
        <v>#N/A</v>
      </c>
      <c r="K76" s="45" t="e">
        <f t="shared" si="3"/>
        <v>#N/A</v>
      </c>
      <c r="L76" s="66" t="e">
        <f>+VLOOKUP(I76,[1]NHÁP!H$74:L$154,5,0)</f>
        <v>#N/A</v>
      </c>
      <c r="M76" s="45" t="s">
        <v>242</v>
      </c>
    </row>
    <row r="77" spans="1:13" ht="25.5" hidden="1" x14ac:dyDescent="0.2">
      <c r="A77" s="36">
        <v>76</v>
      </c>
      <c r="B77" s="37" t="s">
        <v>129</v>
      </c>
      <c r="C77" s="46">
        <v>44848</v>
      </c>
      <c r="D77" s="37" t="s">
        <v>25</v>
      </c>
      <c r="E77" s="38">
        <v>3664914</v>
      </c>
      <c r="F77" s="38">
        <v>293193</v>
      </c>
      <c r="G77" s="38">
        <f t="shared" si="2"/>
        <v>3958107</v>
      </c>
      <c r="H77" s="39" t="s">
        <v>158</v>
      </c>
      <c r="I77" s="67">
        <v>47688</v>
      </c>
      <c r="J77" s="45" t="e">
        <f>+VLOOKUP(I77,[1]NHÁP!H$74:L$154,3,0)</f>
        <v>#N/A</v>
      </c>
      <c r="K77" s="45" t="e">
        <f t="shared" si="3"/>
        <v>#N/A</v>
      </c>
      <c r="L77" s="66" t="e">
        <f>+VLOOKUP(I77,[1]NHÁP!H$74:L$154,5,0)</f>
        <v>#N/A</v>
      </c>
      <c r="M77" s="45" t="s">
        <v>242</v>
      </c>
    </row>
    <row r="78" spans="1:13" ht="25.5" hidden="1" x14ac:dyDescent="0.2">
      <c r="A78" s="36">
        <v>77</v>
      </c>
      <c r="B78" s="37" t="s">
        <v>130</v>
      </c>
      <c r="C78" s="46">
        <v>44848</v>
      </c>
      <c r="D78" s="37" t="s">
        <v>25</v>
      </c>
      <c r="E78" s="38">
        <v>3331740</v>
      </c>
      <c r="F78" s="38">
        <v>266539</v>
      </c>
      <c r="G78" s="38">
        <f t="shared" si="2"/>
        <v>3598279</v>
      </c>
      <c r="H78" s="39" t="s">
        <v>158</v>
      </c>
      <c r="I78" s="67">
        <v>47690</v>
      </c>
      <c r="J78" s="45" t="e">
        <f>+VLOOKUP(I78,[1]NHÁP!H$74:L$154,3,0)</f>
        <v>#N/A</v>
      </c>
      <c r="K78" s="45" t="e">
        <f t="shared" si="3"/>
        <v>#N/A</v>
      </c>
      <c r="L78" s="66" t="e">
        <f>+VLOOKUP(I78,[1]NHÁP!H$74:L$154,5,0)</f>
        <v>#N/A</v>
      </c>
      <c r="M78" s="45" t="s">
        <v>242</v>
      </c>
    </row>
    <row r="79" spans="1:13" ht="25.5" hidden="1" x14ac:dyDescent="0.2">
      <c r="A79" s="36">
        <v>78</v>
      </c>
      <c r="B79" s="37" t="s">
        <v>131</v>
      </c>
      <c r="C79" s="46">
        <v>44848</v>
      </c>
      <c r="D79" s="37" t="s">
        <v>25</v>
      </c>
      <c r="E79" s="38">
        <v>4553378</v>
      </c>
      <c r="F79" s="38">
        <v>364270</v>
      </c>
      <c r="G79" s="38">
        <f t="shared" si="2"/>
        <v>4917648</v>
      </c>
      <c r="H79" s="39" t="s">
        <v>158</v>
      </c>
      <c r="I79" s="67">
        <v>47691</v>
      </c>
      <c r="J79" s="45" t="e">
        <f>+VLOOKUP(I79,[1]NHÁP!H$74:L$154,3,0)</f>
        <v>#N/A</v>
      </c>
      <c r="K79" s="45" t="e">
        <f t="shared" si="3"/>
        <v>#N/A</v>
      </c>
      <c r="L79" s="66" t="e">
        <f>+VLOOKUP(I79,[1]NHÁP!H$74:L$154,5,0)</f>
        <v>#N/A</v>
      </c>
      <c r="M79" s="45" t="s">
        <v>242</v>
      </c>
    </row>
    <row r="80" spans="1:13" ht="25.5" x14ac:dyDescent="0.2">
      <c r="A80" s="36">
        <v>79</v>
      </c>
      <c r="B80" s="37" t="s">
        <v>132</v>
      </c>
      <c r="C80" s="46">
        <v>44848</v>
      </c>
      <c r="D80" s="37" t="s">
        <v>25</v>
      </c>
      <c r="E80" s="38">
        <v>3132946</v>
      </c>
      <c r="F80" s="38">
        <v>250636</v>
      </c>
      <c r="G80" s="38">
        <f t="shared" si="2"/>
        <v>3383582</v>
      </c>
      <c r="H80" s="39" t="s">
        <v>158</v>
      </c>
      <c r="I80" s="65">
        <v>47693</v>
      </c>
      <c r="J80" s="45" t="e">
        <f>+VLOOKUP(I80,[1]NHÁP!H$74:L$154,3,0)</f>
        <v>#N/A</v>
      </c>
      <c r="K80" s="45" t="e">
        <f t="shared" si="3"/>
        <v>#N/A</v>
      </c>
      <c r="L80" s="66" t="e">
        <f>+VLOOKUP(I80,[1]NHÁP!H$74:L$154,5,0)</f>
        <v>#N/A</v>
      </c>
      <c r="M80" s="45" t="s">
        <v>239</v>
      </c>
    </row>
    <row r="81" spans="1:13" ht="25.5" x14ac:dyDescent="0.2">
      <c r="A81" s="36">
        <v>80</v>
      </c>
      <c r="B81" s="37" t="s">
        <v>133</v>
      </c>
      <c r="C81" s="46">
        <v>44865</v>
      </c>
      <c r="D81" s="37" t="s">
        <v>25</v>
      </c>
      <c r="E81" s="38">
        <v>7781834</v>
      </c>
      <c r="F81" s="38">
        <v>622547</v>
      </c>
      <c r="G81" s="38">
        <f t="shared" si="2"/>
        <v>8404381</v>
      </c>
      <c r="H81" s="39" t="s">
        <v>158</v>
      </c>
      <c r="I81" s="65">
        <v>49514</v>
      </c>
      <c r="J81" s="45" t="e">
        <f>+VLOOKUP(I81,[1]NHÁP!H$74:L$154,3,0)</f>
        <v>#N/A</v>
      </c>
      <c r="K81" s="45" t="e">
        <f t="shared" si="3"/>
        <v>#N/A</v>
      </c>
      <c r="L81" s="66" t="e">
        <f>+VLOOKUP(I81,[1]NHÁP!H$74:L$154,5,0)</f>
        <v>#N/A</v>
      </c>
      <c r="M81" s="45" t="s">
        <v>239</v>
      </c>
    </row>
    <row r="82" spans="1:13" ht="25.5" x14ac:dyDescent="0.2">
      <c r="A82" s="36">
        <v>81</v>
      </c>
      <c r="B82" s="37" t="s">
        <v>134</v>
      </c>
      <c r="C82" s="46">
        <v>44865</v>
      </c>
      <c r="D82" s="37" t="s">
        <v>25</v>
      </c>
      <c r="E82" s="38">
        <v>3234009</v>
      </c>
      <c r="F82" s="38">
        <v>258721</v>
      </c>
      <c r="G82" s="38">
        <f t="shared" si="2"/>
        <v>3492730</v>
      </c>
      <c r="H82" s="39" t="s">
        <v>158</v>
      </c>
      <c r="I82" s="65">
        <v>49515</v>
      </c>
      <c r="J82" s="45" t="e">
        <f>+VLOOKUP(I82,[1]NHÁP!H$74:L$154,3,0)</f>
        <v>#N/A</v>
      </c>
      <c r="K82" s="45" t="e">
        <f t="shared" si="3"/>
        <v>#N/A</v>
      </c>
      <c r="L82" s="66" t="e">
        <f>+VLOOKUP(I82,[1]NHÁP!H$74:L$154,5,0)</f>
        <v>#N/A</v>
      </c>
      <c r="M82" s="45" t="s">
        <v>239</v>
      </c>
    </row>
    <row r="83" spans="1:13" ht="25.5" x14ac:dyDescent="0.2">
      <c r="A83" s="36">
        <v>82</v>
      </c>
      <c r="B83" s="37" t="s">
        <v>135</v>
      </c>
      <c r="C83" s="46">
        <v>44865</v>
      </c>
      <c r="D83" s="37" t="s">
        <v>25</v>
      </c>
      <c r="E83" s="38">
        <v>2223381</v>
      </c>
      <c r="F83" s="38">
        <v>177870</v>
      </c>
      <c r="G83" s="38">
        <f t="shared" si="2"/>
        <v>2401251</v>
      </c>
      <c r="H83" s="39" t="s">
        <v>158</v>
      </c>
      <c r="I83" s="65">
        <v>49517</v>
      </c>
      <c r="J83" s="45" t="e">
        <f>+VLOOKUP(I83,[1]NHÁP!H$74:L$154,3,0)</f>
        <v>#N/A</v>
      </c>
      <c r="K83" s="45" t="e">
        <f t="shared" si="3"/>
        <v>#N/A</v>
      </c>
      <c r="L83" s="66" t="e">
        <f>+VLOOKUP(I83,[1]NHÁP!H$74:L$154,5,0)</f>
        <v>#N/A</v>
      </c>
      <c r="M83" s="45" t="s">
        <v>239</v>
      </c>
    </row>
    <row r="84" spans="1:13" ht="25.5" x14ac:dyDescent="0.2">
      <c r="A84" s="36">
        <v>83</v>
      </c>
      <c r="B84" s="37" t="s">
        <v>136</v>
      </c>
      <c r="C84" s="46">
        <v>44884</v>
      </c>
      <c r="D84" s="37" t="s">
        <v>25</v>
      </c>
      <c r="E84" s="38">
        <v>5684342</v>
      </c>
      <c r="F84" s="38">
        <v>454747</v>
      </c>
      <c r="G84" s="38">
        <f t="shared" si="2"/>
        <v>6139089</v>
      </c>
      <c r="H84" s="39" t="s">
        <v>159</v>
      </c>
      <c r="I84" s="67">
        <v>51812</v>
      </c>
      <c r="J84" s="45" t="e">
        <f>+VLOOKUP(I84,[1]NHÁP!H$74:L$154,3,0)</f>
        <v>#N/A</v>
      </c>
      <c r="K84" s="45" t="e">
        <f t="shared" si="3"/>
        <v>#N/A</v>
      </c>
      <c r="L84" s="66" t="e">
        <f>+VLOOKUP(I84,[1]NHÁP!H$74:L$154,5,0)</f>
        <v>#N/A</v>
      </c>
      <c r="M84" s="45" t="s">
        <v>241</v>
      </c>
    </row>
    <row r="85" spans="1:13" ht="25.5" x14ac:dyDescent="0.2">
      <c r="A85" s="36">
        <v>84</v>
      </c>
      <c r="B85" s="37" t="s">
        <v>137</v>
      </c>
      <c r="C85" s="46">
        <v>44890</v>
      </c>
      <c r="D85" s="37" t="s">
        <v>25</v>
      </c>
      <c r="E85" s="38">
        <v>4710675</v>
      </c>
      <c r="F85" s="38">
        <v>376854</v>
      </c>
      <c r="G85" s="38">
        <f t="shared" si="2"/>
        <v>5087529</v>
      </c>
      <c r="H85" s="39" t="s">
        <v>159</v>
      </c>
      <c r="I85" s="67">
        <v>52672</v>
      </c>
      <c r="J85" s="45" t="e">
        <f>+VLOOKUP(I85,[1]NHÁP!H$74:L$154,3,0)</f>
        <v>#N/A</v>
      </c>
      <c r="K85" s="45" t="e">
        <f t="shared" si="3"/>
        <v>#N/A</v>
      </c>
      <c r="L85" s="66" t="e">
        <f>+VLOOKUP(I85,[1]NHÁP!H$74:L$154,5,0)</f>
        <v>#N/A</v>
      </c>
      <c r="M85" s="45" t="s">
        <v>241</v>
      </c>
    </row>
    <row r="86" spans="1:13" ht="25.5" x14ac:dyDescent="0.2">
      <c r="A86" s="36">
        <v>85</v>
      </c>
      <c r="B86" s="37" t="s">
        <v>138</v>
      </c>
      <c r="C86" s="46">
        <v>44890</v>
      </c>
      <c r="D86" s="37" t="s">
        <v>25</v>
      </c>
      <c r="E86" s="38">
        <v>4042511</v>
      </c>
      <c r="F86" s="38">
        <v>323401</v>
      </c>
      <c r="G86" s="38">
        <f t="shared" si="2"/>
        <v>4365912</v>
      </c>
      <c r="H86" s="39" t="s">
        <v>159</v>
      </c>
      <c r="I86" s="65">
        <v>52674</v>
      </c>
      <c r="J86" s="45" t="e">
        <f>+VLOOKUP(I86,[1]NHÁP!H$74:L$154,3,0)</f>
        <v>#N/A</v>
      </c>
      <c r="K86" s="45" t="e">
        <f t="shared" si="3"/>
        <v>#N/A</v>
      </c>
      <c r="L86" s="66" t="e">
        <f>+VLOOKUP(I86,[1]NHÁP!H$74:L$154,5,0)</f>
        <v>#N/A</v>
      </c>
      <c r="M86" s="45" t="s">
        <v>239</v>
      </c>
    </row>
    <row r="87" spans="1:13" ht="25.5" hidden="1" x14ac:dyDescent="0.2">
      <c r="A87" s="36">
        <v>86</v>
      </c>
      <c r="B87" s="37" t="s">
        <v>139</v>
      </c>
      <c r="C87" s="46">
        <v>44896</v>
      </c>
      <c r="D87" s="37" t="s">
        <v>25</v>
      </c>
      <c r="E87" s="38">
        <v>5962704</v>
      </c>
      <c r="F87" s="38">
        <v>477016</v>
      </c>
      <c r="G87" s="38">
        <f t="shared" si="2"/>
        <v>6439720</v>
      </c>
      <c r="H87" s="39" t="s">
        <v>160</v>
      </c>
      <c r="I87" s="67">
        <v>53802</v>
      </c>
      <c r="J87" s="45" t="e">
        <f>+VLOOKUP(I87,[1]NHÁP!H$74:L$154,3,0)</f>
        <v>#N/A</v>
      </c>
      <c r="K87" s="45" t="e">
        <f t="shared" si="3"/>
        <v>#N/A</v>
      </c>
      <c r="L87" s="66" t="e">
        <f>+VLOOKUP(I87,[1]NHÁP!H$74:L$154,5,0)</f>
        <v>#N/A</v>
      </c>
      <c r="M87" s="45" t="s">
        <v>242</v>
      </c>
    </row>
    <row r="88" spans="1:13" ht="25.5" hidden="1" x14ac:dyDescent="0.2">
      <c r="A88" s="36">
        <v>87</v>
      </c>
      <c r="B88" s="37" t="s">
        <v>140</v>
      </c>
      <c r="C88" s="46">
        <v>44896</v>
      </c>
      <c r="D88" s="37" t="s">
        <v>25</v>
      </c>
      <c r="E88" s="38">
        <v>5659516</v>
      </c>
      <c r="F88" s="38">
        <v>452761</v>
      </c>
      <c r="G88" s="38">
        <f t="shared" si="2"/>
        <v>6112277</v>
      </c>
      <c r="H88" s="39" t="s">
        <v>160</v>
      </c>
      <c r="I88" s="67">
        <v>53803</v>
      </c>
      <c r="J88" s="45" t="e">
        <f>+VLOOKUP(I88,[1]NHÁP!H$74:L$154,3,0)</f>
        <v>#N/A</v>
      </c>
      <c r="K88" s="45" t="e">
        <f t="shared" si="3"/>
        <v>#N/A</v>
      </c>
      <c r="L88" s="66" t="e">
        <f>+VLOOKUP(I88,[1]NHÁP!H$74:L$154,5,0)</f>
        <v>#N/A</v>
      </c>
      <c r="M88" s="45" t="s">
        <v>242</v>
      </c>
    </row>
    <row r="89" spans="1:13" ht="25.5" hidden="1" x14ac:dyDescent="0.2">
      <c r="A89" s="36">
        <v>88</v>
      </c>
      <c r="B89" s="37" t="s">
        <v>141</v>
      </c>
      <c r="C89" s="46">
        <v>44896</v>
      </c>
      <c r="D89" s="37" t="s">
        <v>25</v>
      </c>
      <c r="E89" s="38">
        <v>3436135</v>
      </c>
      <c r="F89" s="38">
        <v>274891</v>
      </c>
      <c r="G89" s="38">
        <f t="shared" si="2"/>
        <v>3711026</v>
      </c>
      <c r="H89" s="39" t="s">
        <v>160</v>
      </c>
      <c r="I89" s="67">
        <v>53804</v>
      </c>
      <c r="J89" s="45" t="e">
        <f>+VLOOKUP(I89,[1]NHÁP!H$74:L$154,3,0)</f>
        <v>#N/A</v>
      </c>
      <c r="K89" s="45" t="e">
        <f t="shared" si="3"/>
        <v>#N/A</v>
      </c>
      <c r="L89" s="66" t="e">
        <f>+VLOOKUP(I89,[1]NHÁP!H$74:L$154,5,0)</f>
        <v>#N/A</v>
      </c>
      <c r="M89" s="45" t="s">
        <v>242</v>
      </c>
    </row>
    <row r="90" spans="1:13" ht="25.5" hidden="1" x14ac:dyDescent="0.2">
      <c r="A90" s="36">
        <v>89</v>
      </c>
      <c r="B90" s="37" t="s">
        <v>142</v>
      </c>
      <c r="C90" s="46">
        <v>44896</v>
      </c>
      <c r="D90" s="37" t="s">
        <v>25</v>
      </c>
      <c r="E90" s="38">
        <v>4042511</v>
      </c>
      <c r="F90" s="38">
        <v>323401</v>
      </c>
      <c r="G90" s="38">
        <f t="shared" si="2"/>
        <v>4365912</v>
      </c>
      <c r="H90" s="39" t="s">
        <v>160</v>
      </c>
      <c r="I90" s="67">
        <v>53805</v>
      </c>
      <c r="J90" s="45" t="e">
        <f>+VLOOKUP(I90,[1]NHÁP!H$74:L$154,3,0)</f>
        <v>#N/A</v>
      </c>
      <c r="K90" s="45" t="e">
        <f t="shared" si="3"/>
        <v>#N/A</v>
      </c>
      <c r="L90" s="66" t="e">
        <f>+VLOOKUP(I90,[1]NHÁP!H$74:L$154,5,0)</f>
        <v>#N/A</v>
      </c>
      <c r="M90" s="45" t="s">
        <v>242</v>
      </c>
    </row>
    <row r="91" spans="1:13" ht="25.5" hidden="1" x14ac:dyDescent="0.2">
      <c r="A91" s="36">
        <v>90</v>
      </c>
      <c r="B91" s="37" t="s">
        <v>143</v>
      </c>
      <c r="C91" s="46">
        <v>44896</v>
      </c>
      <c r="D91" s="37" t="s">
        <v>25</v>
      </c>
      <c r="E91" s="38">
        <v>303188</v>
      </c>
      <c r="F91" s="38">
        <v>24255</v>
      </c>
      <c r="G91" s="38">
        <f t="shared" si="2"/>
        <v>327443</v>
      </c>
      <c r="H91" s="39" t="s">
        <v>160</v>
      </c>
      <c r="I91" s="67">
        <v>53806</v>
      </c>
      <c r="J91" s="45" t="e">
        <f>+VLOOKUP(I91,[1]NHÁP!H$74:L$154,3,0)</f>
        <v>#N/A</v>
      </c>
      <c r="K91" s="45" t="e">
        <f t="shared" si="3"/>
        <v>#N/A</v>
      </c>
      <c r="L91" s="66" t="e">
        <f>+VLOOKUP(I91,[1]NHÁP!H$74:L$154,5,0)</f>
        <v>#N/A</v>
      </c>
      <c r="M91" s="45" t="s">
        <v>242</v>
      </c>
    </row>
    <row r="92" spans="1:13" ht="25.5" hidden="1" x14ac:dyDescent="0.2">
      <c r="A92" s="36">
        <v>91</v>
      </c>
      <c r="B92" s="37" t="s">
        <v>144</v>
      </c>
      <c r="C92" s="46">
        <v>44896</v>
      </c>
      <c r="D92" s="37" t="s">
        <v>25</v>
      </c>
      <c r="E92" s="38">
        <v>3436135</v>
      </c>
      <c r="F92" s="38">
        <v>274891</v>
      </c>
      <c r="G92" s="38">
        <f t="shared" si="2"/>
        <v>3711026</v>
      </c>
      <c r="H92" s="39" t="s">
        <v>160</v>
      </c>
      <c r="I92" s="67">
        <v>53807</v>
      </c>
      <c r="J92" s="45" t="e">
        <f>+VLOOKUP(I92,[1]NHÁP!H$74:L$154,3,0)</f>
        <v>#N/A</v>
      </c>
      <c r="K92" s="45" t="e">
        <f t="shared" si="3"/>
        <v>#N/A</v>
      </c>
      <c r="L92" s="66" t="e">
        <f>+VLOOKUP(I92,[1]NHÁP!H$74:L$154,5,0)</f>
        <v>#N/A</v>
      </c>
      <c r="M92" s="45" t="s">
        <v>242</v>
      </c>
    </row>
    <row r="93" spans="1:13" ht="25.5" hidden="1" x14ac:dyDescent="0.2">
      <c r="A93" s="36">
        <v>92</v>
      </c>
      <c r="B93" s="37" t="s">
        <v>145</v>
      </c>
      <c r="C93" s="46">
        <v>44896</v>
      </c>
      <c r="D93" s="37" t="s">
        <v>25</v>
      </c>
      <c r="E93" s="38">
        <v>4143574</v>
      </c>
      <c r="F93" s="38">
        <v>331486</v>
      </c>
      <c r="G93" s="38">
        <f t="shared" si="2"/>
        <v>4475060</v>
      </c>
      <c r="H93" s="39" t="s">
        <v>160</v>
      </c>
      <c r="I93" s="67">
        <v>53808</v>
      </c>
      <c r="J93" s="45" t="e">
        <f>+VLOOKUP(I93,[1]NHÁP!H$74:L$154,3,0)</f>
        <v>#N/A</v>
      </c>
      <c r="K93" s="45" t="e">
        <f t="shared" si="3"/>
        <v>#N/A</v>
      </c>
      <c r="L93" s="66" t="e">
        <f>+VLOOKUP(I93,[1]NHÁP!H$74:L$154,5,0)</f>
        <v>#N/A</v>
      </c>
      <c r="M93" s="45" t="s">
        <v>242</v>
      </c>
    </row>
    <row r="94" spans="1:13" ht="25.5" x14ac:dyDescent="0.2">
      <c r="A94" s="36">
        <v>93</v>
      </c>
      <c r="B94" s="37" t="s">
        <v>146</v>
      </c>
      <c r="C94" s="46">
        <v>44896</v>
      </c>
      <c r="D94" s="37" t="s">
        <v>25</v>
      </c>
      <c r="E94" s="38">
        <v>5466051</v>
      </c>
      <c r="F94" s="38">
        <v>437284</v>
      </c>
      <c r="G94" s="38">
        <f t="shared" si="2"/>
        <v>5903335</v>
      </c>
      <c r="H94" s="39" t="s">
        <v>160</v>
      </c>
      <c r="I94" s="67">
        <v>53809</v>
      </c>
      <c r="J94" s="45" t="e">
        <f>+VLOOKUP(I94,[1]NHÁP!H$74:L$154,3,0)</f>
        <v>#N/A</v>
      </c>
      <c r="K94" s="45" t="e">
        <f t="shared" si="3"/>
        <v>#N/A</v>
      </c>
      <c r="L94" s="66" t="e">
        <f>+VLOOKUP(I94,[1]NHÁP!H$74:L$154,5,0)</f>
        <v>#N/A</v>
      </c>
      <c r="M94" s="45" t="s">
        <v>241</v>
      </c>
    </row>
    <row r="95" spans="1:13" ht="25.5" hidden="1" x14ac:dyDescent="0.2">
      <c r="A95" s="36">
        <v>94</v>
      </c>
      <c r="B95" s="37" t="s">
        <v>147</v>
      </c>
      <c r="C95" s="46">
        <v>44896</v>
      </c>
      <c r="D95" s="37" t="s">
        <v>25</v>
      </c>
      <c r="E95" s="38">
        <v>1010628</v>
      </c>
      <c r="F95" s="38">
        <v>80850</v>
      </c>
      <c r="G95" s="38">
        <f t="shared" si="2"/>
        <v>1091478</v>
      </c>
      <c r="H95" s="39" t="s">
        <v>160</v>
      </c>
      <c r="I95" s="67">
        <v>53810</v>
      </c>
      <c r="J95" s="45" t="e">
        <f>+VLOOKUP(I95,[1]NHÁP!H$74:L$154,3,0)</f>
        <v>#N/A</v>
      </c>
      <c r="K95" s="45" t="e">
        <f t="shared" si="3"/>
        <v>#N/A</v>
      </c>
      <c r="L95" s="66" t="e">
        <f>+VLOOKUP(I95,[1]NHÁP!H$74:L$154,5,0)</f>
        <v>#N/A</v>
      </c>
      <c r="M95" s="45" t="s">
        <v>242</v>
      </c>
    </row>
    <row r="96" spans="1:13" ht="25.5" hidden="1" x14ac:dyDescent="0.2">
      <c r="A96" s="36">
        <v>95</v>
      </c>
      <c r="B96" s="37" t="s">
        <v>148</v>
      </c>
      <c r="C96" s="46">
        <v>44896</v>
      </c>
      <c r="D96" s="37" t="s">
        <v>25</v>
      </c>
      <c r="E96" s="38">
        <v>505314</v>
      </c>
      <c r="F96" s="38">
        <v>40425</v>
      </c>
      <c r="G96" s="38">
        <f t="shared" si="2"/>
        <v>545739</v>
      </c>
      <c r="H96" s="39" t="s">
        <v>160</v>
      </c>
      <c r="I96" s="67">
        <v>53811</v>
      </c>
      <c r="J96" s="45" t="e">
        <f>+VLOOKUP(I96,[1]NHÁP!H$74:L$154,3,0)</f>
        <v>#N/A</v>
      </c>
      <c r="K96" s="45" t="e">
        <f t="shared" si="3"/>
        <v>#N/A</v>
      </c>
      <c r="L96" s="66" t="e">
        <f>+VLOOKUP(I96,[1]NHÁP!H$74:L$154,5,0)</f>
        <v>#N/A</v>
      </c>
      <c r="M96" s="45" t="s">
        <v>242</v>
      </c>
    </row>
    <row r="97" spans="1:13" ht="25.5" hidden="1" x14ac:dyDescent="0.2">
      <c r="A97" s="36">
        <v>96</v>
      </c>
      <c r="B97" s="37" t="s">
        <v>149</v>
      </c>
      <c r="C97" s="46">
        <v>44909</v>
      </c>
      <c r="D97" s="37" t="s">
        <v>25</v>
      </c>
      <c r="E97" s="38">
        <v>3521487</v>
      </c>
      <c r="F97" s="38">
        <v>281719</v>
      </c>
      <c r="G97" s="38">
        <f t="shared" si="2"/>
        <v>3803206</v>
      </c>
      <c r="H97" s="39" t="s">
        <v>160</v>
      </c>
      <c r="I97" s="67">
        <v>55506</v>
      </c>
      <c r="J97" s="45" t="e">
        <f>+VLOOKUP(I97,[1]NHÁP!H$74:L$154,3,0)</f>
        <v>#N/A</v>
      </c>
      <c r="K97" s="45" t="e">
        <f t="shared" si="3"/>
        <v>#N/A</v>
      </c>
      <c r="L97" s="66" t="e">
        <f>+VLOOKUP(I97,[1]NHÁP!H$74:L$154,5,0)</f>
        <v>#N/A</v>
      </c>
      <c r="M97" s="45" t="s">
        <v>242</v>
      </c>
    </row>
    <row r="98" spans="1:13" ht="25.5" hidden="1" x14ac:dyDescent="0.2">
      <c r="A98" s="36">
        <v>97</v>
      </c>
      <c r="B98" s="37" t="s">
        <v>150</v>
      </c>
      <c r="C98" s="46">
        <v>44916</v>
      </c>
      <c r="D98" s="37" t="s">
        <v>25</v>
      </c>
      <c r="E98" s="38">
        <v>3455421</v>
      </c>
      <c r="F98" s="38">
        <v>276434</v>
      </c>
      <c r="G98" s="38">
        <f t="shared" si="2"/>
        <v>3731855</v>
      </c>
      <c r="H98" s="39" t="s">
        <v>160</v>
      </c>
      <c r="I98" s="67">
        <v>56259</v>
      </c>
      <c r="J98" s="45" t="e">
        <f>+VLOOKUP(I98,[1]NHÁP!H$74:L$154,3,0)</f>
        <v>#N/A</v>
      </c>
      <c r="K98" s="45" t="e">
        <f t="shared" si="3"/>
        <v>#N/A</v>
      </c>
      <c r="L98" s="66" t="e">
        <f>+VLOOKUP(I98,[1]NHÁP!H$74:L$154,5,0)</f>
        <v>#N/A</v>
      </c>
      <c r="M98" s="45" t="s">
        <v>242</v>
      </c>
    </row>
    <row r="99" spans="1:13" ht="25.5" hidden="1" x14ac:dyDescent="0.2">
      <c r="A99" s="36">
        <v>98</v>
      </c>
      <c r="B99" s="37" t="s">
        <v>151</v>
      </c>
      <c r="C99" s="46">
        <v>44919</v>
      </c>
      <c r="D99" s="37" t="s">
        <v>25</v>
      </c>
      <c r="E99" s="38">
        <v>8077167</v>
      </c>
      <c r="F99" s="38">
        <v>646173</v>
      </c>
      <c r="G99" s="38">
        <f t="shared" si="2"/>
        <v>8723340</v>
      </c>
      <c r="H99" s="39" t="s">
        <v>160</v>
      </c>
      <c r="I99" s="67">
        <v>56813</v>
      </c>
      <c r="J99" s="45" t="e">
        <f>+VLOOKUP(I99,[1]NHÁP!H$74:L$154,3,0)</f>
        <v>#N/A</v>
      </c>
      <c r="K99" s="45" t="e">
        <f t="shared" si="3"/>
        <v>#N/A</v>
      </c>
      <c r="L99" s="66" t="e">
        <f>+VLOOKUP(I99,[1]NHÁP!H$74:L$154,5,0)</f>
        <v>#N/A</v>
      </c>
      <c r="M99" s="45" t="s">
        <v>242</v>
      </c>
    </row>
    <row r="100" spans="1:13" ht="25.5" hidden="1" x14ac:dyDescent="0.2">
      <c r="A100" s="36">
        <v>99</v>
      </c>
      <c r="B100" s="37" t="s">
        <v>152</v>
      </c>
      <c r="C100" s="46">
        <v>44922</v>
      </c>
      <c r="D100" s="37" t="s">
        <v>25</v>
      </c>
      <c r="E100" s="38">
        <v>3183302</v>
      </c>
      <c r="F100" s="38">
        <v>254664</v>
      </c>
      <c r="G100" s="38">
        <f t="shared" si="2"/>
        <v>3437966</v>
      </c>
      <c r="H100" s="39" t="s">
        <v>160</v>
      </c>
      <c r="I100" s="67">
        <v>56993</v>
      </c>
      <c r="J100" s="45" t="e">
        <f>+VLOOKUP(I100,[1]NHÁP!H$74:L$154,3,0)</f>
        <v>#N/A</v>
      </c>
      <c r="K100" s="45" t="e">
        <f t="shared" si="3"/>
        <v>#N/A</v>
      </c>
      <c r="L100" s="66" t="e">
        <f>+VLOOKUP(I100,[1]NHÁP!H$74:L$154,5,0)</f>
        <v>#N/A</v>
      </c>
      <c r="M100" s="45" t="s">
        <v>242</v>
      </c>
    </row>
    <row r="101" spans="1:13" ht="25.5" hidden="1" x14ac:dyDescent="0.2">
      <c r="A101" s="36">
        <v>100</v>
      </c>
      <c r="B101" s="37" t="s">
        <v>153</v>
      </c>
      <c r="C101" s="46">
        <v>44925</v>
      </c>
      <c r="D101" s="37" t="s">
        <v>25</v>
      </c>
      <c r="E101" s="38">
        <v>5270624</v>
      </c>
      <c r="F101" s="38">
        <v>421650</v>
      </c>
      <c r="G101" s="38">
        <f t="shared" si="2"/>
        <v>5692274</v>
      </c>
      <c r="H101" s="39" t="s">
        <v>160</v>
      </c>
      <c r="I101" s="67">
        <v>57650</v>
      </c>
      <c r="J101" s="45" t="e">
        <f>+VLOOKUP(I101,[1]NHÁP!H$74:L$154,3,0)</f>
        <v>#N/A</v>
      </c>
      <c r="K101" s="45" t="e">
        <f t="shared" si="3"/>
        <v>#N/A</v>
      </c>
      <c r="L101" s="66" t="e">
        <f>+VLOOKUP(I101,[1]NHÁP!H$74:L$154,5,0)</f>
        <v>#N/A</v>
      </c>
      <c r="M101" s="45" t="s">
        <v>242</v>
      </c>
    </row>
    <row r="102" spans="1:13" ht="25.5" hidden="1" x14ac:dyDescent="0.2">
      <c r="A102" s="36">
        <v>101</v>
      </c>
      <c r="B102" s="37" t="s">
        <v>154</v>
      </c>
      <c r="C102" s="46">
        <v>44926</v>
      </c>
      <c r="D102" s="37" t="s">
        <v>25</v>
      </c>
      <c r="E102" s="38">
        <v>5445607</v>
      </c>
      <c r="F102" s="38">
        <v>435649</v>
      </c>
      <c r="G102" s="38">
        <f t="shared" si="2"/>
        <v>5881256</v>
      </c>
      <c r="H102" s="39" t="s">
        <v>160</v>
      </c>
      <c r="I102" s="67">
        <v>57916</v>
      </c>
      <c r="J102" s="45" t="e">
        <f>+VLOOKUP(I102,[1]NHÁP!H$74:L$154,3,0)</f>
        <v>#N/A</v>
      </c>
      <c r="K102" s="45" t="e">
        <f t="shared" si="3"/>
        <v>#N/A</v>
      </c>
      <c r="L102" s="66" t="e">
        <f>+VLOOKUP(I102,[1]NHÁP!H$74:L$154,5,0)</f>
        <v>#N/A</v>
      </c>
      <c r="M102" s="45" t="s">
        <v>242</v>
      </c>
    </row>
    <row r="103" spans="1:13" ht="18.75" hidden="1" customHeight="1" x14ac:dyDescent="0.2">
      <c r="A103" s="40"/>
      <c r="B103" s="40"/>
      <c r="C103" s="42"/>
      <c r="D103" s="76" t="s">
        <v>17</v>
      </c>
      <c r="E103" s="77"/>
      <c r="F103" s="78"/>
      <c r="G103" s="43">
        <f>+SUBTOTAL(9,G2:G102)</f>
        <v>42888835</v>
      </c>
      <c r="H103" s="41"/>
    </row>
    <row r="104" spans="1:13" ht="18.75" customHeight="1" x14ac:dyDescent="0.2">
      <c r="G104" s="45">
        <v>-12210104</v>
      </c>
      <c r="H104" s="45" t="s">
        <v>244</v>
      </c>
    </row>
    <row r="105" spans="1:13" ht="18.75" customHeight="1" x14ac:dyDescent="0.2">
      <c r="G105" s="35"/>
    </row>
    <row r="107" spans="1:13" ht="18.75" customHeight="1" x14ac:dyDescent="0.2">
      <c r="E107" s="47"/>
      <c r="F107" s="47"/>
    </row>
  </sheetData>
  <autoFilter ref="A1:M103">
    <filterColumn colId="12">
      <filters>
        <filter val="đã ghi nhận 31.12.2022"/>
        <filter val="hóa đơn 2022, Seven ghi nhận 2023"/>
      </filters>
    </filterColumn>
  </autoFilter>
  <mergeCells count="1">
    <mergeCell ref="D103:F103"/>
  </mergeCells>
  <conditionalFormatting sqref="B4">
    <cfRule type="duplicateValues" dxfId="14" priority="7"/>
  </conditionalFormatting>
  <conditionalFormatting sqref="B3">
    <cfRule type="duplicateValues" dxfId="13" priority="5"/>
  </conditionalFormatting>
  <conditionalFormatting sqref="B2">
    <cfRule type="duplicateValues" dxfId="12" priority="4"/>
  </conditionalFormatting>
  <conditionalFormatting sqref="B5:B102">
    <cfRule type="duplicateValues" dxfId="11" priority="27"/>
  </conditionalFormatting>
  <conditionalFormatting sqref="I105:I110">
    <cfRule type="duplicateValues" dxfId="10" priority="2"/>
    <cfRule type="duplicateValues" dxfId="9" priority="3"/>
  </conditionalFormatting>
  <conditionalFormatting sqref="I1:I1048576">
    <cfRule type="duplicateValues" dxfId="8" priority="1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A7" workbookViewId="0">
      <selection activeCell="J16" activeCellId="2" sqref="J2:J8 J10:J11 J16"/>
    </sheetView>
  </sheetViews>
  <sheetFormatPr defaultRowHeight="15" x14ac:dyDescent="0.25"/>
  <cols>
    <col min="2" max="2" width="11.5703125" bestFit="1" customWidth="1"/>
    <col min="3" max="3" width="12.140625" bestFit="1" customWidth="1"/>
    <col min="4" max="4" width="20.5703125" bestFit="1" customWidth="1"/>
    <col min="5" max="5" width="14.85546875" bestFit="1" customWidth="1"/>
    <col min="6" max="6" width="18.140625" bestFit="1" customWidth="1"/>
    <col min="7" max="7" width="15.28515625" bestFit="1" customWidth="1"/>
    <col min="8" max="8" width="10.85546875" bestFit="1" customWidth="1"/>
    <col min="9" max="9" width="16.28515625" bestFit="1" customWidth="1"/>
    <col min="10" max="10" width="14.28515625" bestFit="1" customWidth="1"/>
    <col min="12" max="12" width="12.7109375" bestFit="1" customWidth="1"/>
    <col min="13" max="13" width="34.42578125" bestFit="1" customWidth="1"/>
    <col min="14" max="14" width="47.28515625" bestFit="1" customWidth="1"/>
  </cols>
  <sheetData>
    <row r="1" spans="1:15" ht="45" x14ac:dyDescent="0.25">
      <c r="A1" s="54" t="s">
        <v>161</v>
      </c>
      <c r="B1" s="54" t="s">
        <v>162</v>
      </c>
      <c r="C1" s="54" t="s">
        <v>163</v>
      </c>
      <c r="D1" s="54" t="s">
        <v>164</v>
      </c>
      <c r="E1" s="54" t="s">
        <v>165</v>
      </c>
      <c r="F1" s="54" t="s">
        <v>166</v>
      </c>
      <c r="G1" s="54" t="s">
        <v>167</v>
      </c>
      <c r="H1" s="54" t="s">
        <v>11</v>
      </c>
      <c r="I1" s="54" t="s">
        <v>168</v>
      </c>
      <c r="J1" s="55" t="s">
        <v>169</v>
      </c>
      <c r="K1" s="55" t="s">
        <v>170</v>
      </c>
      <c r="L1" s="56" t="s">
        <v>171</v>
      </c>
      <c r="M1" s="54" t="s">
        <v>172</v>
      </c>
      <c r="N1" s="54" t="s">
        <v>173</v>
      </c>
    </row>
    <row r="2" spans="1:15" x14ac:dyDescent="0.25">
      <c r="A2" s="57" t="s">
        <v>174</v>
      </c>
      <c r="B2" s="57" t="s">
        <v>175</v>
      </c>
      <c r="C2" s="58">
        <v>44926</v>
      </c>
      <c r="D2" s="58">
        <v>44917</v>
      </c>
      <c r="E2" s="58">
        <v>44926</v>
      </c>
      <c r="F2" s="59" t="s">
        <v>176</v>
      </c>
      <c r="G2" s="57" t="s">
        <v>27</v>
      </c>
      <c r="H2" s="60">
        <v>1827</v>
      </c>
      <c r="I2" s="57" t="s">
        <v>177</v>
      </c>
      <c r="J2" s="61">
        <v>1393974</v>
      </c>
      <c r="K2" s="57" t="s">
        <v>178</v>
      </c>
      <c r="L2" s="62">
        <v>44984</v>
      </c>
      <c r="M2" s="57" t="s">
        <v>179</v>
      </c>
      <c r="N2" s="57" t="s">
        <v>27</v>
      </c>
      <c r="O2" t="s">
        <v>237</v>
      </c>
    </row>
    <row r="3" spans="1:15" x14ac:dyDescent="0.25">
      <c r="A3" s="57" t="s">
        <v>174</v>
      </c>
      <c r="B3" s="57" t="s">
        <v>175</v>
      </c>
      <c r="C3" s="58">
        <v>44926</v>
      </c>
      <c r="D3" s="58">
        <v>44917</v>
      </c>
      <c r="E3" s="58">
        <v>44926</v>
      </c>
      <c r="F3" s="59" t="s">
        <v>180</v>
      </c>
      <c r="G3" s="57" t="s">
        <v>27</v>
      </c>
      <c r="H3" s="60">
        <v>82</v>
      </c>
      <c r="I3" s="57" t="s">
        <v>181</v>
      </c>
      <c r="J3" s="61">
        <v>218296</v>
      </c>
      <c r="K3" s="57" t="s">
        <v>178</v>
      </c>
      <c r="L3" s="62">
        <v>44984</v>
      </c>
      <c r="M3" s="57" t="s">
        <v>179</v>
      </c>
      <c r="N3" s="57" t="s">
        <v>27</v>
      </c>
      <c r="O3" t="s">
        <v>237</v>
      </c>
    </row>
    <row r="4" spans="1:15" x14ac:dyDescent="0.25">
      <c r="A4" s="57" t="s">
        <v>174</v>
      </c>
      <c r="B4" s="57" t="s">
        <v>175</v>
      </c>
      <c r="C4" s="58">
        <v>44926</v>
      </c>
      <c r="D4" s="58">
        <v>44926</v>
      </c>
      <c r="E4" s="58">
        <v>44926</v>
      </c>
      <c r="F4" s="59" t="s">
        <v>182</v>
      </c>
      <c r="G4" s="57" t="s">
        <v>27</v>
      </c>
      <c r="H4" s="57" t="s">
        <v>183</v>
      </c>
      <c r="I4" s="57" t="s">
        <v>183</v>
      </c>
      <c r="J4" s="61">
        <v>600000</v>
      </c>
      <c r="K4" s="57" t="s">
        <v>178</v>
      </c>
      <c r="L4" s="62">
        <v>44984</v>
      </c>
      <c r="M4" s="57" t="s">
        <v>27</v>
      </c>
      <c r="N4" s="57" t="s">
        <v>184</v>
      </c>
      <c r="O4" t="s">
        <v>238</v>
      </c>
    </row>
    <row r="5" spans="1:15" x14ac:dyDescent="0.25">
      <c r="A5" s="57" t="s">
        <v>174</v>
      </c>
      <c r="B5" s="57" t="s">
        <v>175</v>
      </c>
      <c r="C5" s="58">
        <v>44895</v>
      </c>
      <c r="D5" s="58">
        <v>44887</v>
      </c>
      <c r="E5" s="58">
        <v>44895</v>
      </c>
      <c r="F5" s="59" t="s">
        <v>185</v>
      </c>
      <c r="G5" s="57" t="s">
        <v>27</v>
      </c>
      <c r="H5" s="60">
        <v>1655</v>
      </c>
      <c r="I5" s="57" t="s">
        <v>186</v>
      </c>
      <c r="J5" s="61">
        <v>971194</v>
      </c>
      <c r="K5" s="57" t="s">
        <v>178</v>
      </c>
      <c r="L5" s="62">
        <v>44984</v>
      </c>
      <c r="M5" s="57" t="s">
        <v>187</v>
      </c>
      <c r="N5" s="57" t="s">
        <v>27</v>
      </c>
      <c r="O5" t="s">
        <v>237</v>
      </c>
    </row>
    <row r="6" spans="1:15" x14ac:dyDescent="0.25">
      <c r="A6" s="57" t="s">
        <v>174</v>
      </c>
      <c r="B6" s="57" t="s">
        <v>175</v>
      </c>
      <c r="C6" s="58">
        <v>44895</v>
      </c>
      <c r="D6" s="58">
        <v>44895</v>
      </c>
      <c r="E6" s="58">
        <v>44895</v>
      </c>
      <c r="F6" s="59" t="s">
        <v>188</v>
      </c>
      <c r="G6" s="57" t="s">
        <v>27</v>
      </c>
      <c r="H6" s="60">
        <v>1594</v>
      </c>
      <c r="I6" s="57" t="s">
        <v>189</v>
      </c>
      <c r="J6" s="61">
        <v>3376150</v>
      </c>
      <c r="K6" s="57" t="s">
        <v>178</v>
      </c>
      <c r="L6" s="62">
        <v>44984</v>
      </c>
      <c r="M6" s="57" t="s">
        <v>27</v>
      </c>
      <c r="N6" s="57" t="s">
        <v>190</v>
      </c>
      <c r="O6" t="s">
        <v>238</v>
      </c>
    </row>
    <row r="7" spans="1:15" x14ac:dyDescent="0.25">
      <c r="A7" s="57" t="s">
        <v>174</v>
      </c>
      <c r="B7" s="57" t="s">
        <v>175</v>
      </c>
      <c r="C7" s="58">
        <v>44895</v>
      </c>
      <c r="D7" s="58">
        <v>44895</v>
      </c>
      <c r="E7" s="58">
        <v>44895</v>
      </c>
      <c r="F7" s="59" t="s">
        <v>191</v>
      </c>
      <c r="G7" s="57" t="s">
        <v>27</v>
      </c>
      <c r="H7" s="57" t="s">
        <v>192</v>
      </c>
      <c r="I7" s="57" t="s">
        <v>192</v>
      </c>
      <c r="J7" s="61">
        <v>1800000</v>
      </c>
      <c r="K7" s="57" t="s">
        <v>178</v>
      </c>
      <c r="L7" s="62">
        <v>44984</v>
      </c>
      <c r="M7" s="57" t="s">
        <v>27</v>
      </c>
      <c r="N7" s="57" t="s">
        <v>193</v>
      </c>
      <c r="O7" t="s">
        <v>238</v>
      </c>
    </row>
    <row r="8" spans="1:15" x14ac:dyDescent="0.25">
      <c r="A8" s="57" t="s">
        <v>174</v>
      </c>
      <c r="B8" s="57" t="s">
        <v>175</v>
      </c>
      <c r="C8" s="58">
        <v>44895</v>
      </c>
      <c r="D8" s="58">
        <v>44893</v>
      </c>
      <c r="E8" s="58">
        <v>44893</v>
      </c>
      <c r="F8" s="59" t="s">
        <v>194</v>
      </c>
      <c r="G8" s="57" t="s">
        <v>27</v>
      </c>
      <c r="H8" s="60">
        <v>1527</v>
      </c>
      <c r="I8" s="57" t="s">
        <v>195</v>
      </c>
      <c r="J8" s="61">
        <v>439611</v>
      </c>
      <c r="K8" s="57" t="s">
        <v>178</v>
      </c>
      <c r="L8" s="62">
        <v>44984</v>
      </c>
      <c r="M8" s="57" t="s">
        <v>27</v>
      </c>
      <c r="N8" s="57" t="s">
        <v>196</v>
      </c>
      <c r="O8" t="s">
        <v>238</v>
      </c>
    </row>
    <row r="9" spans="1:15" x14ac:dyDescent="0.25">
      <c r="A9" s="57" t="s">
        <v>174</v>
      </c>
      <c r="B9" s="57" t="s">
        <v>175</v>
      </c>
      <c r="C9" s="58">
        <v>44926</v>
      </c>
      <c r="D9" s="58">
        <v>44935</v>
      </c>
      <c r="E9" s="58">
        <v>44890</v>
      </c>
      <c r="F9" s="59" t="s">
        <v>197</v>
      </c>
      <c r="G9" s="57" t="s">
        <v>198</v>
      </c>
      <c r="H9" s="60">
        <v>52674</v>
      </c>
      <c r="I9" s="57" t="s">
        <v>199</v>
      </c>
      <c r="J9" s="61">
        <v>-4365912</v>
      </c>
      <c r="K9" s="57" t="s">
        <v>178</v>
      </c>
      <c r="L9" s="62">
        <v>44984</v>
      </c>
      <c r="M9" s="57" t="s">
        <v>200</v>
      </c>
      <c r="N9" s="57" t="s">
        <v>27</v>
      </c>
    </row>
    <row r="10" spans="1:15" x14ac:dyDescent="0.25">
      <c r="A10" s="57" t="s">
        <v>174</v>
      </c>
      <c r="B10" s="57" t="s">
        <v>175</v>
      </c>
      <c r="C10" s="58">
        <v>44865</v>
      </c>
      <c r="D10" s="58">
        <v>44856</v>
      </c>
      <c r="E10" s="58">
        <v>44865</v>
      </c>
      <c r="F10" s="59" t="s">
        <v>201</v>
      </c>
      <c r="G10" s="57" t="s">
        <v>27</v>
      </c>
      <c r="H10" s="60">
        <v>1456</v>
      </c>
      <c r="I10" s="57" t="s">
        <v>202</v>
      </c>
      <c r="J10" s="61">
        <v>1418925</v>
      </c>
      <c r="K10" s="57" t="s">
        <v>178</v>
      </c>
      <c r="L10" s="62">
        <v>44984</v>
      </c>
      <c r="M10" s="57" t="s">
        <v>203</v>
      </c>
      <c r="N10" s="57" t="s">
        <v>27</v>
      </c>
      <c r="O10" t="s">
        <v>237</v>
      </c>
    </row>
    <row r="11" spans="1:15" x14ac:dyDescent="0.25">
      <c r="A11" s="57" t="s">
        <v>174</v>
      </c>
      <c r="B11" s="57" t="s">
        <v>175</v>
      </c>
      <c r="C11" s="58">
        <v>44865</v>
      </c>
      <c r="D11" s="58">
        <v>44856</v>
      </c>
      <c r="E11" s="58">
        <v>44865</v>
      </c>
      <c r="F11" s="59" t="s">
        <v>204</v>
      </c>
      <c r="G11" s="57" t="s">
        <v>27</v>
      </c>
      <c r="H11" s="60">
        <v>46</v>
      </c>
      <c r="I11" s="57" t="s">
        <v>205</v>
      </c>
      <c r="J11" s="61">
        <v>109148</v>
      </c>
      <c r="K11" s="57" t="s">
        <v>178</v>
      </c>
      <c r="L11" s="62">
        <v>44984</v>
      </c>
      <c r="M11" s="57" t="s">
        <v>203</v>
      </c>
      <c r="N11" s="57" t="s">
        <v>27</v>
      </c>
      <c r="O11" t="s">
        <v>237</v>
      </c>
    </row>
    <row r="12" spans="1:15" x14ac:dyDescent="0.25">
      <c r="A12" s="57" t="s">
        <v>174</v>
      </c>
      <c r="B12" s="57" t="s">
        <v>175</v>
      </c>
      <c r="C12" s="58">
        <v>44926</v>
      </c>
      <c r="D12" s="58">
        <v>44935</v>
      </c>
      <c r="E12" s="58">
        <v>44865</v>
      </c>
      <c r="F12" s="59" t="s">
        <v>206</v>
      </c>
      <c r="G12" s="57" t="s">
        <v>207</v>
      </c>
      <c r="H12" s="60">
        <v>49514</v>
      </c>
      <c r="I12" s="57" t="s">
        <v>208</v>
      </c>
      <c r="J12" s="61">
        <v>-8404381</v>
      </c>
      <c r="K12" s="57" t="s">
        <v>178</v>
      </c>
      <c r="L12" s="62">
        <v>44984</v>
      </c>
      <c r="M12" s="57" t="s">
        <v>209</v>
      </c>
      <c r="N12" s="57" t="s">
        <v>27</v>
      </c>
    </row>
    <row r="13" spans="1:15" x14ac:dyDescent="0.25">
      <c r="A13" s="57" t="s">
        <v>174</v>
      </c>
      <c r="B13" s="57" t="s">
        <v>175</v>
      </c>
      <c r="C13" s="58">
        <v>44926</v>
      </c>
      <c r="D13" s="58">
        <v>44935</v>
      </c>
      <c r="E13" s="58">
        <v>44865</v>
      </c>
      <c r="F13" s="59" t="s">
        <v>210</v>
      </c>
      <c r="G13" s="57" t="s">
        <v>211</v>
      </c>
      <c r="H13" s="60">
        <v>49515</v>
      </c>
      <c r="I13" s="57" t="s">
        <v>212</v>
      </c>
      <c r="J13" s="61">
        <v>-3492730</v>
      </c>
      <c r="K13" s="57" t="s">
        <v>178</v>
      </c>
      <c r="L13" s="62">
        <v>44984</v>
      </c>
      <c r="M13" s="57" t="s">
        <v>213</v>
      </c>
      <c r="N13" s="57" t="s">
        <v>27</v>
      </c>
    </row>
    <row r="14" spans="1:15" x14ac:dyDescent="0.25">
      <c r="A14" s="57" t="s">
        <v>174</v>
      </c>
      <c r="B14" s="57" t="s">
        <v>175</v>
      </c>
      <c r="C14" s="58">
        <v>44926</v>
      </c>
      <c r="D14" s="58">
        <v>44935</v>
      </c>
      <c r="E14" s="58">
        <v>44865</v>
      </c>
      <c r="F14" s="59" t="s">
        <v>214</v>
      </c>
      <c r="G14" s="57" t="s">
        <v>215</v>
      </c>
      <c r="H14" s="60">
        <v>49517</v>
      </c>
      <c r="I14" s="57" t="s">
        <v>216</v>
      </c>
      <c r="J14" s="61">
        <v>-2401251</v>
      </c>
      <c r="K14" s="57" t="s">
        <v>178</v>
      </c>
      <c r="L14" s="62">
        <v>44984</v>
      </c>
      <c r="M14" s="57" t="s">
        <v>217</v>
      </c>
      <c r="N14" s="57" t="s">
        <v>27</v>
      </c>
    </row>
    <row r="15" spans="1:15" x14ac:dyDescent="0.25">
      <c r="A15" s="57" t="s">
        <v>174</v>
      </c>
      <c r="B15" s="57" t="s">
        <v>175</v>
      </c>
      <c r="C15" s="58">
        <v>44926</v>
      </c>
      <c r="D15" s="58">
        <v>44935</v>
      </c>
      <c r="E15" s="58">
        <v>44848</v>
      </c>
      <c r="F15" s="59" t="s">
        <v>218</v>
      </c>
      <c r="G15" s="57" t="s">
        <v>219</v>
      </c>
      <c r="H15" s="60">
        <v>47693</v>
      </c>
      <c r="I15" s="57" t="s">
        <v>220</v>
      </c>
      <c r="J15" s="61">
        <v>-3383582</v>
      </c>
      <c r="K15" s="57" t="s">
        <v>178</v>
      </c>
      <c r="L15" s="62">
        <v>44984</v>
      </c>
      <c r="M15" s="57" t="s">
        <v>221</v>
      </c>
      <c r="N15" s="57" t="s">
        <v>27</v>
      </c>
    </row>
    <row r="16" spans="1:15" x14ac:dyDescent="0.25">
      <c r="A16" s="57" t="s">
        <v>174</v>
      </c>
      <c r="B16" s="57" t="s">
        <v>175</v>
      </c>
      <c r="C16" s="58">
        <v>44834</v>
      </c>
      <c r="D16" s="58">
        <v>44826</v>
      </c>
      <c r="E16" s="58">
        <v>44834</v>
      </c>
      <c r="F16" s="59" t="s">
        <v>222</v>
      </c>
      <c r="G16" s="57" t="s">
        <v>27</v>
      </c>
      <c r="H16" s="60">
        <v>1181</v>
      </c>
      <c r="I16" s="57" t="s">
        <v>223</v>
      </c>
      <c r="J16" s="61">
        <v>1882806</v>
      </c>
      <c r="K16" s="57" t="s">
        <v>178</v>
      </c>
      <c r="L16" s="62">
        <v>44984</v>
      </c>
      <c r="M16" s="57" t="s">
        <v>224</v>
      </c>
      <c r="N16" s="57" t="s">
        <v>27</v>
      </c>
      <c r="O16" t="s">
        <v>237</v>
      </c>
    </row>
    <row r="17" spans="1:14" x14ac:dyDescent="0.25">
      <c r="A17" s="57" t="s">
        <v>174</v>
      </c>
      <c r="B17" s="57" t="s">
        <v>175</v>
      </c>
      <c r="C17" s="58">
        <v>44926</v>
      </c>
      <c r="D17" s="58">
        <v>44935</v>
      </c>
      <c r="E17" s="58">
        <v>44749</v>
      </c>
      <c r="F17" s="59" t="s">
        <v>225</v>
      </c>
      <c r="G17" s="57" t="s">
        <v>226</v>
      </c>
      <c r="H17" s="60">
        <v>23476</v>
      </c>
      <c r="I17" s="57" t="s">
        <v>227</v>
      </c>
      <c r="J17" s="61">
        <v>-3711026</v>
      </c>
      <c r="K17" s="57" t="s">
        <v>178</v>
      </c>
      <c r="L17" s="62">
        <v>44984</v>
      </c>
      <c r="M17" s="57" t="s">
        <v>228</v>
      </c>
      <c r="N17" s="57" t="s">
        <v>27</v>
      </c>
    </row>
    <row r="18" spans="1:14" x14ac:dyDescent="0.25">
      <c r="J18" s="63">
        <f>SUM(J2:J17)</f>
        <v>-13548778</v>
      </c>
    </row>
    <row r="22" spans="1:14" x14ac:dyDescent="0.25">
      <c r="J22" s="63">
        <f>-J18</f>
        <v>13548778</v>
      </c>
      <c r="K22" t="s">
        <v>243</v>
      </c>
    </row>
    <row r="23" spans="1:14" x14ac:dyDescent="0.25">
      <c r="J23" s="49">
        <v>17129953</v>
      </c>
    </row>
    <row r="24" spans="1:14" x14ac:dyDescent="0.25">
      <c r="J24" s="63">
        <f>SUM(J22:J23)</f>
        <v>30678731</v>
      </c>
    </row>
  </sheetData>
  <conditionalFormatting sqref="H1:H1048576">
    <cfRule type="duplicateValues" dxfId="7" priority="2"/>
    <cfRule type="duplicateValues" dxfId="6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pane ySplit="1" topLeftCell="A6" activePane="bottomLeft" state="frozen"/>
      <selection pane="bottomLeft" activeCell="G17" sqref="G17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40.42578125" style="35" customWidth="1"/>
    <col min="5" max="6" width="18.5703125" style="35" customWidth="1"/>
    <col min="7" max="7" width="18.5703125" style="45" customWidth="1"/>
    <col min="8" max="8" width="15.28515625" style="45" customWidth="1"/>
    <col min="9" max="9" width="9.140625" style="35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8" ht="27.75" customHeight="1" x14ac:dyDescent="0.2">
      <c r="A1" s="32" t="s">
        <v>12</v>
      </c>
      <c r="B1" s="32" t="s">
        <v>11</v>
      </c>
      <c r="C1" s="33" t="s">
        <v>10</v>
      </c>
      <c r="D1" s="32" t="s">
        <v>13</v>
      </c>
      <c r="E1" s="32" t="s">
        <v>14</v>
      </c>
      <c r="F1" s="32" t="s">
        <v>0</v>
      </c>
      <c r="G1" s="32" t="s">
        <v>15</v>
      </c>
      <c r="H1" s="34" t="s">
        <v>16</v>
      </c>
    </row>
    <row r="2" spans="1:8" ht="25.5" x14ac:dyDescent="0.2">
      <c r="A2" s="36">
        <v>1</v>
      </c>
      <c r="B2" s="52">
        <v>1064</v>
      </c>
      <c r="C2" s="46">
        <v>44592</v>
      </c>
      <c r="D2" s="37" t="s">
        <v>25</v>
      </c>
      <c r="E2" s="38">
        <v>344029</v>
      </c>
      <c r="F2" s="38">
        <v>34403</v>
      </c>
      <c r="G2" s="38">
        <f>+E2+F2</f>
        <v>378432</v>
      </c>
      <c r="H2" s="39"/>
    </row>
    <row r="3" spans="1:8" ht="25.5" x14ac:dyDescent="0.2">
      <c r="A3" s="36">
        <v>2</v>
      </c>
      <c r="B3" s="52">
        <v>97</v>
      </c>
      <c r="C3" s="46">
        <v>44621</v>
      </c>
      <c r="D3" s="37" t="s">
        <v>25</v>
      </c>
      <c r="E3" s="38">
        <v>609907</v>
      </c>
      <c r="F3" s="38">
        <v>48793</v>
      </c>
      <c r="G3" s="38">
        <f t="shared" ref="G3:G8" si="0">+E3+F3</f>
        <v>658700</v>
      </c>
      <c r="H3" s="39"/>
    </row>
    <row r="4" spans="1:8" ht="25.5" x14ac:dyDescent="0.2">
      <c r="A4" s="36">
        <v>3</v>
      </c>
      <c r="B4" s="52">
        <v>210</v>
      </c>
      <c r="C4" s="46">
        <v>44712</v>
      </c>
      <c r="D4" s="37" t="s">
        <v>25</v>
      </c>
      <c r="E4" s="38">
        <v>550960</v>
      </c>
      <c r="F4" s="38">
        <v>44077</v>
      </c>
      <c r="G4" s="38">
        <f t="shared" si="0"/>
        <v>595037</v>
      </c>
      <c r="H4" s="39"/>
    </row>
    <row r="5" spans="1:8" ht="25.5" x14ac:dyDescent="0.2">
      <c r="A5" s="36">
        <v>4</v>
      </c>
      <c r="B5" s="52">
        <v>365</v>
      </c>
      <c r="C5" s="46">
        <v>44712</v>
      </c>
      <c r="D5" s="37" t="s">
        <v>25</v>
      </c>
      <c r="E5" s="38">
        <v>1043211</v>
      </c>
      <c r="F5" s="38">
        <v>83457</v>
      </c>
      <c r="G5" s="38">
        <f t="shared" si="0"/>
        <v>1126668</v>
      </c>
      <c r="H5" s="39"/>
    </row>
    <row r="6" spans="1:8" ht="25.5" x14ac:dyDescent="0.2">
      <c r="A6" s="36">
        <v>5</v>
      </c>
      <c r="B6" s="52">
        <v>492</v>
      </c>
      <c r="C6" s="46">
        <v>44713</v>
      </c>
      <c r="D6" s="37" t="s">
        <v>25</v>
      </c>
      <c r="E6" s="38">
        <v>1162403</v>
      </c>
      <c r="F6" s="38">
        <v>92992</v>
      </c>
      <c r="G6" s="38">
        <f t="shared" si="0"/>
        <v>1255395</v>
      </c>
      <c r="H6" s="39"/>
    </row>
    <row r="7" spans="1:8" ht="25.5" x14ac:dyDescent="0.2">
      <c r="A7" s="36">
        <v>6</v>
      </c>
      <c r="B7" s="52">
        <v>693</v>
      </c>
      <c r="C7" s="46">
        <v>44742</v>
      </c>
      <c r="D7" s="37" t="s">
        <v>25</v>
      </c>
      <c r="E7" s="38">
        <v>1920316</v>
      </c>
      <c r="F7" s="38">
        <v>153626</v>
      </c>
      <c r="G7" s="38">
        <f t="shared" si="0"/>
        <v>2073942</v>
      </c>
      <c r="H7" s="39"/>
    </row>
    <row r="8" spans="1:8" ht="25.5" x14ac:dyDescent="0.2">
      <c r="A8" s="36">
        <v>7</v>
      </c>
      <c r="B8" s="52">
        <v>896</v>
      </c>
      <c r="C8" s="46">
        <v>44773</v>
      </c>
      <c r="D8" s="37" t="s">
        <v>25</v>
      </c>
      <c r="E8" s="38">
        <v>801840</v>
      </c>
      <c r="F8" s="38">
        <v>64147</v>
      </c>
      <c r="G8" s="38">
        <f t="shared" si="0"/>
        <v>865987</v>
      </c>
      <c r="H8" s="39"/>
    </row>
    <row r="9" spans="1:8" ht="25.5" x14ac:dyDescent="0.2">
      <c r="A9" s="36">
        <v>8</v>
      </c>
      <c r="B9" s="52">
        <v>1007</v>
      </c>
      <c r="C9" s="46">
        <v>44804</v>
      </c>
      <c r="D9" s="37" t="s">
        <v>25</v>
      </c>
      <c r="E9" s="38">
        <v>631646</v>
      </c>
      <c r="F9" s="38">
        <v>50532</v>
      </c>
      <c r="G9" s="38">
        <f t="shared" ref="G9:G16" si="1">+E9+F9</f>
        <v>682178</v>
      </c>
      <c r="H9" s="39"/>
    </row>
    <row r="10" spans="1:8" ht="25.5" x14ac:dyDescent="0.2">
      <c r="A10" s="36">
        <v>9</v>
      </c>
      <c r="B10" s="52">
        <v>8</v>
      </c>
      <c r="C10" s="46">
        <v>44804</v>
      </c>
      <c r="D10" s="37" t="s">
        <v>26</v>
      </c>
      <c r="E10" s="38">
        <v>85904</v>
      </c>
      <c r="F10" s="38">
        <v>6872</v>
      </c>
      <c r="G10" s="38">
        <f t="shared" si="1"/>
        <v>92776</v>
      </c>
      <c r="H10" s="39"/>
    </row>
    <row r="11" spans="1:8" ht="25.5" x14ac:dyDescent="0.2">
      <c r="A11" s="36">
        <v>10</v>
      </c>
      <c r="B11" s="53">
        <v>1181</v>
      </c>
      <c r="C11" s="46">
        <v>44834</v>
      </c>
      <c r="D11" s="37" t="s">
        <v>25</v>
      </c>
      <c r="E11" s="38">
        <v>1743339</v>
      </c>
      <c r="F11" s="38">
        <v>139467</v>
      </c>
      <c r="G11" s="38">
        <f t="shared" si="1"/>
        <v>1882806</v>
      </c>
      <c r="H11" s="39"/>
    </row>
    <row r="12" spans="1:8" ht="25.5" x14ac:dyDescent="0.2">
      <c r="A12" s="36">
        <v>11</v>
      </c>
      <c r="B12" s="53">
        <v>46</v>
      </c>
      <c r="C12" s="46">
        <v>44865</v>
      </c>
      <c r="D12" s="37" t="s">
        <v>25</v>
      </c>
      <c r="E12" s="38">
        <v>101063</v>
      </c>
      <c r="F12" s="38">
        <v>8085</v>
      </c>
      <c r="G12" s="38">
        <f t="shared" si="1"/>
        <v>109148</v>
      </c>
      <c r="H12" s="39"/>
    </row>
    <row r="13" spans="1:8" ht="25.5" x14ac:dyDescent="0.2">
      <c r="A13" s="36">
        <v>12</v>
      </c>
      <c r="B13" s="53">
        <v>1456</v>
      </c>
      <c r="C13" s="46">
        <v>44865</v>
      </c>
      <c r="D13" s="37" t="s">
        <v>25</v>
      </c>
      <c r="E13" s="38">
        <v>1313819</v>
      </c>
      <c r="F13" s="38">
        <v>105106</v>
      </c>
      <c r="G13" s="38">
        <f t="shared" si="1"/>
        <v>1418925</v>
      </c>
      <c r="H13" s="39"/>
    </row>
    <row r="14" spans="1:8" ht="25.5" x14ac:dyDescent="0.2">
      <c r="A14" s="36">
        <v>13</v>
      </c>
      <c r="B14" s="53">
        <v>1655</v>
      </c>
      <c r="C14" s="46">
        <v>44895</v>
      </c>
      <c r="D14" s="37" t="s">
        <v>25</v>
      </c>
      <c r="E14" s="38">
        <v>899254</v>
      </c>
      <c r="F14" s="38">
        <v>71940</v>
      </c>
      <c r="G14" s="38">
        <f t="shared" si="1"/>
        <v>971194</v>
      </c>
      <c r="H14" s="39"/>
    </row>
    <row r="15" spans="1:8" ht="25.5" x14ac:dyDescent="0.2">
      <c r="A15" s="36">
        <v>14</v>
      </c>
      <c r="B15" s="53">
        <v>1827</v>
      </c>
      <c r="C15" s="46">
        <v>44926</v>
      </c>
      <c r="D15" s="37" t="s">
        <v>25</v>
      </c>
      <c r="E15" s="38">
        <v>1290717</v>
      </c>
      <c r="F15" s="38">
        <v>103257</v>
      </c>
      <c r="G15" s="38">
        <f t="shared" si="1"/>
        <v>1393974</v>
      </c>
      <c r="H15" s="39"/>
    </row>
    <row r="16" spans="1:8" ht="25.5" x14ac:dyDescent="0.2">
      <c r="A16" s="36">
        <v>15</v>
      </c>
      <c r="B16" s="53">
        <v>82</v>
      </c>
      <c r="C16" s="46">
        <v>44926</v>
      </c>
      <c r="D16" s="37" t="s">
        <v>26</v>
      </c>
      <c r="E16" s="38">
        <v>202126</v>
      </c>
      <c r="F16" s="38">
        <v>16170</v>
      </c>
      <c r="G16" s="38">
        <f t="shared" si="1"/>
        <v>218296</v>
      </c>
      <c r="H16" s="39"/>
    </row>
    <row r="17" spans="1:8" ht="18.75" customHeight="1" x14ac:dyDescent="0.2">
      <c r="A17" s="40"/>
      <c r="B17" s="40"/>
      <c r="C17" s="42"/>
      <c r="D17" s="76" t="s">
        <v>17</v>
      </c>
      <c r="E17" s="77"/>
      <c r="F17" s="78"/>
      <c r="G17" s="43">
        <f>SUM(G2:G16)</f>
        <v>13723458</v>
      </c>
      <c r="H17" s="41"/>
    </row>
    <row r="18" spans="1:8" ht="18.75" customHeight="1" x14ac:dyDescent="0.2">
      <c r="G18" s="35"/>
    </row>
    <row r="19" spans="1:8" ht="18.75" customHeight="1" x14ac:dyDescent="0.2">
      <c r="G19" s="35"/>
    </row>
    <row r="20" spans="1:8" ht="18.75" customHeight="1" x14ac:dyDescent="0.2">
      <c r="B20" s="60">
        <v>1827</v>
      </c>
    </row>
    <row r="21" spans="1:8" ht="18.75" customHeight="1" x14ac:dyDescent="0.2">
      <c r="B21" s="60">
        <v>82</v>
      </c>
      <c r="E21" s="47"/>
      <c r="F21" s="47"/>
    </row>
    <row r="22" spans="1:8" ht="18.75" customHeight="1" x14ac:dyDescent="0.2">
      <c r="B22" s="60">
        <v>1655</v>
      </c>
    </row>
    <row r="23" spans="1:8" ht="18.75" customHeight="1" x14ac:dyDescent="0.2">
      <c r="B23" s="60">
        <v>1456</v>
      </c>
    </row>
    <row r="24" spans="1:8" ht="18.75" customHeight="1" x14ac:dyDescent="0.2">
      <c r="B24" s="60">
        <v>46</v>
      </c>
    </row>
    <row r="25" spans="1:8" ht="18.75" customHeight="1" x14ac:dyDescent="0.2">
      <c r="B25" s="60">
        <v>1181</v>
      </c>
    </row>
    <row r="26" spans="1:8" ht="18.75" customHeight="1" x14ac:dyDescent="0.2">
      <c r="B26" s="60">
        <v>1007</v>
      </c>
    </row>
    <row r="27" spans="1:8" ht="18.75" customHeight="1" x14ac:dyDescent="0.2">
      <c r="B27" s="60">
        <v>8</v>
      </c>
    </row>
    <row r="28" spans="1:8" ht="18.75" customHeight="1" x14ac:dyDescent="0.2">
      <c r="B28" s="60">
        <v>896</v>
      </c>
    </row>
    <row r="29" spans="1:8" ht="18.75" customHeight="1" x14ac:dyDescent="0.2">
      <c r="B29" s="60">
        <v>693</v>
      </c>
    </row>
    <row r="30" spans="1:8" ht="18.75" customHeight="1" x14ac:dyDescent="0.2">
      <c r="B30" s="60">
        <v>492</v>
      </c>
    </row>
    <row r="31" spans="1:8" ht="18.75" customHeight="1" x14ac:dyDescent="0.2">
      <c r="B31" s="60">
        <v>365</v>
      </c>
    </row>
    <row r="32" spans="1:8" ht="18.75" customHeight="1" x14ac:dyDescent="0.2">
      <c r="B32" s="60">
        <v>210</v>
      </c>
    </row>
    <row r="33" spans="2:2" ht="18.75" customHeight="1" x14ac:dyDescent="0.2">
      <c r="B33" s="57" t="s">
        <v>229</v>
      </c>
    </row>
    <row r="34" spans="2:2" ht="18.75" customHeight="1" x14ac:dyDescent="0.2">
      <c r="B34" s="60">
        <v>97</v>
      </c>
    </row>
    <row r="35" spans="2:2" ht="18.75" customHeight="1" x14ac:dyDescent="0.2">
      <c r="B35" s="60">
        <v>1064</v>
      </c>
    </row>
  </sheetData>
  <mergeCells count="1">
    <mergeCell ref="D17:F17"/>
  </mergeCells>
  <conditionalFormatting sqref="B2:B8">
    <cfRule type="duplicateValues" dxfId="5" priority="2"/>
  </conditionalFormatting>
  <conditionalFormatting sqref="B11">
    <cfRule type="duplicateValues" dxfId="4" priority="4"/>
  </conditionalFormatting>
  <conditionalFormatting sqref="B9:B10">
    <cfRule type="duplicateValues" dxfId="3" priority="3"/>
  </conditionalFormatting>
  <conditionalFormatting sqref="B12:B16">
    <cfRule type="duplicateValues" dxfId="2" priority="24"/>
  </conditionalFormatting>
  <conditionalFormatting sqref="B1:B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>
      <pane ySplit="1" topLeftCell="A3" activePane="bottomLeft" state="frozen"/>
      <selection pane="bottomLeft" activeCell="A13" sqref="A13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41.28515625" style="35" customWidth="1"/>
    <col min="5" max="5" width="41.42578125" style="35" customWidth="1"/>
    <col min="6" max="7" width="18.5703125" style="35" customWidth="1"/>
    <col min="8" max="8" width="18.5703125" style="45" customWidth="1"/>
    <col min="9" max="9" width="15.28515625" style="45" customWidth="1"/>
    <col min="10" max="10" width="9.140625" style="35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9" ht="27.75" customHeight="1" x14ac:dyDescent="0.2">
      <c r="A1" s="32" t="s">
        <v>12</v>
      </c>
      <c r="B1" s="32" t="s">
        <v>11</v>
      </c>
      <c r="C1" s="33" t="s">
        <v>10</v>
      </c>
      <c r="D1" s="32" t="s">
        <v>13</v>
      </c>
      <c r="E1" s="32" t="s">
        <v>2</v>
      </c>
      <c r="F1" s="32" t="s">
        <v>14</v>
      </c>
      <c r="G1" s="32" t="s">
        <v>0</v>
      </c>
      <c r="H1" s="32" t="s">
        <v>15</v>
      </c>
      <c r="I1" s="34" t="s">
        <v>16</v>
      </c>
    </row>
    <row r="2" spans="1:9" ht="12.75" x14ac:dyDescent="0.2">
      <c r="A2" s="36">
        <v>1</v>
      </c>
      <c r="B2" s="48"/>
      <c r="C2" s="46">
        <v>44591</v>
      </c>
      <c r="D2" s="37" t="s">
        <v>25</v>
      </c>
      <c r="E2" s="37" t="s">
        <v>230</v>
      </c>
      <c r="F2" s="38">
        <v>20000</v>
      </c>
      <c r="G2" s="38">
        <v>0</v>
      </c>
      <c r="H2" s="38">
        <f>+F2+G2</f>
        <v>20000</v>
      </c>
      <c r="I2" s="39"/>
    </row>
    <row r="3" spans="1:9" ht="12.75" x14ac:dyDescent="0.2">
      <c r="A3" s="36">
        <v>2</v>
      </c>
      <c r="B3" s="48"/>
      <c r="C3" s="46">
        <v>44620</v>
      </c>
      <c r="D3" s="37" t="s">
        <v>25</v>
      </c>
      <c r="E3" s="37" t="s">
        <v>231</v>
      </c>
      <c r="F3" s="38">
        <v>20000</v>
      </c>
      <c r="G3" s="38">
        <v>0</v>
      </c>
      <c r="H3" s="38">
        <f t="shared" ref="H3:H9" si="0">+F3+G3</f>
        <v>20000</v>
      </c>
      <c r="I3" s="39"/>
    </row>
    <row r="4" spans="1:9" ht="12.75" x14ac:dyDescent="0.2">
      <c r="A4" s="36">
        <v>3</v>
      </c>
      <c r="B4" s="48"/>
      <c r="C4" s="46">
        <v>44650</v>
      </c>
      <c r="D4" s="37" t="s">
        <v>25</v>
      </c>
      <c r="E4" s="37" t="s">
        <v>232</v>
      </c>
      <c r="F4" s="38"/>
      <c r="G4" s="38">
        <v>0</v>
      </c>
      <c r="H4" s="38">
        <f t="shared" si="0"/>
        <v>0</v>
      </c>
      <c r="I4" s="39"/>
    </row>
    <row r="5" spans="1:9" ht="12.75" x14ac:dyDescent="0.2">
      <c r="A5" s="36">
        <v>4</v>
      </c>
      <c r="B5" s="48"/>
      <c r="C5" s="46">
        <v>44650</v>
      </c>
      <c r="D5" s="37" t="s">
        <v>25</v>
      </c>
      <c r="E5" s="37" t="s">
        <v>232</v>
      </c>
      <c r="F5" s="38">
        <v>20000</v>
      </c>
      <c r="G5" s="38">
        <v>0</v>
      </c>
      <c r="H5" s="38">
        <f t="shared" si="0"/>
        <v>20000</v>
      </c>
      <c r="I5" s="39"/>
    </row>
    <row r="6" spans="1:9" ht="12.75" x14ac:dyDescent="0.2">
      <c r="A6" s="36">
        <v>5</v>
      </c>
      <c r="B6" s="48"/>
      <c r="C6" s="46">
        <v>44681</v>
      </c>
      <c r="D6" s="37" t="s">
        <v>25</v>
      </c>
      <c r="E6" s="37" t="s">
        <v>233</v>
      </c>
      <c r="F6" s="38">
        <v>20000</v>
      </c>
      <c r="G6" s="38">
        <v>0</v>
      </c>
      <c r="H6" s="38">
        <f t="shared" si="0"/>
        <v>20000</v>
      </c>
      <c r="I6" s="39"/>
    </row>
    <row r="7" spans="1:9" ht="12.75" x14ac:dyDescent="0.2">
      <c r="A7" s="36">
        <v>6</v>
      </c>
      <c r="B7" s="48"/>
      <c r="C7" s="46">
        <v>44711</v>
      </c>
      <c r="D7" s="37" t="s">
        <v>25</v>
      </c>
      <c r="E7" s="37" t="s">
        <v>234</v>
      </c>
      <c r="F7" s="38">
        <v>20000</v>
      </c>
      <c r="G7" s="38">
        <v>0</v>
      </c>
      <c r="H7" s="38">
        <f t="shared" si="0"/>
        <v>20000</v>
      </c>
      <c r="I7" s="39"/>
    </row>
    <row r="8" spans="1:9" ht="12.75" x14ac:dyDescent="0.2">
      <c r="A8" s="36">
        <v>7</v>
      </c>
      <c r="B8" s="48"/>
      <c r="C8" s="46">
        <v>44772</v>
      </c>
      <c r="D8" s="37" t="s">
        <v>25</v>
      </c>
      <c r="E8" s="37" t="s">
        <v>235</v>
      </c>
      <c r="F8" s="38">
        <v>20000</v>
      </c>
      <c r="G8" s="38">
        <v>0</v>
      </c>
      <c r="H8" s="38">
        <f t="shared" si="0"/>
        <v>20000</v>
      </c>
      <c r="I8" s="39"/>
    </row>
    <row r="9" spans="1:9" ht="12.75" x14ac:dyDescent="0.2">
      <c r="A9" s="36">
        <v>8</v>
      </c>
      <c r="B9" s="48"/>
      <c r="C9" s="46">
        <v>44803</v>
      </c>
      <c r="D9" s="37" t="s">
        <v>25</v>
      </c>
      <c r="E9" s="37" t="s">
        <v>236</v>
      </c>
      <c r="F9" s="38">
        <v>20000</v>
      </c>
      <c r="G9" s="38">
        <v>0</v>
      </c>
      <c r="H9" s="38">
        <f t="shared" si="0"/>
        <v>20000</v>
      </c>
      <c r="I9" s="39"/>
    </row>
    <row r="10" spans="1:9" ht="26.25" customHeight="1" x14ac:dyDescent="0.2">
      <c r="A10" s="36">
        <v>9</v>
      </c>
      <c r="B10" s="48">
        <v>1594</v>
      </c>
      <c r="C10" s="46">
        <v>44895</v>
      </c>
      <c r="D10" s="37" t="s">
        <v>25</v>
      </c>
      <c r="E10" s="37" t="s">
        <v>190</v>
      </c>
      <c r="F10" s="38">
        <v>3069227</v>
      </c>
      <c r="G10" s="38">
        <v>306923</v>
      </c>
      <c r="H10" s="38">
        <f t="shared" ref="H10:H13" si="1">+F10+G10</f>
        <v>3376150</v>
      </c>
      <c r="I10" s="39"/>
    </row>
    <row r="11" spans="1:9" ht="26.25" customHeight="1" x14ac:dyDescent="0.2">
      <c r="A11" s="36">
        <v>10</v>
      </c>
      <c r="B11" s="48"/>
      <c r="C11" s="46">
        <v>44895</v>
      </c>
      <c r="D11" s="37" t="s">
        <v>25</v>
      </c>
      <c r="E11" s="37" t="s">
        <v>193</v>
      </c>
      <c r="F11" s="38">
        <v>1800000</v>
      </c>
      <c r="G11" s="38">
        <v>0</v>
      </c>
      <c r="H11" s="38">
        <f t="shared" si="1"/>
        <v>1800000</v>
      </c>
      <c r="I11" s="39"/>
    </row>
    <row r="12" spans="1:9" ht="12.75" x14ac:dyDescent="0.2">
      <c r="A12" s="36">
        <v>11</v>
      </c>
      <c r="B12" s="48">
        <v>1527</v>
      </c>
      <c r="C12" s="46">
        <v>44895</v>
      </c>
      <c r="D12" s="37" t="s">
        <v>25</v>
      </c>
      <c r="E12" s="37" t="s">
        <v>196</v>
      </c>
      <c r="F12" s="38">
        <v>407047</v>
      </c>
      <c r="G12" s="38">
        <v>32564</v>
      </c>
      <c r="H12" s="38">
        <f t="shared" si="1"/>
        <v>439611</v>
      </c>
      <c r="I12" s="39"/>
    </row>
    <row r="13" spans="1:9" ht="12.75" x14ac:dyDescent="0.2">
      <c r="A13" s="36">
        <v>12</v>
      </c>
      <c r="B13" s="48"/>
      <c r="C13" s="46">
        <v>44926</v>
      </c>
      <c r="D13" s="37" t="s">
        <v>25</v>
      </c>
      <c r="E13" s="37" t="s">
        <v>184</v>
      </c>
      <c r="F13" s="38">
        <v>600000</v>
      </c>
      <c r="G13" s="38">
        <v>0</v>
      </c>
      <c r="H13" s="38">
        <f t="shared" si="1"/>
        <v>600000</v>
      </c>
      <c r="I13" s="39"/>
    </row>
    <row r="14" spans="1:9" ht="18.75" customHeight="1" x14ac:dyDescent="0.2">
      <c r="A14" s="40"/>
      <c r="B14" s="40"/>
      <c r="C14" s="42"/>
      <c r="D14" s="76" t="s">
        <v>17</v>
      </c>
      <c r="E14" s="77"/>
      <c r="F14" s="77"/>
      <c r="G14" s="78"/>
      <c r="H14" s="43">
        <f>SUM(H2:H13)</f>
        <v>6355761</v>
      </c>
      <c r="I14" s="41"/>
    </row>
    <row r="15" spans="1:9" ht="18.75" customHeight="1" x14ac:dyDescent="0.2">
      <c r="H15" s="35"/>
    </row>
    <row r="16" spans="1:9" ht="18.75" customHeight="1" x14ac:dyDescent="0.2">
      <c r="H16" s="35"/>
    </row>
    <row r="18" spans="6:7" ht="18.75" customHeight="1" x14ac:dyDescent="0.2">
      <c r="F18" s="47"/>
      <c r="G18" s="47"/>
    </row>
  </sheetData>
  <mergeCells count="1">
    <mergeCell ref="D14:G14"/>
  </mergeCells>
  <conditionalFormatting sqref="B2:B13"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Tổng </vt:lpstr>
      <vt:lpstr>Chi Tiết</vt:lpstr>
      <vt:lpstr>SSV ghi nhận 31.12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2023-10-03T01:29:41Z</dcterms:modified>
</cp:coreProperties>
</file>