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06 VU\CONG NO\SEVEN\"/>
    </mc:Choice>
  </mc:AlternateContent>
  <xr:revisionPtr revIDLastSave="0" documentId="13_ncr:1_{62B8D13D-4251-4A24-8391-A7C7BE89AB0F}" xr6:coauthVersionLast="47" xr6:coauthVersionMax="47" xr10:uidLastSave="{00000000-0000-0000-0000-000000000000}"/>
  <bookViews>
    <workbookView xWindow="-120" yWindow="-120" windowWidth="24240" windowHeight="13020" activeTab="9" xr2:uid="{00000000-000D-0000-FFFF-FFFF00000000}"/>
  </bookViews>
  <sheets>
    <sheet name="Tổng " sheetId="16" r:id="rId1"/>
    <sheet name="CÔNG NỢ" sheetId="26" r:id="rId2"/>
    <sheet name="Tổng chi tiết" sheetId="25" r:id="rId3"/>
    <sheet name="T06" sheetId="28" r:id="rId4"/>
    <sheet name="T05" sheetId="24" r:id="rId5"/>
    <sheet name="T04" sheetId="23" r:id="rId6"/>
    <sheet name="T03" sheetId="22" r:id="rId7"/>
    <sheet name="T02" sheetId="21" r:id="rId8"/>
    <sheet name="T01" sheetId="20" r:id="rId9"/>
    <sheet name="TỔNG TRẢ" sheetId="27" r:id="rId10"/>
  </sheets>
  <definedNames>
    <definedName name="_xlnm._FilterDatabase" localSheetId="8" hidden="1">'T01'!$A$1:$J$100</definedName>
    <definedName name="_xlnm._FilterDatabase" localSheetId="7" hidden="1">'T02'!$A$1:$J$102</definedName>
    <definedName name="_xlnm._FilterDatabase" localSheetId="6" hidden="1">'T03'!$A$1:$J$111</definedName>
    <definedName name="_xlnm._FilterDatabase" localSheetId="3" hidden="1">'T06'!$A$1:$K$29</definedName>
    <definedName name="_xlnm._FilterDatabase" localSheetId="2" hidden="1">'Tổng chi tiết'!$A$1:$O$595</definedName>
    <definedName name="_xlnm._FilterDatabase" localSheetId="9" hidden="1">'TỔNG TRẢ'!$A$1:$AC$406</definedName>
    <definedName name="_xlnm.Print_Area" localSheetId="8">'T01'!#REF!</definedName>
    <definedName name="_xlnm.Print_Area" localSheetId="7">'T02'!#REF!</definedName>
    <definedName name="_xlnm.Print_Area" localSheetId="6">'T03'!#REF!</definedName>
    <definedName name="_xlnm.Print_Titles" localSheetId="8">'T01'!#REF!</definedName>
    <definedName name="_xlnm.Print_Titles" localSheetId="7">'T02'!#REF!</definedName>
    <definedName name="_xlnm.Print_Titles" localSheetId="6">'T03'!#REF!</definedName>
  </definedNames>
  <calcPr calcId="191029"/>
</workbook>
</file>

<file path=xl/calcChain.xml><?xml version="1.0" encoding="utf-8"?>
<calcChain xmlns="http://schemas.openxmlformats.org/spreadsheetml/2006/main">
  <c r="Y292" i="27" l="1"/>
  <c r="Y291" i="27"/>
  <c r="Y290" i="27"/>
  <c r="Z290" i="27" s="1"/>
  <c r="Y289" i="27"/>
  <c r="Y288" i="27"/>
  <c r="Y287" i="27"/>
  <c r="Y286" i="27"/>
  <c r="Z286" i="27" s="1"/>
  <c r="G72" i="24"/>
  <c r="H72" i="24" s="1"/>
  <c r="X406" i="27"/>
  <c r="Y406" i="27" s="1"/>
  <c r="Z406" i="27" s="1"/>
  <c r="Q406" i="27"/>
  <c r="R406" i="27" s="1"/>
  <c r="X405" i="27"/>
  <c r="Y405" i="27" s="1"/>
  <c r="Z405" i="27" s="1"/>
  <c r="R405" i="27"/>
  <c r="Q405" i="27"/>
  <c r="P405" i="27"/>
  <c r="Y404" i="27"/>
  <c r="Z404" i="27" s="1"/>
  <c r="X404" i="27"/>
  <c r="R404" i="27"/>
  <c r="Q404" i="27"/>
  <c r="P404" i="27"/>
  <c r="Y403" i="27"/>
  <c r="Z403" i="27" s="1"/>
  <c r="X403" i="27"/>
  <c r="R403" i="27"/>
  <c r="Q403" i="27"/>
  <c r="P403" i="27"/>
  <c r="Y402" i="27"/>
  <c r="Z402" i="27" s="1"/>
  <c r="X402" i="27"/>
  <c r="Q402" i="27"/>
  <c r="R402" i="27" s="1"/>
  <c r="P402" i="27"/>
  <c r="X401" i="27"/>
  <c r="Y401" i="27" s="1"/>
  <c r="Z401" i="27" s="1"/>
  <c r="Q401" i="27"/>
  <c r="R401" i="27" s="1"/>
  <c r="P401" i="27"/>
  <c r="X400" i="27"/>
  <c r="Y400" i="27" s="1"/>
  <c r="Z400" i="27" s="1"/>
  <c r="Q400" i="27"/>
  <c r="R400" i="27" s="1"/>
  <c r="P400" i="27"/>
  <c r="Q399" i="27"/>
  <c r="R399" i="27" s="1"/>
  <c r="P399" i="27"/>
  <c r="R398" i="27"/>
  <c r="Q398" i="27"/>
  <c r="P398" i="27"/>
  <c r="Q397" i="27"/>
  <c r="R397" i="27" s="1"/>
  <c r="P397" i="27"/>
  <c r="R396" i="27"/>
  <c r="Q396" i="27"/>
  <c r="P396" i="27"/>
  <c r="R395" i="27"/>
  <c r="Q395" i="27"/>
  <c r="P395" i="27"/>
  <c r="Q394" i="27"/>
  <c r="R394" i="27" s="1"/>
  <c r="P394" i="27"/>
  <c r="Q393" i="27"/>
  <c r="R393" i="27" s="1"/>
  <c r="P393" i="27"/>
  <c r="R392" i="27"/>
  <c r="Q392" i="27"/>
  <c r="P392" i="27"/>
  <c r="Q391" i="27"/>
  <c r="R391" i="27" s="1"/>
  <c r="P391" i="27"/>
  <c r="R390" i="27"/>
  <c r="Q390" i="27"/>
  <c r="P390" i="27"/>
  <c r="Q389" i="27"/>
  <c r="R389" i="27" s="1"/>
  <c r="P389" i="27"/>
  <c r="R388" i="27"/>
  <c r="Q388" i="27"/>
  <c r="P388" i="27"/>
  <c r="Q387" i="27"/>
  <c r="R387" i="27" s="1"/>
  <c r="P387" i="27"/>
  <c r="Q386" i="27"/>
  <c r="R386" i="27" s="1"/>
  <c r="P386" i="27"/>
  <c r="Q385" i="27"/>
  <c r="R385" i="27" s="1"/>
  <c r="P385" i="27"/>
  <c r="R384" i="27"/>
  <c r="Q384" i="27"/>
  <c r="P384" i="27"/>
  <c r="R383" i="27"/>
  <c r="Q383" i="27"/>
  <c r="P383" i="27"/>
  <c r="R382" i="27"/>
  <c r="Q382" i="27"/>
  <c r="P382" i="27"/>
  <c r="Q381" i="27"/>
  <c r="R381" i="27" s="1"/>
  <c r="P381" i="27"/>
  <c r="Q380" i="27"/>
  <c r="R380" i="27" s="1"/>
  <c r="P380" i="27"/>
  <c r="R379" i="27"/>
  <c r="Q379" i="27"/>
  <c r="P379" i="27"/>
  <c r="Q378" i="27"/>
  <c r="R378" i="27" s="1"/>
  <c r="P378" i="27"/>
  <c r="Q377" i="27"/>
  <c r="R377" i="27" s="1"/>
  <c r="P377" i="27"/>
  <c r="R376" i="27"/>
  <c r="Q376" i="27"/>
  <c r="P376" i="27"/>
  <c r="R375" i="27"/>
  <c r="Q375" i="27"/>
  <c r="P375" i="27"/>
  <c r="Q374" i="27"/>
  <c r="R374" i="27" s="1"/>
  <c r="P374" i="27"/>
  <c r="Q373" i="27"/>
  <c r="R373" i="27" s="1"/>
  <c r="P373" i="27"/>
  <c r="Q372" i="27"/>
  <c r="R372" i="27" s="1"/>
  <c r="P372" i="27"/>
  <c r="R371" i="27"/>
  <c r="Q371" i="27"/>
  <c r="P371" i="27"/>
  <c r="R370" i="27"/>
  <c r="Q370" i="27"/>
  <c r="P370" i="27"/>
  <c r="Q369" i="27"/>
  <c r="R369" i="27" s="1"/>
  <c r="P369" i="27"/>
  <c r="R368" i="27"/>
  <c r="Q368" i="27"/>
  <c r="P368" i="27"/>
  <c r="Q367" i="27"/>
  <c r="R367" i="27" s="1"/>
  <c r="P367" i="27"/>
  <c r="R366" i="27"/>
  <c r="Q366" i="27"/>
  <c r="P366" i="27"/>
  <c r="Q365" i="27"/>
  <c r="R365" i="27" s="1"/>
  <c r="P365" i="27"/>
  <c r="Q364" i="27"/>
  <c r="R364" i="27" s="1"/>
  <c r="P364" i="27"/>
  <c r="R363" i="27"/>
  <c r="Q363" i="27"/>
  <c r="P363" i="27"/>
  <c r="R362" i="27"/>
  <c r="Q362" i="27"/>
  <c r="P362" i="27"/>
  <c r="Q361" i="27"/>
  <c r="R361" i="27" s="1"/>
  <c r="P361" i="27"/>
  <c r="R360" i="27"/>
  <c r="Q360" i="27"/>
  <c r="P360" i="27"/>
  <c r="Q359" i="27"/>
  <c r="R359" i="27" s="1"/>
  <c r="P359" i="27"/>
  <c r="R358" i="27"/>
  <c r="Q358" i="27"/>
  <c r="P358" i="27"/>
  <c r="Q357" i="27"/>
  <c r="R357" i="27" s="1"/>
  <c r="P357" i="27"/>
  <c r="Q356" i="27"/>
  <c r="R356" i="27" s="1"/>
  <c r="P356" i="27"/>
  <c r="R355" i="27"/>
  <c r="Q355" i="27"/>
  <c r="P355" i="27"/>
  <c r="Q354" i="27"/>
  <c r="R354" i="27" s="1"/>
  <c r="P354" i="27"/>
  <c r="Q353" i="27"/>
  <c r="R353" i="27" s="1"/>
  <c r="P353" i="27"/>
  <c r="Q352" i="27"/>
  <c r="R352" i="27" s="1"/>
  <c r="P352" i="27"/>
  <c r="Q351" i="27"/>
  <c r="R351" i="27" s="1"/>
  <c r="P351" i="27"/>
  <c r="R350" i="27"/>
  <c r="Q350" i="27"/>
  <c r="X349" i="27"/>
  <c r="Q349" i="27"/>
  <c r="R349" i="27" s="1"/>
  <c r="P349" i="27"/>
  <c r="Y348" i="27"/>
  <c r="Z348" i="27" s="1"/>
  <c r="X348" i="27"/>
  <c r="Q348" i="27"/>
  <c r="R348" i="27" s="1"/>
  <c r="P348" i="27"/>
  <c r="X347" i="27"/>
  <c r="Q347" i="27"/>
  <c r="R347" i="27" s="1"/>
  <c r="P347" i="27"/>
  <c r="X346" i="27"/>
  <c r="Y346" i="27" s="1"/>
  <c r="Z346" i="27" s="1"/>
  <c r="R346" i="27"/>
  <c r="Q346" i="27"/>
  <c r="P346" i="27"/>
  <c r="Q345" i="27"/>
  <c r="R345" i="27" s="1"/>
  <c r="P345" i="27"/>
  <c r="Q344" i="27"/>
  <c r="R344" i="27" s="1"/>
  <c r="P344" i="27"/>
  <c r="Q343" i="27"/>
  <c r="R343" i="27" s="1"/>
  <c r="P343" i="27"/>
  <c r="Q342" i="27"/>
  <c r="R342" i="27" s="1"/>
  <c r="P342" i="27"/>
  <c r="R341" i="27"/>
  <c r="Q341" i="27"/>
  <c r="P341" i="27"/>
  <c r="Q340" i="27"/>
  <c r="R340" i="27" s="1"/>
  <c r="P340" i="27"/>
  <c r="Q339" i="27"/>
  <c r="R339" i="27" s="1"/>
  <c r="P339" i="27"/>
  <c r="Q338" i="27"/>
  <c r="R338" i="27" s="1"/>
  <c r="P338" i="27"/>
  <c r="R337" i="27"/>
  <c r="Q337" i="27"/>
  <c r="P337" i="27"/>
  <c r="Q336" i="27"/>
  <c r="R336" i="27" s="1"/>
  <c r="P336" i="27"/>
  <c r="Q335" i="27"/>
  <c r="R335" i="27" s="1"/>
  <c r="P335" i="27"/>
  <c r="Q334" i="27"/>
  <c r="R334" i="27" s="1"/>
  <c r="P334" i="27"/>
  <c r="R333" i="27"/>
  <c r="Q333" i="27"/>
  <c r="P333" i="27"/>
  <c r="Q332" i="27"/>
  <c r="R332" i="27" s="1"/>
  <c r="P332" i="27"/>
  <c r="Q331" i="27"/>
  <c r="R331" i="27" s="1"/>
  <c r="P331" i="27"/>
  <c r="Q330" i="27"/>
  <c r="R330" i="27" s="1"/>
  <c r="P330" i="27"/>
  <c r="R329" i="27"/>
  <c r="Q329" i="27"/>
  <c r="P329" i="27"/>
  <c r="Q328" i="27"/>
  <c r="R328" i="27" s="1"/>
  <c r="P328" i="27"/>
  <c r="Q327" i="27"/>
  <c r="R327" i="27" s="1"/>
  <c r="P327" i="27"/>
  <c r="Q326" i="27"/>
  <c r="R326" i="27" s="1"/>
  <c r="P326" i="27"/>
  <c r="Q325" i="27"/>
  <c r="R325" i="27" s="1"/>
  <c r="P325" i="27"/>
  <c r="Q324" i="27"/>
  <c r="R324" i="27" s="1"/>
  <c r="P324" i="27"/>
  <c r="Q323" i="27"/>
  <c r="R323" i="27" s="1"/>
  <c r="P323" i="27"/>
  <c r="R322" i="27"/>
  <c r="Q322" i="27"/>
  <c r="P322" i="27"/>
  <c r="R321" i="27"/>
  <c r="Q321" i="27"/>
  <c r="P321" i="27"/>
  <c r="Q320" i="27"/>
  <c r="R320" i="27" s="1"/>
  <c r="P320" i="27"/>
  <c r="Q319" i="27"/>
  <c r="R319" i="27" s="1"/>
  <c r="P319" i="27"/>
  <c r="Q318" i="27"/>
  <c r="R318" i="27" s="1"/>
  <c r="P318" i="27"/>
  <c r="Q317" i="27"/>
  <c r="R317" i="27" s="1"/>
  <c r="P317" i="27"/>
  <c r="Q316" i="27"/>
  <c r="R316" i="27" s="1"/>
  <c r="P316" i="27"/>
  <c r="Q315" i="27"/>
  <c r="R315" i="27" s="1"/>
  <c r="P315" i="27"/>
  <c r="Q314" i="27"/>
  <c r="R314" i="27" s="1"/>
  <c r="P314" i="27"/>
  <c r="R313" i="27"/>
  <c r="Q313" i="27"/>
  <c r="P313" i="27"/>
  <c r="Q312" i="27"/>
  <c r="R312" i="27" s="1"/>
  <c r="P312" i="27"/>
  <c r="Q311" i="27"/>
  <c r="R311" i="27" s="1"/>
  <c r="P311" i="27"/>
  <c r="Q310" i="27"/>
  <c r="R310" i="27" s="1"/>
  <c r="P310" i="27"/>
  <c r="R309" i="27"/>
  <c r="Q309" i="27"/>
  <c r="P309" i="27"/>
  <c r="Q308" i="27"/>
  <c r="R308" i="27" s="1"/>
  <c r="P308" i="27"/>
  <c r="Q307" i="27"/>
  <c r="R307" i="27" s="1"/>
  <c r="P307" i="27"/>
  <c r="Q306" i="27"/>
  <c r="R306" i="27" s="1"/>
  <c r="P306" i="27"/>
  <c r="R305" i="27"/>
  <c r="Q305" i="27"/>
  <c r="P305" i="27"/>
  <c r="Q304" i="27"/>
  <c r="R304" i="27" s="1"/>
  <c r="P304" i="27"/>
  <c r="Q303" i="27"/>
  <c r="R303" i="27" s="1"/>
  <c r="P303" i="27"/>
  <c r="Q302" i="27"/>
  <c r="R302" i="27" s="1"/>
  <c r="P302" i="27"/>
  <c r="Q301" i="27"/>
  <c r="R301" i="27" s="1"/>
  <c r="P301" i="27"/>
  <c r="Q300" i="27"/>
  <c r="R300" i="27" s="1"/>
  <c r="P300" i="27"/>
  <c r="Q299" i="27"/>
  <c r="R299" i="27" s="1"/>
  <c r="P299" i="27"/>
  <c r="R298" i="27"/>
  <c r="Q298" i="27"/>
  <c r="P298" i="27"/>
  <c r="R297" i="27"/>
  <c r="Q297" i="27"/>
  <c r="P297" i="27"/>
  <c r="Q296" i="27"/>
  <c r="R296" i="27" s="1"/>
  <c r="P296" i="27"/>
  <c r="Q295" i="27"/>
  <c r="R295" i="27" s="1"/>
  <c r="P295" i="27"/>
  <c r="Q294" i="27"/>
  <c r="R294" i="27" s="1"/>
  <c r="P294" i="27"/>
  <c r="Q293" i="27"/>
  <c r="R293" i="27" s="1"/>
  <c r="R292" i="27"/>
  <c r="Q292" i="27"/>
  <c r="P292" i="27"/>
  <c r="Q291" i="27"/>
  <c r="R291" i="27" s="1"/>
  <c r="P291" i="27"/>
  <c r="Q290" i="27"/>
  <c r="R290" i="27" s="1"/>
  <c r="P290" i="27"/>
  <c r="Q289" i="27"/>
  <c r="R289" i="27" s="1"/>
  <c r="P289" i="27"/>
  <c r="R288" i="27"/>
  <c r="Q288" i="27"/>
  <c r="P288" i="27"/>
  <c r="Q287" i="27"/>
  <c r="R287" i="27" s="1"/>
  <c r="P287" i="27"/>
  <c r="Q286" i="27"/>
  <c r="R286" i="27" s="1"/>
  <c r="P286" i="27"/>
  <c r="Q285" i="27"/>
  <c r="R285" i="27" s="1"/>
  <c r="P285" i="27"/>
  <c r="R284" i="27"/>
  <c r="Q284" i="27"/>
  <c r="P284" i="27"/>
  <c r="Q283" i="27"/>
  <c r="R283" i="27" s="1"/>
  <c r="P283" i="27"/>
  <c r="Q282" i="27"/>
  <c r="R282" i="27" s="1"/>
  <c r="P282" i="27"/>
  <c r="Q281" i="27"/>
  <c r="R281" i="27" s="1"/>
  <c r="P281" i="27"/>
  <c r="Q280" i="27"/>
  <c r="R280" i="27" s="1"/>
  <c r="P280" i="27"/>
  <c r="Q279" i="27"/>
  <c r="R279" i="27" s="1"/>
  <c r="P279" i="27"/>
  <c r="Q278" i="27"/>
  <c r="R278" i="27" s="1"/>
  <c r="P278" i="27"/>
  <c r="Q277" i="27"/>
  <c r="R277" i="27" s="1"/>
  <c r="P277" i="27"/>
  <c r="R276" i="27"/>
  <c r="Q276" i="27"/>
  <c r="P276" i="27"/>
  <c r="Q275" i="27"/>
  <c r="R275" i="27" s="1"/>
  <c r="P275" i="27"/>
  <c r="Q274" i="27"/>
  <c r="R274" i="27" s="1"/>
  <c r="P274" i="27"/>
  <c r="Q273" i="27"/>
  <c r="R273" i="27" s="1"/>
  <c r="P273" i="27"/>
  <c r="R272" i="27"/>
  <c r="Q272" i="27"/>
  <c r="P272" i="27"/>
  <c r="Q271" i="27"/>
  <c r="R271" i="27" s="1"/>
  <c r="P271" i="27"/>
  <c r="Q270" i="27"/>
  <c r="R270" i="27" s="1"/>
  <c r="P270" i="27"/>
  <c r="Q269" i="27"/>
  <c r="R269" i="27" s="1"/>
  <c r="P269" i="27"/>
  <c r="R268" i="27"/>
  <c r="Q268" i="27"/>
  <c r="P268" i="27"/>
  <c r="Q267" i="27"/>
  <c r="R267" i="27" s="1"/>
  <c r="P267" i="27"/>
  <c r="Q266" i="27"/>
  <c r="R266" i="27" s="1"/>
  <c r="P266" i="27"/>
  <c r="Q265" i="27"/>
  <c r="R265" i="27" s="1"/>
  <c r="P265" i="27"/>
  <c r="Q264" i="27"/>
  <c r="R264" i="27" s="1"/>
  <c r="P264" i="27"/>
  <c r="Q263" i="27"/>
  <c r="R263" i="27" s="1"/>
  <c r="P263" i="27"/>
  <c r="Q262" i="27"/>
  <c r="R262" i="27" s="1"/>
  <c r="P262" i="27"/>
  <c r="Q261" i="27"/>
  <c r="R261" i="27" s="1"/>
  <c r="P261" i="27"/>
  <c r="R260" i="27"/>
  <c r="Q260" i="27"/>
  <c r="P260" i="27"/>
  <c r="Q259" i="27"/>
  <c r="R259" i="27" s="1"/>
  <c r="P259" i="27"/>
  <c r="Q258" i="27"/>
  <c r="R258" i="27" s="1"/>
  <c r="P258" i="27"/>
  <c r="Q257" i="27"/>
  <c r="R257" i="27" s="1"/>
  <c r="P257" i="27"/>
  <c r="R256" i="27"/>
  <c r="Q256" i="27"/>
  <c r="P256" i="27"/>
  <c r="Q255" i="27"/>
  <c r="R255" i="27" s="1"/>
  <c r="P255" i="27"/>
  <c r="Q254" i="27"/>
  <c r="R254" i="27" s="1"/>
  <c r="P254" i="27"/>
  <c r="Q253" i="27"/>
  <c r="R253" i="27" s="1"/>
  <c r="P253" i="27"/>
  <c r="R252" i="27"/>
  <c r="Q252" i="27"/>
  <c r="P252" i="27"/>
  <c r="Q251" i="27"/>
  <c r="R251" i="27" s="1"/>
  <c r="P251" i="27"/>
  <c r="Q250" i="27"/>
  <c r="R250" i="27" s="1"/>
  <c r="P250" i="27"/>
  <c r="Q249" i="27"/>
  <c r="R249" i="27" s="1"/>
  <c r="P249" i="27"/>
  <c r="R248" i="27"/>
  <c r="Q248" i="27"/>
  <c r="P248" i="27"/>
  <c r="Q247" i="27"/>
  <c r="R247" i="27" s="1"/>
  <c r="P247" i="27"/>
  <c r="Q246" i="27"/>
  <c r="R246" i="27" s="1"/>
  <c r="P246" i="27"/>
  <c r="Q245" i="27"/>
  <c r="R245" i="27" s="1"/>
  <c r="P245" i="27"/>
  <c r="R244" i="27"/>
  <c r="Q244" i="27"/>
  <c r="P244" i="27"/>
  <c r="Q243" i="27"/>
  <c r="R243" i="27" s="1"/>
  <c r="Q242" i="27"/>
  <c r="R242" i="27" s="1"/>
  <c r="P242" i="27"/>
  <c r="Q241" i="27"/>
  <c r="R241" i="27" s="1"/>
  <c r="P241" i="27"/>
  <c r="Q240" i="27"/>
  <c r="R240" i="27" s="1"/>
  <c r="P240" i="27"/>
  <c r="R239" i="27"/>
  <c r="Q239" i="27"/>
  <c r="P239" i="27"/>
  <c r="R238" i="27"/>
  <c r="Q238" i="27"/>
  <c r="P238" i="27"/>
  <c r="Q237" i="27"/>
  <c r="R237" i="27" s="1"/>
  <c r="P237" i="27"/>
  <c r="Q236" i="27"/>
  <c r="R236" i="27" s="1"/>
  <c r="P236" i="27"/>
  <c r="R235" i="27"/>
  <c r="Q235" i="27"/>
  <c r="P235" i="27"/>
  <c r="R234" i="27"/>
  <c r="Q234" i="27"/>
  <c r="P234" i="27"/>
  <c r="Q233" i="27"/>
  <c r="R233" i="27" s="1"/>
  <c r="P233" i="27"/>
  <c r="Q232" i="27"/>
  <c r="R232" i="27" s="1"/>
  <c r="P232" i="27"/>
  <c r="Q231" i="27"/>
  <c r="R231" i="27" s="1"/>
  <c r="P231" i="27"/>
  <c r="Q230" i="27"/>
  <c r="R230" i="27" s="1"/>
  <c r="P230" i="27"/>
  <c r="Q229" i="27"/>
  <c r="R229" i="27" s="1"/>
  <c r="P229" i="27"/>
  <c r="Q228" i="27"/>
  <c r="R228" i="27" s="1"/>
  <c r="P228" i="27"/>
  <c r="R227" i="27"/>
  <c r="Q227" i="27"/>
  <c r="P227" i="27"/>
  <c r="R226" i="27"/>
  <c r="Q226" i="27"/>
  <c r="P226" i="27"/>
  <c r="R225" i="27"/>
  <c r="Q225" i="27"/>
  <c r="P225" i="27"/>
  <c r="Q224" i="27"/>
  <c r="R224" i="27" s="1"/>
  <c r="P224" i="27"/>
  <c r="Q223" i="27"/>
  <c r="R223" i="27" s="1"/>
  <c r="P223" i="27"/>
  <c r="R222" i="27"/>
  <c r="Q222" i="27"/>
  <c r="P222" i="27"/>
  <c r="R221" i="27"/>
  <c r="Q221" i="27"/>
  <c r="P221" i="27"/>
  <c r="Q220" i="27"/>
  <c r="R220" i="27" s="1"/>
  <c r="P220" i="27"/>
  <c r="Q219" i="27"/>
  <c r="R219" i="27" s="1"/>
  <c r="P219" i="27"/>
  <c r="Q218" i="27"/>
  <c r="R218" i="27" s="1"/>
  <c r="P218" i="27"/>
  <c r="Q217" i="27"/>
  <c r="R217" i="27" s="1"/>
  <c r="P217" i="27"/>
  <c r="Q216" i="27"/>
  <c r="R216" i="27" s="1"/>
  <c r="P216" i="27"/>
  <c r="R215" i="27"/>
  <c r="Q215" i="27"/>
  <c r="P215" i="27"/>
  <c r="R214" i="27"/>
  <c r="Q214" i="27"/>
  <c r="P214" i="27"/>
  <c r="R213" i="27"/>
  <c r="Q213" i="27"/>
  <c r="P213" i="27"/>
  <c r="Q212" i="27"/>
  <c r="R212" i="27" s="1"/>
  <c r="P212" i="27"/>
  <c r="R211" i="27"/>
  <c r="Q211" i="27"/>
  <c r="P211" i="27"/>
  <c r="Q210" i="27"/>
  <c r="R210" i="27" s="1"/>
  <c r="P210" i="27"/>
  <c r="R209" i="27"/>
  <c r="Q209" i="27"/>
  <c r="P209" i="27"/>
  <c r="Q208" i="27"/>
  <c r="R208" i="27" s="1"/>
  <c r="P208" i="27"/>
  <c r="Q207" i="27"/>
  <c r="R207" i="27" s="1"/>
  <c r="P207" i="27"/>
  <c r="Q206" i="27"/>
  <c r="R206" i="27" s="1"/>
  <c r="P206" i="27"/>
  <c r="Q205" i="27"/>
  <c r="R205" i="27" s="1"/>
  <c r="P205" i="27"/>
  <c r="Q204" i="27"/>
  <c r="R204" i="27" s="1"/>
  <c r="P204" i="27"/>
  <c r="R203" i="27"/>
  <c r="Q203" i="27"/>
  <c r="P203" i="27"/>
  <c r="R202" i="27"/>
  <c r="Q202" i="27"/>
  <c r="P202" i="27"/>
  <c r="R201" i="27"/>
  <c r="Q201" i="27"/>
  <c r="P201" i="27"/>
  <c r="Q200" i="27"/>
  <c r="R200" i="27" s="1"/>
  <c r="P200" i="27"/>
  <c r="Q199" i="27"/>
  <c r="R199" i="27" s="1"/>
  <c r="P199" i="27"/>
  <c r="R198" i="27"/>
  <c r="Q198" i="27"/>
  <c r="P198" i="27"/>
  <c r="Q197" i="27"/>
  <c r="R197" i="27" s="1"/>
  <c r="P197" i="27"/>
  <c r="Q196" i="27"/>
  <c r="R196" i="27" s="1"/>
  <c r="P196" i="27"/>
  <c r="Q195" i="27"/>
  <c r="R195" i="27" s="1"/>
  <c r="P195" i="27"/>
  <c r="Q194" i="27"/>
  <c r="R194" i="27" s="1"/>
  <c r="P194" i="27"/>
  <c r="Q193" i="27"/>
  <c r="R193" i="27" s="1"/>
  <c r="P193" i="27"/>
  <c r="Q192" i="27"/>
  <c r="R192" i="27" s="1"/>
  <c r="P192" i="27"/>
  <c r="R191" i="27"/>
  <c r="Q191" i="27"/>
  <c r="P191" i="27"/>
  <c r="R190" i="27"/>
  <c r="Q190" i="27"/>
  <c r="P190" i="27"/>
  <c r="R189" i="27"/>
  <c r="Q189" i="27"/>
  <c r="P189" i="27"/>
  <c r="Q188" i="27"/>
  <c r="R188" i="27" s="1"/>
  <c r="P188" i="27"/>
  <c r="R187" i="27"/>
  <c r="Q187" i="27"/>
  <c r="P187" i="27"/>
  <c r="Q186" i="27"/>
  <c r="R186" i="27" s="1"/>
  <c r="P186" i="27"/>
  <c r="R185" i="27"/>
  <c r="Q185" i="27"/>
  <c r="P185" i="27"/>
  <c r="Q184" i="27"/>
  <c r="R184" i="27" s="1"/>
  <c r="P184" i="27"/>
  <c r="Q183" i="27"/>
  <c r="R183" i="27" s="1"/>
  <c r="P183" i="27"/>
  <c r="Q182" i="27"/>
  <c r="R182" i="27" s="1"/>
  <c r="P182" i="27"/>
  <c r="Q181" i="27"/>
  <c r="R181" i="27" s="1"/>
  <c r="P181" i="27"/>
  <c r="Q180" i="27"/>
  <c r="R180" i="27" s="1"/>
  <c r="P180" i="27"/>
  <c r="R179" i="27"/>
  <c r="Q179" i="27"/>
  <c r="P179" i="27"/>
  <c r="R178" i="27"/>
  <c r="Q178" i="27"/>
  <c r="P178" i="27"/>
  <c r="R177" i="27"/>
  <c r="Q177" i="27"/>
  <c r="P177" i="27"/>
  <c r="Q176" i="27"/>
  <c r="R176" i="27" s="1"/>
  <c r="P176" i="27"/>
  <c r="Q175" i="27"/>
  <c r="R175" i="27" s="1"/>
  <c r="P175" i="27"/>
  <c r="R174" i="27"/>
  <c r="Q174" i="27"/>
  <c r="P174" i="27"/>
  <c r="Q173" i="27"/>
  <c r="R173" i="27" s="1"/>
  <c r="P173" i="27"/>
  <c r="Q172" i="27"/>
  <c r="R172" i="27" s="1"/>
  <c r="P172" i="27"/>
  <c r="Q171" i="27"/>
  <c r="R171" i="27" s="1"/>
  <c r="P171" i="27"/>
  <c r="Q170" i="27"/>
  <c r="R170" i="27" s="1"/>
  <c r="P170" i="27"/>
  <c r="Q169" i="27"/>
  <c r="R169" i="27" s="1"/>
  <c r="P169" i="27"/>
  <c r="Q168" i="27"/>
  <c r="R168" i="27" s="1"/>
  <c r="P168" i="27"/>
  <c r="R167" i="27"/>
  <c r="Q167" i="27"/>
  <c r="P167" i="27"/>
  <c r="R166" i="27"/>
  <c r="Q166" i="27"/>
  <c r="P166" i="27"/>
  <c r="R165" i="27"/>
  <c r="Q165" i="27"/>
  <c r="P165" i="27"/>
  <c r="Q164" i="27"/>
  <c r="R164" i="27" s="1"/>
  <c r="P164" i="27"/>
  <c r="Q163" i="27"/>
  <c r="R163" i="27" s="1"/>
  <c r="P163" i="27"/>
  <c r="Q162" i="27"/>
  <c r="R162" i="27" s="1"/>
  <c r="P162" i="27"/>
  <c r="R161" i="27"/>
  <c r="Q161" i="27"/>
  <c r="P161" i="27"/>
  <c r="Q160" i="27"/>
  <c r="R160" i="27" s="1"/>
  <c r="P160" i="27"/>
  <c r="Q159" i="27"/>
  <c r="R159" i="27" s="1"/>
  <c r="P159" i="27"/>
  <c r="Q158" i="27"/>
  <c r="R158" i="27" s="1"/>
  <c r="R157" i="27"/>
  <c r="Q157" i="27"/>
  <c r="P157" i="27"/>
  <c r="R156" i="27"/>
  <c r="Q156" i="27"/>
  <c r="P156" i="27"/>
  <c r="Q155" i="27"/>
  <c r="R155" i="27" s="1"/>
  <c r="P155" i="27"/>
  <c r="Q154" i="27"/>
  <c r="R154" i="27" s="1"/>
  <c r="P154" i="27"/>
  <c r="Q153" i="27"/>
  <c r="R153" i="27" s="1"/>
  <c r="P153" i="27"/>
  <c r="Q152" i="27"/>
  <c r="R152" i="27" s="1"/>
  <c r="P152" i="27"/>
  <c r="Q151" i="27"/>
  <c r="R151" i="27" s="1"/>
  <c r="P151" i="27"/>
  <c r="Q150" i="27"/>
  <c r="R150" i="27" s="1"/>
  <c r="P150" i="27"/>
  <c r="Q149" i="27"/>
  <c r="R149" i="27" s="1"/>
  <c r="P149" i="27"/>
  <c r="Q148" i="27"/>
  <c r="R148" i="27" s="1"/>
  <c r="P148" i="27"/>
  <c r="Q147" i="27"/>
  <c r="R147" i="27" s="1"/>
  <c r="P147" i="27"/>
  <c r="Q146" i="27"/>
  <c r="R146" i="27" s="1"/>
  <c r="P146" i="27"/>
  <c r="R145" i="27"/>
  <c r="Q145" i="27"/>
  <c r="P145" i="27"/>
  <c r="R144" i="27"/>
  <c r="Q144" i="27"/>
  <c r="P144" i="27"/>
  <c r="Q143" i="27"/>
  <c r="R143" i="27" s="1"/>
  <c r="P143" i="27"/>
  <c r="Q142" i="27"/>
  <c r="R142" i="27" s="1"/>
  <c r="P142" i="27"/>
  <c r="Q141" i="27"/>
  <c r="R141" i="27" s="1"/>
  <c r="P141" i="27"/>
  <c r="Q140" i="27"/>
  <c r="R140" i="27" s="1"/>
  <c r="P140" i="27"/>
  <c r="Q139" i="27"/>
  <c r="R139" i="27" s="1"/>
  <c r="P139" i="27"/>
  <c r="Q138" i="27"/>
  <c r="R138" i="27" s="1"/>
  <c r="P138" i="27"/>
  <c r="R137" i="27"/>
  <c r="Q137" i="27"/>
  <c r="P137" i="27"/>
  <c r="Q136" i="27"/>
  <c r="R136" i="27" s="1"/>
  <c r="P136" i="27"/>
  <c r="Q135" i="27"/>
  <c r="R135" i="27" s="1"/>
  <c r="P135" i="27"/>
  <c r="Q134" i="27"/>
  <c r="R134" i="27" s="1"/>
  <c r="P134" i="27"/>
  <c r="R133" i="27"/>
  <c r="Q133" i="27"/>
  <c r="P133" i="27"/>
  <c r="R132" i="27"/>
  <c r="Q132" i="27"/>
  <c r="P132" i="27"/>
  <c r="Q131" i="27"/>
  <c r="R131" i="27" s="1"/>
  <c r="P131" i="27"/>
  <c r="Q130" i="27"/>
  <c r="R130" i="27" s="1"/>
  <c r="P130" i="27"/>
  <c r="Q129" i="27"/>
  <c r="R129" i="27" s="1"/>
  <c r="P129" i="27"/>
  <c r="Q128" i="27"/>
  <c r="R128" i="27" s="1"/>
  <c r="P128" i="27"/>
  <c r="Q127" i="27"/>
  <c r="R127" i="27" s="1"/>
  <c r="P127" i="27"/>
  <c r="Q126" i="27"/>
  <c r="R126" i="27" s="1"/>
  <c r="P126" i="27"/>
  <c r="Q125" i="27"/>
  <c r="R125" i="27" s="1"/>
  <c r="P125" i="27"/>
  <c r="Q124" i="27"/>
  <c r="R124" i="27" s="1"/>
  <c r="P124" i="27"/>
  <c r="Q123" i="27"/>
  <c r="R123" i="27" s="1"/>
  <c r="P123" i="27"/>
  <c r="Q122" i="27"/>
  <c r="R122" i="27" s="1"/>
  <c r="P122" i="27"/>
  <c r="R121" i="27"/>
  <c r="Q121" i="27"/>
  <c r="P121" i="27"/>
  <c r="R120" i="27"/>
  <c r="Q120" i="27"/>
  <c r="P120" i="27"/>
  <c r="Q119" i="27"/>
  <c r="R119" i="27" s="1"/>
  <c r="P119" i="27"/>
  <c r="Q118" i="27"/>
  <c r="R118" i="27" s="1"/>
  <c r="P118" i="27"/>
  <c r="Q117" i="27"/>
  <c r="R117" i="27" s="1"/>
  <c r="P117" i="27"/>
  <c r="Q116" i="27"/>
  <c r="R116" i="27" s="1"/>
  <c r="P116" i="27"/>
  <c r="Q115" i="27"/>
  <c r="R115" i="27" s="1"/>
  <c r="P115" i="27"/>
  <c r="Q114" i="27"/>
  <c r="R114" i="27" s="1"/>
  <c r="P114" i="27"/>
  <c r="R113" i="27"/>
  <c r="Q113" i="27"/>
  <c r="P113" i="27"/>
  <c r="Q112" i="27"/>
  <c r="R112" i="27" s="1"/>
  <c r="P112" i="27"/>
  <c r="Q111" i="27"/>
  <c r="R111" i="27" s="1"/>
  <c r="P111" i="27"/>
  <c r="Q110" i="27"/>
  <c r="R110" i="27" s="1"/>
  <c r="P110" i="27"/>
  <c r="R109" i="27"/>
  <c r="Q109" i="27"/>
  <c r="P109" i="27"/>
  <c r="R108" i="27"/>
  <c r="Q108" i="27"/>
  <c r="P108" i="27"/>
  <c r="Q107" i="27"/>
  <c r="R107" i="27" s="1"/>
  <c r="P107" i="27"/>
  <c r="Q106" i="27"/>
  <c r="R106" i="27" s="1"/>
  <c r="P106" i="27"/>
  <c r="Q105" i="27"/>
  <c r="R105" i="27" s="1"/>
  <c r="P105" i="27"/>
  <c r="Q104" i="27"/>
  <c r="R104" i="27" s="1"/>
  <c r="P104" i="27"/>
  <c r="Q103" i="27"/>
  <c r="R103" i="27" s="1"/>
  <c r="P103" i="27"/>
  <c r="Q102" i="27"/>
  <c r="R102" i="27" s="1"/>
  <c r="P102" i="27"/>
  <c r="Q101" i="27"/>
  <c r="R101" i="27" s="1"/>
  <c r="P101" i="27"/>
  <c r="Q100" i="27"/>
  <c r="R100" i="27" s="1"/>
  <c r="P100" i="27"/>
  <c r="Q99" i="27"/>
  <c r="R99" i="27" s="1"/>
  <c r="P99" i="27"/>
  <c r="Q98" i="27"/>
  <c r="R98" i="27" s="1"/>
  <c r="P98" i="27"/>
  <c r="R97" i="27"/>
  <c r="Q97" i="27"/>
  <c r="P97" i="27"/>
  <c r="R96" i="27"/>
  <c r="Q96" i="27"/>
  <c r="P96" i="27"/>
  <c r="Q95" i="27"/>
  <c r="R95" i="27" s="1"/>
  <c r="P95" i="27"/>
  <c r="Q94" i="27"/>
  <c r="R94" i="27" s="1"/>
  <c r="P94" i="27"/>
  <c r="Q93" i="27"/>
  <c r="R93" i="27" s="1"/>
  <c r="P93" i="27"/>
  <c r="Q92" i="27"/>
  <c r="R92" i="27" s="1"/>
  <c r="P92" i="27"/>
  <c r="Q91" i="27"/>
  <c r="R91" i="27" s="1"/>
  <c r="P91" i="27"/>
  <c r="Q90" i="27"/>
  <c r="R90" i="27" s="1"/>
  <c r="P90" i="27"/>
  <c r="R89" i="27"/>
  <c r="Q89" i="27"/>
  <c r="P89" i="27"/>
  <c r="Q88" i="27"/>
  <c r="R88" i="27" s="1"/>
  <c r="P88" i="27"/>
  <c r="Q87" i="27"/>
  <c r="R87" i="27" s="1"/>
  <c r="P87" i="27"/>
  <c r="Q86" i="27"/>
  <c r="R86" i="27" s="1"/>
  <c r="P86" i="27"/>
  <c r="R85" i="27"/>
  <c r="Q85" i="27"/>
  <c r="P85" i="27"/>
  <c r="R84" i="27"/>
  <c r="Q84" i="27"/>
  <c r="P84" i="27"/>
  <c r="Q83" i="27"/>
  <c r="R83" i="27" s="1"/>
  <c r="P83" i="27"/>
  <c r="Q82" i="27"/>
  <c r="R82" i="27" s="1"/>
  <c r="P82" i="27"/>
  <c r="Q81" i="27"/>
  <c r="R81" i="27" s="1"/>
  <c r="P81" i="27"/>
  <c r="Q80" i="27"/>
  <c r="R80" i="27" s="1"/>
  <c r="P80" i="27"/>
  <c r="Q79" i="27"/>
  <c r="R79" i="27" s="1"/>
  <c r="P79" i="27"/>
  <c r="Q78" i="27"/>
  <c r="R78" i="27" s="1"/>
  <c r="P78" i="27"/>
  <c r="Q77" i="27"/>
  <c r="R77" i="27" s="1"/>
  <c r="Q76" i="27"/>
  <c r="R76" i="27" s="1"/>
  <c r="P76" i="27"/>
  <c r="R75" i="27"/>
  <c r="Q75" i="27"/>
  <c r="P75" i="27"/>
  <c r="Q74" i="27"/>
  <c r="R74" i="27" s="1"/>
  <c r="P74" i="27"/>
  <c r="Q73" i="27"/>
  <c r="R73" i="27" s="1"/>
  <c r="P73" i="27"/>
  <c r="Q72" i="27"/>
  <c r="R72" i="27" s="1"/>
  <c r="P72" i="27"/>
  <c r="R71" i="27"/>
  <c r="Q71" i="27"/>
  <c r="P71" i="27"/>
  <c r="Q70" i="27"/>
  <c r="R70" i="27" s="1"/>
  <c r="P70" i="27"/>
  <c r="Q69" i="27"/>
  <c r="R69" i="27" s="1"/>
  <c r="P69" i="27"/>
  <c r="Q68" i="27"/>
  <c r="R68" i="27" s="1"/>
  <c r="P68" i="27"/>
  <c r="R67" i="27"/>
  <c r="Q67" i="27"/>
  <c r="P67" i="27"/>
  <c r="Q66" i="27"/>
  <c r="R66" i="27" s="1"/>
  <c r="P66" i="27"/>
  <c r="Q65" i="27"/>
  <c r="R65" i="27" s="1"/>
  <c r="P65" i="27"/>
  <c r="Q64" i="27"/>
  <c r="R64" i="27" s="1"/>
  <c r="P64" i="27"/>
  <c r="R63" i="27"/>
  <c r="Q63" i="27"/>
  <c r="P63" i="27"/>
  <c r="Q62" i="27"/>
  <c r="R62" i="27" s="1"/>
  <c r="P62" i="27"/>
  <c r="Q61" i="27"/>
  <c r="R61" i="27" s="1"/>
  <c r="P61" i="27"/>
  <c r="Q60" i="27"/>
  <c r="R60" i="27" s="1"/>
  <c r="P60" i="27"/>
  <c r="R59" i="27"/>
  <c r="Q59" i="27"/>
  <c r="P59" i="27"/>
  <c r="Q58" i="27"/>
  <c r="R58" i="27" s="1"/>
  <c r="P58" i="27"/>
  <c r="Q57" i="27"/>
  <c r="R57" i="27" s="1"/>
  <c r="P57" i="27"/>
  <c r="Q56" i="27"/>
  <c r="R56" i="27" s="1"/>
  <c r="P56" i="27"/>
  <c r="R55" i="27"/>
  <c r="Q55" i="27"/>
  <c r="P55" i="27"/>
  <c r="Q54" i="27"/>
  <c r="R54" i="27" s="1"/>
  <c r="P54" i="27"/>
  <c r="Q53" i="27"/>
  <c r="R53" i="27" s="1"/>
  <c r="P53" i="27"/>
  <c r="Q52" i="27"/>
  <c r="R52" i="27" s="1"/>
  <c r="P52" i="27"/>
  <c r="R51" i="27"/>
  <c r="Q51" i="27"/>
  <c r="P51" i="27"/>
  <c r="Q50" i="27"/>
  <c r="R50" i="27" s="1"/>
  <c r="P50" i="27"/>
  <c r="Q49" i="27"/>
  <c r="R49" i="27" s="1"/>
  <c r="P49" i="27"/>
  <c r="Q48" i="27"/>
  <c r="R48" i="27" s="1"/>
  <c r="P48" i="27"/>
  <c r="R47" i="27"/>
  <c r="Q47" i="27"/>
  <c r="P47" i="27"/>
  <c r="Q46" i="27"/>
  <c r="R46" i="27" s="1"/>
  <c r="P46" i="27"/>
  <c r="Q45" i="27"/>
  <c r="R45" i="27" s="1"/>
  <c r="P45" i="27"/>
  <c r="Q44" i="27"/>
  <c r="R44" i="27" s="1"/>
  <c r="P44" i="27"/>
  <c r="R43" i="27"/>
  <c r="Q43" i="27"/>
  <c r="P43" i="27"/>
  <c r="Q42" i="27"/>
  <c r="R42" i="27" s="1"/>
  <c r="P42" i="27"/>
  <c r="Q41" i="27"/>
  <c r="R41" i="27" s="1"/>
  <c r="P41" i="27"/>
  <c r="Q40" i="27"/>
  <c r="R40" i="27" s="1"/>
  <c r="P40" i="27"/>
  <c r="R39" i="27"/>
  <c r="Q39" i="27"/>
  <c r="P39" i="27"/>
  <c r="Q38" i="27"/>
  <c r="R38" i="27" s="1"/>
  <c r="P38" i="27"/>
  <c r="Q37" i="27"/>
  <c r="R37" i="27" s="1"/>
  <c r="P37" i="27"/>
  <c r="Q36" i="27"/>
  <c r="R36" i="27" s="1"/>
  <c r="P36" i="27"/>
  <c r="R35" i="27"/>
  <c r="Q35" i="27"/>
  <c r="P35" i="27"/>
  <c r="Q34" i="27"/>
  <c r="R34" i="27" s="1"/>
  <c r="P34" i="27"/>
  <c r="Q33" i="27"/>
  <c r="R33" i="27" s="1"/>
  <c r="P33" i="27"/>
  <c r="Q32" i="27"/>
  <c r="R32" i="27" s="1"/>
  <c r="P32" i="27"/>
  <c r="R31" i="27"/>
  <c r="Q31" i="27"/>
  <c r="P31" i="27"/>
  <c r="Q30" i="27"/>
  <c r="R30" i="27" s="1"/>
  <c r="P30" i="27"/>
  <c r="Q29" i="27"/>
  <c r="R29" i="27" s="1"/>
  <c r="P29" i="27"/>
  <c r="Q28" i="27"/>
  <c r="R28" i="27" s="1"/>
  <c r="P28" i="27"/>
  <c r="R27" i="27"/>
  <c r="Q27" i="27"/>
  <c r="P27" i="27"/>
  <c r="Q26" i="27"/>
  <c r="R26" i="27" s="1"/>
  <c r="P26" i="27"/>
  <c r="Q25" i="27"/>
  <c r="R25" i="27" s="1"/>
  <c r="P25" i="27"/>
  <c r="Q24" i="27"/>
  <c r="R24" i="27" s="1"/>
  <c r="P24" i="27"/>
  <c r="R23" i="27"/>
  <c r="Q23" i="27"/>
  <c r="P23" i="27"/>
  <c r="Q22" i="27"/>
  <c r="R22" i="27" s="1"/>
  <c r="P22" i="27"/>
  <c r="Q21" i="27"/>
  <c r="R21" i="27" s="1"/>
  <c r="P21" i="27"/>
  <c r="Q20" i="27"/>
  <c r="R20" i="27" s="1"/>
  <c r="P20" i="27"/>
  <c r="R19" i="27"/>
  <c r="Q19" i="27"/>
  <c r="P19" i="27"/>
  <c r="Q18" i="27"/>
  <c r="R18" i="27" s="1"/>
  <c r="P18" i="27"/>
  <c r="Q17" i="27"/>
  <c r="R17" i="27" s="1"/>
  <c r="P17" i="27"/>
  <c r="Q16" i="27"/>
  <c r="R16" i="27" s="1"/>
  <c r="P16" i="27"/>
  <c r="R15" i="27"/>
  <c r="Q15" i="27"/>
  <c r="P15" i="27"/>
  <c r="Q14" i="27"/>
  <c r="R14" i="27" s="1"/>
  <c r="P14" i="27"/>
  <c r="Q13" i="27"/>
  <c r="R13" i="27" s="1"/>
  <c r="P13" i="27"/>
  <c r="Q12" i="27"/>
  <c r="R12" i="27" s="1"/>
  <c r="P12" i="27"/>
  <c r="Q11" i="27"/>
  <c r="R11" i="27" s="1"/>
  <c r="P11" i="27"/>
  <c r="Q10" i="27"/>
  <c r="R10" i="27" s="1"/>
  <c r="P10" i="27"/>
  <c r="Q9" i="27"/>
  <c r="R9" i="27" s="1"/>
  <c r="P9" i="27"/>
  <c r="Q8" i="27"/>
  <c r="R8" i="27" s="1"/>
  <c r="P8" i="27"/>
  <c r="Q7" i="27"/>
  <c r="R7" i="27" s="1"/>
  <c r="P7" i="27"/>
  <c r="Q6" i="27"/>
  <c r="R6" i="27" s="1"/>
  <c r="P6" i="27"/>
  <c r="Q5" i="27"/>
  <c r="R5" i="27" s="1"/>
  <c r="P5" i="27"/>
  <c r="R4" i="27"/>
  <c r="Q4" i="27"/>
  <c r="P4" i="27"/>
  <c r="Q3" i="27"/>
  <c r="R3" i="27" s="1"/>
  <c r="P3" i="27"/>
  <c r="Q2" i="27"/>
  <c r="R2" i="27" s="1"/>
  <c r="P2" i="27"/>
  <c r="H100" i="20"/>
  <c r="H102" i="21"/>
  <c r="H101" i="21"/>
  <c r="H100" i="21"/>
  <c r="H99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111" i="22"/>
  <c r="H110" i="22"/>
  <c r="H109" i="22"/>
  <c r="H108" i="22"/>
  <c r="H107" i="22"/>
  <c r="H106" i="22"/>
  <c r="H105" i="22"/>
  <c r="H104" i="22"/>
  <c r="H103" i="22"/>
  <c r="H102" i="22"/>
  <c r="H101" i="22"/>
  <c r="H100" i="22"/>
  <c r="H99" i="22"/>
  <c r="H98" i="22"/>
  <c r="H97" i="22"/>
  <c r="H96" i="22"/>
  <c r="H95" i="22"/>
  <c r="H94" i="22"/>
  <c r="H93" i="22"/>
  <c r="H92" i="22"/>
  <c r="H91" i="22"/>
  <c r="H90" i="22"/>
  <c r="H89" i="22"/>
  <c r="H88" i="22"/>
  <c r="H87" i="22"/>
  <c r="H86" i="22"/>
  <c r="H85" i="22"/>
  <c r="H84" i="22"/>
  <c r="H83" i="22"/>
  <c r="H82" i="22"/>
  <c r="H81" i="22"/>
  <c r="H80" i="22"/>
  <c r="H79" i="22"/>
  <c r="H78" i="22"/>
  <c r="H77" i="22"/>
  <c r="H76" i="22"/>
  <c r="H75" i="22"/>
  <c r="H74" i="22"/>
  <c r="H73" i="22"/>
  <c r="H72" i="22"/>
  <c r="H71" i="22"/>
  <c r="H70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3" i="22"/>
  <c r="H2" i="22"/>
  <c r="G66" i="23"/>
  <c r="H66" i="23" s="1"/>
  <c r="G18" i="23"/>
  <c r="H18" i="23" s="1"/>
  <c r="G17" i="23"/>
  <c r="H17" i="23" s="1"/>
  <c r="G16" i="23"/>
  <c r="H16" i="23" s="1"/>
  <c r="G15" i="23"/>
  <c r="H15" i="23" s="1"/>
  <c r="G14" i="23"/>
  <c r="H14" i="23" s="1"/>
  <c r="G13" i="23"/>
  <c r="H13" i="23" s="1"/>
  <c r="G12" i="23"/>
  <c r="H12" i="23" s="1"/>
  <c r="G11" i="23"/>
  <c r="H11" i="23" s="1"/>
  <c r="G10" i="23"/>
  <c r="H10" i="23" s="1"/>
  <c r="G9" i="23"/>
  <c r="H9" i="23" s="1"/>
  <c r="G8" i="23"/>
  <c r="H8" i="23" s="1"/>
  <c r="G7" i="23"/>
  <c r="H7" i="23" s="1"/>
  <c r="G6" i="23"/>
  <c r="H6" i="23" s="1"/>
  <c r="G5" i="23"/>
  <c r="H5" i="23" s="1"/>
  <c r="H4" i="23"/>
  <c r="G4" i="23"/>
  <c r="G3" i="23"/>
  <c r="H3" i="23" s="1"/>
  <c r="G2" i="23"/>
  <c r="H2" i="23" s="1"/>
  <c r="H69" i="23" s="1"/>
  <c r="H226" i="24"/>
  <c r="G71" i="24"/>
  <c r="H71" i="24" s="1"/>
  <c r="G70" i="24"/>
  <c r="H70" i="24" s="1"/>
  <c r="G69" i="24"/>
  <c r="H69" i="24" s="1"/>
  <c r="H68" i="24"/>
  <c r="G68" i="24"/>
  <c r="G67" i="24"/>
  <c r="H67" i="24" s="1"/>
  <c r="G66" i="24"/>
  <c r="H66" i="24" s="1"/>
  <c r="G65" i="24"/>
  <c r="H65" i="24" s="1"/>
  <c r="G64" i="24"/>
  <c r="H64" i="24" s="1"/>
  <c r="G63" i="24"/>
  <c r="H63" i="24" s="1"/>
  <c r="H62" i="24"/>
  <c r="G62" i="24"/>
  <c r="G61" i="24"/>
  <c r="H61" i="24" s="1"/>
  <c r="G60" i="24"/>
  <c r="H60" i="24" s="1"/>
  <c r="G59" i="24"/>
  <c r="H59" i="24" s="1"/>
  <c r="G58" i="24"/>
  <c r="H58" i="24" s="1"/>
  <c r="G57" i="24"/>
  <c r="H57" i="24" s="1"/>
  <c r="H56" i="24"/>
  <c r="G56" i="24"/>
  <c r="G55" i="24"/>
  <c r="H55" i="24" s="1"/>
  <c r="G54" i="24"/>
  <c r="H54" i="24" s="1"/>
  <c r="G53" i="24"/>
  <c r="H53" i="24" s="1"/>
  <c r="G52" i="24"/>
  <c r="H52" i="24" s="1"/>
  <c r="G51" i="24"/>
  <c r="H51" i="24" s="1"/>
  <c r="H50" i="24"/>
  <c r="G50" i="24"/>
  <c r="G49" i="24"/>
  <c r="H49" i="24" s="1"/>
  <c r="G48" i="24"/>
  <c r="H48" i="24" s="1"/>
  <c r="G47" i="24"/>
  <c r="H47" i="24" s="1"/>
  <c r="G46" i="24"/>
  <c r="H46" i="24" s="1"/>
  <c r="G45" i="24"/>
  <c r="H45" i="24" s="1"/>
  <c r="H44" i="24"/>
  <c r="G44" i="24"/>
  <c r="G43" i="24"/>
  <c r="H43" i="24" s="1"/>
  <c r="G42" i="24"/>
  <c r="H42" i="24" s="1"/>
  <c r="G41" i="24"/>
  <c r="H41" i="24" s="1"/>
  <c r="G40" i="24"/>
  <c r="H40" i="24" s="1"/>
  <c r="G39" i="24"/>
  <c r="H39" i="24" s="1"/>
  <c r="H38" i="24"/>
  <c r="G38" i="24"/>
  <c r="G37" i="24"/>
  <c r="H37" i="24" s="1"/>
  <c r="G36" i="24"/>
  <c r="H36" i="24" s="1"/>
  <c r="G35" i="24"/>
  <c r="H35" i="24" s="1"/>
  <c r="G34" i="24"/>
  <c r="H34" i="24" s="1"/>
  <c r="G33" i="24"/>
  <c r="H33" i="24" s="1"/>
  <c r="H32" i="24"/>
  <c r="G32" i="24"/>
  <c r="G31" i="24"/>
  <c r="H31" i="24" s="1"/>
  <c r="G30" i="24"/>
  <c r="H30" i="24" s="1"/>
  <c r="G29" i="24"/>
  <c r="H29" i="24" s="1"/>
  <c r="G28" i="24"/>
  <c r="H28" i="24" s="1"/>
  <c r="G27" i="24"/>
  <c r="H27" i="24" s="1"/>
  <c r="H26" i="24"/>
  <c r="G26" i="24"/>
  <c r="G25" i="24"/>
  <c r="H25" i="24" s="1"/>
  <c r="G24" i="24"/>
  <c r="H24" i="24" s="1"/>
  <c r="G23" i="24"/>
  <c r="H23" i="24" s="1"/>
  <c r="G22" i="24"/>
  <c r="H22" i="24" s="1"/>
  <c r="G21" i="24"/>
  <c r="H21" i="24" s="1"/>
  <c r="H20" i="24"/>
  <c r="G20" i="24"/>
  <c r="G19" i="24"/>
  <c r="H19" i="24" s="1"/>
  <c r="G18" i="24"/>
  <c r="H18" i="24" s="1"/>
  <c r="G17" i="24"/>
  <c r="H17" i="24" s="1"/>
  <c r="G16" i="24"/>
  <c r="H16" i="24" s="1"/>
  <c r="H86" i="28"/>
  <c r="H84" i="28"/>
  <c r="G84" i="28"/>
  <c r="H83" i="28"/>
  <c r="G83" i="28"/>
  <c r="H82" i="28"/>
  <c r="G82" i="28"/>
  <c r="H81" i="28"/>
  <c r="G81" i="28"/>
  <c r="H80" i="28"/>
  <c r="G80" i="28"/>
  <c r="H79" i="28"/>
  <c r="G79" i="28"/>
  <c r="H78" i="28"/>
  <c r="G78" i="28"/>
  <c r="H77" i="28"/>
  <c r="G77" i="28"/>
  <c r="H76" i="28"/>
  <c r="G76" i="28"/>
  <c r="H75" i="28"/>
  <c r="G75" i="28"/>
  <c r="H74" i="28"/>
  <c r="G74" i="28"/>
  <c r="H73" i="28"/>
  <c r="G73" i="28"/>
  <c r="H72" i="28"/>
  <c r="G72" i="28"/>
  <c r="H71" i="28"/>
  <c r="G71" i="28"/>
  <c r="H70" i="28"/>
  <c r="G70" i="28"/>
  <c r="H69" i="28"/>
  <c r="G69" i="28"/>
  <c r="H68" i="28"/>
  <c r="G68" i="28"/>
  <c r="H67" i="28"/>
  <c r="G67" i="28"/>
  <c r="H66" i="28"/>
  <c r="G66" i="28"/>
  <c r="H65" i="28"/>
  <c r="G65" i="28"/>
  <c r="H64" i="28"/>
  <c r="G64" i="28"/>
  <c r="H63" i="28"/>
  <c r="G63" i="28"/>
  <c r="H62" i="28"/>
  <c r="G62" i="28"/>
  <c r="H61" i="28"/>
  <c r="G61" i="28"/>
  <c r="H60" i="28"/>
  <c r="G60" i="28"/>
  <c r="H59" i="28"/>
  <c r="G59" i="28"/>
  <c r="H58" i="28"/>
  <c r="G58" i="28"/>
  <c r="H57" i="28"/>
  <c r="G57" i="28"/>
  <c r="H56" i="28"/>
  <c r="G56" i="28"/>
  <c r="H55" i="28"/>
  <c r="G55" i="28"/>
  <c r="H54" i="28"/>
  <c r="G54" i="28"/>
  <c r="H53" i="28"/>
  <c r="G53" i="28"/>
  <c r="H52" i="28"/>
  <c r="G52" i="28"/>
  <c r="H51" i="28"/>
  <c r="G51" i="28"/>
  <c r="H50" i="28"/>
  <c r="G50" i="28"/>
  <c r="H49" i="28"/>
  <c r="G49" i="28"/>
  <c r="H48" i="28"/>
  <c r="G48" i="28"/>
  <c r="H47" i="28"/>
  <c r="G47" i="28"/>
  <c r="H46" i="28"/>
  <c r="G46" i="28"/>
  <c r="H45" i="28"/>
  <c r="G45" i="28"/>
  <c r="H44" i="28"/>
  <c r="G44" i="28"/>
  <c r="H43" i="28"/>
  <c r="G43" i="28"/>
  <c r="H42" i="28"/>
  <c r="G42" i="28"/>
  <c r="H41" i="28"/>
  <c r="G41" i="28"/>
  <c r="H40" i="28"/>
  <c r="G40" i="28"/>
  <c r="H39" i="28"/>
  <c r="G39" i="28"/>
  <c r="H38" i="28"/>
  <c r="G38" i="28"/>
  <c r="H37" i="28"/>
  <c r="G37" i="28"/>
  <c r="H36" i="28"/>
  <c r="G36" i="28"/>
  <c r="H35" i="28"/>
  <c r="G35" i="28"/>
  <c r="H34" i="28"/>
  <c r="G34" i="28"/>
  <c r="H33" i="28"/>
  <c r="G33" i="28"/>
  <c r="H32" i="28"/>
  <c r="G32" i="28"/>
  <c r="H31" i="28"/>
  <c r="G31" i="28"/>
  <c r="H30" i="28"/>
  <c r="G30" i="28"/>
  <c r="K595" i="25"/>
  <c r="L595" i="25" s="1"/>
  <c r="M595" i="25" s="1"/>
  <c r="B595" i="25"/>
  <c r="K594" i="25"/>
  <c r="L594" i="25" s="1"/>
  <c r="M594" i="25" s="1"/>
  <c r="B594" i="25"/>
  <c r="L593" i="25"/>
  <c r="M593" i="25" s="1"/>
  <c r="B593" i="25"/>
  <c r="B592" i="25"/>
  <c r="B591" i="25"/>
  <c r="B590" i="25"/>
  <c r="B589" i="25"/>
  <c r="B588" i="25"/>
  <c r="B587" i="25"/>
  <c r="B586" i="25"/>
  <c r="B585" i="25"/>
  <c r="B584" i="25"/>
  <c r="B583" i="25"/>
  <c r="B582" i="25"/>
  <c r="B581" i="25"/>
  <c r="B580" i="25"/>
  <c r="B579" i="25"/>
  <c r="B578" i="25"/>
  <c r="B577" i="25"/>
  <c r="B576" i="25"/>
  <c r="B575" i="25"/>
  <c r="B574" i="25"/>
  <c r="B573" i="25"/>
  <c r="B572" i="25"/>
  <c r="B571" i="25"/>
  <c r="B570" i="25"/>
  <c r="B569" i="25"/>
  <c r="B568" i="25"/>
  <c r="B567" i="25"/>
  <c r="B566" i="25"/>
  <c r="K565" i="25"/>
  <c r="L565" i="25" s="1"/>
  <c r="M565" i="25" s="1"/>
  <c r="K564" i="25"/>
  <c r="L564" i="25" s="1"/>
  <c r="M564" i="25" s="1"/>
  <c r="K563" i="25"/>
  <c r="L563" i="25" s="1"/>
  <c r="M563" i="25" s="1"/>
  <c r="K562" i="25"/>
  <c r="L562" i="25" s="1"/>
  <c r="M562" i="25" s="1"/>
  <c r="K561" i="25"/>
  <c r="L561" i="25" s="1"/>
  <c r="M561" i="25" s="1"/>
  <c r="K560" i="25"/>
  <c r="L560" i="25" s="1"/>
  <c r="M560" i="25" s="1"/>
  <c r="K559" i="25"/>
  <c r="L559" i="25" s="1"/>
  <c r="M559" i="25" s="1"/>
  <c r="K558" i="25"/>
  <c r="L558" i="25" s="1"/>
  <c r="M558" i="25" s="1"/>
  <c r="L557" i="25"/>
  <c r="M557" i="25" s="1"/>
  <c r="K557" i="25"/>
  <c r="B557" i="25"/>
  <c r="K556" i="25"/>
  <c r="L556" i="25" s="1"/>
  <c r="M556" i="25" s="1"/>
  <c r="B556" i="25"/>
  <c r="K555" i="25"/>
  <c r="L555" i="25" s="1"/>
  <c r="M555" i="25" s="1"/>
  <c r="B555" i="25"/>
  <c r="K554" i="25"/>
  <c r="L554" i="25" s="1"/>
  <c r="M554" i="25" s="1"/>
  <c r="B554" i="25"/>
  <c r="K553" i="25"/>
  <c r="L553" i="25" s="1"/>
  <c r="M553" i="25" s="1"/>
  <c r="B553" i="25"/>
  <c r="K552" i="25"/>
  <c r="L552" i="25" s="1"/>
  <c r="M552" i="25" s="1"/>
  <c r="B552" i="25"/>
  <c r="K551" i="25"/>
  <c r="L551" i="25" s="1"/>
  <c r="M551" i="25" s="1"/>
  <c r="B551" i="25"/>
  <c r="K550" i="25"/>
  <c r="L550" i="25" s="1"/>
  <c r="M550" i="25" s="1"/>
  <c r="B550" i="25"/>
  <c r="K549" i="25"/>
  <c r="L549" i="25" s="1"/>
  <c r="M549" i="25" s="1"/>
  <c r="B549" i="25"/>
  <c r="K548" i="25"/>
  <c r="L548" i="25" s="1"/>
  <c r="M548" i="25" s="1"/>
  <c r="B548" i="25"/>
  <c r="K547" i="25"/>
  <c r="L547" i="25" s="1"/>
  <c r="M547" i="25" s="1"/>
  <c r="B547" i="25"/>
  <c r="K546" i="25"/>
  <c r="L546" i="25" s="1"/>
  <c r="M546" i="25" s="1"/>
  <c r="B546" i="25"/>
  <c r="L545" i="25"/>
  <c r="M545" i="25" s="1"/>
  <c r="K545" i="25"/>
  <c r="B545" i="25"/>
  <c r="K544" i="25"/>
  <c r="L544" i="25" s="1"/>
  <c r="M544" i="25" s="1"/>
  <c r="B544" i="25"/>
  <c r="K543" i="25"/>
  <c r="L543" i="25" s="1"/>
  <c r="M543" i="25" s="1"/>
  <c r="B543" i="25"/>
  <c r="K542" i="25"/>
  <c r="L542" i="25" s="1"/>
  <c r="M542" i="25" s="1"/>
  <c r="B542" i="25"/>
  <c r="K541" i="25"/>
  <c r="L541" i="25" s="1"/>
  <c r="M541" i="25" s="1"/>
  <c r="B541" i="25"/>
  <c r="K540" i="25"/>
  <c r="L540" i="25" s="1"/>
  <c r="M540" i="25" s="1"/>
  <c r="B540" i="25"/>
  <c r="K539" i="25"/>
  <c r="L539" i="25" s="1"/>
  <c r="M539" i="25" s="1"/>
  <c r="B539" i="25"/>
  <c r="K538" i="25"/>
  <c r="L538" i="25" s="1"/>
  <c r="M538" i="25" s="1"/>
  <c r="B538" i="25"/>
  <c r="K537" i="25"/>
  <c r="L537" i="25" s="1"/>
  <c r="M537" i="25" s="1"/>
  <c r="B537" i="25"/>
  <c r="K536" i="25"/>
  <c r="L536" i="25" s="1"/>
  <c r="M536" i="25" s="1"/>
  <c r="B536" i="25"/>
  <c r="K535" i="25"/>
  <c r="L535" i="25" s="1"/>
  <c r="M535" i="25" s="1"/>
  <c r="B535" i="25"/>
  <c r="K534" i="25"/>
  <c r="L534" i="25" s="1"/>
  <c r="M534" i="25" s="1"/>
  <c r="B534" i="25"/>
  <c r="K533" i="25"/>
  <c r="L533" i="25" s="1"/>
  <c r="M533" i="25" s="1"/>
  <c r="B533" i="25"/>
  <c r="K532" i="25"/>
  <c r="L532" i="25" s="1"/>
  <c r="M532" i="25" s="1"/>
  <c r="B532" i="25"/>
  <c r="K531" i="25"/>
  <c r="L531" i="25" s="1"/>
  <c r="M531" i="25" s="1"/>
  <c r="B531" i="25"/>
  <c r="K530" i="25"/>
  <c r="L530" i="25" s="1"/>
  <c r="M530" i="25" s="1"/>
  <c r="B530" i="25"/>
  <c r="K529" i="25"/>
  <c r="L529" i="25" s="1"/>
  <c r="M529" i="25" s="1"/>
  <c r="B529" i="25"/>
  <c r="K528" i="25"/>
  <c r="L528" i="25" s="1"/>
  <c r="M528" i="25" s="1"/>
  <c r="B528" i="25"/>
  <c r="K527" i="25"/>
  <c r="L527" i="25" s="1"/>
  <c r="M527" i="25" s="1"/>
  <c r="B527" i="25"/>
  <c r="K526" i="25"/>
  <c r="L526" i="25" s="1"/>
  <c r="M526" i="25" s="1"/>
  <c r="B526" i="25"/>
  <c r="K525" i="25"/>
  <c r="L525" i="25" s="1"/>
  <c r="M525" i="25" s="1"/>
  <c r="B525" i="25"/>
  <c r="K524" i="25"/>
  <c r="L524" i="25" s="1"/>
  <c r="M524" i="25" s="1"/>
  <c r="B524" i="25"/>
  <c r="K523" i="25"/>
  <c r="L523" i="25" s="1"/>
  <c r="M523" i="25" s="1"/>
  <c r="B523" i="25"/>
  <c r="K522" i="25"/>
  <c r="L522" i="25" s="1"/>
  <c r="M522" i="25" s="1"/>
  <c r="B522" i="25"/>
  <c r="L521" i="25"/>
  <c r="M521" i="25" s="1"/>
  <c r="K521" i="25"/>
  <c r="B521" i="25"/>
  <c r="K520" i="25"/>
  <c r="L520" i="25" s="1"/>
  <c r="M520" i="25" s="1"/>
  <c r="B520" i="25"/>
  <c r="K519" i="25"/>
  <c r="L519" i="25" s="1"/>
  <c r="M519" i="25" s="1"/>
  <c r="B519" i="25"/>
  <c r="K518" i="25"/>
  <c r="L518" i="25" s="1"/>
  <c r="M518" i="25" s="1"/>
  <c r="B518" i="25"/>
  <c r="K517" i="25"/>
  <c r="L517" i="25" s="1"/>
  <c r="M517" i="25" s="1"/>
  <c r="B517" i="25"/>
  <c r="K516" i="25"/>
  <c r="L516" i="25" s="1"/>
  <c r="M516" i="25" s="1"/>
  <c r="B516" i="25"/>
  <c r="K515" i="25"/>
  <c r="L515" i="25" s="1"/>
  <c r="M515" i="25" s="1"/>
  <c r="B515" i="25"/>
  <c r="K514" i="25"/>
  <c r="L514" i="25" s="1"/>
  <c r="M514" i="25" s="1"/>
  <c r="B514" i="25"/>
  <c r="K513" i="25"/>
  <c r="L513" i="25" s="1"/>
  <c r="M513" i="25" s="1"/>
  <c r="B513" i="25"/>
  <c r="K512" i="25"/>
  <c r="L512" i="25" s="1"/>
  <c r="M512" i="25" s="1"/>
  <c r="B512" i="25"/>
  <c r="K511" i="25"/>
  <c r="L511" i="25" s="1"/>
  <c r="M511" i="25" s="1"/>
  <c r="B511" i="25"/>
  <c r="K510" i="25"/>
  <c r="L510" i="25" s="1"/>
  <c r="M510" i="25" s="1"/>
  <c r="B510" i="25"/>
  <c r="L509" i="25"/>
  <c r="M509" i="25" s="1"/>
  <c r="K509" i="25"/>
  <c r="B509" i="25"/>
  <c r="K508" i="25"/>
  <c r="L508" i="25" s="1"/>
  <c r="M508" i="25" s="1"/>
  <c r="B508" i="25"/>
  <c r="K507" i="25"/>
  <c r="L507" i="25" s="1"/>
  <c r="M507" i="25" s="1"/>
  <c r="B507" i="25"/>
  <c r="K506" i="25"/>
  <c r="L506" i="25" s="1"/>
  <c r="M506" i="25" s="1"/>
  <c r="B506" i="25"/>
  <c r="K505" i="25"/>
  <c r="L505" i="25" s="1"/>
  <c r="M505" i="25" s="1"/>
  <c r="B505" i="25"/>
  <c r="K504" i="25"/>
  <c r="L504" i="25" s="1"/>
  <c r="M504" i="25" s="1"/>
  <c r="B504" i="25"/>
  <c r="K503" i="25"/>
  <c r="L503" i="25" s="1"/>
  <c r="M503" i="25" s="1"/>
  <c r="B503" i="25"/>
  <c r="B502" i="25"/>
  <c r="B501" i="25"/>
  <c r="B500" i="25"/>
  <c r="B499" i="25"/>
  <c r="B498" i="25"/>
  <c r="B497" i="25"/>
  <c r="B496" i="25"/>
  <c r="B495" i="25"/>
  <c r="B494" i="25"/>
  <c r="B493" i="25"/>
  <c r="B492" i="25"/>
  <c r="B491" i="25"/>
  <c r="B490" i="25"/>
  <c r="B489" i="25"/>
  <c r="B488" i="25"/>
  <c r="B487" i="25"/>
  <c r="B486" i="25"/>
  <c r="B485" i="25"/>
  <c r="B484" i="25"/>
  <c r="B483" i="25"/>
  <c r="B482" i="25"/>
  <c r="B481" i="25"/>
  <c r="B480" i="25"/>
  <c r="B479" i="25"/>
  <c r="B478" i="25"/>
  <c r="B477" i="25"/>
  <c r="B476" i="25"/>
  <c r="B475" i="25"/>
  <c r="B474" i="25"/>
  <c r="B473" i="25"/>
  <c r="B472" i="25"/>
  <c r="B471" i="25"/>
  <c r="B470" i="25"/>
  <c r="B469" i="25"/>
  <c r="B468" i="25"/>
  <c r="B467" i="25"/>
  <c r="K462" i="25"/>
  <c r="L462" i="25" s="1"/>
  <c r="M462" i="25" s="1"/>
  <c r="B462" i="25"/>
  <c r="K461" i="25"/>
  <c r="L461" i="25" s="1"/>
  <c r="M461" i="25" s="1"/>
  <c r="B461" i="25"/>
  <c r="K460" i="25"/>
  <c r="L460" i="25" s="1"/>
  <c r="M460" i="25" s="1"/>
  <c r="B460" i="25"/>
  <c r="K459" i="25"/>
  <c r="L459" i="25" s="1"/>
  <c r="M459" i="25" s="1"/>
  <c r="B459" i="25"/>
  <c r="K458" i="25"/>
  <c r="L458" i="25" s="1"/>
  <c r="M458" i="25" s="1"/>
  <c r="B458" i="25"/>
  <c r="K457" i="25"/>
  <c r="L457" i="25" s="1"/>
  <c r="M457" i="25" s="1"/>
  <c r="B457" i="25"/>
  <c r="K456" i="25"/>
  <c r="L456" i="25" s="1"/>
  <c r="M456" i="25" s="1"/>
  <c r="B456" i="25"/>
  <c r="K455" i="25"/>
  <c r="L455" i="25" s="1"/>
  <c r="M455" i="25" s="1"/>
  <c r="B455" i="25"/>
  <c r="K454" i="25"/>
  <c r="L454" i="25" s="1"/>
  <c r="M454" i="25" s="1"/>
  <c r="B454" i="25"/>
  <c r="K453" i="25"/>
  <c r="L453" i="25" s="1"/>
  <c r="M453" i="25" s="1"/>
  <c r="B453" i="25"/>
  <c r="K452" i="25"/>
  <c r="L452" i="25" s="1"/>
  <c r="M452" i="25" s="1"/>
  <c r="B452" i="25"/>
  <c r="K451" i="25"/>
  <c r="L451" i="25" s="1"/>
  <c r="M451" i="25" s="1"/>
  <c r="B451" i="25"/>
  <c r="K450" i="25"/>
  <c r="L450" i="25" s="1"/>
  <c r="M450" i="25" s="1"/>
  <c r="B450" i="25"/>
  <c r="K449" i="25"/>
  <c r="L449" i="25" s="1"/>
  <c r="M449" i="25" s="1"/>
  <c r="B449" i="25"/>
  <c r="K448" i="25"/>
  <c r="L448" i="25" s="1"/>
  <c r="M448" i="25" s="1"/>
  <c r="B448" i="25"/>
  <c r="K447" i="25"/>
  <c r="L447" i="25" s="1"/>
  <c r="M447" i="25" s="1"/>
  <c r="B447" i="25"/>
  <c r="K446" i="25"/>
  <c r="L446" i="25" s="1"/>
  <c r="M446" i="25" s="1"/>
  <c r="B446" i="25"/>
  <c r="K445" i="25"/>
  <c r="L445" i="25" s="1"/>
  <c r="M445" i="25" s="1"/>
  <c r="B445" i="25"/>
  <c r="K444" i="25"/>
  <c r="L444" i="25" s="1"/>
  <c r="M444" i="25" s="1"/>
  <c r="B444" i="25"/>
  <c r="K443" i="25"/>
  <c r="L443" i="25" s="1"/>
  <c r="M443" i="25" s="1"/>
  <c r="B443" i="25"/>
  <c r="K442" i="25"/>
  <c r="L442" i="25" s="1"/>
  <c r="M442" i="25" s="1"/>
  <c r="B442" i="25"/>
  <c r="K441" i="25"/>
  <c r="L441" i="25" s="1"/>
  <c r="M441" i="25" s="1"/>
  <c r="B441" i="25"/>
  <c r="K440" i="25"/>
  <c r="L440" i="25" s="1"/>
  <c r="M440" i="25" s="1"/>
  <c r="B440" i="25"/>
  <c r="K439" i="25"/>
  <c r="L439" i="25" s="1"/>
  <c r="M439" i="25" s="1"/>
  <c r="B439" i="25"/>
  <c r="K438" i="25"/>
  <c r="L438" i="25" s="1"/>
  <c r="M438" i="25" s="1"/>
  <c r="B438" i="25"/>
  <c r="K437" i="25"/>
  <c r="L437" i="25" s="1"/>
  <c r="M437" i="25" s="1"/>
  <c r="B437" i="25"/>
  <c r="K436" i="25"/>
  <c r="L436" i="25" s="1"/>
  <c r="M436" i="25" s="1"/>
  <c r="B436" i="25"/>
  <c r="K435" i="25"/>
  <c r="L435" i="25" s="1"/>
  <c r="M435" i="25" s="1"/>
  <c r="B435" i="25"/>
  <c r="K434" i="25"/>
  <c r="L434" i="25" s="1"/>
  <c r="M434" i="25" s="1"/>
  <c r="B434" i="25"/>
  <c r="K433" i="25"/>
  <c r="L433" i="25" s="1"/>
  <c r="M433" i="25" s="1"/>
  <c r="B433" i="25"/>
  <c r="K432" i="25"/>
  <c r="L432" i="25" s="1"/>
  <c r="M432" i="25" s="1"/>
  <c r="B432" i="25"/>
  <c r="K431" i="25"/>
  <c r="L431" i="25" s="1"/>
  <c r="M431" i="25" s="1"/>
  <c r="B431" i="25"/>
  <c r="K430" i="25"/>
  <c r="L430" i="25" s="1"/>
  <c r="M430" i="25" s="1"/>
  <c r="B430" i="25"/>
  <c r="K429" i="25"/>
  <c r="L429" i="25" s="1"/>
  <c r="M429" i="25" s="1"/>
  <c r="B429" i="25"/>
  <c r="K428" i="25"/>
  <c r="L428" i="25" s="1"/>
  <c r="M428" i="25" s="1"/>
  <c r="B428" i="25"/>
  <c r="K427" i="25"/>
  <c r="L427" i="25" s="1"/>
  <c r="M427" i="25" s="1"/>
  <c r="B427" i="25"/>
  <c r="K426" i="25"/>
  <c r="L426" i="25" s="1"/>
  <c r="M426" i="25" s="1"/>
  <c r="B426" i="25"/>
  <c r="K425" i="25"/>
  <c r="L425" i="25" s="1"/>
  <c r="M425" i="25" s="1"/>
  <c r="B425" i="25"/>
  <c r="K424" i="25"/>
  <c r="L424" i="25" s="1"/>
  <c r="M424" i="25" s="1"/>
  <c r="B424" i="25"/>
  <c r="K423" i="25"/>
  <c r="L423" i="25" s="1"/>
  <c r="M423" i="25" s="1"/>
  <c r="B423" i="25"/>
  <c r="K422" i="25"/>
  <c r="L422" i="25" s="1"/>
  <c r="M422" i="25" s="1"/>
  <c r="B422" i="25"/>
  <c r="K421" i="25"/>
  <c r="L421" i="25" s="1"/>
  <c r="M421" i="25" s="1"/>
  <c r="B421" i="25"/>
  <c r="K420" i="25"/>
  <c r="L420" i="25" s="1"/>
  <c r="M420" i="25" s="1"/>
  <c r="B420" i="25"/>
  <c r="K419" i="25"/>
  <c r="L419" i="25" s="1"/>
  <c r="M419" i="25" s="1"/>
  <c r="B419" i="25"/>
  <c r="K418" i="25"/>
  <c r="L418" i="25" s="1"/>
  <c r="M418" i="25" s="1"/>
  <c r="B418" i="25"/>
  <c r="K417" i="25"/>
  <c r="L417" i="25" s="1"/>
  <c r="M417" i="25" s="1"/>
  <c r="B417" i="25"/>
  <c r="K416" i="25"/>
  <c r="L416" i="25" s="1"/>
  <c r="M416" i="25" s="1"/>
  <c r="B416" i="25"/>
  <c r="K415" i="25"/>
  <c r="L415" i="25" s="1"/>
  <c r="M415" i="25" s="1"/>
  <c r="B415" i="25"/>
  <c r="K414" i="25"/>
  <c r="L414" i="25" s="1"/>
  <c r="M414" i="25" s="1"/>
  <c r="B414" i="25"/>
  <c r="K413" i="25"/>
  <c r="L413" i="25" s="1"/>
  <c r="M413" i="25" s="1"/>
  <c r="B413" i="25"/>
  <c r="K412" i="25"/>
  <c r="L412" i="25" s="1"/>
  <c r="M412" i="25" s="1"/>
  <c r="B412" i="25"/>
  <c r="K411" i="25"/>
  <c r="L411" i="25" s="1"/>
  <c r="M411" i="25" s="1"/>
  <c r="B411" i="25"/>
  <c r="K410" i="25"/>
  <c r="L410" i="25" s="1"/>
  <c r="M410" i="25" s="1"/>
  <c r="B410" i="25"/>
  <c r="K409" i="25"/>
  <c r="L409" i="25" s="1"/>
  <c r="M409" i="25" s="1"/>
  <c r="B409" i="25"/>
  <c r="K408" i="25"/>
  <c r="L408" i="25" s="1"/>
  <c r="M408" i="25" s="1"/>
  <c r="B408" i="25"/>
  <c r="K407" i="25"/>
  <c r="L407" i="25" s="1"/>
  <c r="M407" i="25" s="1"/>
  <c r="B407" i="25"/>
  <c r="B406" i="25"/>
  <c r="B405" i="25"/>
  <c r="B404" i="25"/>
  <c r="B403" i="25"/>
  <c r="B402" i="25"/>
  <c r="B401" i="25"/>
  <c r="B400" i="25"/>
  <c r="B399" i="25"/>
  <c r="B398" i="25"/>
  <c r="B397" i="25"/>
  <c r="B396" i="25"/>
  <c r="B395" i="25"/>
  <c r="B394" i="25"/>
  <c r="B393" i="25"/>
  <c r="L392" i="25"/>
  <c r="K392" i="25"/>
  <c r="B392" i="25"/>
  <c r="K391" i="25"/>
  <c r="L391" i="25" s="1"/>
  <c r="B391" i="25"/>
  <c r="K390" i="25"/>
  <c r="L390" i="25" s="1"/>
  <c r="B390" i="25"/>
  <c r="K389" i="25"/>
  <c r="L389" i="25" s="1"/>
  <c r="B389" i="25"/>
  <c r="K388" i="25"/>
  <c r="L388" i="25" s="1"/>
  <c r="B388" i="25"/>
  <c r="K387" i="25"/>
  <c r="L387" i="25" s="1"/>
  <c r="B387" i="25"/>
  <c r="K386" i="25"/>
  <c r="L386" i="25" s="1"/>
  <c r="B386" i="25"/>
  <c r="K385" i="25"/>
  <c r="L385" i="25" s="1"/>
  <c r="B385" i="25"/>
  <c r="K384" i="25"/>
  <c r="L384" i="25" s="1"/>
  <c r="B384" i="25"/>
  <c r="K383" i="25"/>
  <c r="L383" i="25" s="1"/>
  <c r="B383" i="25"/>
  <c r="K382" i="25"/>
  <c r="L382" i="25" s="1"/>
  <c r="B382" i="25"/>
  <c r="K381" i="25"/>
  <c r="L381" i="25" s="1"/>
  <c r="B381" i="25"/>
  <c r="K380" i="25"/>
  <c r="L380" i="25" s="1"/>
  <c r="B380" i="25"/>
  <c r="K379" i="25"/>
  <c r="L379" i="25" s="1"/>
  <c r="B379" i="25"/>
  <c r="K378" i="25"/>
  <c r="L378" i="25" s="1"/>
  <c r="B378" i="25"/>
  <c r="K377" i="25"/>
  <c r="L377" i="25" s="1"/>
  <c r="B377" i="25"/>
  <c r="L376" i="25"/>
  <c r="K376" i="25"/>
  <c r="B376" i="25"/>
  <c r="K375" i="25"/>
  <c r="L375" i="25" s="1"/>
  <c r="B375" i="25"/>
  <c r="K374" i="25"/>
  <c r="L374" i="25" s="1"/>
  <c r="B374" i="25"/>
  <c r="K373" i="25"/>
  <c r="L373" i="25" s="1"/>
  <c r="B373" i="25"/>
  <c r="K372" i="25"/>
  <c r="L372" i="25" s="1"/>
  <c r="B372" i="25"/>
  <c r="K371" i="25"/>
  <c r="L371" i="25" s="1"/>
  <c r="B371" i="25"/>
  <c r="K370" i="25"/>
  <c r="L370" i="25" s="1"/>
  <c r="B370" i="25"/>
  <c r="K369" i="25"/>
  <c r="L369" i="25" s="1"/>
  <c r="B369" i="25"/>
  <c r="K368" i="25"/>
  <c r="L368" i="25" s="1"/>
  <c r="B368" i="25"/>
  <c r="K367" i="25"/>
  <c r="L367" i="25" s="1"/>
  <c r="B367" i="25"/>
  <c r="K366" i="25"/>
  <c r="L366" i="25" s="1"/>
  <c r="B366" i="25"/>
  <c r="K365" i="25"/>
  <c r="L365" i="25" s="1"/>
  <c r="B365" i="25"/>
  <c r="K364" i="25"/>
  <c r="L364" i="25" s="1"/>
  <c r="B364" i="25"/>
  <c r="K363" i="25"/>
  <c r="L363" i="25" s="1"/>
  <c r="B363" i="25"/>
  <c r="K362" i="25"/>
  <c r="L362" i="25" s="1"/>
  <c r="B362" i="25"/>
  <c r="K361" i="25"/>
  <c r="L361" i="25" s="1"/>
  <c r="B361" i="25"/>
  <c r="L360" i="25"/>
  <c r="K360" i="25"/>
  <c r="B360" i="25"/>
  <c r="K359" i="25"/>
  <c r="L359" i="25" s="1"/>
  <c r="B359" i="25"/>
  <c r="K358" i="25"/>
  <c r="L358" i="25" s="1"/>
  <c r="B358" i="25"/>
  <c r="K357" i="25"/>
  <c r="L357" i="25" s="1"/>
  <c r="B357" i="25"/>
  <c r="K356" i="25"/>
  <c r="L356" i="25" s="1"/>
  <c r="B356" i="25"/>
  <c r="K355" i="25"/>
  <c r="L355" i="25" s="1"/>
  <c r="B355" i="25"/>
  <c r="K354" i="25"/>
  <c r="L354" i="25" s="1"/>
  <c r="B354" i="25"/>
  <c r="K353" i="25"/>
  <c r="L353" i="25" s="1"/>
  <c r="B353" i="25"/>
  <c r="K352" i="25"/>
  <c r="L352" i="25" s="1"/>
  <c r="B352" i="25"/>
  <c r="K351" i="25"/>
  <c r="L351" i="25" s="1"/>
  <c r="B351" i="25"/>
  <c r="K350" i="25"/>
  <c r="L350" i="25" s="1"/>
  <c r="B350" i="25"/>
  <c r="K349" i="25"/>
  <c r="L349" i="25" s="1"/>
  <c r="B349" i="25"/>
  <c r="K348" i="25"/>
  <c r="L348" i="25" s="1"/>
  <c r="B348" i="25"/>
  <c r="K347" i="25"/>
  <c r="L347" i="25" s="1"/>
  <c r="B347" i="25"/>
  <c r="K346" i="25"/>
  <c r="L346" i="25" s="1"/>
  <c r="B346" i="25"/>
  <c r="K345" i="25"/>
  <c r="L345" i="25" s="1"/>
  <c r="B345" i="25"/>
  <c r="L344" i="25"/>
  <c r="K344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L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D17" i="26" s="1"/>
  <c r="B9" i="25"/>
  <c r="B8" i="25"/>
  <c r="B7" i="25"/>
  <c r="B6" i="25"/>
  <c r="B5" i="25"/>
  <c r="B4" i="25"/>
  <c r="F60" i="16"/>
  <c r="F59" i="16"/>
  <c r="E45" i="16"/>
  <c r="D31" i="16"/>
  <c r="C17" i="16"/>
  <c r="W13" i="27" l="1"/>
  <c r="V11" i="27"/>
  <c r="W6" i="27"/>
  <c r="V4" i="27"/>
  <c r="W11" i="27"/>
  <c r="W4" i="27"/>
  <c r="V9" i="27"/>
  <c r="W2" i="27"/>
  <c r="V7" i="27"/>
  <c r="W7" i="27"/>
  <c r="V12" i="27"/>
  <c r="V5" i="27"/>
  <c r="W12" i="27"/>
  <c r="Y347" i="27"/>
  <c r="Z347" i="27" s="1"/>
  <c r="Y349" i="27"/>
  <c r="Z349" i="27" s="1"/>
  <c r="V3" i="27"/>
  <c r="W10" i="27"/>
  <c r="V2" i="27"/>
  <c r="W3" i="27"/>
  <c r="V8" i="27"/>
  <c r="W9" i="27"/>
  <c r="V10" i="27"/>
  <c r="W8" i="27"/>
  <c r="V13" i="27"/>
  <c r="W5" i="27"/>
  <c r="V6" i="27"/>
  <c r="Z289" i="27"/>
  <c r="AA289" i="27" s="1"/>
  <c r="AA290" i="27"/>
  <c r="AA286" i="27"/>
  <c r="Z287" i="27"/>
  <c r="AA287" i="27" s="1"/>
  <c r="Z291" i="27"/>
  <c r="AA291" i="27" s="1"/>
  <c r="Z288" i="27"/>
  <c r="AA288" i="27" s="1"/>
  <c r="Z292" i="27"/>
  <c r="AA292" i="27" s="1"/>
  <c r="C17" i="26"/>
  <c r="E14" i="26"/>
  <c r="M1" i="25"/>
  <c r="D7" i="26"/>
  <c r="D9" i="26"/>
  <c r="D11" i="26"/>
  <c r="D13" i="26"/>
  <c r="D15" i="26"/>
  <c r="E7" i="26"/>
  <c r="E9" i="26"/>
  <c r="E11" i="26"/>
  <c r="E13" i="26"/>
  <c r="E15" i="26"/>
  <c r="E17" i="26"/>
  <c r="F17" i="26" s="1"/>
  <c r="G11" i="26"/>
  <c r="G17" i="26"/>
  <c r="C8" i="26"/>
  <c r="C10" i="26"/>
  <c r="C12" i="26"/>
  <c r="C14" i="26"/>
  <c r="C16" i="26"/>
  <c r="C6" i="26"/>
  <c r="D8" i="26"/>
  <c r="D10" i="26"/>
  <c r="D12" i="26"/>
  <c r="D14" i="26"/>
  <c r="D16" i="26"/>
  <c r="G7" i="26"/>
  <c r="E8" i="26"/>
  <c r="E10" i="26"/>
  <c r="E12" i="26"/>
  <c r="E16" i="26"/>
  <c r="G15" i="26"/>
  <c r="E6" i="26"/>
  <c r="G8" i="26"/>
  <c r="G12" i="26"/>
  <c r="G14" i="26"/>
  <c r="G9" i="26"/>
  <c r="G6" i="26"/>
  <c r="G10" i="26"/>
  <c r="G16" i="26"/>
  <c r="G13" i="26"/>
  <c r="C7" i="26"/>
  <c r="F7" i="26" s="1"/>
  <c r="C9" i="26"/>
  <c r="C11" i="26"/>
  <c r="C13" i="26"/>
  <c r="C15" i="26"/>
  <c r="F15" i="26" s="1"/>
  <c r="H73" i="24"/>
  <c r="F9" i="26" l="1"/>
  <c r="F13" i="26"/>
  <c r="E18" i="26"/>
  <c r="F6" i="26"/>
  <c r="H6" i="26" s="1"/>
  <c r="H7" i="26" s="1"/>
  <c r="C18" i="26"/>
  <c r="F11" i="26"/>
  <c r="F16" i="26"/>
  <c r="F14" i="26"/>
  <c r="F12" i="26"/>
  <c r="F10" i="26"/>
  <c r="F8" i="26"/>
  <c r="D18" i="26"/>
  <c r="G18" i="26"/>
  <c r="H18" i="26" l="1"/>
  <c r="H8" i="26"/>
  <c r="H9" i="26" s="1"/>
  <c r="H10" i="26" s="1"/>
  <c r="H11" i="26" s="1"/>
  <c r="H12" i="26" s="1"/>
  <c r="H13" i="26" s="1"/>
  <c r="H14" i="26" s="1"/>
  <c r="H15" i="26" s="1"/>
  <c r="H16" i="26" s="1"/>
  <c r="H17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46" authorId="0" shapeId="0" xr:uid="{503C8965-D161-41C6-A884-EE62C026282E}">
      <text>
        <r>
          <rPr>
            <b/>
            <sz val="9"/>
            <color indexed="81"/>
            <rFont val="Tahoma"/>
            <family val="2"/>
          </rPr>
          <t xml:space="preserve">THANH TOÁN CÔNG NỢ 2025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8" authorId="0" shapeId="0" xr:uid="{FCD4C61E-FC71-40B3-BE6D-D8439F184BA4}">
      <text>
        <r>
          <rPr>
            <b/>
            <sz val="9"/>
            <color indexed="81"/>
            <rFont val="Tahoma"/>
            <family val="2"/>
          </rPr>
          <t xml:space="preserve">THANH TOÁN CÔNG NỢ T1+2.2026
</t>
        </r>
      </text>
    </comment>
    <comment ref="F49" authorId="0" shapeId="0" xr:uid="{4C3B8823-E0C2-4E80-BD63-A463F6B52110}">
      <text>
        <r>
          <rPr>
            <b/>
            <sz val="9"/>
            <color indexed="81"/>
            <rFont val="Tahoma"/>
            <family val="2"/>
          </rPr>
          <t xml:space="preserve">THANH TOÁN CÔNG NỢ T3.2026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0" authorId="0" shapeId="0" xr:uid="{F744C791-4F1E-47BB-A211-2F28A0532FFA}">
      <text>
        <r>
          <rPr>
            <b/>
            <sz val="9"/>
            <color indexed="81"/>
            <rFont val="Tahoma"/>
            <family val="2"/>
          </rPr>
          <t>THANH TOÁN CÔNG NỢ T4.2026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<sst xmlns="http://schemas.openxmlformats.org/spreadsheetml/2006/main" count="8917" uniqueCount="1900">
  <si>
    <t>Thuế GTGT</t>
  </si>
  <si>
    <t>Ngày tháng</t>
  </si>
  <si>
    <t>Nội dung</t>
  </si>
  <si>
    <t>Số tiền bán hàng</t>
  </si>
  <si>
    <t>Số tiền hàng trả</t>
  </si>
  <si>
    <t>Giảm trừ</t>
  </si>
  <si>
    <t>Tổng bán hàng</t>
  </si>
  <si>
    <t>Tổng hàng trả</t>
  </si>
  <si>
    <t>Tổng đã thanh toán</t>
  </si>
  <si>
    <t>Số dư đầu kỳ</t>
  </si>
  <si>
    <t>Ngày hóa đơn</t>
  </si>
  <si>
    <t>Số hóa đơn</t>
  </si>
  <si>
    <t>Tổng các khoản giảm trừ</t>
  </si>
  <si>
    <t>Số tiền khách đã thanh toán</t>
  </si>
  <si>
    <t>CHI NHÁNH CÔNG TY CỔ PHẦN SEVEN SYSTEM VIỆT NAM TẠI BÌNH DƯƠNG</t>
  </si>
  <si>
    <t>Dư nợ phải thu SEVEN</t>
  </si>
  <si>
    <t>CÔNG TY CỔ PHẦN SEVEN SYSTEM VIỆT NAM</t>
  </si>
  <si>
    <t>CHI NHÁNH CÔNG TY CỔ PHẦN SEVEN SYSTEM VIỆT NAM TẠI HÀ NỘI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</si>
  <si>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</si>
  <si>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</si>
  <si>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</si>
  <si>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</si>
  <si>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</si>
  <si>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</si>
  <si>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</si>
  <si>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</si>
  <si>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0313330856</t>
  </si>
  <si>
    <t>0313330856-002</t>
  </si>
  <si>
    <t>0313330856-003</t>
  </si>
  <si>
    <t>Bảng kê hóa đơn T01.2026</t>
  </si>
  <si>
    <t>Bảng kê hóa đơn T02.2026</t>
  </si>
  <si>
    <t>Bảng kê hóa đơn T03.2026</t>
  </si>
  <si>
    <t>Bảng kê hóa đơn T04.2026</t>
  </si>
  <si>
    <t>Bảng kê hóa đơn T05.2026</t>
  </si>
  <si>
    <t>Bảng kê hóa đơn T06.2026</t>
  </si>
  <si>
    <t>Bảng kê hóa đơn T07.2026</t>
  </si>
  <si>
    <t>Bảng kê hóa đơn T08.2026</t>
  </si>
  <si>
    <t>Bảng kê hóa đơn T09.2026</t>
  </si>
  <si>
    <t>Bảng kê hóa đơn T10.2026</t>
  </si>
  <si>
    <t>Bảng kê hóa đơn T11.2026</t>
  </si>
  <si>
    <t>Bảng kê hóa đơn T12.2026</t>
  </si>
  <si>
    <t>Hàng trả T01.2026</t>
  </si>
  <si>
    <t>Hàng trả T02.2026</t>
  </si>
  <si>
    <t>Hàng trả T03.2026</t>
  </si>
  <si>
    <t>Hàng trả T04.2026</t>
  </si>
  <si>
    <t>Hàng trả T05.2026</t>
  </si>
  <si>
    <t>Hàng trả T06.2026</t>
  </si>
  <si>
    <t>Hàng trả T07.2026</t>
  </si>
  <si>
    <t>Hàng trả T08.2026</t>
  </si>
  <si>
    <t>Hàng trả T09.2026</t>
  </si>
  <si>
    <t>Hàng trả T10.2026</t>
  </si>
  <si>
    <t>Hàng trả T11.2026</t>
  </si>
  <si>
    <t>Hàng trả T12.2026</t>
  </si>
  <si>
    <t>Giảm trừ T01.2026</t>
  </si>
  <si>
    <t>Giảm trừ T02.2026</t>
  </si>
  <si>
    <t>Giảm trừ T03.2026</t>
  </si>
  <si>
    <t>Giảm trừ T04.2026</t>
  </si>
  <si>
    <t>Giảm trừ T05.2026</t>
  </si>
  <si>
    <t>Giảm trừ T06.2026</t>
  </si>
  <si>
    <t>Giảm trừ T07.2026</t>
  </si>
  <si>
    <t>Giảm trừ T08.2026</t>
  </si>
  <si>
    <t>Giảm trừ T09.2026</t>
  </si>
  <si>
    <t>Giảm trừ T10.2026</t>
  </si>
  <si>
    <t>Giảm trừ T11.2026</t>
  </si>
  <si>
    <t>Giảm trừ T12.2026</t>
  </si>
  <si>
    <t>Thanh toán T01.2026</t>
  </si>
  <si>
    <t>Thanh toán T02.2026</t>
  </si>
  <si>
    <t>Thanh toán T03.2026</t>
  </si>
  <si>
    <t>Thanh toán T04.2026</t>
  </si>
  <si>
    <t>Thanh toán T05.2026</t>
  </si>
  <si>
    <t>Thanh toán T06.2026</t>
  </si>
  <si>
    <t>Thanh toán T07.2026</t>
  </si>
  <si>
    <t>Thanh toán T08.2026</t>
  </si>
  <si>
    <t>Thanh toán T09.2026</t>
  </si>
  <si>
    <t>Thanh toán T10.2026</t>
  </si>
  <si>
    <t>Thanh toán T11.2026</t>
  </si>
  <si>
    <t>Thanh toán T12.2026</t>
  </si>
  <si>
    <t>PG0000AMBT</t>
  </si>
  <si>
    <t>PG0000AM8J</t>
  </si>
  <si>
    <t>00001301</t>
  </si>
  <si>
    <t>PG0000AN83</t>
  </si>
  <si>
    <t>00001304</t>
  </si>
  <si>
    <t>PG0000AN4X</t>
  </si>
  <si>
    <t>ĐÃ KIỂM TRA - HÀNG TRẢ - PHIẾU: RS109600Z6 - SEVEN-HCM-Q3-30856 - Tòa S6.03 Vinhomes Grand Park, 88 Phuớ thiện</t>
  </si>
  <si>
    <t>ĐÃ KIỂM TRA - HÀNG TRẢ - PHIẾU: RS1075016L  - SEVEN-HCM-Q3-30856 - Tòa S2.03 Vinhomes Grand Park , Nguyễn Xiển</t>
  </si>
  <si>
    <t>ĐÃ KIỂM TRA - HÀNG TRẢ - PHIẾU : RS1075016S - PHIẾU NGÀY: 04/01 - TÒA S2.03 VINHOMES GRAND PARK , NGUYỄN XIỂN</t>
  </si>
  <si>
    <t>00001973</t>
  </si>
  <si>
    <t>PG0000ANVZ</t>
  </si>
  <si>
    <t>ĐÃ KIỂM TRA - HÀNG TRẢ - PHIẾU: RS101601DU - PHIẾU NGÀY: 5/1 - 201B NGUYỄN CHÍ THANH</t>
  </si>
  <si>
    <t>ĐÃ KIỂM TRA - HÀNG TRẢ - PHIẾU: RS101601E1 - PHIẾU NGÀY: 5/1 - 201B NGUYỄN CHÍ THANH</t>
  </si>
  <si>
    <t>ĐÃ KIỂM TRA - HÀNG TRẢ - PHIẾU: RS10960101 - PHIẾU NGÀY: 5/1 - TÒA S6.03 VINHOMES GRAND PARK, 88 PHƯỚC THIỆN</t>
  </si>
  <si>
    <t>ĐÃ KIỂM TRA - HÀNG TRẢ - TÒA S6.03 VINHOMES GRAND PARK, 88 PHƯỚC THIỆN - PHIẾU : RS1096010N- PHIẾU NGÀY : 5/1</t>
  </si>
  <si>
    <t>ĐÃ KIỂM TRA - HÀNG TRẢ - PHIẾU: RS1165004K - SEVEN-HCM-Q3-30856 - Tầng 11, Tòa GH3, Glory Heights Vinhomes Grand Park</t>
  </si>
  <si>
    <t>ĐÃ KIỂM TRA - HÀNG TRẢ - PHIẾU : RS1B030030 - TÒA A HAPPY ONE CENTRAL, 113 ĐƯỜNG 30/4 - PHIẾU NGÀY : 5/1</t>
  </si>
  <si>
    <t>ĐÃ KIỂM TRA - HÀNG TRẢ - PHIẾU : RS1B030037 - TÒA A HAPPY ONE CENTRAL, 113 ĐƯỜNG 30/4 - PHIẾU NGÀY: 5/1</t>
  </si>
  <si>
    <t>00001974</t>
  </si>
  <si>
    <t>PG0000AOBV</t>
  </si>
  <si>
    <t>ĐÃ KIỂM TRA - HÀNG TRẢ - PHIẾU : RS106103OR - L6-SH02, TẦNG TRỆT, LUX6, VINHOMES , 2 TÔN ĐỨC THẮNG - PHIẾU NGÀY : 6/1</t>
  </si>
  <si>
    <t>ĐÃ KIỂM TRA - HÀNG TRẢ - PHIẾU: RS106103OV - PHIẾU NGÀY : 6/1-  L6-SH.02 , TẦNG TRỆT LUX6, VINHOMES GOLDEN RIVER, 02 TÔN ĐỨC THẮNG -</t>
  </si>
  <si>
    <t>ĐÃ KIỂM TRA - HÀNG TRẢ - PHIẾU: RS107601KF - TÒA S3.05 VINHOMES GRAND PARK, NGUYỄN XIENR - PHIEUS NGÀY : 6/1</t>
  </si>
  <si>
    <t>ĐÃ KIỂM TRA - HÀNG TRẢ - PHIẾU: RS11080152 - PHIẾU NGÀY : 6/1 - CỔNG SỐ 3, 201B NGUYỄN CHÍ THANH</t>
  </si>
  <si>
    <t>ĐÃ KIỂM TRA - HÀNG TRẢ - PHIẾU : RS1108015F - PHIẾU NGÀY : 6/1 - CỔNG SỐ 3 , 201B NGUYỄN CHÍ THANH</t>
  </si>
  <si>
    <t>ĐÃ KIỂM TRA - HÀNG TRẢ - PHIẾU: RS113800L1 - PHIẾU NGÀY : 6/1 - 174 TẦN QAUNG KHẢI</t>
  </si>
  <si>
    <t>ĐÃ KIỂM TRA - HÀNG TRẢ - PHIẾU : RS1150003D - PHIẾU NGÀY : 6/1 - LÔ G.01B&amp;G.01C TẦNG TRỆT THÁP B, 285 CMT8 -</t>
  </si>
  <si>
    <t>ĐÃ KIỂM TRA - HÀNG TRẢ - PHIẾU: RS1B0102F3 - PHIẾU NGÀY : 6/1 - B1.01.02 TẦNG 1, KHU TM-DV , 10 KHA VẠN CÂN</t>
  </si>
  <si>
    <t>00002661</t>
  </si>
  <si>
    <t>PG0000AOK2</t>
  </si>
  <si>
    <t>00002662</t>
  </si>
  <si>
    <t>PG0000AOGZ</t>
  </si>
  <si>
    <t>00001975</t>
  </si>
  <si>
    <t>PG0000AORX</t>
  </si>
  <si>
    <t>ĐÃ KIỂM TRA - HÀNG TRẢ - PHIẾU: RS104401KJ - PHIẾU NGÀY : 7/1 - P3-SH.12, TÒA NHÀ PARK 3, VINHOMES CENTRAL PARK, 720A ĐIỆN BIÊN PHỦ</t>
  </si>
  <si>
    <t>ĐÃ KIỂM TRA - HÀNG TRẢ - PHIẾU: RS1013029B - PHIẾU NGÀY : 8/1 - 23 TÔN THẤT TÙNG</t>
  </si>
  <si>
    <t>ĐÃ KIỂM TRA - HÀNG TRẢ - PHIẾU: RS1013029C - PHIẾU NGÀY : 8/1 - 23 TÔN ĐỨC THẮNG</t>
  </si>
  <si>
    <t>ĐÃ KIỂM TRA - HÀNG TRẢ - PHIẾU: RS1075017S - PHIẾU NGÀY : 8/1 - TÒA S2.03 VINHOMES GRAND, NGUYỄN XIỂN</t>
  </si>
  <si>
    <t>ĐÃ KIỂM TRA - HÀNG TRẢ - PHIẾU: RS10820112 - TÒA S1.06 VINHOMES GRAND PARK, NGUYỄN XIỂN - PHIẾU NGÀY : 8/1</t>
  </si>
  <si>
    <t>ĐÃ KIỂM TRA - HÀNG TRẢ - PHIẾU: RS107601KP - PHIẾU NGÀY: 9/1 - TÒA S3.05 VINHOMES GRAND PARK, NGUYỄN XIỂN</t>
  </si>
  <si>
    <t>00002671</t>
  </si>
  <si>
    <t>PG0000APKA</t>
  </si>
  <si>
    <t>00002672</t>
  </si>
  <si>
    <t>PG0000APH2</t>
  </si>
  <si>
    <t>ĐÃ KIỂM TRA - HÀNG TRẢ - PHIẾU: RS111300WA - SỐ 138-138A TRỊNH ĐÌNH TRỌNG - PHIẾU NGÀY : 10/1</t>
  </si>
  <si>
    <t>ĐÃ KIỂM TRA - HÀNG TRẢ -PHIẾU: RS109500SJ - TẦNG 1 , COBI TOWER II , SỐ 5-7 ĐƯỜNG SỐ 8 - PHIẾU NGÀY: 11/1</t>
  </si>
  <si>
    <t>ĐÃ KIỂM TRA - HÀNG TRẢ - PHIẾU : RS109500SK - PHIẾU NGÀY : 11/1 - SỐ 5-7 ĐƯỜNG SỐ 8</t>
  </si>
  <si>
    <t>ĐÃ KIỂM TRA - HÀNG TRẢ - PHIẾU : RS1B0102F5 - B1.01.02, KHU TM-DV , 10 KHA VẠN CÂN</t>
  </si>
  <si>
    <t>ĐÃ KIỂM TRA - HÀNG TRẢ - PHIẾU : RS1026025C - TẦNG 1, CAO ỐC VP - CĂN HỘ 22-22 BIS LÊ THÁNH TÔN - PHIẾU NGÀY : 12/01</t>
  </si>
  <si>
    <t>ĐÃ KIỂM TRA - HÀNG TRẢ - PHIẾU : RS106103P3 - PHIẾU NGÀY: 12/01 - L6-SH02, TẦNG TRỆT LUX6, VINHOMES GOLDEN RIVER, 02 TÔN ĐỨC THẮNG</t>
  </si>
  <si>
    <t>ĐÃ KIỂM TRA - HÀNG TRẢ - PHIẾU: RS106401HZ - SKY GARDEN 3-S48.07 - PHIẾU NGÀY : 12/01</t>
  </si>
  <si>
    <t>ĐÃ KIỂM TRA - HÀNG TRẢ - PHIẾU : RS110900UQ - phiếu ngày : 12/01 - Số 01 đường NB2 , Khu dân cư La Casa</t>
  </si>
  <si>
    <t>ĐÃ KIỂM TRA - HÀNG TRẢ - PHIẾU : RS1168004G - 156 CỐNG QUỲNH - PHIẾU NGÀY : 12/1</t>
  </si>
  <si>
    <t>00004748</t>
  </si>
  <si>
    <t>PG0000AQW8</t>
  </si>
  <si>
    <t>00004749</t>
  </si>
  <si>
    <t>PG0000AQSU</t>
  </si>
  <si>
    <t>ĐÃ KIỂM TRA - HÀNG TRẢ - PHIẾU : RS1065018V - PHIẾU NGÀY: 14/1 - SHOPHOUSE 239-241 HÒA BÌNH</t>
  </si>
  <si>
    <t>ĐÃ KIỂM TRA - HÀNG TRẢ - PHIẾU : RS1161008B - PHIẾU NGÀY : 14/1 - SỐ 21 PHAN KẾ BÍNH</t>
  </si>
  <si>
    <t>ĐÃ KIỂM TRA - HÀNG TRẢ - PHIẾU : RS1172005V - PHIẾU NGÀY : 14/1 - SỐ 6 ĐƯỜNG PHAN BỘI CHÂU</t>
  </si>
  <si>
    <t>ĐÃ KIỂM TRA - HÀNG TRẢ - PHIẾU : RS1172005W - PHIẾU NGÀY : 14/1 - SỐ 6 ĐƯỜNG PHAN BỘI CHÂU</t>
  </si>
  <si>
    <t>00004750</t>
  </si>
  <si>
    <t>PG0000ARXG</t>
  </si>
  <si>
    <t>00004751</t>
  </si>
  <si>
    <t>PG0000ARU2</t>
  </si>
  <si>
    <t>ĐÃ KIỂM TRA - HÀNG TRẢ - PHIẾU : RS30040020 - PHIẾU NGÀY : 19/01 - SỐ 5 BÀ TRIỆU</t>
  </si>
  <si>
    <t>00006139</t>
  </si>
  <si>
    <t>PG0000AT1U</t>
  </si>
  <si>
    <t>ĐÃ KIỂM TRA - HÀNG TRẢ - PHIẾU : RS106103PG - L6-SH02, TẦNG TRỆT, LUX6, VINHOMES GOLDEN RIVER, 02 TÔN ĐỨC THẮNG - PHIẾU NGÀY : 20/1</t>
  </si>
  <si>
    <t>ĐÃ KIỂM TRA - HÀNG TRẢ - PHIẾU : RS111300W1 - PHIẾU NGÀY : 20/1 - 138A TRỊNH ĐÌNH TRỌNG</t>
  </si>
  <si>
    <t>ĐÃ KIỂM TRA - HÀNG TRẢ - PHIẾU : RS1B03003C - HAPPY ONE CENTRAL , 113 ĐƯỜNG 30/4 - PHIẾU NGÀY : 20/1</t>
  </si>
  <si>
    <t>00006802</t>
  </si>
  <si>
    <t>PG0000ATAN</t>
  </si>
  <si>
    <t>00006803</t>
  </si>
  <si>
    <t>PG0000AT78</t>
  </si>
  <si>
    <t>ĐÃ KIỂM TRA - HÀNG TRẢ - PHIẾU : RS3001001L - PHIẾU NGÀY 21/01 - 52 LÒ SŨ</t>
  </si>
  <si>
    <t>ĐÃ KIỂM TRA - HÀNG TRẢ - PHIẾU : RS114400CE - phiếu ngày: 21/01 - 156 BÙI THỊ XUÂN</t>
  </si>
  <si>
    <t>00006141</t>
  </si>
  <si>
    <t>PG0000ATQY</t>
  </si>
  <si>
    <t>ĐÃ KIỂM TRA - HÀNG TRẢ - PHIẾU: RS104401KX - P3-SH-12, TÒA NHÀ PARK 3 , VINHOMES CENTRAL PARK , 720A DDIENJ BIÊN PHỦ - PHIẾU NGÀY: 22/01</t>
  </si>
  <si>
    <t>ĐÃ KIỂM TRA - HÀNG TRẢ - PHIẾU : RS11110121 - PHIẾU NGÀY: 17/01 - SỐ NHÀ QQ1 , ĐƯỜNG BA VÌ</t>
  </si>
  <si>
    <t>ĐÃ KIỂM TRA - HÀNG TRẢ - PHIẾU: RS110200FU - S115, TÒA URANUS, SAIGON RIVERSIDE COMPLEX , SỐ 4 ĐÀO TRÍ - PHIẾU NGÀY : 23/1</t>
  </si>
  <si>
    <t>00006804</t>
  </si>
  <si>
    <t>PG0000AUCS</t>
  </si>
  <si>
    <t>00006805</t>
  </si>
  <si>
    <t>PG0000AU9A</t>
  </si>
  <si>
    <t>ĐÃ KIỂM TRA - HÀNG TRẢ - PHIẾU: RS10480130 - LÔ E2A, ĐƯỜNG D1, KHU CÔNG NGHỆ CAO - PHIẾU NGÀY: 24/01</t>
  </si>
  <si>
    <t>ĐÃ KIỂM TRA - HÀNG TRẢ - PHIẾU : RS10480133 - LÔ E2A, ĐƯỜNG D1 , KHU CÔNG NGHỆ CAO - PHIẾU NGÀY: 24/01</t>
  </si>
  <si>
    <t>ĐÃ KIỂM TRA - HÀNG TRẢ - PHIẾU: RS11710021 - PHIẾU NGÀY : 24/1 - SỐ 137 NGUYẾN ĐỨC CẢNH</t>
  </si>
  <si>
    <t>ĐÃ KIỂM TRA - HÀNG TRẢ - PHIẾU: RS1066007D - LÔ M7, TÒA SIGNATURE , PHÚ MỸ HƯNG - PHIẾU NGÀY: 25/1</t>
  </si>
  <si>
    <t>ĐÃ KIỂM TRA - HÀNG TRẢ - PHIẾU: RS1066007E - SỐ 31 LÔ M7, TÒA SIGNATURE , PHÚ MỸ HƯNG - PHIẾU NGÀY : 25/1</t>
  </si>
  <si>
    <t>ĐÃ KIỂM TRA - HÀNG TRẢ - PHIẾU : RS110600KJ - PHIẾU NGÀY: 25/1 - 108 HOÀNG QUỐC VIỆT</t>
  </si>
  <si>
    <t>ĐÃ KIỂM TRA - HÀNG TRẢ - PHIẾU: RS110600KM - 108 HOÀNG QUỐC VIỆT - PHIẾU NGÀY : 25/1</t>
  </si>
  <si>
    <t>ĐÃ KIỂM TRA - HÀNG TRẢ - PHIẾU: RS110600KR - 108 LOT M , HOÀNG QUỐC VIỆT - PHIẾU NGÀY : 25/1</t>
  </si>
  <si>
    <t>ĐÃ KIỂM TRA - HÀNG TRẢ - PHIẾU: RS110200FV - SỐ 4 ĐÀO TRÍ - PHIẾU NGÀY : 26/1</t>
  </si>
  <si>
    <t>ĐÃ KIỂM TRA - HÀNG TRẢ - PHIẾU: RS11750011 - SKY GARDEN , 72 PHẠM VĂN NGHỊ TÂN HƯNG - PHIẾU NGÀY : 26/01</t>
  </si>
  <si>
    <t>222</t>
  </si>
  <si>
    <t>Phí hỗ trợ vận chuyển, trưng bày, hủy hàng Qúy 04.2025</t>
  </si>
  <si>
    <t>ĐÃ KIỂM TRA - HÀNG TRẢ - PHIẾU: RS107601LJ- TÒA S3.05 VINHOMES GRAND PARK, NGUYỄN XIỂN - PHIẾU NGÀY: 27/01</t>
  </si>
  <si>
    <t>ĐÃ KIỂM TRA - HÀNG TRẢ - PHIẾU : RS1149008O - 10 LÊ VĂN HUU - PHIẾU NGÀY : 27/1</t>
  </si>
  <si>
    <t>ĐÃ KIỂM TRA - HÀNG TRẢ - PHIẾU : RS1149008P - SỐ 10 LÊ VĂN HƯU - PHIẾU NGÀY : 27/01</t>
  </si>
  <si>
    <t>ĐÃ KIỂM TRA - HÀNG TRẢ - PHIẾU : RS110200FX - PHIẾU NGÀY: 27/1 - TÒA URANUS SAIGON RIVERSIDE COMPLEX , SỐ 4 ĐÀO TRÍ</t>
  </si>
  <si>
    <t>00008282</t>
  </si>
  <si>
    <t>PG0000AVRH</t>
  </si>
  <si>
    <t>00008283</t>
  </si>
  <si>
    <t>PG0000AVOA</t>
  </si>
  <si>
    <t>409</t>
  </si>
  <si>
    <t>Phí hỗ trợ hệ thống phân phối tích hợp T12.2025</t>
  </si>
  <si>
    <t>ĐÃ KIỂM TRA - HÀNG TRẢ - PHIẾU : RS1171002K - 137 NGUYỄN ĐỨC CẢNH - PHIẾU NGÀY: 28/1</t>
  </si>
  <si>
    <t>ĐÃ KIỂM TRA - HÀNG TRẢ - PHIẾU NGÀY: 28/1 - PHIẾU : RS1171002L - 137 NGUYỄN ĐỨC CẢNH</t>
  </si>
  <si>
    <t>ĐÃ KIỂM TRA - HÀNG TRẢ - PHIẾU : RS1026025M - TẦNG 1 CAO ỐC VP- CĂN HỘ, 22-22 BIS LÊ THÁNH TÔN - PHIẾU NGÀY: 29/1</t>
  </si>
  <si>
    <t>ĐÃ KIỂM TRA - HÀNG TRẢ - PHIẾU NGÀY: 29/1 - PHIẾU: RS115400H5 - 102 XUÂN THỦY</t>
  </si>
  <si>
    <t>ĐÃ KIỂM TRA - HÀNG TRẢ - PHIẾU: RS115400H6 - PHIẾU NGÀY: 29/1 - 102 ĐƯỜNG XUÂN THỦY</t>
  </si>
  <si>
    <t>ĐÃ KIỂM TRA - HÀNG TRẢ - PHIẾU : RS115400H7 - PHIẾU NGÀY : 29/1 - 102 ĐƯỜNG XUÂN THỦY</t>
  </si>
  <si>
    <t>ĐÃ KIỂM TRA - HÀNG TRẢ - PHIẾU : RS1160009P - PHIẾU NGÀY: 29/1 - SỐ 38 ĐƯỜNG CÔ BẮC</t>
  </si>
  <si>
    <t>ĐÃ KIỂM TRA - HÀNG TRẢ - PHIẾU: RS106103PV - L6-SH02, TẦNG TRỆT, LUX6, VINHOMES GOLDEN RIVER, 02 TÔN ĐỨC THẮNG - PHIẾU NGÀY: 30/01</t>
  </si>
  <si>
    <t>ĐÃ KIỂM TRA - HÀNG TRẢ - PHIẾU : RS110200FY - S115  TÒA URANUS, SAIGON RIVERSIDE COMPLEX, SỐ 4 ĐÀO TRÍ - PHIẾU NGÀY : 30/1</t>
  </si>
  <si>
    <t>ĐÃ KIỂM TRA - HÀNG TRẢ - PHIẾU NGÀY : 30/1 - PHIẾU : RS1167004R - SỐ 59-61 ĐƯỜNG TRƯƠNG ĐỊNH</t>
  </si>
  <si>
    <t>ĐÃ KIỂM TRA - HÀNG TRẢ - PHIẾU: RS1167004T - 59 TRƯƠNG ĐỊNH - PHIẾU NGÀY: 30/1</t>
  </si>
  <si>
    <t>ĐÃ KIỂM TRA - HÀNG TRẢ - PHIẾU: RS11670052 - PHIẾU NGÀY : 30/1 - SỐ 59-61 TRƯƠNG ĐỊNH</t>
  </si>
  <si>
    <t>ĐÃ KIỂM TRA - HÀNG TRẢ - PHIẾU : RS107300X5 - PHIẾU NGÀY: 31/01 - 11A-1, LÔ M6, TÒA SYMPHONY , PHÚ MỸ HƯNG, MIDOWN</t>
  </si>
  <si>
    <t>00009340</t>
  </si>
  <si>
    <t>00009341</t>
  </si>
  <si>
    <t>00010746</t>
  </si>
  <si>
    <t>00010762</t>
  </si>
  <si>
    <t>00010763</t>
  </si>
  <si>
    <t>00010474</t>
  </si>
  <si>
    <t>00010477</t>
  </si>
  <si>
    <t>00010479</t>
  </si>
  <si>
    <t>00010480</t>
  </si>
  <si>
    <t>00010482</t>
  </si>
  <si>
    <t>00010483</t>
  </si>
  <si>
    <t>00000229</t>
  </si>
  <si>
    <t>00000230</t>
  </si>
  <si>
    <t>00000231</t>
  </si>
  <si>
    <t>00000232</t>
  </si>
  <si>
    <t>00000233</t>
  </si>
  <si>
    <t>00000234</t>
  </si>
  <si>
    <t>00000228</t>
  </si>
  <si>
    <t>00010473</t>
  </si>
  <si>
    <t>00013153</t>
  </si>
  <si>
    <t>00013194</t>
  </si>
  <si>
    <t>00013195</t>
  </si>
  <si>
    <t>00013196</t>
  </si>
  <si>
    <t>00013198</t>
  </si>
  <si>
    <t>PG0000AWZW</t>
  </si>
  <si>
    <t>PG0000AWWJ</t>
  </si>
  <si>
    <t>PG0000AYDR</t>
  </si>
  <si>
    <t>PG0000AZFR</t>
  </si>
  <si>
    <t>PG0000AZCG</t>
  </si>
  <si>
    <t>Điều chỉnh giảm về 0 do xuất sai giá</t>
  </si>
  <si>
    <t>PG0000B0M4</t>
  </si>
  <si>
    <t>PG0000B0US</t>
  </si>
  <si>
    <t>PG0000B0RI</t>
  </si>
  <si>
    <t>PG0000B21X</t>
  </si>
  <si>
    <t>PG0000B1ZO</t>
  </si>
  <si>
    <t>ĐÃ KIỂM TRA - HÀNG TRẢ - PHIẾU: RS11900C9 - SỐ 118 ĐƯỜNG PASTEUR - PHIẾU NGÀY : 01/02</t>
  </si>
  <si>
    <t>ĐÃ KIỂM TRA - HÀNG TRẢ - PHIẾU : RS110200FZ - URANUS-S115 Q7 SG RIVERSIDE COMPLEX , SỐ 4 ĐÀO TRÍ - PHIẾU NGÀY : 02/02</t>
  </si>
  <si>
    <t>ĐÃ KIỂM TRA - HÀNG TRẢ - PHIẾU: RS104401LO - P3-SH12, P3 VINHOMES CENTRAL, 72A ĐIỆN BIÊN PHỦ - PHIẾU NGÀY: 02/02</t>
  </si>
  <si>
    <t>ĐÃ KIỂM TRA - HÀNG TRẢ - PHIẾU: RS10270241 - PHIẾU NGÀY : 02/02 - 523A ĐỖ XUÂN HỢP</t>
  </si>
  <si>
    <t>ĐÃ KIỂM TRA - HÀNG TRẢ - PHÒNG 1.03, TẦNG 1, RIVERGATE , 155 BẾN VÂN ĐỒN - PHIẾU NGÀY: 02/02 - PHIẾU: RS102502U8</t>
  </si>
  <si>
    <t>ĐÃ KIỂM TRA - HÀNG TRẢ - PHIẾU: RS102502U7 - PHÒNG 1.03, TẦNG 1 RIVERGATE RESIDENCE , 155 BẾN VÂN ĐỒN - PHIẾU NGÀY : 02/02</t>
  </si>
  <si>
    <t>ĐÃ KIỂM TRA - HÀNG TRẢ - PHIẾU : RS101202W6 - 92 NGUYỄN HỮU CẢNH - PHIẾU NGÀY : 02/02</t>
  </si>
  <si>
    <t>ĐÃ KIỂM TRA - HÀNG TRẢ - PHIẾU : RS1171002M - 137 NGUYỄN ĐỨC CẢNH D7 - PHIẾU NGÀY: 03/02</t>
  </si>
  <si>
    <t>ĐÃ KIỂM TRA - HÀNG TRẢ - PHIẾU: RS114400CU - 156 BÙI THỊ XUÂN - PHIẾU NGÀY: 03/02</t>
  </si>
  <si>
    <t>ĐÃ KIỂM TRA - HÀNG TRẢ - PHIẾU : RS1116013O - PHIẾU NGÀY : 03/02 - 68 NGÔ ĐỨC KẾ</t>
  </si>
  <si>
    <t>ĐÃ KIỂM TRA - HÀNG TRẢ - PHIẾU : RS110200G1 - SỐ 4 ĐÀO TRÍ - PHIẾU NGÀY : 03/02</t>
  </si>
  <si>
    <t>ĐÃ KIỂM TRA - HÀNG TRẢ - PHIẾU : RS107601LU - TÒA S3.05 VINHOMES GRAND PARK, NGUYỄN XIỂN - PHIẾU NGÀY: 03/02</t>
  </si>
  <si>
    <t>ĐÃ KIỂM TRA - HÀNG TRẢ - PHIẾU : RS3003000A - PHIẾU NGÀY : 03/02 - SỐ 29 LIỄU GIAI</t>
  </si>
  <si>
    <t>ĐÃ KIỂM TRA - HÀNG TRẢ - PHIẾU : RS1B04003A - PHIẾU NGÀY: 04/02 - 40A-40B KHU CĂN HỘ BCONS, 40 ĐƯỜNG THỐNG NHẤT</t>
  </si>
  <si>
    <t>ĐÃ KIỂM TRA - HÀNG TRẢ - PHIẾU : RS110101MV - PHIẾU NGÀY: 04/02 - 76 MAN THIỆN</t>
  </si>
  <si>
    <t>ĐÃ KIỂM TRA - HÀNG TRẢ - PHIẾU : RS108100ZI - PHIẾU NGÀY : 04/2 - TÒA S2.01 VINHOMES GRAND PARK, NGUYỄN XIỂN</t>
  </si>
  <si>
    <t>ĐÃ KIỂM TRA - HÀNG TRẢ - PHIẾU: RS10480139 - ĐƯỜNG D1 , KHU CÔNG NGHỆ CAO - PHIẾU: 5/2</t>
  </si>
  <si>
    <t>ĐÃ KIỂM TRA - HÀNG TRẢ - PHIẾU: RS112800D6 - 74 VÕ VĂN TẦN - PHIẾU NGÀY : 06/02</t>
  </si>
  <si>
    <t>ĐÃ KIỂM TR - HÀNG TRẢ - PHIẾU : RS30040028 - SỐ 5 BÀ TRIỆU - PHIẾU NGÀY : 06/02</t>
  </si>
  <si>
    <t>ĐÃ KIỂM TRA - HÀNG TRẢ - PHIẾU: RS30040027 - SỐ 5 BÀ TRIỆU - PHIẾU NGÀY: 06/02</t>
  </si>
  <si>
    <t>ĐÃ KIỂM TRA - HÀNG TRẢ - PHIẾU : RS1136005O - SỐ 26-28 ĐÔNG DU - PHIẾU NGÀY: 07/2</t>
  </si>
  <si>
    <t>ĐÃ KIỂM TRA - HÀNG TRẢ - PHIẾU: RS10200YM - 21B HẬU GIANG - PHIẾU NGÀY: 07/02</t>
  </si>
  <si>
    <t>ĐÃ KIỂM TRA - HÀNG TRẢ - PHIẾU: RS107601M3 - PHIẾU NGÀY : 08/02 - TÒA S3.05 VINHOMES GRAND PARK , NGUYỄ XIỂN</t>
  </si>
  <si>
    <t>ĐÃ KIỂM TRA - HÀNG TRẢ - PHIẾU : RS1171002N - 137 NGUYỄN ĐỨC CẢNH D7 - PHIẾU NGÀY: 09/02</t>
  </si>
  <si>
    <t>ĐÃ KIỂM TRA - HÀNG TRẢ - PHIẾU : RS111300XO - SỐ 138-138A TRỊNH ĐÌNH TRỌNG - PHIẾU NGÀY: 09/02</t>
  </si>
  <si>
    <t>ĐÃ KIỂM TRA - HÀNG TRẢ - PHIẾU : RS105901K3 - 420 NGUYỄN THỊ MINH KHAI - PHIẾU NGÀY : 09/02</t>
  </si>
  <si>
    <t>ĐÃ KIỂM TRA - HÀNG TRẢ - TẦNG TRỆT, KHỐI THÁP A , 132 BẾN VÂN ĐỒN - PHIẾU : RS1031028Y - PHIẾU NGÀY: 09/02</t>
  </si>
  <si>
    <t>ĐÃ KIỂM TRA - HÀNG TRẢ - PHIẾU: RS1031028X - TẦNG TRỆT, KHỐI THÁP A, MILLENIUM , 132 BẾN VÂN ĐỒN - PHIẾU NGÀY : 09/02</t>
  </si>
  <si>
    <t>ĐÃ KIỂM TRA - HÀNG TRẢ - PHIẾU: RS1031028V - SỐ 01 TẦNG TRỆT, KHỐI THÁP A , MILENIUM MASTERI, 132 BẾN VÂN ĐỒN - PHIẾU NGÀY : 09/02</t>
  </si>
  <si>
    <t>ĐÃ KIỂM TRA - HÀNG TRẢ - PHIẾU : RS101001J7 - TẦNG 1, LÔ CR3-1-A , 103 TÔN DẬT TIÊN - PHIẾU NGÀY: 09/02</t>
  </si>
  <si>
    <t>ĐÃ KIỂM TRA - HÀNG TRẢ - PHIẾU: RS101001J5 - PHIẾU NGÀY: 09/02 - TẦNG 1, LÔ CR3-1-A , 103 TÔN DẬT TIÊN</t>
  </si>
  <si>
    <t>ĐÃ KIỂM TRA - HÀNG TRẢ - PHIẾU : RS1010011Z - TẦNG 1 , LÔ CR3-1-A , 103 TÔN DẬT TIÊN - PHIẾU NGÀY: 09/02</t>
  </si>
  <si>
    <t>ĐÃ KIỂM TRA - HÀNG TRẢ - PHIẾU : RS1010011W - TÀNG 1 , LÔ CR3-1-A , 103 TÔN DẬT TIÊN - PHIẾU NGÀY: 09/02</t>
  </si>
  <si>
    <t>ĐÃ KIỂM TRA - HÀNG TRẢ - PHIẾU : RS1010011Q - TẦNG 1, LÔ CR3-1-A , 103 TÔN DẬT TIÊN - PHIẾU NGÀY: 09/02</t>
  </si>
  <si>
    <t>ĐÃ KIỂM TRA - HÀNG TRẢ - PHIẾU : RS101001IP - TÀNG 1, LÔ CR3-1A, 103 TÔN DẬT TIÊN - PHIẾU NGÀY: 09/02</t>
  </si>
  <si>
    <t>ĐÃ KIỂM TRA - HÀNG TRẢ - PHIẾU : RS1010011N - TẦNG 1, LÔ CR3-1-A , 103 TÔN DẬT TIÊN - PHIẾU NGÀY: 09/02</t>
  </si>
  <si>
    <t>ĐÃ KIỂM TRA - HÀNG TRẢ - PHIẾU: RS1035013X - OP-01.03 KHU TMDV -VP-OFFICETEL VÀ CĂN HỘ , 130-132 HỒNG HÀ - PHIẾU NGÀY: 10/02</t>
  </si>
  <si>
    <t>ĐÃ KIỂM TRA - HÀNG TRẢ - PHIẾU: RS102901GE - PHIẾU NGÀY: 11/02 - THE SUN AVEUNE, 28 MAI CHÍ THỌ</t>
  </si>
  <si>
    <t>ĐÃ KIỂM TRA - HÀNG TRẢ - PHIẾU : RS102901GD - PHIẾU NGÀY: 11/02 - THE SUN AVENUE, 28 MAI CHÍ THỌ</t>
  </si>
  <si>
    <t>ĐÃ KIỂM TRA - HÀNG TRẢ - PHIẾU : RS102801LH - PHIẾU NGÀY: 11/02 - SỐ 1 SONG HÀNH XA LỘ HÀ NỘI</t>
  </si>
  <si>
    <t>ĐÃ KIỂM TRA - HÀNG TRẢ - PHIẾU : RS102801LF - PHIẾU NGÀY: 11/2 - KTM TẦNG 1 , SỐ 1 SONG HÀNH HÀ NỘI</t>
  </si>
  <si>
    <t>ĐÃ KIỂM TRA - HÀNG TRẢ - PHIẾU : RS101601FA - 201B NGUYỄN CHÍ THANH - PHIẾU NGÀY: 11/02</t>
  </si>
  <si>
    <t>ĐÃ KIỂM TRA - HÀNG TRẢ - PHIẾU : RS1010011X - TẦNG 1 , LÔ CR3-1-A , 103 TÔN DẬT TIÊN - PHIẾU NGÀY: 09/02</t>
  </si>
  <si>
    <t>ĐÃ KIỂM TRA - HÀNG TRẢ - SỐ 11, TẦNG TRỆT, KHỐI THÁP A , 132 BẾN VÂN ĐỒN - PHIẾU : RS105001UB</t>
  </si>
  <si>
    <t>ĐÃ KIỂM TRA - HÀNG TRẢ - PHIẾU: RS1168005B - SỐ 156 CỐNG QUỲNH</t>
  </si>
  <si>
    <t>ĐÃ KIỂM TRA - HÀNG TRẢ - PHIẾU: RS10310298 - SỐ 01 , TẦNG TRỆT, KHỐI THÁP A , 132 BẾN VÂN ĐỒN</t>
  </si>
  <si>
    <t>ĐÃ KIỂM TRA - HÀNG TRẢ - PHIẾU : RS10060111 - 81 NGUYỄN DU</t>
  </si>
  <si>
    <t>ĐÃ KIỂM TRA - HÀNG TRẢ - PHIẾU: RS1B040031 - 40A-40B KHU CĂN HỘ BCONS, 40 ĐƯỜNG THỐNG NHẤT</t>
  </si>
  <si>
    <t>ĐÃ KIỂM TRA - HÀNG TRẢ - PHIẾU: RS1116014J - 68 NGÔ ĐỨC KẾ - PHIẾU NGÀY : 23/02</t>
  </si>
  <si>
    <t>ĐÃ KIỂM TRA - HÀNG TRẢ - PHIẾU: RS110600KT - 108 LOT M, HOÀNG QUỐC VIỆT</t>
  </si>
  <si>
    <t>ĐÃ KIỂM TRA - HÀNG TRẢ - PHIẾU : RS105001UE - SỐ 11 TẦNG TRỆT, KHỐI THÁP A , MILLENIUM , 132 BẾN VÂN ĐỒN</t>
  </si>
  <si>
    <t>ĐÃ KIỂM TRA - HÀNG TRẢ - PHIẾU: RS101901WV - KHỐI THÁP TS1, TẦNG 1, TS.013, 39-39B BẾN VÂN ĐỒN</t>
  </si>
  <si>
    <t>ĐÃ KIỂM TRA - HÀNG TRẢ - PHIẾU: RS101901WU - 39 BẾN VÂN ĐỒN</t>
  </si>
  <si>
    <t>ĐÃ KIỂM TRA - HÀNG TRẢ - PHIẾU: RS3004002E - 5 BÀ TRIỆU</t>
  </si>
  <si>
    <t>ĐÃ KIỂM TRA - HÀNG TRẢ - PHIẾU: RS3004002D - 5 BÀ TRIỆU</t>
  </si>
  <si>
    <t>ĐÃ KIỂM TRA - HÀNG TRẢ - PHIẾU: RS11670055 - SỐ 59-61, ĐƯỜNG TRƯƠNG ĐỊNH</t>
  </si>
  <si>
    <t>ĐÃ KIỂM TRA - HÀNG TRẢ - PHIẾU : RS113500KE - SỐ 299-295/2 NGUYỄN TRI PHƯƠNG</t>
  </si>
  <si>
    <t>ĐÃ KIỂM TRA - HÀNG TRẢ - PHIẾU: RS113500JM - SỐ 299&amp;295/2 NGUYỄN TRI PHƯƠNG</t>
  </si>
  <si>
    <t>ĐÃ KIỂM TRA - HÀNG TRẢ - PHIẾU: RS113200S1 - SỐ 207 PHẠM NGŨ LÃO</t>
  </si>
  <si>
    <t>ĐÃ KIỂM TRA - HÀNG TRẢ - PHIẾU: RS1132O0RN - SỐ 207 PHẠM NGŨ LÃO</t>
  </si>
  <si>
    <t>ĐÃ KIỂM TRA - HÀNG TRẢ - PHIẾU: RS1132O0QR - SỐ 207 PHẠM NGŨ LÃO</t>
  </si>
  <si>
    <t>ĐÃ KIỂM TRA - HÀNG TRẢ - PHIẾU: RS109601OU - TÒA S6.03 VINHOMES GRAND PARK, 88 PHƯỚC THIỆN</t>
  </si>
  <si>
    <t>ĐÃ KIỂM TRA - HÀNG TRẢ - PHIẾU: RS108501WA - CHUNG CƯ PHƯƠNG VIỆT , SỐ 1002 TẠ QUANG BỬU</t>
  </si>
  <si>
    <t>ĐÃ KIỂM TRA - HÀNG TRẢ - PHIẾU: RS108501W9 - SỐ 01.01 TẦNG 1+2 CHUNG CƯ PHƯƠNG VIỆT , SỐ 1002 TẠ QUANG BỬU</t>
  </si>
  <si>
    <t>ĐÃ KIỂM TRA - HÀNG TRẢ - PHIEUS: RS106901X2 -  MP3-001.04 TẦNG TRỆT- KHU CĂN HỘ FLORA MIZUKI - KDC NGUYÊN SƠN</t>
  </si>
  <si>
    <t>ĐÃ KIỂM TRA - HÀNG TRẢ - PHIẾU : RS1023019B - HOÀNG ANH GOLDHOUSE , 187A LÊ VĂN LƯƠNG</t>
  </si>
  <si>
    <t>ĐÃ KIỂM TRA - HÀNG TRẢ - PHIẾU: RS101302A3 - 23 TÔN THẤT TÙNG</t>
  </si>
  <si>
    <t>ĐÃ KIỂM TRA - HÀNG TRẢ - PHIẾU : RS101302A2 - 23 TÔN THẤT TÙNG</t>
  </si>
  <si>
    <t>ĐÃ KIỂM TRA - HÀNG TRẢ - PHIẾU : RS1B04003T - BCONS 40 THỐNG NHẤT</t>
  </si>
  <si>
    <t>ĐÃ KIỂM TRA - HÀNG TRẢ - PHIẾU : RS1B04003S - BCONS 40 ĐƯỜNG THỐNG NHẤT</t>
  </si>
  <si>
    <t>ĐÃ KIỂM TRA - HÀNG TRẢ - PHIẾU : RS11570046 - SAIGON SOUTH RESIDENCES</t>
  </si>
  <si>
    <t>ĐÃ KIỂM TRA - HÀNG TRẢ - PHIẾU: RS112100RL - SỐ 290D-290F ĐƯỜNG AN DƯƠNG VƯƠNG</t>
  </si>
  <si>
    <t>ĐÃ KIỂM TRA - HÀNG TRẢ - PHIẾU: RS1116014Q - SỐ 68 ĐƯỜNG NGÔ ĐỨC KẾ</t>
  </si>
  <si>
    <t>ĐÃ KIỂM TRA - HÀNG TRẢ - PHIẾU: RS104700GE - VNG CAMPUS, LÔ 3B-4-5-6-7 KCN TRONG KCX TÂN THUẬN</t>
  </si>
  <si>
    <t>ĐÃ KIỂM TRA - HÀNG TRẢ - PHIẾU : RS106103QT -  L6-SH02, TẦNG TRỆT, LUX6, VINHOMES GOLDEN RIVER , 02 TÔN ĐỨC THẮNG</t>
  </si>
  <si>
    <t>ĐÃ KIỂM TRA - HÀNG TRẢ - PHIẾU : RS106103QS - L6-SH02, TÀNG TRỆT, LUX6, VINHOMES GOLDEN RIVER , 02 TÔN ĐỨC THẮNG</t>
  </si>
  <si>
    <t>00015540</t>
  </si>
  <si>
    <t>00015541</t>
  </si>
  <si>
    <t>00015542</t>
  </si>
  <si>
    <t>00015544</t>
  </si>
  <si>
    <t>00014808</t>
  </si>
  <si>
    <t>00014807</t>
  </si>
  <si>
    <t>00017311</t>
  </si>
  <si>
    <t>00017757</t>
  </si>
  <si>
    <t>00017758</t>
  </si>
  <si>
    <t>00017312</t>
  </si>
  <si>
    <t>00018427</t>
  </si>
  <si>
    <t>00018428</t>
  </si>
  <si>
    <t>00019598</t>
  </si>
  <si>
    <t>00019599</t>
  </si>
  <si>
    <t>00019718</t>
  </si>
  <si>
    <t>00019719</t>
  </si>
  <si>
    <t>00022740</t>
  </si>
  <si>
    <t>00022741</t>
  </si>
  <si>
    <t>00021676</t>
  </si>
  <si>
    <t>00022742</t>
  </si>
  <si>
    <t>00022743</t>
  </si>
  <si>
    <t>00023292</t>
  </si>
  <si>
    <t>00023293</t>
  </si>
  <si>
    <t>00023294</t>
  </si>
  <si>
    <t>00023295</t>
  </si>
  <si>
    <t>1C26TTN</t>
  </si>
  <si>
    <t>PG0000B3Y1</t>
  </si>
  <si>
    <t>PG0000B3UO</t>
  </si>
  <si>
    <t>PG0000B50Y</t>
  </si>
  <si>
    <t>PG0000B4XO</t>
  </si>
  <si>
    <t>PG0000B4G4</t>
  </si>
  <si>
    <t>PG0000B469</t>
  </si>
  <si>
    <t>PG0000B66P</t>
  </si>
  <si>
    <t>PG0000B6FF</t>
  </si>
  <si>
    <t>PG0000B6C4</t>
  </si>
  <si>
    <t>PG0000B6NO</t>
  </si>
  <si>
    <t>PG0000B7HL</t>
  </si>
  <si>
    <t>PG0000B7EB</t>
  </si>
  <si>
    <t>PG0000B8W1</t>
  </si>
  <si>
    <t>PG0000B8SR</t>
  </si>
  <si>
    <t>PG0000B9Y7</t>
  </si>
  <si>
    <t>PG0000B9UM</t>
  </si>
  <si>
    <t>PG0000BBDA</t>
  </si>
  <si>
    <t>PG0000BBA8</t>
  </si>
  <si>
    <t>PG0000BBL7</t>
  </si>
  <si>
    <t>PG0000BCET</t>
  </si>
  <si>
    <t>PG0000BCBE</t>
  </si>
  <si>
    <t>PG0000BDTH</t>
  </si>
  <si>
    <t>PG0000BDPZ</t>
  </si>
  <si>
    <t>PG0000BF1M</t>
  </si>
  <si>
    <t>PG0000BEYC</t>
  </si>
  <si>
    <t>ĐÃ KIỂM TRA - HÀNG TRẢ - PHIẾU : RS107601MQ - TÒA S3.05 VINHOMES GRAND PARK , NGUYỄN XIỂN</t>
  </si>
  <si>
    <t>ĐÃ KIỂM TRA - HÀNG TRẢ - PHIẾU : RS1172006X - SỐ 6 ĐƯỜNG PHAN BỘI CHÂU</t>
  </si>
  <si>
    <t>ĐÃ KIỂM TRA - HÀNG TRẢ - PHIẾU : RS11720071 - SỐ 6 ĐƯỜNG PHAN BỘI CHÂU</t>
  </si>
  <si>
    <t>ĐÃ KIỂM TRA - HÀNG TRẢ - PHIẾU : RS11720077 - SỐ 6 DƯỜNG PHAN BỘI CHÂU</t>
  </si>
  <si>
    <t>ĐÃ KIỂM TRA - HÀNG TRẢ - PHIẾU: RS106201JI - SỐ 2 DƯỜNG C</t>
  </si>
  <si>
    <t>ĐÃ KIỂM TRA - HÀNG TRẢ - PHIẾU: RS1157004H - SAIGON SOUTH RESIDENCE</t>
  </si>
  <si>
    <t>ĐÃ KIỂM TRA - HÀNG TRẢ - PHIẾU: RS1033025T - SỐ 108-112B-114 HỒNG HÀ</t>
  </si>
  <si>
    <t>ĐÃ KIỂM TRA - HÀNG TRẢ - PHIẾU: RS1033026N - SỐ 108-112B-114 HỒNG HÀ</t>
  </si>
  <si>
    <t>ĐÃ KIỂM TRA - HÀNG TRẢ - PHIẾU: RS1033026X - SỐ 108-112B-114 HỒNG HÀ</t>
  </si>
  <si>
    <t>ĐÃ KIỂM TRA - HÀNG TRẢ - PHIẾU: RS1156008T - SÔ 72 ĐƯỜNG SỐ 2, HƯNG GIA 5</t>
  </si>
  <si>
    <t>ĐÃ KIỂM TRA - HÀNG TRẢ - PHIẾU: RS1156008U - HƯNG GIA 5-72 STREET 2 D7</t>
  </si>
  <si>
    <t>ĐÃ KIỂM TRA - HÀNG TRẢ - PHIẾU: RS11650059 - TẦNG 1 , TÒA GH3, GLORY HEIGHTS VINHOMES GRAND</t>
  </si>
  <si>
    <t>ĐÃ KIỂM TẢ - HÀNG TRẢ - PHIẾU: RS1165005R - TẦNG 1, TÒA GH3, GLORY HEIGHTS VINHOMES GRAND</t>
  </si>
  <si>
    <t>ĐÃ KIỂM TRA - HÀNG TRẢ - PHIẾU: RS1165006W - TÒA GH3, GLORY HEIGHTS  VINHOMES GRAND</t>
  </si>
  <si>
    <t>ĐÃ KIỂM TRA - HÀNG TRẢ - PHIẾU: RS11650074 - S11 TẦNG 1 , TÒA GH3, GLORY HEIGHTS VINHOMES</t>
  </si>
  <si>
    <t>ĐÃ KIỂM TRA - HÀNG TRẢ - PHIẾU: RS11650079 - TÒA GH3, GLORY HEIGHTS VINHOMES GRAND</t>
  </si>
  <si>
    <t>ĐÃ KIỂM TRA - HÀNG TRẢ - PHIẾU: RS1165007G - TÒA GH3, GLORY HEIGHTS VINHOMES GRAND</t>
  </si>
  <si>
    <t>ĐÃ KIỂM TRA - HÀNG TRẢ - PHIẾU: RS1165007O - TÒA GH3, GLORY HEIGHTS VINHOMES</t>
  </si>
  <si>
    <t>ĐÃ KIỂM TRA - HÀNG TRẢ - PHIẾU: RS1103019I - 28-30 D5 BTH</t>
  </si>
  <si>
    <t>ĐÃ KIEMR TRA - HÀNG TRẢ - PHIẾU: RS111800JS - SỐ 03-04 LÔ C1, CC LÝ THƯỜNG KIỆT</t>
  </si>
  <si>
    <t>ĐÃ KIỂM TRA - HÀNG TRẢ - PHIẾU: RS113800NT - 174 TRẦN QUANG KHẢI</t>
  </si>
  <si>
    <t>ĐÃ KIỂM TRA - HÀNG TRẢ - PHIẾU : RS101901X3 - 39 BẾN VÂN ĐỒN</t>
  </si>
  <si>
    <t>ĐÃ KIỂM TRA - HÀNG TRẢ - PHIẾU: RS101901X4 - 39-39B BẾN VÂN ĐỒN</t>
  </si>
  <si>
    <t>ĐÃ KIỂM TRA - HÀNG TRẢ - PHIẾU: RS1168005Q - 156 CỐNG QUỲNH</t>
  </si>
  <si>
    <t>ĐÃ KIỂM TRA - HÀNG TRẢ - PHIẾU: RS1168005R - 156 CỐNG QUỲNH</t>
  </si>
  <si>
    <t>ĐÃ KIỂM TẢ - HÀNG TRẢ - PHIẾU: RS101001JM - 103 TÔN DẬT TIÊN</t>
  </si>
  <si>
    <t>ĐÃ KIỂM TRA - HÀNG TRẢ - PHIEU: RS1136005X - 26 Dong Du D1</t>
  </si>
  <si>
    <t>ĐÃ KIỂM TRA - HÀNG TRẢ - PHIẾU: RS1136005Y - 26-28 ĐÔNG DU</t>
  </si>
  <si>
    <t>ĐÃ KIỂM TRA - HÀNG TRẢ - PHIẾU: RS1136005Z - 26-28 ĐÔNG DU</t>
  </si>
  <si>
    <t>ĐÃ KIỂM TRA - HÀNG TRẢ - PHIẾU : RS11360062 - SỐ 26-28 ĐÔNG DU</t>
  </si>
  <si>
    <t>ĐÃ KIỂM TRA - HÀNG TRẢ - PHIẾU: RS11360063 - SỐ 26-28 ĐÔNG DU</t>
  </si>
  <si>
    <t>ĐÃ KIỂM TRA - HÀNG TRẢ - PHIẾU: RS106103R7 - L6-SH02, TẦNG TRỆT, LUX6 VINHOMES GOLDEN RIVER, 2 TÔN ĐỨC THẮNG</t>
  </si>
  <si>
    <t>ĐÃ KIỂM TRA - HÀNG TRẢ - PHIEU: RS111103I - SỐ NHÀ QQ1 ĐƯỜNG BA VÌ</t>
  </si>
  <si>
    <t>ĐÃ KIỂM TRA - HÀNG TRẢ - PHIẾU: RS3004002J - 5 BÀ TRIỆU</t>
  </si>
  <si>
    <t>ĐÃ KIỂM TRA - HÀNG TRẢ - PHIẾU: RS101302A9 - 23 TÔN THẤT TÙNG</t>
  </si>
  <si>
    <t>ĐÃ KIỂM TRA - HÀNG TRẢ - PHIẾU: RS11460062 - 91 NGUYỄN THÁI HỌC -</t>
  </si>
  <si>
    <t>ĐÃ KIỂM TRA - HÀNG TRẢ - PHIẾU: RS11460063 - 91 NGUYỄN THÁI HỌC</t>
  </si>
  <si>
    <t>ĐÃ KIỂM TRA - HÀNG TRẢ - PHIẾU: RS11460066 - 91 NGUYỄN THÁI HỌC</t>
  </si>
  <si>
    <t>ĐÃ KIỂM TRA - HÀNG TRẢ - PHIẾU: RS107701Z2 - BOTANICA PREMIER BLOCK A</t>
  </si>
  <si>
    <t>ĐÃ KIỂM TRA - HÀNG TRẢ - PHIẾU: RS109200ZH - 12 SƯ VẠN HẠNH</t>
  </si>
  <si>
    <t>ĐÃ KIỂM TRA - HÀNG TRẢ - PHIẾU: RS113800O8 - 174 TRẦN QUANG KHẢI</t>
  </si>
  <si>
    <t>ĐÃ KIỂM TRA - HÀNG TRẢ - PHIẾU : RS1145008L - 59 MẠC ĐỈNH CHI</t>
  </si>
  <si>
    <t>ĐÃ KIỂM TRA - HÀNG TRẢ - PHIẾU: RS109001AO - 88 PHƯỚC THIỆN</t>
  </si>
  <si>
    <t>ĐÃ KIỂM TRA - HÀNG TRẢ - PHIẾU: RS109001BQ - 88 PHƯỚC THIỆN</t>
  </si>
  <si>
    <t>ĐÃ KIỂM TRA - HÀNG TRẢ - PHIẾU: RS109001CD - 88 PHƯỚC THIỆN</t>
  </si>
  <si>
    <t>ĐÃ KIỂM TRA - HÀNG TRẢ - PHIẾU: RS109001CI - 88 PHƯỚC THIỆN</t>
  </si>
  <si>
    <t>ĐÃ KIỂM TRA - HÀNG TRẢ - PHIẾU: RS109001DA - 88 PHƯỚC THIỆN</t>
  </si>
  <si>
    <t>ĐÃ KIỂM TRA - HÀNG TRẢ - PHIẾU: RS109001DG - 88 PHƯỚC THIỆN</t>
  </si>
  <si>
    <t>ĐÃ KIỂM TRA - HÀNG TRẢ - PHIẾU: RS109001DM - 88 PHƯỚC THIỆN</t>
  </si>
  <si>
    <t>ĐÃ KIỂM TRA - HÀNG TRẢ - PHIẾU: RS109001EB - TÒA S8.03 VINHOMES GRAND PARK , 88 PHƯỚC THIỆN</t>
  </si>
  <si>
    <t>ĐÃ KIỂM TRA - HÀNG TRẢ - PHIẾU: RS109001EC - TÒA S8.03 VINHOMES GRAND PARK , 88 PHƯỚC THIỆN</t>
  </si>
  <si>
    <t>ĐÃ KIỂM TRA - HÀNG TRẢ - PHIẾU: RS109001EO - 88 PHƯỚC THIỆN</t>
  </si>
  <si>
    <t>ĐÃ KIỂM TRA - HÀNG TRẢ - PHIẾU : RS109001EQ - 88 PHƯỚC THIỆN</t>
  </si>
  <si>
    <t>ĐÃ KIỂM TRA - HÀNG TRẢ - PHIẾU: RS109001F6 - TÒA S8.03 VINHOMES GRAND PARK , 88 PHƯỚC THIỆN</t>
  </si>
  <si>
    <t>ĐÃ KIỂM TRA - HÀNG TRẢ - PHIẾU : RS1147008F - 25 NGUYỄN KHẮC NHU</t>
  </si>
  <si>
    <t>ĐÃ KIỂM TRA - HÀNG TRẢ - PHIẾU: RS11040143 - 74 NGUYỄN CƠ THẠCH</t>
  </si>
  <si>
    <t>ĐÃ KIỂM TRA - HÀNG TRẢ - PHIẾU: RS1116015D - 68 NGÔ ĐỨC KẾ</t>
  </si>
  <si>
    <t>ĐÃ KIỂM TRA - HÀNG TRẢ - PHIẾU : RS1168005S - 156 CỐNG QUỲNH</t>
  </si>
  <si>
    <t>ĐÃ KIỂM TRA - HÀNG TRẢ - PHIẾU: RS110900W0 - LA CASA 20 LÊ THỊ CHỢ</t>
  </si>
  <si>
    <t>ĐÃ KIỂM TRA - HÀNG TRẢ - PHIẾU: RS110900WB - LA CASA 20 LÊ THỊ CHỢ</t>
  </si>
  <si>
    <t>ĐÃ KIỂM TRA - HÀNG TRẢ - PHIẾU: RS101901XM - 39-39B BẾN VÂN ĐỒN</t>
  </si>
  <si>
    <t>ĐÃ KIỂM TRA - PHIẾU : RS101901XN - 39-39B BẾN VÂN ĐỒN</t>
  </si>
  <si>
    <t>ĐÃ KIỂM TRA - HÀNG TRẢ - PHIẾU: RS109700XT - TÒA S9.02 VINHOMES GRAND PARK , 88 PHƯỚC THIỆN</t>
  </si>
  <si>
    <t>ĐÃ KIỂM TRA - HÀNG TRẢ - PHIẾU: RS109700Y2 - TÒA S9.02 VINHOMES GRAND PARK , 88 PHƯỚC THIỆN</t>
  </si>
  <si>
    <t>ĐÃ KIỂM TRA - HÀNG TRẢ - PHIẾU: RS109700Y9 - TÒA S9.02 VINHOMES GRAND PARK, 88 PHƯỚC THIỆN</t>
  </si>
  <si>
    <t>ĐÃ KIỂM TRA - HÀNG TRẢ - PHIẾU: RS109700YF - TÒA S9.02 VINHOMES GRAND PARK , 88 PHƯỚC THIỆN</t>
  </si>
  <si>
    <t>ĐÃ KIỂM TRA - HÀNG TRẢ - PHIẾU: RS109700Z3 - TÒA S9.02 VINHOMES GRAND PARK 88 PHƯỚC THIỆN</t>
  </si>
  <si>
    <t>ĐÃ KIỂM TRA - HÀNG TRẢ - PHIẾU: RS113500KV - SỐ 299&amp;295/2 NGUYỄN TRI PHƯƠNG</t>
  </si>
  <si>
    <t>ĐÃ KIỂM TRA - HÀNG TRẢ - PHIẾU : RS1033027U - BPB-01.05 BOTANICA PREMIER BLOCK B , SỐ 108-112B-114 HỒNG HÀ</t>
  </si>
  <si>
    <t>ĐÃ KIỂM TRA - HÀNG TRẢ - PHIẾU: RS113900QC - SỐ 79 NGUYỄN HUỆ</t>
  </si>
  <si>
    <t>ĐÃ KIỂM TRA - HÀNG TRẢ - PHIẾU: RS1161005B - SỐ 21 PHAN KẾ BÍNH</t>
  </si>
  <si>
    <t>ĐÃ KIỂM TRA - HÀNG TRẢ - PHIẾU: RS1161005M - 21 PHAN KẾ BÍNH</t>
  </si>
  <si>
    <t>ĐÃ KIỂM TRA - HÀNG TRẢ- PHIẾU: RS11610096 - 21 PHAN KẾ BÍNH</t>
  </si>
  <si>
    <t>ĐÃ KIỂM TRA - HÀNG TRẢ - PHIẾU: RS1161009B - 21 PHAN KẾ BÍNH</t>
  </si>
  <si>
    <t>ĐÃ KIỂM TRA - HÀNG TRẢ - PHIẾU: RS1161009C - 21 PHAN KẾ BÍNH</t>
  </si>
  <si>
    <t>ĐÃ KIỂM TRA - HÀNG TRẢ - PHIẾU : RS11650068 - S11, TẦNG 1, TÒA GH3, GLORY HEIGHTS VINHOMES GRAND</t>
  </si>
  <si>
    <t>ĐÃ KIỂM TRA - HÀNG TRẢ - PHIẾU: RS1165006D - S11 TẦNG 1, TÒA GH3, GLORY HEIGHTS VINHOMES GRAND</t>
  </si>
  <si>
    <t>ĐÃ KIỂM TRA - HÀNG TRẢ - PHIẾU: RS1165006H - S11 TẦNG 1, TÒA GH3, GLORY HEIGHTS VINHOMES GRAND PARK</t>
  </si>
  <si>
    <t>ĐÃ KIỂM TRA - HÀNG TRẢ - PHIẾU: RS1165006J - TÒA GH3, GLORY HEIGHTS VINHOMES GRAND PARK</t>
  </si>
  <si>
    <t>ĐÃ KIỂM TRA - HÀNG TRẢ - PHIẾU: RS1165007T - TẦNG 1, TÒA GH3, GLORY HEIGHTS VINHOMES GRAND PARK</t>
  </si>
  <si>
    <t>ĐÃ KIỂM TRA - HÀNG TRẢ - PHIẾU: RS11650089 - TẦNG 1, TÒA GH3 , GLORY HEIGHTS VINHOMES GRAND PARK</t>
  </si>
  <si>
    <t>ĐÃ KIỂM TRA - HÀNG TRẢ - PHIẾU : RS10750184 - TÒA S2.03 VINHOMES GRAND PARK , NGUYỄN XIỂN</t>
  </si>
  <si>
    <t>ĐÃ KIỂM TRA - HÀNG TRẢ - PHIẾU: RS1108017G - CỔNG SỐ 3, 201B NGUYỄN CHÍ THANH</t>
  </si>
  <si>
    <t>1068</t>
  </si>
  <si>
    <t>Phí hỗ trợ khai trương cửa hàng mới tháng 02.2026</t>
  </si>
  <si>
    <t>00026035</t>
  </si>
  <si>
    <t>00026036</t>
  </si>
  <si>
    <t>00026037</t>
  </si>
  <si>
    <t>00026038</t>
  </si>
  <si>
    <t>00027815</t>
  </si>
  <si>
    <t>00027816</t>
  </si>
  <si>
    <t>00027817</t>
  </si>
  <si>
    <t>00027818</t>
  </si>
  <si>
    <t>00028398</t>
  </si>
  <si>
    <t>00028399</t>
  </si>
  <si>
    <t>00028400</t>
  </si>
  <si>
    <t>00028401</t>
  </si>
  <si>
    <t>00030218</t>
  </si>
  <si>
    <t>00030350</t>
  </si>
  <si>
    <t>00030351</t>
  </si>
  <si>
    <t>00030352</t>
  </si>
  <si>
    <t>00030353</t>
  </si>
  <si>
    <t>00032722</t>
  </si>
  <si>
    <t>00032723</t>
  </si>
  <si>
    <t>PG0000BGH6</t>
  </si>
  <si>
    <t>PG0000BGDO</t>
  </si>
  <si>
    <t>PG0000BHJ3</t>
  </si>
  <si>
    <t>PG0000BHFQ</t>
  </si>
  <si>
    <t>PG0000BIX7</t>
  </si>
  <si>
    <t>PG0000BITU</t>
  </si>
  <si>
    <t>PG0000BK00</t>
  </si>
  <si>
    <t>PG0000BJWK</t>
  </si>
  <si>
    <t>PG0000BLGI</t>
  </si>
  <si>
    <t>PG0000BLDA</t>
  </si>
  <si>
    <t>PG0000BMIP</t>
  </si>
  <si>
    <t>PG0000BMFI</t>
  </si>
  <si>
    <t>PG0000BNPN</t>
  </si>
  <si>
    <t>S00004RSU - PG0000BNYG</t>
  </si>
  <si>
    <t>S00004RSU - PG0000BNV8</t>
  </si>
  <si>
    <t>S00004S8X - PG0000BPB3</t>
  </si>
  <si>
    <t>S00004S8X - PG0000BP7W</t>
  </si>
  <si>
    <t>S00004SH5 - PG0000BQND</t>
  </si>
  <si>
    <t>S00004SH5 - PG0000BQK5</t>
  </si>
  <si>
    <t>ĐÃ KIỂM TRA - HÀNG TRẢ - PHIẾU: RS107601OA - Tòa S3.05 VINHOMES GRAND PARK, NGUYỄN XIỂN</t>
  </si>
  <si>
    <t>ĐÃ KIỂM TRA - HÀNG TRẢ - PHIẾU: RS110900YN - SỐ 01 ĐƯỜNG NB2, KHU DÂN CƯ LA CASA</t>
  </si>
  <si>
    <t>ĐÃ KIỂM TRA - HÀNG TRẢ - PHIẾU: RS1108016B - 201B NGUYỄN CHÍ THANH</t>
  </si>
  <si>
    <t>ĐÃ KIỂM TRA - HÀNG TRẢ - PHIẾU: RS1108017R - CỔNG SỐ 3, 201B NGUYỄN CHÍ THANH</t>
  </si>
  <si>
    <t>ĐÃ KIỂM TRA - HÀNG TRẢ - PHIẾU: RS3002001E - TẦNG 1, TÒA TTC TOWER, 19 DUY TÂN</t>
  </si>
  <si>
    <t>ĐÃ KIỂM TRA - HÀNG TRẢ - PHIẾU: RS1B05000M - KHU B , LÔ C17, ĐẠI LỘ HÙNG VƯƠNG</t>
  </si>
  <si>
    <t>ĐÃ KIỂM TRA - HÀNG TRẢ - PHIẾU : RS106103S8 - L6-SH02, TẦNG TRỆT, LUX6, VINHOMES GOLDEN RIVER, 02 TÔN ĐỨC THẮNG</t>
  </si>
  <si>
    <t>ĐÃ KIỂM TRA - HÀNG TRẢ - PHIẾU: RS1145008P - SỐ 59 MẠC ĐỈNH CHI</t>
  </si>
  <si>
    <t>ĐÃ KIỂM TRA - HÀNG TRẢ - PHIẾU : RS1163009I-SỐ 12 ẤP BẮC</t>
  </si>
  <si>
    <t>ĐÃ KIỂM TRA - HÀNG TRẢ - PHIẾU: RS107601OF - TÒA S3.05 VINHOMES GRAND PARK, NGUYỄN XIỂN</t>
  </si>
  <si>
    <t>ĐÃ KIỂM TRA - HÀNG TRẢ - PHIẾU: RS106103SF - L6-SH02, TẦNG TRỆT, LUX6 BINHOMES GOLDE RIVER , 02 TÔN ĐỨC THẮNG</t>
  </si>
  <si>
    <t>ĐÃ KIỂM TRA - HÀNG TRẢ - PHIẾU: RS1065019N - 239-241 HÒA BÌNH</t>
  </si>
  <si>
    <t>ĐÃ KIỂM TRA - HÀNG TRẢ - PHIẾU: RS1163009M - SỐ 12 ẤP BẮC</t>
  </si>
  <si>
    <t>ĐÃ KIỂM TRA - HÀNG TRẢ - PHIẾU: RS114400EV - SỐ 156 BÙI THỊ XUÂN</t>
  </si>
  <si>
    <t>ĐÃ KIỂM TRA - HÀNG TRẢ - PHIẾU: RS11160166 - SỐ 68 NGÔ ĐỨC KẾ</t>
  </si>
  <si>
    <t>ĐÃ KIỂM TẢ - HÀNG TRẢ - PHIẾU : RS11570054 - SAIGON SOUTH RESIDENCES - PHIẾU NGÀY : 11/04/2026</t>
  </si>
  <si>
    <t>ĐÃ KIỂM TRA - HÀNG TRẢ - PHIẾU NGÀY : 11/04 - PHIẾU : RS106401IL - S48-02 KHU SKY GARDEN 3-R1-3, KHU PHỐ 3</t>
  </si>
  <si>
    <t>ĐÃ KIỂM TRA - HÀNG TRẢ - PHIẾU: RS11570052 - PHIẾU NGÀY : 11/04 - SAIGON SOUTH REASIDENCES B0.06</t>
  </si>
  <si>
    <t>ĐÃ KIỂM TRA - HÀNG TRẢ - PHIẾU: RS1163009L - SỐ 12 ẤP BẮC</t>
  </si>
  <si>
    <t>ĐÃ KIỂM TRA - HÀNG TRẢ - PHIẾU: RS111800KR - SỐ 03-04 LÔ C1, CHUNG CƯ LÝ THƯỜNG KIỆT</t>
  </si>
  <si>
    <t>ĐÃ KIỂM TRA - HÀNG TRẢ - PHIẾU: RS113800PG - SỐ 174 TRẦN QUANG KHẢI</t>
  </si>
  <si>
    <t>ĐÃ KIỂM TRA - HÀNG TRẢ - PHIẾU: RS1163009O - SỐ 12 ẤP BẮC</t>
  </si>
  <si>
    <t>ĐÃ KIỂM TRA - HÀNG TRẢ - PHIẾU: RS101601G9 - 201B NGUYỄN CHÍ THANH</t>
  </si>
  <si>
    <t>ĐÃ KIỂM TRA - HÀNG TRẢ - PHIẾU: RS1116016F - 68 NGÔ ĐỨC KẾ</t>
  </si>
  <si>
    <t>ĐÃ KIỂM TRA - HÀNG TRẢ - PHIẾU: RS110600LP - 108 LOT M, HOÀNG QUỐC VIỆT</t>
  </si>
  <si>
    <t>ĐÃ KIỂM TRA - HÀNG TRẢ - PHIẾU: RS1B04004Y - 40A-40B KHU CĂN HỘ BCONS, 40 ĐƯỜNG THỐNG NHẤT</t>
  </si>
  <si>
    <t>ĐÃ KIỂM TRA - HÀNG TRẢ -PHIẾU: RS1B04004R - 40A-40B KHU CĂN HỘ BCONS, 40 ĐƯỜNG THỐNG NHẤT</t>
  </si>
  <si>
    <t>ĐÃ KIỂM TRA - HÀNG TRẢ - PHIẾU: RS103102BL - SỐ 01 , TẦNG TRỆT KHỐI THÁP A , 132 BẾN VÂN ĐỒN</t>
  </si>
  <si>
    <t>ĐÃ KIỂM TRA - HÀNG TRẢ - PHIẾU: RS103102BJ - SỐ 01, TẦNG TRỆT , KHỐI THÁP A , 132 BẾN VÂN ĐỒN</t>
  </si>
  <si>
    <t>ĐÃ KIỂM TRA - HÀNG TRẢ - PHIẾU : RS102301A1 - NHÀ DV HỒ BƠI KHU B HOÀNG ANH GOLD HOUSE , 187A LÊ VĂN LƯƠNG</t>
  </si>
  <si>
    <t>ĐÃ KIỂM TRA - HÀNG TRẢ - PHIẾU: RS110200H2 - SH5, TÒA URANUS RIVERSDIE</t>
  </si>
  <si>
    <t>ĐÃ KIỂM TRA - HÀNG TRẢ - PHIẾU: RS102301A8 - HOÀNG ANH GOLD HOUSE , 187A LÊ VĂN LƯƠNG</t>
  </si>
  <si>
    <t>ĐÃ KIỂM TRA - HÀNG TRẢ - PHIẾU: RS108800Z2 - TÒA S7.02 VINHOMES GRAND PARK</t>
  </si>
  <si>
    <t>ĐÃ KIỂM TRA - HÀNG TRẢ - PHIẾU: RS1091014G - TẦNG TRỆT 479 AN DƯƠNG VƯƠNG</t>
  </si>
  <si>
    <t>ĐÃ KIỂM TRA - HÀNG TRẢ - PHIẾU: RS1168007H - SỐ 156 ĐƯỜNG CỐN QUỲNH</t>
  </si>
  <si>
    <t>ĐÃ KIỂM TRA - HÀNG TRẢ - PHIẾU: RS101202X4 - 92 NGUYỄN HỮU CẢNH</t>
  </si>
  <si>
    <t>ĐÃ KIỂM TRA - HÀNG TRẢ - PHIẾU : RS1150004F - LÔ G.01B&amp;G.01C , TẦNG TRỆT THÁP B , TÒA NHÀ VIETEL , 285 CMT8</t>
  </si>
  <si>
    <t>ĐÃ KIỂM TRA - HÀNG TRẢ - PHIẾU: RS11480064 - SỐ 40 MẠC THỊ BƯỞI</t>
  </si>
  <si>
    <t>ĐÃ KIỂM TRA - HÀNG TRẢ - PHIẾU: RS1165008W - PHIẾU: TÒA GH3, GLORY  HEIGHTS VINHOMES GRAND PARK</t>
  </si>
  <si>
    <t>ĐÃ KIỂM TRA - HÀNG TRẢ - PHIẾU: RS106103SU - L6-SH02 , TẦNG TRỆT, LUX6 VINHOMES GOLDEN RIVER, 02 TÔN ĐỨC THẰNG</t>
  </si>
  <si>
    <t>ĐÃ KIỂM TRA - HÀNG TRẢ - PHIẾU: RS114200AP - 29/15 NGUYỄN BỈNH KHIÊM</t>
  </si>
  <si>
    <t>ĐÃ KIỂM TRA - HÀNG TRẢ - PHIẾU: RS106103TF - L6-SH02, TẦNG TRỆT , LUX6, VINHOMES GOLDEN RIVER, 02 TÔN ĐỨC THẮNG</t>
  </si>
  <si>
    <t>ĐÃ KIỂM TRA - HÀNG TRẢ - PHIẾU: RS114200AK - SỐ 29/15 NGUYỄN BỈNH KHIÊM</t>
  </si>
  <si>
    <t>1370</t>
  </si>
  <si>
    <t>Phí hỗ trợ vận chuyển, trưng bày, hủy hàng Qúy 01.2026</t>
  </si>
  <si>
    <t>1K26TSV</t>
  </si>
  <si>
    <t>Phí hỗ trợ khai trương CH mới T04/2026 (200.000đ/CH): CH 1176+1177+3005</t>
  </si>
  <si>
    <t>S00004SP7 - PG0000BR4T</t>
  </si>
  <si>
    <t>S00004SP7 - PG0000BR1I</t>
  </si>
  <si>
    <t>S00004ST8 - PG0000BSL2</t>
  </si>
  <si>
    <t>S00004ST8 - PG0000BSHR</t>
  </si>
  <si>
    <t>S00004T5J - PG0000BTK8</t>
  </si>
  <si>
    <t>S00004T5J - PG0000BTNC</t>
  </si>
  <si>
    <t>S00004TCH - PG0000BV3X</t>
  </si>
  <si>
    <t>S00004TCH - PG0000BV0H</t>
  </si>
  <si>
    <t>S00004TRM - PG0000BW58</t>
  </si>
  <si>
    <t>S00004TRM - PG0000BW23</t>
  </si>
  <si>
    <t>S00004TYO - PG0000BXI2</t>
  </si>
  <si>
    <t>S00004TYO - PG0000BXLC</t>
  </si>
  <si>
    <t>S00004UC8 - PG0000BYN8</t>
  </si>
  <si>
    <t>S00004UJF - PG0000C000</t>
  </si>
  <si>
    <t>S00004UJF - PG0000C03D</t>
  </si>
  <si>
    <t>S00004UWG - PG0000C13I</t>
  </si>
  <si>
    <t>S00004UWG - PG0000C16N</t>
  </si>
  <si>
    <t>S00004UC8 - PG0000BYJX</t>
  </si>
  <si>
    <t>STT</t>
  </si>
  <si>
    <t>số ctu</t>
  </si>
  <si>
    <t>Mã khách hàng</t>
  </si>
  <si>
    <t>Tên khách hàng</t>
  </si>
  <si>
    <t>Doanh số bán chưa thuế</t>
  </si>
  <si>
    <t>CK</t>
  </si>
  <si>
    <t>Tiền thuế GTGT</t>
  </si>
  <si>
    <t>Tổng tiền</t>
  </si>
  <si>
    <t>NGÀY TT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</si>
  <si>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</si>
  <si>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</si>
  <si>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</si>
  <si>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</si>
  <si>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</si>
  <si>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</si>
  <si>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</si>
  <si>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</si>
  <si>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</si>
  <si>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Thanh toán</t>
  </si>
  <si>
    <t>Công nợ cuối kỳ</t>
  </si>
  <si>
    <t>Số dư đầu kỳ 31/12/2025</t>
  </si>
  <si>
    <t>Phát sinh</t>
  </si>
  <si>
    <t>00000235</t>
  </si>
  <si>
    <t>00000236</t>
  </si>
  <si>
    <t>00000238</t>
  </si>
  <si>
    <t>00000239</t>
  </si>
  <si>
    <t>00000240</t>
  </si>
  <si>
    <t>00000347</t>
  </si>
  <si>
    <t>00000348</t>
  </si>
  <si>
    <t>00000349</t>
  </si>
  <si>
    <t>00000350</t>
  </si>
  <si>
    <t>00000351</t>
  </si>
  <si>
    <t>00000352</t>
  </si>
  <si>
    <t>00000353</t>
  </si>
  <si>
    <t>00000640</t>
  </si>
  <si>
    <t>00000641</t>
  </si>
  <si>
    <t>00000642</t>
  </si>
  <si>
    <t>00000643</t>
  </si>
  <si>
    <t>00032720</t>
  </si>
  <si>
    <t>00032721</t>
  </si>
  <si>
    <t>00034139</t>
  </si>
  <si>
    <t>00034140</t>
  </si>
  <si>
    <t>00034141</t>
  </si>
  <si>
    <t>00034142</t>
  </si>
  <si>
    <t>00035407</t>
  </si>
  <si>
    <t>00035408</t>
  </si>
  <si>
    <t>00037383</t>
  </si>
  <si>
    <t>00037384</t>
  </si>
  <si>
    <t>00037385</t>
  </si>
  <si>
    <t>00037386</t>
  </si>
  <si>
    <t>00038982</t>
  </si>
  <si>
    <t>00038983</t>
  </si>
  <si>
    <t>00038984</t>
  </si>
  <si>
    <t>00038985</t>
  </si>
  <si>
    <t>00038986</t>
  </si>
  <si>
    <t>00038987</t>
  </si>
  <si>
    <t>00040543</t>
  </si>
  <si>
    <t>00040544</t>
  </si>
  <si>
    <t>00040545</t>
  </si>
  <si>
    <t>00040546</t>
  </si>
  <si>
    <t>00041319</t>
  </si>
  <si>
    <t>00041320</t>
  </si>
  <si>
    <t>00041919</t>
  </si>
  <si>
    <t>00041920</t>
  </si>
  <si>
    <t>00001293</t>
  </si>
  <si>
    <t>00001294</t>
  </si>
  <si>
    <t>00001295</t>
  </si>
  <si>
    <t>00001296</t>
  </si>
  <si>
    <t>00001297</t>
  </si>
  <si>
    <t>00001298</t>
  </si>
  <si>
    <t>00001299</t>
  </si>
  <si>
    <t>00043614</t>
  </si>
  <si>
    <t>00043615</t>
  </si>
  <si>
    <t>00043616</t>
  </si>
  <si>
    <t>00043617</t>
  </si>
  <si>
    <t>00043627</t>
  </si>
  <si>
    <t>00043628</t>
  </si>
  <si>
    <t>00043629</t>
  </si>
  <si>
    <t>00043630</t>
  </si>
  <si>
    <t>00043631</t>
  </si>
  <si>
    <t>00043632</t>
  </si>
  <si>
    <t>00043633</t>
  </si>
  <si>
    <t>00044623</t>
  </si>
  <si>
    <t>00044624</t>
  </si>
  <si>
    <t>00044625</t>
  </si>
  <si>
    <t>00044626</t>
  </si>
  <si>
    <t>00047547</t>
  </si>
  <si>
    <t>00047548</t>
  </si>
  <si>
    <t>00047549</t>
  </si>
  <si>
    <t>00047550</t>
  </si>
  <si>
    <t>00048214</t>
  </si>
  <si>
    <t>00048284</t>
  </si>
  <si>
    <t>00048392</t>
  </si>
  <si>
    <t>00048393</t>
  </si>
  <si>
    <t>00048394</t>
  </si>
  <si>
    <t>00048395</t>
  </si>
  <si>
    <t>00048397</t>
  </si>
  <si>
    <t>00048399</t>
  </si>
  <si>
    <t>00048592</t>
  </si>
  <si>
    <t>00049282</t>
  </si>
  <si>
    <t>00049283</t>
  </si>
  <si>
    <t>00049284</t>
  </si>
  <si>
    <t>00049285</t>
  </si>
  <si>
    <t/>
  </si>
  <si>
    <t>00049595</t>
  </si>
  <si>
    <t>00049596</t>
  </si>
  <si>
    <t>BH00413</t>
  </si>
  <si>
    <t>BH00414</t>
  </si>
  <si>
    <t>BH01495</t>
  </si>
  <si>
    <t>BH01504</t>
  </si>
  <si>
    <t>BH01505</t>
  </si>
  <si>
    <t>BH01053</t>
  </si>
  <si>
    <t>BH01054</t>
  </si>
  <si>
    <t>BH01060</t>
  </si>
  <si>
    <t>BH01064</t>
  </si>
  <si>
    <t>BH01890</t>
  </si>
  <si>
    <t>BH01894</t>
  </si>
  <si>
    <t>BH01897</t>
  </si>
  <si>
    <t>BH01898</t>
  </si>
  <si>
    <t>BH04105</t>
  </si>
  <si>
    <t>BH04107</t>
  </si>
  <si>
    <t>BH02777</t>
  </si>
  <si>
    <t>BH02778</t>
  </si>
  <si>
    <t>BH02779</t>
  </si>
  <si>
    <t>BH02780</t>
  </si>
  <si>
    <t>BH03794</t>
  </si>
  <si>
    <t>BH03795</t>
  </si>
  <si>
    <t>BH04270</t>
  </si>
  <si>
    <t>BH04271</t>
  </si>
  <si>
    <t>bh16825</t>
  </si>
  <si>
    <t>BH04589</t>
  </si>
  <si>
    <t>BH04591</t>
  </si>
  <si>
    <t>BH04593</t>
  </si>
  <si>
    <t>BH04594</t>
  </si>
  <si>
    <t>BH04595</t>
  </si>
  <si>
    <t>BH04596</t>
  </si>
  <si>
    <t>BH04794</t>
  </si>
  <si>
    <t>BH04809</t>
  </si>
  <si>
    <t>BH04810</t>
  </si>
  <si>
    <t>BH18018</t>
  </si>
  <si>
    <t>BH05900</t>
  </si>
  <si>
    <t>BH05901</t>
  </si>
  <si>
    <t>BH05902</t>
  </si>
  <si>
    <t>BH05903</t>
  </si>
  <si>
    <t>BH19415</t>
  </si>
  <si>
    <t>BH19409</t>
  </si>
  <si>
    <t>BH06863</t>
  </si>
  <si>
    <t>BH06864</t>
  </si>
  <si>
    <t>BH06865</t>
  </si>
  <si>
    <t>BH06866</t>
  </si>
  <si>
    <t>BH21273</t>
  </si>
  <si>
    <t>BH21274</t>
  </si>
  <si>
    <t>BH07786</t>
  </si>
  <si>
    <t>BH07787</t>
  </si>
  <si>
    <t>BH07813</t>
  </si>
  <si>
    <t>BH07814</t>
  </si>
  <si>
    <t>BH08547</t>
  </si>
  <si>
    <t>BH08548</t>
  </si>
  <si>
    <t>BH08549</t>
  </si>
  <si>
    <t>BH08550</t>
  </si>
  <si>
    <t>BH23637</t>
  </si>
  <si>
    <t>BH09054</t>
  </si>
  <si>
    <t>BH09055</t>
  </si>
  <si>
    <t>BH09056</t>
  </si>
  <si>
    <t>BH09057</t>
  </si>
  <si>
    <t>BH09665</t>
  </si>
  <si>
    <t>BH09666</t>
  </si>
  <si>
    <t>BH09667</t>
  </si>
  <si>
    <t>BH09668</t>
  </si>
  <si>
    <t>BH10286</t>
  </si>
  <si>
    <t>BH10287</t>
  </si>
  <si>
    <t>BH10288</t>
  </si>
  <si>
    <t>BH10289</t>
  </si>
  <si>
    <t>BH11062</t>
  </si>
  <si>
    <t>BH11064</t>
  </si>
  <si>
    <t>BH11065</t>
  </si>
  <si>
    <t>BH11066</t>
  </si>
  <si>
    <t>BH11886</t>
  </si>
  <si>
    <t>BH11887</t>
  </si>
  <si>
    <t>BH11888</t>
  </si>
  <si>
    <t>BH11889</t>
  </si>
  <si>
    <t>BH28936</t>
  </si>
  <si>
    <t>BH12485</t>
  </si>
  <si>
    <t>BH12486</t>
  </si>
  <si>
    <t>BH12487</t>
  </si>
  <si>
    <t>BH12492</t>
  </si>
  <si>
    <t>BH13135</t>
  </si>
  <si>
    <t>BH13149</t>
  </si>
  <si>
    <t>BH13150</t>
  </si>
  <si>
    <t>BH13151</t>
  </si>
  <si>
    <t>BH13774</t>
  </si>
  <si>
    <t>BH13773</t>
  </si>
  <si>
    <t>BH13772</t>
  </si>
  <si>
    <t>BH13766</t>
  </si>
  <si>
    <t>BH14212</t>
  </si>
  <si>
    <t>BH14211</t>
  </si>
  <si>
    <t>BH14725</t>
  </si>
  <si>
    <t>BH14726</t>
  </si>
  <si>
    <t>BH14723</t>
  </si>
  <si>
    <t>BH14724</t>
  </si>
  <si>
    <t>BH15686</t>
  </si>
  <si>
    <t>BH15688</t>
  </si>
  <si>
    <t>BH15692</t>
  </si>
  <si>
    <t>BH15698</t>
  </si>
  <si>
    <t>BH15699</t>
  </si>
  <si>
    <t>BH15680</t>
  </si>
  <si>
    <t>BH16296</t>
  </si>
  <si>
    <t>BH16295</t>
  </si>
  <si>
    <t>BH16131</t>
  </si>
  <si>
    <t>BH16118</t>
  </si>
  <si>
    <t>BH16699</t>
  </si>
  <si>
    <t>BH16697</t>
  </si>
  <si>
    <t>BH17323</t>
  </si>
  <si>
    <t>BH17491</t>
  </si>
  <si>
    <t>BH17492</t>
  </si>
  <si>
    <t>BH17493</t>
  </si>
  <si>
    <t>BH17494</t>
  </si>
  <si>
    <t>BH17490</t>
  </si>
  <si>
    <t>BH17496</t>
  </si>
  <si>
    <t>BH17495</t>
  </si>
  <si>
    <t>BH17805</t>
  </si>
  <si>
    <t>BH19115</t>
  </si>
  <si>
    <t>BH19117</t>
  </si>
  <si>
    <t>BH35714</t>
  </si>
  <si>
    <t>BH35718</t>
  </si>
  <si>
    <t>BH17322</t>
  </si>
  <si>
    <t>BH17372</t>
  </si>
  <si>
    <t>BH17804</t>
  </si>
  <si>
    <t>BH18158</t>
  </si>
  <si>
    <t>BH18171</t>
  </si>
  <si>
    <t>BH40076</t>
  </si>
  <si>
    <t>BH19494</t>
  </si>
  <si>
    <t>BH19495</t>
  </si>
  <si>
    <t>BH19584</t>
  </si>
  <si>
    <t>BH19585</t>
  </si>
  <si>
    <t>BH20139</t>
  </si>
  <si>
    <t>BH20138</t>
  </si>
  <si>
    <t>BH19114</t>
  </si>
  <si>
    <t>BH19116</t>
  </si>
  <si>
    <t>SEVEN-HCM-Q3-30856</t>
  </si>
  <si>
    <t>SEVEN-BDG-00-02</t>
  </si>
  <si>
    <t>SEVEN-HNI-BDH-03</t>
  </si>
  <si>
    <t>Điều chỉnh giảm số lượng do khách hàng trả hàng</t>
  </si>
  <si>
    <t>S00004VHM - PG0000C3IX</t>
  </si>
  <si>
    <t>S00004VHM - PG0000C3M0</t>
  </si>
  <si>
    <t>S00004V3W - PG0000C2HI</t>
  </si>
  <si>
    <t>S00004V3W - PG0000C2KS</t>
  </si>
  <si>
    <t>PO P00007IBYZ - PG0000C5JH</t>
  </si>
  <si>
    <t>PO P00007J7IV - PG0000C700</t>
  </si>
  <si>
    <t>S00004VO4 - PG0000C4YI - PG0000C51V</t>
  </si>
  <si>
    <t>S00004W0S - PG0000C66H - PG0000C69T</t>
  </si>
  <si>
    <t>Điều chỉnh giảm về 0 do xuất sai thông tin khách hàng</t>
  </si>
  <si>
    <t>S00004W8A -  PG0000C7Q9</t>
  </si>
  <si>
    <t>S00004W8A -  PG0000C7N3</t>
  </si>
  <si>
    <t>S00004WN9 - PG0000C8S8</t>
  </si>
  <si>
    <t>S00004WN9 -  PG0000C8P1</t>
  </si>
  <si>
    <t>S00004WTN - PG0000CA7B</t>
  </si>
  <si>
    <t>S00004WTN - PG0000CA4A</t>
  </si>
  <si>
    <t>S00004X7J - PG0000CB9P</t>
  </si>
  <si>
    <t>S00004X7J - PG0000CB6I</t>
  </si>
  <si>
    <t>S00004XE4 - PG0000CCP9</t>
  </si>
  <si>
    <t>S00004XE4 - PG0000CCLV</t>
  </si>
  <si>
    <t>S00004XRT - PG0000CDYO</t>
  </si>
  <si>
    <t>S00004XRT - PG0000CDV5</t>
  </si>
  <si>
    <t>Xuất hóa đơn cho CHI NHÁNH CÔNG TY CỔ PHẦN SEVEN SYSTEM VIỆT NAM TẠI BÌNH DƯƠNG theo hóa đơn 00048394</t>
  </si>
  <si>
    <t>PO P00007N97L - PG0000CF6B</t>
  </si>
  <si>
    <t>S00004XZ2 - PG0000CFF3</t>
  </si>
  <si>
    <t>S00004XZ2 - PG0000CFBS</t>
  </si>
  <si>
    <t>S00004YC6 - PG0000CGI7</t>
  </si>
  <si>
    <t>S00004YC6 - PG0000CGEV</t>
  </si>
  <si>
    <t>S00004YIW - PG0000CHTT</t>
  </si>
  <si>
    <t>S00004YIW - PG0000CHWY</t>
  </si>
  <si>
    <t>Hóa đơn mới</t>
  </si>
  <si>
    <t>Hóa đơn đã bị điều chỉnh</t>
  </si>
  <si>
    <t>HĐ điều chỉnh</t>
  </si>
  <si>
    <t>Hóa đơn đã bị thay thế</t>
  </si>
  <si>
    <t>HĐ thay thế</t>
  </si>
  <si>
    <t>Tháng công nợ</t>
  </si>
  <si>
    <t>CÔNG NỢ</t>
  </si>
  <si>
    <t>GT</t>
  </si>
  <si>
    <t>00001265</t>
  </si>
  <si>
    <t>00001266</t>
  </si>
  <si>
    <t>SG/HTRS109600Z6</t>
  </si>
  <si>
    <t>SG/HTRS1075016S</t>
  </si>
  <si>
    <t>SG/HTRS1075016L</t>
  </si>
  <si>
    <t>SG/HTRS1B030037</t>
  </si>
  <si>
    <t>SG/HTRS1165004k</t>
  </si>
  <si>
    <t>SG/HTRS1B030030</t>
  </si>
  <si>
    <t>SG/HTRS101601DU</t>
  </si>
  <si>
    <t>SG/HTRS1096010I</t>
  </si>
  <si>
    <t>SG/HTRS1096010N</t>
  </si>
  <si>
    <t>SG/HTRS101601E1</t>
  </si>
  <si>
    <t>SG/HTRS113800LI</t>
  </si>
  <si>
    <t>SG/HTRS106103OR</t>
  </si>
  <si>
    <t>SG/HTRS1108015F</t>
  </si>
  <si>
    <t>SG/HTRS106103OV</t>
  </si>
  <si>
    <t>SG/HTRS11080152</t>
  </si>
  <si>
    <t>SG/HTRS1150003D</t>
  </si>
  <si>
    <t>SG/HTRS107601KF</t>
  </si>
  <si>
    <t>SG/HTRS1B0102F3</t>
  </si>
  <si>
    <t>SG/HTRS104401KJ</t>
  </si>
  <si>
    <t>SG/HTRS108201I2</t>
  </si>
  <si>
    <t>SG/HTRS1013029B</t>
  </si>
  <si>
    <t>SG/HTRS1013029C</t>
  </si>
  <si>
    <t>SG/HTRS1075017S</t>
  </si>
  <si>
    <t>SG/HTRS107601KP</t>
  </si>
  <si>
    <t>SG/HTRS111300WA</t>
  </si>
  <si>
    <t>SG/HTRS109500SJ</t>
  </si>
  <si>
    <t>SG/HTRS109500SK</t>
  </si>
  <si>
    <t>SG/HTRS1B0102F5</t>
  </si>
  <si>
    <t>SG/HTRS110900UQ</t>
  </si>
  <si>
    <t>SG/HTRS1026025C</t>
  </si>
  <si>
    <t>SG/HTRS106103P3</t>
  </si>
  <si>
    <t>SG/HTRS106401HZ</t>
  </si>
  <si>
    <t>SG/HTRS1168004G</t>
  </si>
  <si>
    <t>SG/HTRS1161008B</t>
  </si>
  <si>
    <t>SG/HTRS1172005V</t>
  </si>
  <si>
    <t>SG/HTRS1172005W</t>
  </si>
  <si>
    <t>SG/HTRS1065018V</t>
  </si>
  <si>
    <t>HN/HTRS30040020</t>
  </si>
  <si>
    <t>SG/HTRS1B03003C</t>
  </si>
  <si>
    <t>SG/HTRS106103PG</t>
  </si>
  <si>
    <t>SG/HTRS111300WI</t>
  </si>
  <si>
    <t>SG/HTRS114400CE</t>
  </si>
  <si>
    <t>HN/HTRS3001001L</t>
  </si>
  <si>
    <t>SG/HTRS104401KX</t>
  </si>
  <si>
    <t>SG/HTRS1111012I</t>
  </si>
  <si>
    <t>SG/HTRS110200FU</t>
  </si>
  <si>
    <t>SG/HTRS10480130</t>
  </si>
  <si>
    <t>SG/HTRS1171002I</t>
  </si>
  <si>
    <t>SG/HTRS10480133</t>
  </si>
  <si>
    <t>SG/HTRS1066007D</t>
  </si>
  <si>
    <t>SG/HTRS110600KR</t>
  </si>
  <si>
    <t>SG/HTRS1066007E</t>
  </si>
  <si>
    <t>SG/HTRS110600KJ</t>
  </si>
  <si>
    <t>SG/HTRS110600KM</t>
  </si>
  <si>
    <t>SG/HTRS110200FV</t>
  </si>
  <si>
    <t>SG/HTRS11750011</t>
  </si>
  <si>
    <t>SG/HTRS1149008P</t>
  </si>
  <si>
    <t>SG/HTRS107601LJ</t>
  </si>
  <si>
    <t>SG/HTRS1149008O</t>
  </si>
  <si>
    <t>SG/HTRSRS110200FX</t>
  </si>
  <si>
    <t>SG/HTRS1171002L</t>
  </si>
  <si>
    <t>SG/HTRS1171002K</t>
  </si>
  <si>
    <t>SG/HTRS1160009P</t>
  </si>
  <si>
    <t>SG/HTRS115400H6</t>
  </si>
  <si>
    <t>SG/HTRS1026025M</t>
  </si>
  <si>
    <t>SG/HTRS115400H5</t>
  </si>
  <si>
    <t>SG/HTRS115400H7</t>
  </si>
  <si>
    <t>SG/HTRS110200FY</t>
  </si>
  <si>
    <t>SG/HTRS11670052</t>
  </si>
  <si>
    <t>SG/HTRS1167004T</t>
  </si>
  <si>
    <t>SG/HTRS106103PV</t>
  </si>
  <si>
    <t>SG/HTRS1167004R</t>
  </si>
  <si>
    <t>SG/HTRS107300X5</t>
  </si>
  <si>
    <t>SG/HTRS111900C9</t>
  </si>
  <si>
    <t>SG/HTRS104401L0</t>
  </si>
  <si>
    <t>SG/HTRS110200FZ</t>
  </si>
  <si>
    <t>SG/HTRS102502U7</t>
  </si>
  <si>
    <t>SG/HTRS1027024I</t>
  </si>
  <si>
    <t>SG/HTRS101202W6</t>
  </si>
  <si>
    <t>SG/HTRS102502U8</t>
  </si>
  <si>
    <t>SG/HTRS1116013O</t>
  </si>
  <si>
    <t>SG/HTRS114400CU</t>
  </si>
  <si>
    <t>HN/HTRS3003000A</t>
  </si>
  <si>
    <t>SG/HTRS1171002M</t>
  </si>
  <si>
    <t>SG/HTRS110200G1</t>
  </si>
  <si>
    <t>SG/HTRS107601LU</t>
  </si>
  <si>
    <t>SG/HTRS110101MV</t>
  </si>
  <si>
    <t>SG/HTRS1B04003A</t>
  </si>
  <si>
    <t>SG/HTRS108100ZI</t>
  </si>
  <si>
    <t>SG/HTRS10480139</t>
  </si>
  <si>
    <t>SG/HTRS112800D6</t>
  </si>
  <si>
    <t>HN/HTRS30040027</t>
  </si>
  <si>
    <t>HN/HTRS30040028</t>
  </si>
  <si>
    <t>SG/HTRS1136005O</t>
  </si>
  <si>
    <t>SG/HTRS102000YM</t>
  </si>
  <si>
    <t>SG/HTRS107601M3</t>
  </si>
  <si>
    <t>SG/HTRS1171002N</t>
  </si>
  <si>
    <t>SG/HTRS111300X0</t>
  </si>
  <si>
    <t>SG/HTRS101001IZ</t>
  </si>
  <si>
    <t>SG/HTRS101001IP</t>
  </si>
  <si>
    <t>SG/HTRS1031028X</t>
  </si>
  <si>
    <t>SG/HTRS1031028Y</t>
  </si>
  <si>
    <t>SG/HTRS1031028V</t>
  </si>
  <si>
    <t>SG/HTRS101001IN</t>
  </si>
  <si>
    <t>SG/HTRS105901K3</t>
  </si>
  <si>
    <t>SG/HTRS101001J5</t>
  </si>
  <si>
    <t>SG/HTRS101001J7</t>
  </si>
  <si>
    <t>SG/HTRS101001IW</t>
  </si>
  <si>
    <t>SG/HTRS101001IQ</t>
  </si>
  <si>
    <t>SG/HTRS1035013X</t>
  </si>
  <si>
    <t>SG/HTRS102901GD</t>
  </si>
  <si>
    <t>SG/HTRS101001IX</t>
  </si>
  <si>
    <t>SG/HTRS102901GE</t>
  </si>
  <si>
    <t>SG/HTRS102801LF</t>
  </si>
  <si>
    <t>SG/HTRS101601FA</t>
  </si>
  <si>
    <t>SG/HTRS102801LH</t>
  </si>
  <si>
    <t>SG/HTRS105001UB</t>
  </si>
  <si>
    <t>SG/HTRS1168005B</t>
  </si>
  <si>
    <t>SG/HTRS10310298</t>
  </si>
  <si>
    <t>SG/HTRS100601I1</t>
  </si>
  <si>
    <t>SG/HTRS1B04003I</t>
  </si>
  <si>
    <t>SG/HTRS1116014J</t>
  </si>
  <si>
    <t>SG/HTRS101901WV</t>
  </si>
  <si>
    <t>SG/HTRS105001UE</t>
  </si>
  <si>
    <t>SG/HTRS101901WU</t>
  </si>
  <si>
    <t>SG/HTRS110600KT</t>
  </si>
  <si>
    <t>SG/HTRS113200QR</t>
  </si>
  <si>
    <t>SG/HTRS1023019B</t>
  </si>
  <si>
    <t>SG/HTRS106901X2</t>
  </si>
  <si>
    <t>SG/HTRS11670055</t>
  </si>
  <si>
    <t>SG/HTRS101302A3</t>
  </si>
  <si>
    <t>SG/HTRS101302A2</t>
  </si>
  <si>
    <t>SG/HTRS1096010U</t>
  </si>
  <si>
    <t>SG/HTRS108501WA</t>
  </si>
  <si>
    <t>SG/HTRS108501W9</t>
  </si>
  <si>
    <t>SG/HTRS113500KE</t>
  </si>
  <si>
    <t>SG/HTRS3004002E</t>
  </si>
  <si>
    <t>SG/HTRS113500JM</t>
  </si>
  <si>
    <t>SG/HTRS113200RN</t>
  </si>
  <si>
    <t>SG/HTRS3004002D</t>
  </si>
  <si>
    <t>SG/HTRS113200S1</t>
  </si>
  <si>
    <t>SG/HTRS112100RL</t>
  </si>
  <si>
    <t>SG/HTRS1116014Q</t>
  </si>
  <si>
    <t>SG/HTRS104700GE</t>
  </si>
  <si>
    <t>SG/HTRS1B04003S</t>
  </si>
  <si>
    <t>SG/HTRS1B04003T</t>
  </si>
  <si>
    <t>SG/HTRS11570046</t>
  </si>
  <si>
    <t>SG/HTRS106103QS</t>
  </si>
  <si>
    <t>SG/HTRS106103QT</t>
  </si>
  <si>
    <t>SG/HTRS107601MQ</t>
  </si>
  <si>
    <t>SG/HTRS11720071</t>
  </si>
  <si>
    <t>SG/HTRS11720077</t>
  </si>
  <si>
    <t>SG/HTRS1172006X</t>
  </si>
  <si>
    <t>SG/HTRS106201JI</t>
  </si>
  <si>
    <t>SG/HTRS1165007G</t>
  </si>
  <si>
    <t>SG/HTRS1165007O</t>
  </si>
  <si>
    <t>SG/HTRS1165005R</t>
  </si>
  <si>
    <t>SG/HTRS1033026N</t>
  </si>
  <si>
    <t>SG/HTRS11650074</t>
  </si>
  <si>
    <t>SG/HT1157004H</t>
  </si>
  <si>
    <t>SG/HTRS11650059</t>
  </si>
  <si>
    <t>SG/HTRS1033026X</t>
  </si>
  <si>
    <t>SG/HTRS1156008U</t>
  </si>
  <si>
    <t>SG/HTRS1156008T</t>
  </si>
  <si>
    <t>SG/HTRS11650079</t>
  </si>
  <si>
    <t>SG/HTRS1165006W</t>
  </si>
  <si>
    <t>SG/HTRS1033025T</t>
  </si>
  <si>
    <t>SG/HTRS111800JS</t>
  </si>
  <si>
    <t>SG/HTRS1103019I</t>
  </si>
  <si>
    <t>SG/HTRS113800NT</t>
  </si>
  <si>
    <t>SG/HTRS101901X3</t>
  </si>
  <si>
    <t>SG/HTRS1168005R</t>
  </si>
  <si>
    <t>SG/HTRS1168005Q</t>
  </si>
  <si>
    <t>SG/HTRS101901X4</t>
  </si>
  <si>
    <t>SG/HTRS1136005Y</t>
  </si>
  <si>
    <t>SG/HTRS11360063</t>
  </si>
  <si>
    <t>SG/HTRS101001JM</t>
  </si>
  <si>
    <t>SG/HTRS11360062</t>
  </si>
  <si>
    <t>SG/HTRS1136005Z</t>
  </si>
  <si>
    <t>SG/HTRS1136005X</t>
  </si>
  <si>
    <t>SG/HTRS1111013I</t>
  </si>
  <si>
    <t>SG/HTRS106103R7</t>
  </si>
  <si>
    <t>SG/HT100374</t>
  </si>
  <si>
    <t>SG/HT100375</t>
  </si>
  <si>
    <t>HN/HTRS3004002J</t>
  </si>
  <si>
    <t>SG/HT100376</t>
  </si>
  <si>
    <t>SG/HT100373</t>
  </si>
  <si>
    <t>SG/HTRS107701Z2</t>
  </si>
  <si>
    <t>SG/HTRS109200ZH</t>
  </si>
  <si>
    <t>SG/HTRS113800O8</t>
  </si>
  <si>
    <t>SG/HTRS1145008L</t>
  </si>
  <si>
    <t>SG/HTRS109001DA</t>
  </si>
  <si>
    <t>SG/HTRS109001AO</t>
  </si>
  <si>
    <t>SG/HTRS1147008F</t>
  </si>
  <si>
    <t>SG/HTRS109001EO</t>
  </si>
  <si>
    <t>SG/HTRS109001F6</t>
  </si>
  <si>
    <t>SG/HTRS109001CI</t>
  </si>
  <si>
    <t>SG/HTRS109001DM</t>
  </si>
  <si>
    <t>SG/HTRS109001BQ</t>
  </si>
  <si>
    <t>SG/HTRS109001EC</t>
  </si>
  <si>
    <t>SG/HTRS109001CD</t>
  </si>
  <si>
    <t>SG/HTRS109001EB</t>
  </si>
  <si>
    <t>SG/HTRS109001DG</t>
  </si>
  <si>
    <t>SG/HTRS109001EQ</t>
  </si>
  <si>
    <t>SG/HTRS11040143</t>
  </si>
  <si>
    <t>SG/HTRS1116015D</t>
  </si>
  <si>
    <t>SG/HTRS1168005S</t>
  </si>
  <si>
    <t>SG/HTRS110900WB</t>
  </si>
  <si>
    <t>SG/HTRS110900W0</t>
  </si>
  <si>
    <t>SG/HTRS101901XM</t>
  </si>
  <si>
    <t>SG/HTRS101901XN</t>
  </si>
  <si>
    <t>SG/HTRS113500KV</t>
  </si>
  <si>
    <t>SG/HTRS109700XT</t>
  </si>
  <si>
    <t>SG/HTRS109700Y2</t>
  </si>
  <si>
    <t>SG/HTRS109700Y9</t>
  </si>
  <si>
    <t>SG/HTRS109700Z3</t>
  </si>
  <si>
    <t>SG/HTRS109700YF</t>
  </si>
  <si>
    <t>SG/HTRS1033027U</t>
  </si>
  <si>
    <t>SG/HTRS11610096</t>
  </si>
  <si>
    <t>SG/HTRS113900QC</t>
  </si>
  <si>
    <t>SG/HTRS1161009C</t>
  </si>
  <si>
    <t>SG/HTRS1161009B</t>
  </si>
  <si>
    <t>SG/HTRS1161005M</t>
  </si>
  <si>
    <t>SG/HTRS1161005B</t>
  </si>
  <si>
    <t>SG/HTRS11650068</t>
  </si>
  <si>
    <t>SG/HTRS11650089</t>
  </si>
  <si>
    <t>SG/HTRS1165006D</t>
  </si>
  <si>
    <t>SG/HTRS1165007T</t>
  </si>
  <si>
    <t>SG/HTRS1165006H</t>
  </si>
  <si>
    <t>SG/HTRS1165006J</t>
  </si>
  <si>
    <t>SG/HTRS10750184</t>
  </si>
  <si>
    <t>SG/HTRS1108017G</t>
  </si>
  <si>
    <t>Điều chỉnh cho ký hiệu mẫu số hóa đơn 1, ký hiệu hóa đơn C26TTN, số hóa đơn 9340, ngày lập 04/02/2026</t>
  </si>
  <si>
    <t>Điều chỉnh cho ký hiệu mẫu số hóa đơn 1, ký hiệu hóa đơn C26TTN, số hóa đơn 10474, ngày lập 09/02/2026</t>
  </si>
  <si>
    <t>Điều chỉnh cho ký hiệu mẫu số hóa đơn 1, ký hiệu hóa đơn C26TTN, số hóa đơn 2661, ngày lập 14/01/2026</t>
  </si>
  <si>
    <t>Điều chỉnh cho ký hiệu mẫu số hóa đơn 1, ký hiệu hóa đơn C26TTN, số hóa đơn 1304, ngày lập 07/01/2026</t>
  </si>
  <si>
    <t>Điều chỉnh cho ký hiệu mẫu số hóa đơn 1, ký hiệu hóa đơn C26TTN, số hóa đơn 6805, ngày lập 28/01/2026</t>
  </si>
  <si>
    <t>Điều chỉnh cho ký hiệu mẫu số hóa đơn 1, ký hiệu hóa đơn C26TTN, số hóa đơn 8283, ngày lập 31/01/2026</t>
  </si>
  <si>
    <t>Điều chỉnh cho ký hiệu mẫu số hóa đơn 1, ký hiệu hóa đơn C26TTN, số hóa đơn 9341, ngày lập 04/02/2026</t>
  </si>
  <si>
    <t>Điều chỉnh cho ký hiệu mẫu số hóa đơn 1, ký hiệu hóa đơn C26TTN, số hóa đơn 1973, ngày lập 13/01/2026</t>
  </si>
  <si>
    <t>Điều chỉnh cho ký hiệu mẫu số hóa đơn 1, ký hiệu hóa đơn C26TTN, số hóa đơn 10473, ngày lập 09/02/2026</t>
  </si>
  <si>
    <t>Điều chỉnh cho ký hiệu mẫu số hóa đơn 1, ký hiệu hóa đơn C26TTN, số hóa đơn 6141, ngày lập 27/01/2026</t>
  </si>
  <si>
    <t>Điều chỉnh cho ký hiệu mẫu số hóa đơn 1, ký hiệu hóa đơn C26TTN, số hóa đơn 6804, ngày lập 28/01/2026</t>
  </si>
  <si>
    <t>Điều chỉnh cho ký hiệu mẫu số hóa đơn 1, ký hiệu hóa đơn C26TTN, số hóa đơn 8282, ngày lập 31/01/2026</t>
  </si>
  <si>
    <t>SSV thanh toan mua HH T12 2025</t>
  </si>
  <si>
    <t>SSV thanh toan mua HH T01 2026</t>
  </si>
  <si>
    <t>SSV thanh toan mua HH T02 2026</t>
  </si>
  <si>
    <t>BC03/0045</t>
  </si>
  <si>
    <t>SSV thanh toan mua HH T1+2.2026</t>
  </si>
  <si>
    <t>BC04/0048</t>
  </si>
  <si>
    <t>SSV thanh toan mua HH T04 2026</t>
  </si>
  <si>
    <t>SSV thanh toan mua HH T03 2026</t>
  </si>
  <si>
    <t>BC06/0072</t>
  </si>
  <si>
    <t>SSV thanh toan mua HH T05 2026</t>
  </si>
  <si>
    <t>BC05/0064</t>
  </si>
  <si>
    <t>BC01/00062</t>
  </si>
  <si>
    <t>BC03/0020</t>
  </si>
  <si>
    <t xml:space="preserve"> </t>
  </si>
  <si>
    <t>xuất trả T1</t>
  </si>
  <si>
    <t>Xuất trả T2</t>
  </si>
  <si>
    <t>Xuất trả T3</t>
  </si>
  <si>
    <t>00000639</t>
  </si>
  <si>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</si>
  <si>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</si>
  <si>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</si>
  <si>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</si>
  <si>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</si>
  <si>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</si>
  <si>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</si>
  <si>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</si>
  <si>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</si>
  <si>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</si>
  <si>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</si>
  <si>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</si>
  <si>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</si>
  <si>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</si>
  <si>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</si>
  <si>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THÁNG</t>
  </si>
  <si>
    <t>3910818</t>
  </si>
  <si>
    <t>CÔNG TY TNHH MỘT THÀNH VIÊN THƯƠNG MẠIVÀ DỊCH VỤ NGỌC THƠM</t>
  </si>
  <si>
    <t>RS1013029B</t>
  </si>
  <si>
    <t>25017199</t>
  </si>
  <si>
    <t>Gà Muối Ngọc Thơm 500g</t>
  </si>
  <si>
    <t>PAK</t>
  </si>
  <si>
    <t>A6</t>
  </si>
  <si>
    <t>1013</t>
  </si>
  <si>
    <t>RS1013029C</t>
  </si>
  <si>
    <t>25017894</t>
  </si>
  <si>
    <t>Chân Giò Heo Muối Cắt Lát Ngọc Thơm 100g</t>
  </si>
  <si>
    <t>RS101601DU</t>
  </si>
  <si>
    <t>1016</t>
  </si>
  <si>
    <t>RS101601E1</t>
  </si>
  <si>
    <t>RS1026025C</t>
  </si>
  <si>
    <t>25021010</t>
  </si>
  <si>
    <t>Tai Heo Sốt Thái Ngọc Thơm 150g</t>
  </si>
  <si>
    <t>1026</t>
  </si>
  <si>
    <t>RS1026025M</t>
  </si>
  <si>
    <t>25021011</t>
  </si>
  <si>
    <t>Chân Gà Sốt Thái Ngọc Thơm 250g</t>
  </si>
  <si>
    <t>BOX</t>
  </si>
  <si>
    <t>RS104401KJ</t>
  </si>
  <si>
    <t>1044</t>
  </si>
  <si>
    <t>RS104401KX</t>
  </si>
  <si>
    <t>RS10480130</t>
  </si>
  <si>
    <t>1048</t>
  </si>
  <si>
    <t>RS10480133</t>
  </si>
  <si>
    <t>RS106103OR</t>
  </si>
  <si>
    <t>1061</t>
  </si>
  <si>
    <t>RS106103OV</t>
  </si>
  <si>
    <t>RS106103P3</t>
  </si>
  <si>
    <t>RS106103PG</t>
  </si>
  <si>
    <t>RS106103PV</t>
  </si>
  <si>
    <t>RS106401HZ</t>
  </si>
  <si>
    <t>1064</t>
  </si>
  <si>
    <t>RS1065018V</t>
  </si>
  <si>
    <t>1065</t>
  </si>
  <si>
    <t>RS1066007D</t>
  </si>
  <si>
    <t>1066</t>
  </si>
  <si>
    <t>RS1066007E</t>
  </si>
  <si>
    <t>RS107300X5</t>
  </si>
  <si>
    <t>1073</t>
  </si>
  <si>
    <t>RS1075016L</t>
  </si>
  <si>
    <t>1075</t>
  </si>
  <si>
    <t>RS1075016S</t>
  </si>
  <si>
    <t>RS1075017S</t>
  </si>
  <si>
    <t>RS107601KF</t>
  </si>
  <si>
    <t>1076</t>
  </si>
  <si>
    <t>RS107601KP</t>
  </si>
  <si>
    <t>RS107601LJ</t>
  </si>
  <si>
    <t>RS108201I2</t>
  </si>
  <si>
    <t>1082</t>
  </si>
  <si>
    <t>RS109500SJ</t>
  </si>
  <si>
    <t>1095</t>
  </si>
  <si>
    <t>RS109500SK</t>
  </si>
  <si>
    <t>RS109600Z6</t>
  </si>
  <si>
    <t>1096</t>
  </si>
  <si>
    <t>RS1096010I</t>
  </si>
  <si>
    <t>RS1096010N</t>
  </si>
  <si>
    <t>RS110200FU</t>
  </si>
  <si>
    <t>1102</t>
  </si>
  <si>
    <t>RS110200FV</t>
  </si>
  <si>
    <t>RS110200FX</t>
  </si>
  <si>
    <t>RS110200FY</t>
  </si>
  <si>
    <t>RS110600KJ</t>
  </si>
  <si>
    <t>1106</t>
  </si>
  <si>
    <t>RS110600KM</t>
  </si>
  <si>
    <t>RS110600KR</t>
  </si>
  <si>
    <t>RS11080152</t>
  </si>
  <si>
    <t>1108</t>
  </si>
  <si>
    <t>RS1108015F</t>
  </si>
  <si>
    <t>RS110900UQ</t>
  </si>
  <si>
    <t>1109</t>
  </si>
  <si>
    <t>RS1111012I</t>
  </si>
  <si>
    <t>1111</t>
  </si>
  <si>
    <t>RS111300WA</t>
  </si>
  <si>
    <t>1113</t>
  </si>
  <si>
    <t>RS111300WI</t>
  </si>
  <si>
    <t>RS113800LI</t>
  </si>
  <si>
    <t>1138</t>
  </si>
  <si>
    <t>RS114400CE</t>
  </si>
  <si>
    <t>1144</t>
  </si>
  <si>
    <t>RS1149008O</t>
  </si>
  <si>
    <t>1149</t>
  </si>
  <si>
    <t>RS1149008P</t>
  </si>
  <si>
    <t>RS1150003D</t>
  </si>
  <si>
    <t>1150</t>
  </si>
  <si>
    <t>RS115400H5</t>
  </si>
  <si>
    <t>1154</t>
  </si>
  <si>
    <t>RS115400H6</t>
  </si>
  <si>
    <t>RS115400H7</t>
  </si>
  <si>
    <t>RS1160009P</t>
  </si>
  <si>
    <t>1160</t>
  </si>
  <si>
    <t>RS1161008B</t>
  </si>
  <si>
    <t>1161</t>
  </si>
  <si>
    <t>RS1165004K</t>
  </si>
  <si>
    <t>1165</t>
  </si>
  <si>
    <t>RS1167004R</t>
  </si>
  <si>
    <t>1167</t>
  </si>
  <si>
    <t>RS1167004T</t>
  </si>
  <si>
    <t>RS11670052</t>
  </si>
  <si>
    <t>RS1168004G</t>
  </si>
  <si>
    <t>1168</t>
  </si>
  <si>
    <t>RS1171002I</t>
  </si>
  <si>
    <t>1171</t>
  </si>
  <si>
    <t>RS1171002K</t>
  </si>
  <si>
    <t>RS1171002L</t>
  </si>
  <si>
    <t>RS1172005V</t>
  </si>
  <si>
    <t>1172</t>
  </si>
  <si>
    <t>RS1172005W</t>
  </si>
  <si>
    <t>RS11750011</t>
  </si>
  <si>
    <t>1175</t>
  </si>
  <si>
    <t>RS1B0102F3</t>
  </si>
  <si>
    <t>1B01</t>
  </si>
  <si>
    <t>Xuất Hóa đơn điều chỉnh giảm cho CN Bình Dương</t>
  </si>
  <si>
    <t>RS1B0102F5</t>
  </si>
  <si>
    <t>RS1B030030</t>
  </si>
  <si>
    <t>1B03</t>
  </si>
  <si>
    <t>RS1B030037</t>
  </si>
  <si>
    <t>RS1B03003C</t>
  </si>
  <si>
    <t>RS3001001L</t>
  </si>
  <si>
    <t>3001</t>
  </si>
  <si>
    <t>Xuất Hóa đơn điều chỉnh giảm cho CN Hà Nội</t>
  </si>
  <si>
    <t>RS30040020</t>
  </si>
  <si>
    <t>3004</t>
  </si>
  <si>
    <t>3910818 Total</t>
  </si>
  <si>
    <t>RS101001JM</t>
  </si>
  <si>
    <t>1010</t>
  </si>
  <si>
    <t>Xuất Hóa đơn điều chỉnh giảm cho CN HCM</t>
  </si>
  <si>
    <t>RS101302A9</t>
  </si>
  <si>
    <t>RS101901X3</t>
  </si>
  <si>
    <t>1019</t>
  </si>
  <si>
    <t>RS101901X4</t>
  </si>
  <si>
    <t>RS101901XM</t>
  </si>
  <si>
    <t>RS101901XN</t>
  </si>
  <si>
    <t>RS1033025T</t>
  </si>
  <si>
    <t>1033</t>
  </si>
  <si>
    <t>RS1033026N</t>
  </si>
  <si>
    <t>RS1033026X</t>
  </si>
  <si>
    <t>RS1033027U</t>
  </si>
  <si>
    <t>RS106103R7</t>
  </si>
  <si>
    <t>RS106201JI</t>
  </si>
  <si>
    <t>1062</t>
  </si>
  <si>
    <t>RS10750184</t>
  </si>
  <si>
    <t>RS107601MQ</t>
  </si>
  <si>
    <t>RS107701Z2</t>
  </si>
  <si>
    <t>1077</t>
  </si>
  <si>
    <t>RS109001AO</t>
  </si>
  <si>
    <t>1090</t>
  </si>
  <si>
    <t>RS109001BQ</t>
  </si>
  <si>
    <t>RS109001CD</t>
  </si>
  <si>
    <t>RS109001CI</t>
  </si>
  <si>
    <t>RS109001DA</t>
  </si>
  <si>
    <t>RS109001DG</t>
  </si>
  <si>
    <t>RS109001DM</t>
  </si>
  <si>
    <t>RS109001EB</t>
  </si>
  <si>
    <t>RS109001EC</t>
  </si>
  <si>
    <t>RS109001EO</t>
  </si>
  <si>
    <t>RS109001EQ</t>
  </si>
  <si>
    <t>RS109001F6</t>
  </si>
  <si>
    <t>RS109200ZH</t>
  </si>
  <si>
    <t>1092</t>
  </si>
  <si>
    <t>RS109700XT</t>
  </si>
  <si>
    <t>1097</t>
  </si>
  <si>
    <t>RS109700Y2</t>
  </si>
  <si>
    <t>RS109700Y9</t>
  </si>
  <si>
    <t>RS109700YF</t>
  </si>
  <si>
    <t>RS109700Z3</t>
  </si>
  <si>
    <t>RS1103019I</t>
  </si>
  <si>
    <t>1103</t>
  </si>
  <si>
    <t>RS11040143</t>
  </si>
  <si>
    <t>1104</t>
  </si>
  <si>
    <t>RS1108017G</t>
  </si>
  <si>
    <t>RS110900W0</t>
  </si>
  <si>
    <t>RS110900WB</t>
  </si>
  <si>
    <t>RS1111013I</t>
  </si>
  <si>
    <t>RS1116015D</t>
  </si>
  <si>
    <t>1116</t>
  </si>
  <si>
    <t>RS111800JS</t>
  </si>
  <si>
    <t>1118</t>
  </si>
  <si>
    <t>RS113500KV</t>
  </si>
  <si>
    <t>1135</t>
  </si>
  <si>
    <t>RS1136005X</t>
  </si>
  <si>
    <t>1136</t>
  </si>
  <si>
    <t>RS1136005Y</t>
  </si>
  <si>
    <t>RS1136005Z</t>
  </si>
  <si>
    <t>RS11360062</t>
  </si>
  <si>
    <t>RS11360063</t>
  </si>
  <si>
    <t>RS113800NT</t>
  </si>
  <si>
    <t>RS113800O8</t>
  </si>
  <si>
    <t>RS113900QC</t>
  </si>
  <si>
    <t>1139</t>
  </si>
  <si>
    <t>RS1145008L</t>
  </si>
  <si>
    <t>1145</t>
  </si>
  <si>
    <t>RS11460062</t>
  </si>
  <si>
    <t>1146</t>
  </si>
  <si>
    <t>RS11460063</t>
  </si>
  <si>
    <t>RS11460066</t>
  </si>
  <si>
    <t>RS1147008F</t>
  </si>
  <si>
    <t>1147</t>
  </si>
  <si>
    <t>RS1156008T</t>
  </si>
  <si>
    <t>1156</t>
  </si>
  <si>
    <t>RS1156008U</t>
  </si>
  <si>
    <t>RS1157004H</t>
  </si>
  <si>
    <t>1157</t>
  </si>
  <si>
    <t>RS1161005B</t>
  </si>
  <si>
    <t>RS1161005M</t>
  </si>
  <si>
    <t>RS11610096</t>
  </si>
  <si>
    <t>RS1161009B</t>
  </si>
  <si>
    <t>RS1161009C</t>
  </si>
  <si>
    <t>RS11650059</t>
  </si>
  <si>
    <t>RS1165005R</t>
  </si>
  <si>
    <t>RS11650068</t>
  </si>
  <si>
    <t>RS1165006D</t>
  </si>
  <si>
    <t>RS1165006H</t>
  </si>
  <si>
    <t>RS1165006J</t>
  </si>
  <si>
    <t>RS1165006W</t>
  </si>
  <si>
    <t>RS11650074</t>
  </si>
  <si>
    <t>RS11650079</t>
  </si>
  <si>
    <t>RS1165007G</t>
  </si>
  <si>
    <t>RS1165007O</t>
  </si>
  <si>
    <t>RS1165007T</t>
  </si>
  <si>
    <t>RS11650089</t>
  </si>
  <si>
    <t>RS1168005Q</t>
  </si>
  <si>
    <t>RS1168005R</t>
  </si>
  <si>
    <t>RS1168005S</t>
  </si>
  <si>
    <t>RS1172006X</t>
  </si>
  <si>
    <t>RS11720071</t>
  </si>
  <si>
    <t>RS11720077</t>
  </si>
  <si>
    <t>RS3004002J</t>
  </si>
  <si>
    <t>RS101302B2</t>
  </si>
  <si>
    <t>RS101401J2</t>
  </si>
  <si>
    <t>1014</t>
  </si>
  <si>
    <t>RS1020010Q</t>
  </si>
  <si>
    <t>1020</t>
  </si>
  <si>
    <t>RS102301AW</t>
  </si>
  <si>
    <t>1023</t>
  </si>
  <si>
    <t>RS102301B0</t>
  </si>
  <si>
    <t>RS102702DT</t>
  </si>
  <si>
    <t>1027</t>
  </si>
  <si>
    <t>RS102801ME</t>
  </si>
  <si>
    <t>1028</t>
  </si>
  <si>
    <t>RS102801MF</t>
  </si>
  <si>
    <t>RS103102BR</t>
  </si>
  <si>
    <t>1031</t>
  </si>
  <si>
    <t>RS103102BS</t>
  </si>
  <si>
    <t>RS103601AF</t>
  </si>
  <si>
    <t>1036</t>
  </si>
  <si>
    <t>RS103601AJ</t>
  </si>
  <si>
    <t>RS103601AO</t>
  </si>
  <si>
    <t>RS1048014B</t>
  </si>
  <si>
    <t>RS106201K4</t>
  </si>
  <si>
    <t>RS106901YW</t>
  </si>
  <si>
    <t>1069</t>
  </si>
  <si>
    <t>RS107601OZ</t>
  </si>
  <si>
    <t>RS1077021N</t>
  </si>
  <si>
    <t>RS107801MG</t>
  </si>
  <si>
    <t>1078</t>
  </si>
  <si>
    <t>RS107801MO</t>
  </si>
  <si>
    <t>RS10830190</t>
  </si>
  <si>
    <t>1083</t>
  </si>
  <si>
    <t>RS10830191</t>
  </si>
  <si>
    <t>RS1083019A</t>
  </si>
  <si>
    <t>RS108501X8</t>
  </si>
  <si>
    <t>1085</t>
  </si>
  <si>
    <t>RS110101NE</t>
  </si>
  <si>
    <t>1101</t>
  </si>
  <si>
    <t>RS110200H6</t>
  </si>
  <si>
    <t>RS110200H7</t>
  </si>
  <si>
    <t>RS110200HF</t>
  </si>
  <si>
    <t>RS11080160</t>
  </si>
  <si>
    <t>RS111300XO</t>
  </si>
  <si>
    <t>RS111300XY</t>
  </si>
  <si>
    <t>RS111300XZ</t>
  </si>
  <si>
    <t>RS1116016R</t>
  </si>
  <si>
    <t>RS1116017O</t>
  </si>
  <si>
    <t>RS112100S7</t>
  </si>
  <si>
    <t>1121</t>
  </si>
  <si>
    <t>RS113200TK</t>
  </si>
  <si>
    <t>1132</t>
  </si>
  <si>
    <t>RS113400FJ</t>
  </si>
  <si>
    <t>1134</t>
  </si>
  <si>
    <t>RS114400FO</t>
  </si>
  <si>
    <t>RS11460073</t>
  </si>
  <si>
    <t>RS11460078</t>
  </si>
  <si>
    <t>RS11460079</t>
  </si>
  <si>
    <t>RS1146007L</t>
  </si>
  <si>
    <t>RS1146007M</t>
  </si>
  <si>
    <t>RS11480068</t>
  </si>
  <si>
    <t>1148</t>
  </si>
  <si>
    <t>RS116100BR</t>
  </si>
  <si>
    <t>RS116300A8</t>
  </si>
  <si>
    <t>1163</t>
  </si>
  <si>
    <t>RS116300A9</t>
  </si>
  <si>
    <t>RS116300AA</t>
  </si>
  <si>
    <t>RS116300AT</t>
  </si>
  <si>
    <t>RS1165008J</t>
  </si>
  <si>
    <t>RS1165008O</t>
  </si>
  <si>
    <t>RS11650092</t>
  </si>
  <si>
    <t>RS11650096</t>
  </si>
  <si>
    <t>RS117400BM</t>
  </si>
  <si>
    <t>1174</t>
  </si>
  <si>
    <t>RS1B04005J</t>
  </si>
  <si>
    <t>1B04</t>
  </si>
  <si>
    <t>RS101601GN</t>
  </si>
  <si>
    <t>RS102301BL</t>
  </si>
  <si>
    <t>RS102801KY</t>
  </si>
  <si>
    <t>RS103102C5</t>
  </si>
  <si>
    <t>RS103102CB</t>
  </si>
  <si>
    <t>RS1033028G</t>
  </si>
  <si>
    <t>RS1033028S</t>
  </si>
  <si>
    <t>RS1033029F</t>
  </si>
  <si>
    <t>RS106201KK</t>
  </si>
  <si>
    <t>RS107801MX</t>
  </si>
  <si>
    <t>RS107801N7</t>
  </si>
  <si>
    <t>RS107801N9</t>
  </si>
  <si>
    <t>RS107801NF</t>
  </si>
  <si>
    <t>RS107801NH</t>
  </si>
  <si>
    <t>RS107801NI</t>
  </si>
  <si>
    <t>RS107801NZ</t>
  </si>
  <si>
    <t>RS107801O0</t>
  </si>
  <si>
    <t>RS108800ZP</t>
  </si>
  <si>
    <t>1088</t>
  </si>
  <si>
    <t>RS108800ZV</t>
  </si>
  <si>
    <t>RS109001FW</t>
  </si>
  <si>
    <t>RS109001G6</t>
  </si>
  <si>
    <t>RS109001HL</t>
  </si>
  <si>
    <t>RS1096013X</t>
  </si>
  <si>
    <t>RS1096013Y</t>
  </si>
  <si>
    <t>RS10960146</t>
  </si>
  <si>
    <t>RS1096015S</t>
  </si>
  <si>
    <t>RS10960161</t>
  </si>
  <si>
    <t>RS10960162</t>
  </si>
  <si>
    <t>RS110101NN</t>
  </si>
  <si>
    <t>RS1108019L</t>
  </si>
  <si>
    <t>RS110801AL</t>
  </si>
  <si>
    <t>RS110900Z2</t>
  </si>
  <si>
    <t>RS110900Z3</t>
  </si>
  <si>
    <t>RS110900Z7</t>
  </si>
  <si>
    <t>RS110900ZE</t>
  </si>
  <si>
    <t>RS110900ZF</t>
  </si>
  <si>
    <t>RS1116017Z</t>
  </si>
  <si>
    <t>RS1116018C</t>
  </si>
  <si>
    <t>RS1116018D</t>
  </si>
  <si>
    <t>RS1116018F</t>
  </si>
  <si>
    <t>RS1116018Q</t>
  </si>
  <si>
    <t>RS113800Q7</t>
  </si>
  <si>
    <t>RS113800QA</t>
  </si>
  <si>
    <t>RS1148006G</t>
  </si>
  <si>
    <t>RS115600AB</t>
  </si>
  <si>
    <t>RS11570061</t>
  </si>
  <si>
    <t>RS116100CJ</t>
  </si>
  <si>
    <t>RS1167006Q</t>
  </si>
  <si>
    <t>RS11680086</t>
  </si>
  <si>
    <t>RS1170006P</t>
  </si>
  <si>
    <t>1170</t>
  </si>
  <si>
    <t>RS117200CF</t>
  </si>
  <si>
    <t>RS117200CH</t>
  </si>
  <si>
    <t>RS11730056</t>
  </si>
  <si>
    <t>1173</t>
  </si>
  <si>
    <t>RS1B04005W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</si>
  <si>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</si>
  <si>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</si>
  <si>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</si>
  <si>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</si>
  <si>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</si>
  <si>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</si>
  <si>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</si>
  <si>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</si>
  <si>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</si>
  <si>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</si>
  <si>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</si>
  <si>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</si>
  <si>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SSV</t>
  </si>
  <si>
    <t>NCC</t>
  </si>
  <si>
    <t>1C26TTF</t>
  </si>
  <si>
    <t>MST</t>
  </si>
  <si>
    <t>HCM</t>
  </si>
  <si>
    <t>BD</t>
  </si>
  <si>
    <t>X</t>
  </si>
  <si>
    <t>x</t>
  </si>
  <si>
    <t>RS100601I1</t>
  </si>
  <si>
    <t>1006</t>
  </si>
  <si>
    <t>RS101001IN</t>
  </si>
  <si>
    <t>RS101001IP</t>
  </si>
  <si>
    <t>RS101001IQ</t>
  </si>
  <si>
    <t>RS101001IW</t>
  </si>
  <si>
    <t>RS101001IX</t>
  </si>
  <si>
    <t>RS101001IZ</t>
  </si>
  <si>
    <t>RS101001J5</t>
  </si>
  <si>
    <t>RS101001J7</t>
  </si>
  <si>
    <t>RS101202W6</t>
  </si>
  <si>
    <t>1012</t>
  </si>
  <si>
    <t>RS101302A2</t>
  </si>
  <si>
    <t>RS101302A3</t>
  </si>
  <si>
    <t>RS101601FA</t>
  </si>
  <si>
    <t>RS101901WU</t>
  </si>
  <si>
    <t>RS101901WV</t>
  </si>
  <si>
    <t>RS102000YM</t>
  </si>
  <si>
    <t>RS1023019B</t>
  </si>
  <si>
    <t>RS102502U7</t>
  </si>
  <si>
    <t>1025</t>
  </si>
  <si>
    <t>RS102502U8</t>
  </si>
  <si>
    <t>RS1027024I</t>
  </si>
  <si>
    <t>RS102801LF</t>
  </si>
  <si>
    <t>RS102801LH</t>
  </si>
  <si>
    <t>RS102901GD</t>
  </si>
  <si>
    <t>1029</t>
  </si>
  <si>
    <t>RS102901GE</t>
  </si>
  <si>
    <t>RS1031028V</t>
  </si>
  <si>
    <t>RS1031028X</t>
  </si>
  <si>
    <t>RS1031028Y</t>
  </si>
  <si>
    <t>RS10310298</t>
  </si>
  <si>
    <t>RS1035013X</t>
  </si>
  <si>
    <t>1035</t>
  </si>
  <si>
    <t>RS104401L0</t>
  </si>
  <si>
    <t>RS104700GE</t>
  </si>
  <si>
    <t>1047</t>
  </si>
  <si>
    <t>RS10480139</t>
  </si>
  <si>
    <t>RS105001UB</t>
  </si>
  <si>
    <t>1050</t>
  </si>
  <si>
    <t>RS105001UE</t>
  </si>
  <si>
    <t>RS105901K3</t>
  </si>
  <si>
    <t>1059</t>
  </si>
  <si>
    <t>RS106103QS</t>
  </si>
  <si>
    <t>RS106103QT</t>
  </si>
  <si>
    <t>RS106901X2</t>
  </si>
  <si>
    <t>RS107601LU</t>
  </si>
  <si>
    <t>RS107601M3</t>
  </si>
  <si>
    <t>RS108100ZI</t>
  </si>
  <si>
    <t>1081</t>
  </si>
  <si>
    <t>RS108501W9</t>
  </si>
  <si>
    <t>RS108501WA</t>
  </si>
  <si>
    <t>RS1096010U</t>
  </si>
  <si>
    <t>RS110101MV</t>
  </si>
  <si>
    <t>RS110200FZ</t>
  </si>
  <si>
    <t>RS110200G1</t>
  </si>
  <si>
    <t>RS110600KT</t>
  </si>
  <si>
    <t>RS111300X0</t>
  </si>
  <si>
    <t>RS1116013O</t>
  </si>
  <si>
    <t>RS1116014J</t>
  </si>
  <si>
    <t>RS1116014Q</t>
  </si>
  <si>
    <t>RS111900C9</t>
  </si>
  <si>
    <t>1119</t>
  </si>
  <si>
    <t>RS112100RL</t>
  </si>
  <si>
    <t>RS112800D6</t>
  </si>
  <si>
    <t>1128</t>
  </si>
  <si>
    <t>RS113200QR</t>
  </si>
  <si>
    <t>RS113200RN</t>
  </si>
  <si>
    <t>RS113200S1</t>
  </si>
  <si>
    <t>RS113500JM</t>
  </si>
  <si>
    <t>RS113500KE</t>
  </si>
  <si>
    <t>RS1136005O</t>
  </si>
  <si>
    <t>RS114400CU</t>
  </si>
  <si>
    <t>RS11570046</t>
  </si>
  <si>
    <t>RS11670055</t>
  </si>
  <si>
    <t>RS1168005B</t>
  </si>
  <si>
    <t>RS1171002M</t>
  </si>
  <si>
    <t>RS1171002N</t>
  </si>
  <si>
    <t>RS1B04003A</t>
  </si>
  <si>
    <t>RS1B04003I</t>
  </si>
  <si>
    <t>RS1B04003S</t>
  </si>
  <si>
    <t>RS1B04003T</t>
  </si>
  <si>
    <t>RS3003000A</t>
  </si>
  <si>
    <t>3003</t>
  </si>
  <si>
    <t>RS30040027</t>
  </si>
  <si>
    <t>RS30040028</t>
  </si>
  <si>
    <t>RS3004002D</t>
  </si>
  <si>
    <t>RS3004002E</t>
  </si>
  <si>
    <t>RS101202X4</t>
  </si>
  <si>
    <t>RS101601G9</t>
  </si>
  <si>
    <t>RS101601GD</t>
  </si>
  <si>
    <t>RS102301A1</t>
  </si>
  <si>
    <t>RS102301A8</t>
  </si>
  <si>
    <t>RS103102BJ</t>
  </si>
  <si>
    <t>RS103102BL</t>
  </si>
  <si>
    <t>RS106103S8</t>
  </si>
  <si>
    <t>RS106103SF</t>
  </si>
  <si>
    <t>RS106103SU</t>
  </si>
  <si>
    <t>RS106103TF</t>
  </si>
  <si>
    <t>RS106401IL</t>
  </si>
  <si>
    <t>RS1065019N</t>
  </si>
  <si>
    <t>RS107601OA</t>
  </si>
  <si>
    <t>RS107601OF</t>
  </si>
  <si>
    <t>RS108800Z2</t>
  </si>
  <si>
    <t>RS1091014G</t>
  </si>
  <si>
    <t>1091</t>
  </si>
  <si>
    <t>RS110200H2</t>
  </si>
  <si>
    <t>RS110600LP</t>
  </si>
  <si>
    <t>RS1108016B</t>
  </si>
  <si>
    <t>RS1108017R</t>
  </si>
  <si>
    <t>RS110900YN</t>
  </si>
  <si>
    <t>RS11160166</t>
  </si>
  <si>
    <t>RS1116016F</t>
  </si>
  <si>
    <t>RS111800KR</t>
  </si>
  <si>
    <t>RS113800PG</t>
  </si>
  <si>
    <t>RS114200AK</t>
  </si>
  <si>
    <t>1142</t>
  </si>
  <si>
    <t>RS114200AP</t>
  </si>
  <si>
    <t>RS114400EV</t>
  </si>
  <si>
    <t>RS1145008P</t>
  </si>
  <si>
    <t>RS11480064</t>
  </si>
  <si>
    <t>RS1150004F</t>
  </si>
  <si>
    <t>RS11570052</t>
  </si>
  <si>
    <t>RS11570054</t>
  </si>
  <si>
    <t>RS116100B5</t>
  </si>
  <si>
    <t>RS1163009I</t>
  </si>
  <si>
    <t>RS1163009L</t>
  </si>
  <si>
    <t>RS1163009M</t>
  </si>
  <si>
    <t>RS1163009O</t>
  </si>
  <si>
    <t>RS1165008D</t>
  </si>
  <si>
    <t>RS1165008W</t>
  </si>
  <si>
    <t>RS1168007H</t>
  </si>
  <si>
    <t>RS1170006E</t>
  </si>
  <si>
    <t>RS1B04004R</t>
  </si>
  <si>
    <t>RS1B04004Y</t>
  </si>
  <si>
    <t>RS1B05000M</t>
  </si>
  <si>
    <t>1B05</t>
  </si>
  <si>
    <t>RS3002001E</t>
  </si>
  <si>
    <t>3002</t>
  </si>
  <si>
    <t>ĐÃ KIỂM TRA - HÀNG TRẢ -  PHIẾU: RS101601GD - NGÀY: 29-04</t>
  </si>
  <si>
    <t>ĐÃ KIỂM TRA - HÀNG TRẢ - PHIẾU: RS1165008D - NGÀY: 26-04</t>
  </si>
  <si>
    <t>ĐÃ KIỂM TRA - HÀNG TRẢ - PHIẾU: RS1170006E - SỐ 269 PHẠM NGŨ LÃO</t>
  </si>
  <si>
    <t>ĐÃ KIỂM TRA - HÀNG TRẢ - PHIẾU: RS116100B5 - NGÀY: 08-04</t>
  </si>
  <si>
    <t>300626SEVE113800Q7</t>
  </si>
  <si>
    <t>ĐÃ KIỂM TRA - HÀNG TRẢ - 174 TRẦN QUANG KHẢI - PHIẾU: RS113800Q7 - NGÀY: 30-06</t>
  </si>
  <si>
    <t>210626SEVE109001G6</t>
  </si>
  <si>
    <t>ĐÃ KIỂM TRA - HÀNG TRẢ - S8.03-SH16 VINHOMES GRAND PARK - PHIẾU: RS109001G6 - NGÀY: 21-06</t>
  </si>
  <si>
    <t>190626SEVE109001FW</t>
  </si>
  <si>
    <t>ĐÃ KIỂM TRA - HÀNG TRẢ - S8.03-SH16 VINHOMES GRAND PARK - PHIẾU: RS109001FW - NGÀY: 19-06</t>
  </si>
  <si>
    <t>120626SEVE108800ZP</t>
  </si>
  <si>
    <t>ĐÃ KIỂM TRA - HÀNG TRẢ - S7.02-SH10 VINHOMES GRAND PARK , NGUYỄN XIỂN - PHIẾU: RS108800ZP - NGÀY: 12-06</t>
  </si>
  <si>
    <t>050626SEVE108800ZV</t>
  </si>
  <si>
    <t>ĐÃ KIỂM TRA - HÀNG TRẢ - S7.02-SH10 VGP THD - PHIẾU: RS108800ZV - NGÀY: 05-06</t>
  </si>
  <si>
    <t>050626SEVE1033028S</t>
  </si>
  <si>
    <t>ĐÃ KIỂM TRA - HÀNG TRẢ - SỐ 108-112B-114 HỒNG HÀ - PHIẾU: RS1033028S - NGÀY: 05-06</t>
  </si>
  <si>
    <t>050626SEVE1033028G</t>
  </si>
  <si>
    <t>ĐÃ KIỂM TRA - HÀNG TRẢ - BOTAMNICA PREMIER , SỐ 108-112B-114 HỒNG HÀ - PHIẾU: RS1033028G - NGÀY: 05-06</t>
  </si>
  <si>
    <t>030626SEVE102801KY</t>
  </si>
  <si>
    <t>ĐÃ KIỂM TRA - HÀNG TRẢ - CANTAVIL PREMIER D2 - PHIẾU: RS102801KY - NGÀY: 03-06</t>
  </si>
  <si>
    <t>010626SEVE115600AB</t>
  </si>
  <si>
    <t>ĐÃ KIỂM TRA - HÀNG TRẢ - HƯNG GIA 8-72 STREET 2 D7 - PHIẾU: RS115600AB - NGÀY: 01-06</t>
  </si>
  <si>
    <t>310526SEVE102301B0</t>
  </si>
  <si>
    <t>ĐÃ KIỂM TRA - HÀNG TRẢ - HOÀNG ANH GOLDHOUSE , 187A LÊ VĂN LƯƠNG - PHIẾU: RS102301B0 - NGÀY: 31-05</t>
  </si>
  <si>
    <t>280526SEVE102801MF</t>
  </si>
  <si>
    <t>ĐÃ KIỂM TRA - HÀNG TRẢ - CANTAVIL PREMIER D2 - PHIẾU: RS102801MF - NGÀY: 28-05</t>
  </si>
  <si>
    <t>280526SEVE102801ME</t>
  </si>
  <si>
    <t>ĐÃ KIỂM TRA - HÀNG TRẢ - CANTAVIIL PREMIER D2 - PHIẾU: RS102801ME - NGÀY: 28-05</t>
  </si>
  <si>
    <t>220526SEVE101302B2</t>
  </si>
  <si>
    <t>ĐÃ KIỂM TRA - HÀNG TRẢ - 23 TÔN THẤT TÙNG - PHIẾU: RS101302B2 - NGÀY: 22-05 - SEVEN-HCM-Q3-30856</t>
  </si>
  <si>
    <t>210526SEVE107601OZ</t>
  </si>
  <si>
    <t>ĐÃ KIỂM TRA - HÀNG TRẢ - S3.05-SH10 VGP - PHIẾU: RS107601OZ - NGÀY: 21-05</t>
  </si>
  <si>
    <t>180526SEVE106901YW</t>
  </si>
  <si>
    <t>ĐÃ KIỂM TRA - HÀNG TRẢ -  MIZUKI MP3 -001.04 BC - PHIẾU: RS106901YW - NGÀY: 18-05</t>
  </si>
  <si>
    <t>180526SEVE106201K4</t>
  </si>
  <si>
    <t>ĐÃ KIỂM TRA - HÀNG TRẢ - TÒA NHÀ NOVOTEL, SỐ 2 ĐƯỜNG C - PHIẾU: RS106201K4 - NGÀY: 18-05</t>
  </si>
  <si>
    <t>170526SEVE108501X8</t>
  </si>
  <si>
    <t>ĐÃ KIỂM TRA - HÀNG TRẢ - SỐ 01.01 TẦNG 1+2, CHUNG CƯ PHƯƠNG VIỆT, SỐ 1002 TẠ QUANG BỬU - PHIẾU: RS108501X8 - NGÀY: 17-05</t>
  </si>
  <si>
    <t>150526SEVE11080160</t>
  </si>
  <si>
    <t>ĐÃ KIỂM TRA - HÀNG TRẢ - CỔNG SỐ 3, 201B NGUYỄN CHÍ THANH - PHIẾU; RS11080160 - NGÀY: 15-05</t>
  </si>
  <si>
    <t>150526SEVE10830191</t>
  </si>
  <si>
    <t>ĐÃ KIỂM TRA - HÀNG TRẢ - LAVITACHARM A - TM05 THD - PHIẾU: RS10830191 - NGÀY: 15-05</t>
  </si>
  <si>
    <t>150526SEVE10830190</t>
  </si>
  <si>
    <t>ĐÃ KIỂM TRA - HÀNG TRẢ - TÒA A LAVITA CHARM, SỐ 58 ĐƯỜNG SỐ 1 - PHIẾU: RS10830190 - NGÀY: 15-05</t>
  </si>
  <si>
    <t>090526SEVE107801MG</t>
  </si>
  <si>
    <t>ĐÃ KIỂM TRA - HÀNG TRẢ - TÒA S5.01-SH10 VINHOMES GRAND PARK - PHIẾU: RS107801MG - NGÀY : 09-05</t>
  </si>
  <si>
    <t>060526SEVE11480068</t>
  </si>
  <si>
    <t>ĐÃ KIỂM TRA - HÀNG TRẢ - 40 MẠC THỊ BƯỞI - PHIẾU: RS11480068 - NGÀY: 06-05</t>
  </si>
  <si>
    <t>050526SEVE101401J2</t>
  </si>
  <si>
    <t>ĐÃ KIỂM TRA - HÀNG TRẢ - LÔ I2, ĐƯỜNG D1 , KHU CÔNG NGHỆ CAO - PHIẾU: RS101401J2 - NGÀY: 05-05 -SEVEN-HCM-Q3-30856</t>
  </si>
  <si>
    <t>040526SEVE1165008O</t>
  </si>
  <si>
    <t>ĐÃ KIỂM TRA - HÀNG TRẢ - 1.SH11, TẦNG 1 , TÒA GH3, GOLRY HEIGHTS VINHOMES GRAND PARK - PHIẾU: RS1165008O - NGÀY: 04-05</t>
  </si>
  <si>
    <t>040526SEVE1165008J</t>
  </si>
  <si>
    <t>ĐÃ KIỂM TRA - HÀNG TRẢ - GLORY HEIGHTS 3-01.S11 VGP THD - PHIẾU: RS1165008J - NGÀY: 04-05</t>
  </si>
  <si>
    <t>030526SEVE1116016R</t>
  </si>
  <si>
    <t>ĐÃ KIỂM TRA - HÀNG TRẢ - 68 NGÔ ĐỨC KẾ - PHIẾU: RS1116016R - NGÀY: 03-05</t>
  </si>
  <si>
    <t>030526SEVE110200H7</t>
  </si>
  <si>
    <t>ĐÃ KIỂM TRA - HÀNG TRẢ - SI15, TÒA URANUS, SAIGON RIVERSIDE COMPLEX , SỐ 4 ĐÀO TRÍ - PHIẾU: RS110200H7 -NGÀY: 03-05</t>
  </si>
  <si>
    <t>030526SEVE110200H6</t>
  </si>
  <si>
    <t>ĐÃ KIỂM TRA - HÀNG TRẢ - URANUS-SI15 Q7 RIVERSIDE COMPLEX D7 - PHIẾU: RS110200H6 - NGÀY: 03-05</t>
  </si>
  <si>
    <t>020526SEVE1146007M</t>
  </si>
  <si>
    <t>ĐÃ KIỂM TRA - HÀNG TRẢ - 91 NGUYỄN THÁI HỌC - PHIẾU: RS1146007M - NGÀY: 02-05</t>
  </si>
  <si>
    <t>020526SEVE1146007L</t>
  </si>
  <si>
    <t>ĐÃ KIỂM TRA - HÀNG TRẢ - 91 NGUYỄN THÁI HỌC - PHIẾU: RS1146007L - NGÀY: 02-05</t>
  </si>
  <si>
    <t>020526SEVE11460079</t>
  </si>
  <si>
    <t>ĐÃ KIỂM TRA - HÀNG TRẢ - 91 NGUYỄN THÁI HỌC - PHIẾU: RS11460079 - NGÀY: 02-05</t>
  </si>
  <si>
    <t>020526SEVE11460078</t>
  </si>
  <si>
    <t>ĐÃ CÓ PHIẾU - HÀNG TRẢ - 91 NGUYỄN THÁI HỌC - PHIẾU: RS11460078 - NGÀY: 02-05</t>
  </si>
  <si>
    <t>020526SEVE11460073</t>
  </si>
  <si>
    <t>ĐÃ KIỂM TRA - HÀNG TRẢ - 91 NGUYỄN THÁI HỌC - PHIẾU: RS11460073 - NGÀY: 02-05</t>
  </si>
  <si>
    <t>300626SEVE113800QA</t>
  </si>
  <si>
    <t>ĐÃ KIỂM TRA - HÀNG TRẢ - 174 TRẦN QUANG KHẢI - PHIẾU: RS113800QA - NGÀY: 30-6</t>
  </si>
  <si>
    <t>300526SEVEN111300XZ</t>
  </si>
  <si>
    <t>ĐÃ KIỂM TRA - HÀNG TRẢ - 138A TRỊNH DÌNH TRỌNG - PHIẾU: RS111300XZ - NGÀY: 30-05</t>
  </si>
  <si>
    <t>300526SEVEN111300XY</t>
  </si>
  <si>
    <t>ĐÃ KIỂM TRA - HÀNG TRẢ - 138A TRỊNH ĐÌNH TRỌNG - PHIẾU: RS111300XY - NGÀY: 30-05</t>
  </si>
  <si>
    <t>290526SEVEN112100S7</t>
  </si>
  <si>
    <t>ĐÃ KIỂM TRA - HÀNG TRẢ - 290D AN DƯƠNG VƯƠNG - PHIẾU: RS112100S7 - NGÀY: 29-05</t>
  </si>
  <si>
    <t>280526SEVEN1B04005J</t>
  </si>
  <si>
    <t>ĐÃ KIỂM TRA - HÀNG TRẢ - 40 ĐƯỜNG THỐNG NHẤT - PHIẾU: RS1B04005J - NGÀY: 28-05</t>
  </si>
  <si>
    <t>260526SEVEN110200HF</t>
  </si>
  <si>
    <t>ĐÃ KIỂM TRA - HÀNG TRẢ - URAMUS-S115 Q7 SG RIVERSIDE COMPLEX , SỐ 4 ĐÀO TRÍ - PHIẾU: RS110200HF - NGÀY: 26-05</t>
  </si>
  <si>
    <t>210526SEVEN117400BM</t>
  </si>
  <si>
    <t>ĐÃ KIỂM TRA - HÀNG TRẢ - 176 BÙI VIỆN - PHIẾU: RS117400BM - NGÀY: 21-05</t>
  </si>
  <si>
    <t>210526SEVEN1116017O</t>
  </si>
  <si>
    <t>ĐÃ KIỂM TRA - HÀNG TRẢ - 68 NGÔ ĐỨC KẾ - PHIẾU: RS1116017O - NGÀY: 21-05 - SEVEN-HCM-Q3-30856</t>
  </si>
  <si>
    <t>180526SEVEN116300AT</t>
  </si>
  <si>
    <t>ĐÃ KIỂM TRA - HÀNG TRẢ - 12 ẤP BẮC - PHIẾU : RS116300AT - NGÀY: 18-05 - SEVEN-HCM-Q3-30856</t>
  </si>
  <si>
    <t>170526SEVEN1077021N</t>
  </si>
  <si>
    <t>ĐÃ KIỂM TRA - HÀNG TRẢ - BOTANICA PREMIER BLOCK A - PHIẾU: RS1077021N - NGÀY: 16-05</t>
  </si>
  <si>
    <t>150526SEVEN1083019A</t>
  </si>
  <si>
    <t>ĐÃ KIỂM TRA - HÀNG TRẢ - LAVITA CHARM A-TM05 - PHIẾU: RS1083019A - NGÀY: 15-05 - SEVEN-HCM-Q3-30856</t>
  </si>
  <si>
    <t>150526SEVEN102702DT</t>
  </si>
  <si>
    <t>ĐÃ KIỂM TRA - HÀNG TRẢ - THE ART GIA HÒA, 523A ĐỖ XUÂN HỢP - PHIẾU: RS102702DT - NGÀY: 15-05</t>
  </si>
  <si>
    <t>120526seven116300AA</t>
  </si>
  <si>
    <t>ĐÃ KIỂM TRA - HÀNG TRẢ - 12 ẤP BẮC - PHIẾU: RS116300AA - NGÀY: 12-05- SEVEN-HCM-Q3-30856</t>
  </si>
  <si>
    <t>120526SEVEN113200TK</t>
  </si>
  <si>
    <t>ĐÃ KIỂM TRA - HÀNG TRẢ - 207 PHẠM NGŨ LÃO - PHIẾU: RS113200TK - NGÀY: 12-05</t>
  </si>
  <si>
    <t>120526SEVEN102301AW</t>
  </si>
  <si>
    <t>ĐÃ KIỂM TRA - HÀNG TRẢ - HOÀNG ANH GOLDHOUSE, 187A LÊ VĂN LƯƠNG - PHIẾU : RS102301AW - NGÀY: 12-05</t>
  </si>
  <si>
    <t>110526SEVEN11650096</t>
  </si>
  <si>
    <t>ĐÃ KIỂM TRA - HÀNG TRẢ - GLORY HEIGHTS 3-01.S11 VGP THD - PHIẾU: RS11650096 - NGÀY: 11-05 - SEVEN-HCM-Q3-30856</t>
  </si>
  <si>
    <t>110526SEVEN103601AO</t>
  </si>
  <si>
    <t>ĐÃ KIỂM TRA - HÀNG TRẢ - REPUBLIC , 18E CỘNG HÒA - PHIẾU: RS103601AO - NGÀY: 11-05</t>
  </si>
  <si>
    <t>110526SEVEN103601AJ</t>
  </si>
  <si>
    <t>ĐÃ KIỂM TRA - HÀNG TRẢ - REPUBLIC , 18E CỘNG HÒA - PHIẾU: RS103601AJ - NGÀY: 11-05</t>
  </si>
  <si>
    <t>110526SEVEN103601AF</t>
  </si>
  <si>
    <t>ĐÃ KIỂM TRA - HÀNG TRẢ - REPUBLIC , 18E CỘNG HÒA - PHIẾU: RS103601AF - NGÀY: 11-05</t>
  </si>
  <si>
    <t>100526SEVEN116300A9</t>
  </si>
  <si>
    <t>ĐÃ KIỂM TRA - HÀNG TRẢ - 12 ẤP BẮC - PHIẾU: RS116300A9 - NGÀY: 10-05 - SEVEN-HCM-Q3-30856</t>
  </si>
  <si>
    <t>100526SEVEN116300A8</t>
  </si>
  <si>
    <t>ĐÃ KIỂM TRA - HÀNG TRẢ - 12 ẤP BẮC - PHIẾU: RS116300A8 - NGÀY: 10-05 - SEVEN-HCM-Q3-30856</t>
  </si>
  <si>
    <t>100526SEVEN1020010Q</t>
  </si>
  <si>
    <t>ĐÃ KIỂM TRA - HÀNG TRẢ - 21B HẬU GIANG - PHIẾU: RS1020010Q - NGÀY: 10-05</t>
  </si>
  <si>
    <t>090526SEVEN107801MO</t>
  </si>
  <si>
    <t>ĐÃ KIỂM TRA - HÀNG TRẢ - S5.01-SH10 VINHOMES GRAND PARK - PHIẾU: RS107801MO - NGÀY: 09-05</t>
  </si>
  <si>
    <t>070526SEVEN114400FO</t>
  </si>
  <si>
    <t>ĐÃ KIỂM TRA - HÀNG TRẢ - 156 BÙI THỊ XUÂN - PHIẾU: RS114400FO - NGÀY: 07-05</t>
  </si>
  <si>
    <t>070526SEVEN113400FJ</t>
  </si>
  <si>
    <t>ĐÃ KIỂM TRA - HÀNG TRẢ - 102A CỐNG QUỲNH - PHIẾU: RS113400FJ - NGÀY: 07-05</t>
  </si>
  <si>
    <t>060526SEVEN116100BR</t>
  </si>
  <si>
    <t>ĐÃ KIỂM TRA - HÀNG TRẢ - 21 PHAN KẾ BÍNH - PHIẾU: RS116100BR - NGÀY: 06-05</t>
  </si>
  <si>
    <t>040526SEVEN11650092</t>
  </si>
  <si>
    <t>ĐÃ KIỂM TRA - HÀNG TRẢ - GLORY HEIGHTS 3-01 S11 VGP - PHIẾU: RS11650092 - NGÀY: 04-05 - SEVEN-HCM-Q3-30856</t>
  </si>
  <si>
    <t>040526SEVEN103102BS</t>
  </si>
  <si>
    <t>ĐÃ KIỂM TRA - HÀNG TRẢ - 132 BẾN VÂN ĐỒN - PHIẾU: RS103102BS - NGÀY: 04-05</t>
  </si>
  <si>
    <t>040526SEVEN103102BR</t>
  </si>
  <si>
    <t>ĐÃ KIỂM TRA - HÀNG TRẢ - 132 BẾN VÂN ĐỒN - PHIẾU: RS103102BR - NGÀY: 04-05</t>
  </si>
  <si>
    <t>260626SEVEN10960162</t>
  </si>
  <si>
    <t>ĐÃ KIỂM TRA - HÀNG TRẢ - S6.03-SH16 VINHOMES GRAND PARK, 88 PHƯỚC THIỆN - PHIẾU : RS10960162 - NGÀY: 26-06</t>
  </si>
  <si>
    <t>260626SEVEN10960161</t>
  </si>
  <si>
    <t>ĐÃ KIỂM TRA - HÀNG TRẢ - S6.03-SH16 VINHOMES GRAND PARK, 88 PHƯỚC THIỆN - PHIẾU: RS10960161 - NGÀY: 26-06</t>
  </si>
  <si>
    <t>220626SEVEN1116018Q</t>
  </si>
  <si>
    <t>ĐÃ KIỂM TRA - HÀNG TRẢ - 68 NGÔ ĐỨC KẾ - PHIẾU: RS1116018Q - NGÀY: 22-06</t>
  </si>
  <si>
    <t>220626SEVEN109001HL</t>
  </si>
  <si>
    <t>ĐÃ KIỂM TRA - HÀNG TRẢ - S8.03-SH16 VINHOMES GRAND PARK - PHIẾU: RS109001HL - NGÀY: 22-06</t>
  </si>
  <si>
    <t>220626SEVEN103102CB</t>
  </si>
  <si>
    <t>ĐÃ KIỂM TRA - HÀNG TRẢ - MILLENIUM MASTERI , 132 BẾN VÂN ĐỒN - PHIẾU: RS103102CB - NGÀY: 22-06</t>
  </si>
  <si>
    <t>210626SEVEN1B04005W</t>
  </si>
  <si>
    <t>ĐÃ KIỂM TRA - HÀNG TRẢ - BCONS 40 THỐNG NHẤT - PHIẾU: RS1B04005W - NGÀY: 21-06</t>
  </si>
  <si>
    <t>210626SEVEN1096015S</t>
  </si>
  <si>
    <t>ĐÃ KIỂM TRA - HÀNG TRẢ - S6.03-SH16 VINHOMES GRAND PARK, 88 PHƯỚC THIỆN - PHIẾU: RS1096015S - NGÀY: 21-06</t>
  </si>
  <si>
    <t>190626SEVEN110900Z7</t>
  </si>
  <si>
    <t>ĐÃ KIỂM TRA - HÀNG TRẢ - LA CASA 20 LÊ THỊ CHỢ - PHIẾU: RS110900Z7 - NGÀY: 19-06</t>
  </si>
  <si>
    <t>190626SEVEN107801O0</t>
  </si>
  <si>
    <t>ĐÃ KIỂM TRA - HÀNG TRẢ - S5.01-SH10 VINHOMES GRAND PARK- PHIẾU: RS107801O0 - NGÀY: 19-06</t>
  </si>
  <si>
    <t>190626SEVEN107801NZ</t>
  </si>
  <si>
    <t>ĐÃ KIỂM TRA - HÀNG TRẢ - S5.01- SH10 VINHOMES GRAND PARK - PHIẾU: RS107801NZ - NGÀY: 19-06</t>
  </si>
  <si>
    <t>190626SEVEN107801N7</t>
  </si>
  <si>
    <t>ĐÃ KIỂM TRA - HÀNG TRẢ - TÒA S5.01 VINHOMES GRAND PARK , NGUYỄN XIỂN - PHIẾU: RS107801N7 - NGÀY: 19-06</t>
  </si>
  <si>
    <t>190626SEVEN107801MX</t>
  </si>
  <si>
    <t>ĐÃ KIỂM TRA - HÀNG TRẢ - TÒA S5.01 VINHOMES GRAND PARK, NGUYỄN XIỂN - PHIẾU: RS107801MX - NGÀY: 19-06</t>
  </si>
  <si>
    <t>180626SEVEN1148006G</t>
  </si>
  <si>
    <t>ĐÃ KIỂM TRA - HÀNG TRẢ - 40 MẠC THỊ BƯỞI - PHIẾU: RS1148006G - NGÀY: 18-06</t>
  </si>
  <si>
    <t>180626SEVEN1116018F</t>
  </si>
  <si>
    <t>ĐÃ KIỂM TRA - HÀNG TRẢ - 68 NGÔ DỨC KẾ- PHIẾU: RS1116018F - NGÀY: 18-06</t>
  </si>
  <si>
    <t>170626SEVEN110900ZF</t>
  </si>
  <si>
    <t>ĐÃ KIỂM TRA - HÀNG TRẢ - LA CASA 20 LÊ  THỊ CHỢ - PHIẾU: RS110900ZF - NGÀY: 17-06</t>
  </si>
  <si>
    <t>170626SEVEN110900ZE</t>
  </si>
  <si>
    <t>ĐÃ KIỂM TRA - HÀNG TRẢ - LA CASA 20 LÊ THỊ CHỢ - PHIẾU: RS110900ZE - NGÀY: 17-06</t>
  </si>
  <si>
    <t>170626SEVEN110101NN</t>
  </si>
  <si>
    <t>ĐÃ KIỂM TRA - HÀNG TRẢ - 76 MAN THIỆN - PHIẾU: RS110101NN - NGÀY: 17-06</t>
  </si>
  <si>
    <t>160626SEVEN110900Z3</t>
  </si>
  <si>
    <t>ĐÃ KIỂM TRA - HÀNG TRẢ - LA CASA 20 LÊ THỊ CHỢ - PHIẾU: RS110900Z3 - NGÀY: 16-06</t>
  </si>
  <si>
    <t>160626SEVEN110900Z2</t>
  </si>
  <si>
    <t>ĐÃ KIỂM TRA - HÀNG TRẢ - LA CASA 20 LÊ THỊ CHỢ - PHIẾU: RS110900Z2 - NGÀY: 16-06</t>
  </si>
  <si>
    <t>160626SEVEN110801AL</t>
  </si>
  <si>
    <t>ĐÃ KIỂM TRA - HÀNG TRẢ - 201B NGUYỄN CHÍ THANH - PHIẾU: RS110801AL - NGÀY: 16-06</t>
  </si>
  <si>
    <t>160626SEVEN10960146</t>
  </si>
  <si>
    <t>ĐÃ KIỂM TRA - HÀNG TRẢ - S6.03-SH16 VINHOME GRAND PARK , 88 PHƯỚC THIỆN - PHIẾU: RS10960146 - NGÀY: 16-06</t>
  </si>
  <si>
    <t>160626SEVEN1096013Y</t>
  </si>
  <si>
    <t>ĐÃ KIỂM TRA - HÀNG TRẢ - S6.03 -SH16 VINHOMES GRAND PARK - PHIẾU: RS1096013Y - NGÀY: 16-06</t>
  </si>
  <si>
    <t>160626SEVEN1096013X</t>
  </si>
  <si>
    <t>ĐÃ KIỂM TRA - HÀNG TRẢ - S6.03-SH16 VINHOMES GRAND PARK - PHIẾU: RS1096013X - NGÀY: 16-06</t>
  </si>
  <si>
    <t>150626SEVEN116100CJ</t>
  </si>
  <si>
    <t>ĐÃ KIỂM TRA - HÀNG TRẢ - 21 PHAN KẾ BÍNH - PHIẾU: RS116100CJ - NGÀY: 15-6</t>
  </si>
  <si>
    <t>150626SEVEN11570061</t>
  </si>
  <si>
    <t>ĐÃ KIỂM TRA - HÀNG TRẢ - SAIGON SOUTH RESIDENCES - PHIẾU: RS11570061 - NGÀY: 15-06</t>
  </si>
  <si>
    <t>100626SEVEN117200CH</t>
  </si>
  <si>
    <t>ĐÃ KIỂM TRA - HÀNG TRẢ - 6 PHAN BỘI CHÂU - PHIẾU: RS117200CH - NGÀY: 10-06</t>
  </si>
  <si>
    <t>100626SEVEN117200CF</t>
  </si>
  <si>
    <t>ĐÃ KIỂM TRA - HÀNG TRẢ -6 PHAN BỘI CHÂU - PHIẾU: RS117200CF - NGÀY: 10-06</t>
  </si>
  <si>
    <t>090626SEVEN11730056</t>
  </si>
  <si>
    <t>ĐÃ KIỂM TRA - HÀNG TRẢ - 104 LÊ LỢI - PHIẾU: RS11730056 - NGÀY: 09-06</t>
  </si>
  <si>
    <t>080626SEVEN1108019L</t>
  </si>
  <si>
    <t>ĐÃ KIỂM TRA - HÀNG TRẢ - 201B NGUYỄN CHÍ THANH - PHIẾU: RS1108019L - NGÀY: 08-06</t>
  </si>
  <si>
    <t>050626SEVEN1116018D</t>
  </si>
  <si>
    <t>ĐÃ KIỂM TRA - HÀNG TRẢ - 68 NGÔ ĐỨC KẾ - PHIẾU: RS1116018D - NGÀY: 05-06</t>
  </si>
  <si>
    <t>050626SEVEN107801NI</t>
  </si>
  <si>
    <t>ĐÃ KIỂM TRA - HÀNG TRẢ - S5.01-SH10 VINHOMES GRAND PARK- PHIẾU: RS107801NI - NGÀY: 05-06</t>
  </si>
  <si>
    <t>050626SEVEN107801NH</t>
  </si>
  <si>
    <t>ĐÃ KIỂM TRA - HÀNG TRẢ - S5.01-SH10 VINHOMES GRAND PARK - PHIẾU: RS107801NH - NGÀY: 05-06</t>
  </si>
  <si>
    <t>050626SEVEN107801NF</t>
  </si>
  <si>
    <t>ĐÃ KIỂM TRA - HÀNG TRẢ - TÒA S5.01 VINHOMES GRAND PARK , NGUYỄN XIỂN - PHIẾU: RS107801NF - NGÀY: 05-06</t>
  </si>
  <si>
    <t>050626SEVEN107801N9</t>
  </si>
  <si>
    <t>ĐÃ KIỂM TRA - HÀNG TRẢ - S5.01 VINHOMES GRAND PARK, NGUYỄN XIỂN - PHIẾU: RS107801N9 - NGÀY : 05-06</t>
  </si>
  <si>
    <t>050626SEVEN1033029F</t>
  </si>
  <si>
    <t>ĐÃ KIỂM TRA - HÀNG TRẢ - BOTANICA PRIMER - PHIẾU: RS1033029F - NGÀY: 05-06</t>
  </si>
  <si>
    <t>040626SEVEN11680086</t>
  </si>
  <si>
    <t>ĐÃ KIỂM TRA - HÀNG TRẢ - 156 CỐNG QUỲNH - PHIẾU: RS11680086 - NGÀY: 04-06</t>
  </si>
  <si>
    <t>040626SEVEN1167006Q</t>
  </si>
  <si>
    <t>ĐÃ KIỂM TRA - HÀNG TRẢ - 59 TRƯƠNG ĐỊNH - PHIẾU: RS1167006Q - NGÀY: 04-06</t>
  </si>
  <si>
    <t>040626SEVEN1116018C</t>
  </si>
  <si>
    <t>ĐÃ KIỂM TRA - HÀNG TRẢ - 68 NGÔ ĐỨC KẾ - PHIẾU: RS1116018C - NGÀY: 04-06</t>
  </si>
  <si>
    <t>040626SEVEN102301BL</t>
  </si>
  <si>
    <t>ĐÃ KIỂM TRA - HÀNG TRẢ - HOÀNG ANH GOLDHOUSE, 187A LÊ VĂN LƯƠNG - PHIẾU: RS102301BL - NGÀY: 04-06</t>
  </si>
  <si>
    <t>030626SEVEN1116017Z</t>
  </si>
  <si>
    <t>ĐÃ KIỂM TRA - HÀNG TRẢ - 68 NGÔ ĐỨC KẾ - PHIẾU: RS1116017Z - NGÀY: 03-06</t>
  </si>
  <si>
    <t>030626SEVEN103102C5</t>
  </si>
  <si>
    <t>ĐÃ KIỂM TRA - HÀNG TRẢ - MILLENIUM MASTERI - PHIẾU: RS103102C5 - NGÀY: 03-06</t>
  </si>
  <si>
    <t>030626SEVEN101601GN</t>
  </si>
  <si>
    <t>ĐÃ KIỂM TRA - HÀNG TRẢ - 201B NGUYỄN CHÍ THANH - PHIẾU: RS101601GN - NGÀY: 03-06</t>
  </si>
  <si>
    <t>020626SEVEN1170006P</t>
  </si>
  <si>
    <t>ĐÃ KIỂM TRA - HÀNG TRẢ - 269 PHẠM NGŨ LÃO - PHIẾU: RS1170006P - NGÀY: 02-06</t>
  </si>
  <si>
    <t>010626SEVEN106201KK</t>
  </si>
  <si>
    <t>ĐÃ KIỂM TRA - HÀNG TRẢ - SỐ 2 ĐƯỜNG C - PHIẾU: RS106201KK - NGÀY: 01-06</t>
  </si>
  <si>
    <t>SG/HT/RS111300XO</t>
  </si>
  <si>
    <t>ĐÃ KIỂM TRA - HÀNG TRẢ - PHIẾU : RS111300XO - SỐ 138-138A TRỊNH ĐÌNH TRỌNG - PHIẾU NGÀY: 30/05</t>
  </si>
  <si>
    <t>060526SSVRS1048014B</t>
  </si>
  <si>
    <t>ĐÃ KIỂM TRA - HÀNG TRẢ - PHIẾU: RS1048014B - NGAY 06-05</t>
  </si>
  <si>
    <t>SG/HTRS110101NE</t>
  </si>
  <si>
    <t>ĐÃ KIỂM TRA - HÀNG TRẢ - PHIẾU: RS110101NE - 76 MAN THIỆN</t>
  </si>
  <si>
    <t>SG/HTRS114200AP</t>
  </si>
  <si>
    <t>SG/HTRS114200AK</t>
  </si>
  <si>
    <t>SG/HTRS106103TF</t>
  </si>
  <si>
    <t>2904SSVRS101601GD</t>
  </si>
  <si>
    <t>SG/HTRS106103SU</t>
  </si>
  <si>
    <t>SG/HTRS1165008W</t>
  </si>
  <si>
    <t>100426SSVRS1165008D</t>
  </si>
  <si>
    <t>SG/HTRS11480064</t>
  </si>
  <si>
    <t>SG/HTRS1150004F</t>
  </si>
  <si>
    <t>SG/HTRS117006E</t>
  </si>
  <si>
    <t>SG/HTRS1168007H</t>
  </si>
  <si>
    <t>SG/HTRS1091014G</t>
  </si>
  <si>
    <t>SG/HTRS101202X4</t>
  </si>
  <si>
    <t>SG/HTRS110200H2</t>
  </si>
  <si>
    <t>SG/HTRS108800Z2</t>
  </si>
  <si>
    <t>SG/HTRS103102BL</t>
  </si>
  <si>
    <t>SG/HTRS103102BJ</t>
  </si>
  <si>
    <t>SG/HTRS102301A8</t>
  </si>
  <si>
    <t>SG/HTRS102301A1</t>
  </si>
  <si>
    <t>SG/HTRS1B04004Y</t>
  </si>
  <si>
    <t>SG/HTRS1B04004R</t>
  </si>
  <si>
    <t>SG/HTRS116300PO</t>
  </si>
  <si>
    <t>SG/HTRS1116016F</t>
  </si>
  <si>
    <t>SG/HTRS110600LP</t>
  </si>
  <si>
    <t>SG/HTRS101601G9</t>
  </si>
  <si>
    <t>SG/HTRS113800PG</t>
  </si>
  <si>
    <t>SG/HTRS111800KR</t>
  </si>
  <si>
    <t>SG/HTRS1163009L</t>
  </si>
  <si>
    <t>SG/HTRS11570054</t>
  </si>
  <si>
    <t>SG/HTRS11570052</t>
  </si>
  <si>
    <t>SG/HTRS106401IL</t>
  </si>
  <si>
    <t>SG/HTRS1163009M</t>
  </si>
  <si>
    <t>SG/HTRS114400EV</t>
  </si>
  <si>
    <t>SG/HTRS11160166</t>
  </si>
  <si>
    <t>SG/HTRS1B05000M</t>
  </si>
  <si>
    <t>SG/HTRS1163009I</t>
  </si>
  <si>
    <t>SG/HTRS1145008P</t>
  </si>
  <si>
    <t>SG/HTRS1076010OF</t>
  </si>
  <si>
    <t>SG/HTRS1065019N</t>
  </si>
  <si>
    <t>SG/HTRS106103SF</t>
  </si>
  <si>
    <t>SG/HTRS106103S8</t>
  </si>
  <si>
    <t>100426SSVRS116100B5</t>
  </si>
  <si>
    <t>SG/HTRS1108017R</t>
  </si>
  <si>
    <t>SG/HTRS1108016B</t>
  </si>
  <si>
    <t>020426SSVRS3002001E</t>
  </si>
  <si>
    <t>SG/HTRS110900YN</t>
  </si>
  <si>
    <t>SG/HTRS107601OA</t>
  </si>
  <si>
    <t>THEO DÕI CÔNG NỢ / CTY SEVEN - 2026</t>
  </si>
  <si>
    <t>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</si>
</sst>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sz val="8"/>
      <color rgb="FFFF0000"/>
      <name val="Microsoft Sans Serif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8000"/>
      <name val="Times New Roman"/>
      <family val="1"/>
    </font>
    <font>
      <sz val="10"/>
      <color rgb="FFFF0000"/>
      <name val="Times New Roman"/>
      <family val="1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" fillId="0" borderId="0"/>
    <xf numFmtId="0" fontId="15" fillId="0" borderId="0"/>
    <xf numFmtId="0" fontId="15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43" fontId="29" fillId="0" borderId="0" applyFont="0" applyFill="0" applyBorder="0" applyAlignment="0" applyProtection="0"/>
    <xf numFmtId="0" fontId="29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left" vertical="center"/>
    </xf>
    <xf numFmtId="165" fontId="5" fillId="2" borderId="1" xfId="1" applyNumberFormat="1" applyFont="1" applyFill="1" applyBorder="1"/>
    <xf numFmtId="0" fontId="5" fillId="2" borderId="1" xfId="0" applyFont="1" applyFill="1" applyBorder="1"/>
    <xf numFmtId="165" fontId="7" fillId="2" borderId="1" xfId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/>
    <xf numFmtId="0" fontId="2" fillId="0" borderId="3" xfId="0" applyFont="1" applyBorder="1" applyAlignment="1">
      <alignment horizontal="left"/>
    </xf>
    <xf numFmtId="165" fontId="2" fillId="0" borderId="0" xfId="0" applyNumberFormat="1" applyFont="1"/>
    <xf numFmtId="165" fontId="5" fillId="2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3" borderId="1" xfId="0" applyNumberFormat="1" applyFont="1" applyFill="1" applyBorder="1"/>
    <xf numFmtId="0" fontId="10" fillId="0" borderId="0" xfId="0" applyFont="1"/>
    <xf numFmtId="165" fontId="0" fillId="0" borderId="0" xfId="1" applyNumberFormat="1" applyFont="1"/>
    <xf numFmtId="165" fontId="0" fillId="0" borderId="0" xfId="0" applyNumberFormat="1"/>
    <xf numFmtId="165" fontId="2" fillId="0" borderId="0" xfId="0" applyNumberFormat="1" applyFont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38" fontId="11" fillId="4" borderId="6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38" fontId="12" fillId="0" borderId="7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14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9" fontId="12" fillId="0" borderId="7" xfId="0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9" fontId="0" fillId="0" borderId="0" xfId="0" applyNumberFormat="1"/>
    <xf numFmtId="165" fontId="13" fillId="0" borderId="0" xfId="1" applyNumberFormat="1" applyFont="1"/>
    <xf numFmtId="38" fontId="11" fillId="0" borderId="7" xfId="0" applyNumberFormat="1" applyFont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165" fontId="13" fillId="0" borderId="0" xfId="1" applyNumberFormat="1" applyFont="1" applyFill="1" applyBorder="1"/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38" fontId="18" fillId="0" borderId="1" xfId="0" applyNumberFormat="1" applyFont="1" applyBorder="1" applyAlignment="1">
      <alignment horizontal="center" vertical="center" wrapText="1"/>
    </xf>
    <xf numFmtId="38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38" fontId="19" fillId="0" borderId="1" xfId="0" applyNumberFormat="1" applyFont="1" applyBorder="1" applyAlignment="1">
      <alignment horizontal="right" vertical="center" wrapText="1"/>
    </xf>
    <xf numFmtId="14" fontId="21" fillId="0" borderId="0" xfId="0" applyNumberFormat="1" applyFont="1" applyAlignment="1">
      <alignment horizontal="center"/>
    </xf>
    <xf numFmtId="0" fontId="17" fillId="0" borderId="0" xfId="0" applyFont="1"/>
    <xf numFmtId="0" fontId="5" fillId="2" borderId="3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165" fontId="7" fillId="0" borderId="3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7" fillId="0" borderId="1" xfId="1" applyNumberFormat="1" applyFont="1" applyBorder="1"/>
    <xf numFmtId="165" fontId="5" fillId="3" borderId="2" xfId="1" applyNumberFormat="1" applyFont="1" applyFill="1" applyBorder="1" applyAlignment="1">
      <alignment horizontal="center" vertical="center" wrapText="1"/>
    </xf>
    <xf numFmtId="3" fontId="22" fillId="0" borderId="0" xfId="0" applyNumberFormat="1" applyFont="1"/>
    <xf numFmtId="0" fontId="22" fillId="0" borderId="0" xfId="0" applyFont="1"/>
    <xf numFmtId="1" fontId="7" fillId="0" borderId="1" xfId="0" applyNumberFormat="1" applyFont="1" applyBorder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4" fontId="7" fillId="3" borderId="1" xfId="0" quotePrefix="1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vertical="center"/>
    </xf>
    <xf numFmtId="165" fontId="16" fillId="3" borderId="0" xfId="0" applyNumberFormat="1" applyFont="1" applyFill="1"/>
    <xf numFmtId="38" fontId="23" fillId="0" borderId="7" xfId="0" applyNumberFormat="1" applyFont="1" applyBorder="1" applyAlignment="1">
      <alignment horizontal="right" vertical="center"/>
    </xf>
    <xf numFmtId="38" fontId="19" fillId="0" borderId="2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14" fontId="10" fillId="0" borderId="0" xfId="0" applyNumberFormat="1" applyFont="1"/>
    <xf numFmtId="38" fontId="10" fillId="0" borderId="0" xfId="0" applyNumberFormat="1" applyFont="1"/>
    <xf numFmtId="38" fontId="25" fillId="3" borderId="0" xfId="0" applyNumberFormat="1" applyFont="1" applyFill="1"/>
    <xf numFmtId="0" fontId="10" fillId="0" borderId="1" xfId="0" applyFont="1" applyBorder="1"/>
    <xf numFmtId="0" fontId="26" fillId="0" borderId="7" xfId="0" applyFont="1" applyBorder="1" applyAlignment="1">
      <alignment horizontal="left" vertical="center"/>
    </xf>
    <xf numFmtId="14" fontId="26" fillId="0" borderId="7" xfId="0" applyNumberFormat="1" applyFont="1" applyBorder="1" applyAlignment="1">
      <alignment horizontal="center" vertical="center"/>
    </xf>
    <xf numFmtId="38" fontId="26" fillId="0" borderId="7" xfId="0" applyNumberFormat="1" applyFont="1" applyBorder="1" applyAlignment="1">
      <alignment horizontal="right" vertical="center"/>
    </xf>
    <xf numFmtId="38" fontId="19" fillId="0" borderId="7" xfId="0" applyNumberFormat="1" applyFont="1" applyBorder="1" applyAlignment="1">
      <alignment horizontal="right" vertical="center"/>
    </xf>
    <xf numFmtId="0" fontId="26" fillId="0" borderId="7" xfId="0" quotePrefix="1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0" fillId="0" borderId="7" xfId="0" applyFont="1" applyBorder="1"/>
    <xf numFmtId="14" fontId="19" fillId="0" borderId="7" xfId="0" applyNumberFormat="1" applyFont="1" applyBorder="1" applyAlignment="1">
      <alignment horizontal="center" vertical="center"/>
    </xf>
    <xf numFmtId="38" fontId="10" fillId="0" borderId="7" xfId="0" applyNumberFormat="1" applyFont="1" applyBorder="1"/>
    <xf numFmtId="38" fontId="28" fillId="0" borderId="7" xfId="0" applyNumberFormat="1" applyFont="1" applyBorder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left" vertical="center"/>
    </xf>
    <xf numFmtId="38" fontId="26" fillId="0" borderId="0" xfId="0" applyNumberFormat="1" applyFont="1" applyAlignment="1">
      <alignment horizontal="right" vertical="center"/>
    </xf>
    <xf numFmtId="38" fontId="28" fillId="0" borderId="0" xfId="0" applyNumberFormat="1" applyFont="1" applyAlignment="1">
      <alignment horizontal="right" vertical="center"/>
    </xf>
    <xf numFmtId="0" fontId="10" fillId="5" borderId="0" xfId="0" applyFont="1" applyFill="1"/>
    <xf numFmtId="0" fontId="19" fillId="6" borderId="1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left" vertical="center"/>
    </xf>
    <xf numFmtId="14" fontId="26" fillId="6" borderId="7" xfId="0" applyNumberFormat="1" applyFont="1" applyFill="1" applyBorder="1" applyAlignment="1">
      <alignment horizontal="center" vertical="center"/>
    </xf>
    <xf numFmtId="38" fontId="26" fillId="6" borderId="7" xfId="0" applyNumberFormat="1" applyFont="1" applyFill="1" applyBorder="1" applyAlignment="1">
      <alignment horizontal="right" vertical="center"/>
    </xf>
    <xf numFmtId="38" fontId="28" fillId="6" borderId="7" xfId="0" applyNumberFormat="1" applyFont="1" applyFill="1" applyBorder="1" applyAlignment="1">
      <alignment horizontal="right" vertical="center"/>
    </xf>
    <xf numFmtId="0" fontId="10" fillId="6" borderId="0" xfId="0" applyFont="1" applyFill="1"/>
    <xf numFmtId="0" fontId="10" fillId="0" borderId="0" xfId="0" applyFont="1" applyAlignment="1">
      <alignment horizontal="center"/>
    </xf>
    <xf numFmtId="165" fontId="25" fillId="6" borderId="2" xfId="1" applyNumberFormat="1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38" fontId="28" fillId="6" borderId="0" xfId="0" applyNumberFormat="1" applyFont="1" applyFill="1" applyAlignment="1">
      <alignment horizontal="right" vertical="center"/>
    </xf>
    <xf numFmtId="0" fontId="26" fillId="6" borderId="0" xfId="0" quotePrefix="1" applyFont="1" applyFill="1" applyAlignment="1">
      <alignment horizontal="left" vertical="center"/>
    </xf>
    <xf numFmtId="38" fontId="10" fillId="6" borderId="0" xfId="0" applyNumberFormat="1" applyFont="1" applyFill="1"/>
    <xf numFmtId="0" fontId="27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right" vertical="center"/>
    </xf>
    <xf numFmtId="0" fontId="10" fillId="0" borderId="0" xfId="0" quotePrefix="1" applyFont="1"/>
    <xf numFmtId="0" fontId="30" fillId="0" borderId="1" xfId="4" applyFont="1" applyBorder="1" applyAlignment="1">
      <alignment vertical="top"/>
    </xf>
    <xf numFmtId="0" fontId="30" fillId="3" borderId="1" xfId="4" applyFont="1" applyFill="1" applyBorder="1" applyAlignment="1">
      <alignment vertical="top"/>
    </xf>
    <xf numFmtId="14" fontId="30" fillId="0" borderId="1" xfId="4" applyNumberFormat="1" applyFont="1" applyBorder="1" applyAlignment="1">
      <alignment horizontal="right" vertical="top"/>
    </xf>
    <xf numFmtId="3" fontId="30" fillId="0" borderId="1" xfId="4" applyNumberFormat="1" applyFont="1" applyBorder="1" applyAlignment="1">
      <alignment horizontal="right" vertical="top"/>
    </xf>
    <xf numFmtId="0" fontId="32" fillId="7" borderId="1" xfId="4" applyFont="1" applyFill="1" applyBorder="1" applyAlignment="1">
      <alignment vertical="top"/>
    </xf>
    <xf numFmtId="0" fontId="30" fillId="7" borderId="1" xfId="4" applyFont="1" applyFill="1" applyBorder="1" applyAlignment="1">
      <alignment vertical="top"/>
    </xf>
    <xf numFmtId="14" fontId="30" fillId="7" borderId="1" xfId="4" applyNumberFormat="1" applyFont="1" applyFill="1" applyBorder="1" applyAlignment="1">
      <alignment horizontal="right" vertical="top"/>
    </xf>
    <xf numFmtId="3" fontId="30" fillId="7" borderId="1" xfId="4" applyNumberFormat="1" applyFont="1" applyFill="1" applyBorder="1" applyAlignment="1">
      <alignment horizontal="right" vertical="top"/>
    </xf>
    <xf numFmtId="0" fontId="30" fillId="0" borderId="1" xfId="2" applyFont="1" applyBorder="1" applyAlignment="1">
      <alignment vertical="top"/>
    </xf>
    <xf numFmtId="14" fontId="30" fillId="0" borderId="1" xfId="2" applyNumberFormat="1" applyFont="1" applyBorder="1" applyAlignment="1">
      <alignment horizontal="right" vertical="top"/>
    </xf>
    <xf numFmtId="165" fontId="31" fillId="0" borderId="1" xfId="9" applyNumberFormat="1" applyFont="1" applyBorder="1" applyAlignment="1">
      <alignment vertical="top"/>
    </xf>
    <xf numFmtId="0" fontId="33" fillId="0" borderId="1" xfId="2" applyFont="1" applyBorder="1" applyAlignment="1">
      <alignment vertical="top"/>
    </xf>
    <xf numFmtId="14" fontId="33" fillId="0" borderId="1" xfId="2" applyNumberFormat="1" applyFont="1" applyBorder="1" applyAlignment="1">
      <alignment horizontal="right" vertical="top"/>
    </xf>
    <xf numFmtId="165" fontId="33" fillId="0" borderId="1" xfId="9" applyNumberFormat="1" applyFont="1" applyBorder="1" applyAlignment="1">
      <alignment vertical="top"/>
    </xf>
    <xf numFmtId="0" fontId="33" fillId="0" borderId="1" xfId="4" applyFont="1" applyBorder="1" applyAlignment="1">
      <alignment vertical="top"/>
    </xf>
    <xf numFmtId="38" fontId="38" fillId="4" borderId="6" xfId="0" applyNumberFormat="1" applyFont="1" applyFill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9" fontId="37" fillId="0" borderId="0" xfId="0" applyNumberFormat="1" applyFont="1" applyAlignment="1">
      <alignment horizontal="center" vertical="center"/>
    </xf>
    <xf numFmtId="0" fontId="37" fillId="0" borderId="7" xfId="0" applyFont="1" applyBorder="1" applyAlignment="1">
      <alignment horizontal="left" vertical="center"/>
    </xf>
    <xf numFmtId="0" fontId="37" fillId="0" borderId="10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3" fontId="38" fillId="0" borderId="0" xfId="0" applyNumberFormat="1" applyFont="1" applyAlignment="1">
      <alignment horizontal="center" vertical="center"/>
    </xf>
    <xf numFmtId="14" fontId="38" fillId="4" borderId="5" xfId="0" applyNumberFormat="1" applyFont="1" applyFill="1" applyBorder="1" applyAlignment="1">
      <alignment horizontal="left" vertical="center"/>
    </xf>
    <xf numFmtId="0" fontId="38" fillId="4" borderId="5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14" fontId="37" fillId="0" borderId="0" xfId="0" applyNumberFormat="1" applyFont="1" applyAlignment="1">
      <alignment horizontal="left" vertical="center"/>
    </xf>
    <xf numFmtId="38" fontId="37" fillId="0" borderId="0" xfId="0" applyNumberFormat="1" applyFont="1" applyAlignment="1">
      <alignment horizontal="left" vertical="center"/>
    </xf>
    <xf numFmtId="14" fontId="37" fillId="0" borderId="7" xfId="0" applyNumberFormat="1" applyFont="1" applyBorder="1" applyAlignment="1">
      <alignment horizontal="left" vertical="center"/>
    </xf>
    <xf numFmtId="14" fontId="37" fillId="0" borderId="10" xfId="0" applyNumberFormat="1" applyFont="1" applyBorder="1" applyAlignment="1">
      <alignment horizontal="left" vertical="center"/>
    </xf>
    <xf numFmtId="14" fontId="37" fillId="0" borderId="0" xfId="2" applyNumberFormat="1" applyFont="1" applyAlignment="1">
      <alignment horizontal="left" vertical="top"/>
    </xf>
    <xf numFmtId="0" fontId="37" fillId="0" borderId="0" xfId="2" applyFont="1" applyAlignment="1">
      <alignment horizontal="left" vertical="top"/>
    </xf>
    <xf numFmtId="38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/>
    </xf>
    <xf numFmtId="3" fontId="36" fillId="3" borderId="0" xfId="0" applyNumberFormat="1" applyFont="1" applyFill="1" applyAlignment="1">
      <alignment horizontal="center" vertical="center"/>
    </xf>
    <xf numFmtId="0" fontId="38" fillId="4" borderId="0" xfId="0" applyFont="1" applyFill="1" applyAlignment="1">
      <alignment horizontal="left" vertical="center"/>
    </xf>
    <xf numFmtId="14" fontId="38" fillId="4" borderId="0" xfId="0" applyNumberFormat="1" applyFont="1" applyFill="1" applyAlignment="1">
      <alignment horizontal="left" vertical="center"/>
    </xf>
    <xf numFmtId="38" fontId="38" fillId="4" borderId="0" xfId="0" applyNumberFormat="1" applyFont="1" applyFill="1" applyAlignment="1">
      <alignment horizontal="center" vertical="center" wrapText="1"/>
    </xf>
    <xf numFmtId="0" fontId="38" fillId="4" borderId="0" xfId="0" applyFont="1" applyFill="1" applyAlignment="1">
      <alignment horizontal="center" vertical="center" wrapText="1"/>
    </xf>
    <xf numFmtId="38" fontId="36" fillId="3" borderId="0" xfId="0" applyNumberFormat="1" applyFont="1" applyFill="1" applyAlignment="1">
      <alignment horizontal="center" vertical="center"/>
    </xf>
    <xf numFmtId="14" fontId="37" fillId="0" borderId="0" xfId="4" applyNumberFormat="1" applyFont="1" applyAlignment="1">
      <alignment horizontal="left" vertical="center"/>
    </xf>
    <xf numFmtId="0" fontId="37" fillId="0" borderId="0" xfId="4" applyFont="1" applyAlignment="1">
      <alignment horizontal="left" vertical="center"/>
    </xf>
    <xf numFmtId="0" fontId="0" fillId="0" borderId="0" xfId="0" applyAlignment="1">
      <alignment horizontal="left"/>
    </xf>
    <xf numFmtId="0" fontId="30" fillId="0" borderId="0" xfId="4" applyFont="1" applyAlignment="1">
      <alignment vertical="top"/>
    </xf>
    <xf numFmtId="0" fontId="30" fillId="0" borderId="1" xfId="10" applyFont="1" applyBorder="1" applyAlignment="1">
      <alignment vertical="top"/>
    </xf>
    <xf numFmtId="14" fontId="30" fillId="0" borderId="1" xfId="10" applyNumberFormat="1" applyFont="1" applyBorder="1" applyAlignment="1">
      <alignment horizontal="right" vertical="top"/>
    </xf>
    <xf numFmtId="165" fontId="39" fillId="0" borderId="0" xfId="0" applyNumberFormat="1" applyFont="1"/>
    <xf numFmtId="14" fontId="19" fillId="4" borderId="5" xfId="0" applyNumberFormat="1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38" fontId="19" fillId="4" borderId="6" xfId="0" applyNumberFormat="1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left" vertical="center"/>
    </xf>
    <xf numFmtId="0" fontId="19" fillId="0" borderId="0" xfId="0" applyFont="1"/>
    <xf numFmtId="14" fontId="19" fillId="0" borderId="0" xfId="0" applyNumberFormat="1" applyFont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19" fillId="0" borderId="0" xfId="1" applyNumberFormat="1" applyFont="1"/>
    <xf numFmtId="9" fontId="19" fillId="0" borderId="0" xfId="0" applyNumberFormat="1" applyFont="1"/>
    <xf numFmtId="0" fontId="19" fillId="0" borderId="0" xfId="0" applyFont="1" applyAlignment="1">
      <alignment horizontal="left" vertical="center"/>
    </xf>
    <xf numFmtId="38" fontId="19" fillId="0" borderId="0" xfId="0" applyNumberFormat="1" applyFont="1" applyAlignment="1">
      <alignment horizontal="right" vertical="center"/>
    </xf>
    <xf numFmtId="38" fontId="19" fillId="0" borderId="0" xfId="0" applyNumberFormat="1" applyFont="1"/>
    <xf numFmtId="0" fontId="19" fillId="0" borderId="0" xfId="0" applyFont="1" applyAlignment="1">
      <alignment horizontal="left"/>
    </xf>
    <xf numFmtId="0" fontId="30" fillId="0" borderId="1" xfId="4" quotePrefix="1" applyFont="1" applyBorder="1" applyAlignment="1">
      <alignment vertical="top"/>
    </xf>
    <xf numFmtId="0" fontId="30" fillId="0" borderId="9" xfId="0" applyFont="1" applyBorder="1"/>
    <xf numFmtId="0" fontId="30" fillId="0" borderId="0" xfId="2" applyFont="1" applyAlignment="1">
      <alignment vertical="top"/>
    </xf>
    <xf numFmtId="0" fontId="30" fillId="7" borderId="1" xfId="0" applyFont="1" applyFill="1" applyBorder="1"/>
    <xf numFmtId="165" fontId="22" fillId="0" borderId="0" xfId="0" applyNumberFormat="1" applyFont="1"/>
    <xf numFmtId="0" fontId="30" fillId="0" borderId="1" xfId="0" applyFont="1" applyBorder="1"/>
    <xf numFmtId="43" fontId="22" fillId="0" borderId="0" xfId="0" applyNumberFormat="1" applyFont="1"/>
    <xf numFmtId="0" fontId="32" fillId="3" borderId="8" xfId="4" applyFont="1" applyFill="1" applyBorder="1" applyAlignment="1">
      <alignment horizontal="center" vertical="center" wrapText="1"/>
    </xf>
    <xf numFmtId="0" fontId="32" fillId="3" borderId="1" xfId="4" applyFont="1" applyFill="1" applyBorder="1" applyAlignment="1">
      <alignment horizontal="center" vertical="center" wrapText="1"/>
    </xf>
    <xf numFmtId="165" fontId="22" fillId="0" borderId="0" xfId="1" applyNumberFormat="1" applyFont="1"/>
    <xf numFmtId="0" fontId="30" fillId="7" borderId="9" xfId="0" applyFont="1" applyFill="1" applyBorder="1"/>
    <xf numFmtId="165" fontId="30" fillId="0" borderId="1" xfId="1" applyNumberFormat="1" applyFont="1" applyBorder="1" applyAlignment="1">
      <alignment vertical="top"/>
    </xf>
    <xf numFmtId="165" fontId="30" fillId="7" borderId="1" xfId="1" applyNumberFormat="1" applyFont="1" applyFill="1" applyBorder="1" applyAlignment="1">
      <alignment vertical="top"/>
    </xf>
    <xf numFmtId="165" fontId="30" fillId="0" borderId="1" xfId="9" applyNumberFormat="1" applyFont="1" applyBorder="1" applyAlignment="1">
      <alignment vertical="top"/>
    </xf>
    <xf numFmtId="165" fontId="30" fillId="7" borderId="1" xfId="9" applyNumberFormat="1" applyFont="1" applyFill="1" applyBorder="1" applyAlignment="1">
      <alignment vertical="top"/>
    </xf>
    <xf numFmtId="3" fontId="30" fillId="0" borderId="1" xfId="2" applyNumberFormat="1" applyFont="1" applyBorder="1" applyAlignment="1">
      <alignment horizontal="right" vertical="top"/>
    </xf>
    <xf numFmtId="0" fontId="32" fillId="7" borderId="1" xfId="2" applyFont="1" applyFill="1" applyBorder="1" applyAlignment="1">
      <alignment vertical="top"/>
    </xf>
    <xf numFmtId="0" fontId="30" fillId="7" borderId="1" xfId="2" applyFont="1" applyFill="1" applyBorder="1" applyAlignment="1">
      <alignment vertical="top"/>
    </xf>
    <xf numFmtId="14" fontId="30" fillId="7" borderId="1" xfId="2" applyNumberFormat="1" applyFont="1" applyFill="1" applyBorder="1" applyAlignment="1">
      <alignment horizontal="right" vertical="top"/>
    </xf>
    <xf numFmtId="3" fontId="30" fillId="7" borderId="1" xfId="2" applyNumberFormat="1" applyFont="1" applyFill="1" applyBorder="1" applyAlignment="1">
      <alignment horizontal="right" vertical="top"/>
    </xf>
    <xf numFmtId="165" fontId="30" fillId="0" borderId="0" xfId="9" applyNumberFormat="1" applyFont="1" applyBorder="1" applyAlignment="1">
      <alignment vertical="top"/>
    </xf>
    <xf numFmtId="165" fontId="30" fillId="0" borderId="0" xfId="9" applyNumberFormat="1" applyFont="1" applyFill="1" applyBorder="1" applyAlignment="1">
      <alignment vertical="top"/>
    </xf>
    <xf numFmtId="0" fontId="32" fillId="7" borderId="1" xfId="10" applyFont="1" applyFill="1" applyBorder="1" applyAlignment="1">
      <alignment vertical="top"/>
    </xf>
    <xf numFmtId="0" fontId="30" fillId="7" borderId="1" xfId="10" applyFont="1" applyFill="1" applyBorder="1" applyAlignment="1">
      <alignment vertical="top"/>
    </xf>
    <xf numFmtId="3" fontId="30" fillId="0" borderId="1" xfId="10" applyNumberFormat="1" applyFont="1" applyBorder="1" applyAlignment="1">
      <alignment horizontal="right" vertical="top"/>
    </xf>
    <xf numFmtId="14" fontId="30" fillId="7" borderId="1" xfId="10" applyNumberFormat="1" applyFont="1" applyFill="1" applyBorder="1" applyAlignment="1">
      <alignment horizontal="right" vertical="top"/>
    </xf>
    <xf numFmtId="3" fontId="30" fillId="7" borderId="1" xfId="10" applyNumberFormat="1" applyFont="1" applyFill="1" applyBorder="1" applyAlignment="1">
      <alignment horizontal="right" vertical="top"/>
    </xf>
    <xf numFmtId="14" fontId="6" fillId="0" borderId="0" xfId="0" applyNumberFormat="1" applyFont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14" fontId="20" fillId="0" borderId="0" xfId="0" applyNumberFormat="1" applyFont="1" applyAlignment="1">
      <alignment horizontal="center"/>
    </xf>
    <xf numFmtId="43" fontId="0" fillId="0" borderId="0" xfId="0" applyNumberFormat="1"/>
    <xf numFmtId="165" fontId="30" fillId="0" borderId="8" xfId="9" applyNumberFormat="1" applyFont="1" applyFill="1" applyBorder="1" applyAlignment="1">
      <alignment vertical="top"/>
    </xf>
    <xf numFmtId="0" fontId="11" fillId="0" borderId="7" xfId="0" applyFont="1" applyBorder="1" applyAlignment="1">
      <alignment horizontal="left" vertical="center"/>
    </xf>
    <xf numFmtId="16" fontId="22" fillId="0" borderId="0" xfId="0" applyNumberFormat="1" applyFont="1"/>
  </cellXfs>
  <cellStyles count="14">
    <cellStyle name="Comma" xfId="1" builtinId="3"/>
    <cellStyle name="Comma 2" xfId="9" xr:uid="{20DC0734-894C-46F3-88B8-21877392334D}"/>
    <cellStyle name="Comma 2 2" xfId="6" xr:uid="{DB023194-9F38-4092-B32E-C31C632F6D6E}"/>
    <cellStyle name="Comma 2 3" xfId="7" xr:uid="{8A4997E2-E1CA-40E4-85E2-38C65C863002}"/>
    <cellStyle name="Comma 2 3 2" xfId="13" xr:uid="{67561EC0-EF65-46B0-931F-A1D6B52C347F}"/>
    <cellStyle name="Normal" xfId="0" builtinId="0"/>
    <cellStyle name="Normal 2" xfId="2" xr:uid="{149543F0-4F7B-439C-85B1-E577338FBAE8}"/>
    <cellStyle name="Normal 2 2" xfId="3" xr:uid="{8ABB937A-F41B-4C49-B0DE-1F42081BFB1D}"/>
    <cellStyle name="Normal 2 2 2" xfId="5" xr:uid="{5E616022-3BC5-40D7-B3FF-61D654B873DC}"/>
    <cellStyle name="Normal 2 2 2 2" xfId="12" xr:uid="{CD38502F-A9CF-43E4-8698-21FF217A4294}"/>
    <cellStyle name="Normal 2 2 3" xfId="8" xr:uid="{50F9331A-3313-4D3C-8827-E555FD4FD436}"/>
    <cellStyle name="Normal 3" xfId="4" xr:uid="{D2B4B6B9-0CC4-496E-B082-323CB68312CA}"/>
    <cellStyle name="Normal 3 2" xfId="10" xr:uid="{DF1D13DF-AE97-4AEB-A35C-8DE7E8EA6668}"/>
    <cellStyle name="Normal 3 3" xfId="11" xr:uid="{0A89A06C-A2F9-401B-8A2D-FEF50D227A1A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opLeftCell="A7" workbookViewId="0">
      <selection activeCell="A2" sqref="A2"/>
    </sheetView>
  </sheetViews>
  <sheetFormatPr defaultRowHeight="15" x14ac:dyDescent="0.25"/>
  <cols>
    <col min="2" max="2" width="32" customWidth="1"/>
    <col min="3" max="3" width="15.42578125" customWidth="1"/>
    <col min="4" max="4" width="15.5703125" customWidth="1"/>
    <col min="5" max="5" width="14" customWidth="1"/>
    <col min="6" max="6" width="18.85546875" customWidth="1"/>
    <col min="7" max="7" width="12.28515625" customWidth="1"/>
    <col min="8" max="8" width="14" customWidth="1"/>
    <col min="9" max="9" width="15.28515625" bestFit="1" customWidth="1"/>
    <col min="10" max="10" width="14.28515625" bestFit="1" customWidth="1"/>
  </cols>
  <sheetData>
    <row r="1" spans="1:10" ht="19.5" x14ac:dyDescent="0.3">
      <c r="A1" s="204" t="s">
        <v>1898</v>
      </c>
      <c r="B1" s="204"/>
      <c r="C1" s="204"/>
      <c r="D1" s="204"/>
      <c r="E1" s="204"/>
      <c r="F1" s="204"/>
    </row>
    <row r="2" spans="1:10" ht="31.5" x14ac:dyDescent="0.25">
      <c r="A2" s="13" t="s">
        <v>1</v>
      </c>
      <c r="B2" s="14" t="s">
        <v>2</v>
      </c>
      <c r="C2" s="23" t="s">
        <v>3</v>
      </c>
      <c r="D2" s="14" t="s">
        <v>4</v>
      </c>
      <c r="E2" s="14" t="s">
        <v>5</v>
      </c>
      <c r="F2" s="14" t="s">
        <v>13</v>
      </c>
      <c r="G2" s="7"/>
      <c r="H2" s="7"/>
    </row>
    <row r="3" spans="1:10" ht="15.75" x14ac:dyDescent="0.25">
      <c r="A3" s="26"/>
      <c r="B3" s="27" t="s">
        <v>9</v>
      </c>
      <c r="C3" s="33">
        <v>70849319</v>
      </c>
      <c r="D3" s="27"/>
      <c r="E3" s="27"/>
      <c r="F3" s="27"/>
      <c r="G3" s="32"/>
      <c r="H3" s="7"/>
      <c r="I3" s="31"/>
      <c r="J3" s="31"/>
    </row>
    <row r="4" spans="1:10" ht="15.75" x14ac:dyDescent="0.25">
      <c r="A4" s="12"/>
      <c r="B4" s="8" t="s">
        <v>29</v>
      </c>
      <c r="C4" s="9">
        <v>61542890</v>
      </c>
      <c r="D4" s="9"/>
      <c r="E4" s="10"/>
      <c r="F4" s="10"/>
      <c r="G4" s="32"/>
      <c r="H4" s="32"/>
    </row>
    <row r="5" spans="1:10" ht="15.75" x14ac:dyDescent="0.25">
      <c r="A5" s="12"/>
      <c r="B5" s="8" t="s">
        <v>30</v>
      </c>
      <c r="C5" s="9">
        <v>17661330</v>
      </c>
      <c r="D5" s="9"/>
      <c r="E5" s="10"/>
      <c r="F5" s="10"/>
      <c r="G5" s="32"/>
      <c r="H5" s="32"/>
    </row>
    <row r="6" spans="1:10" ht="15.75" x14ac:dyDescent="0.25">
      <c r="A6" s="12"/>
      <c r="B6" s="8" t="s">
        <v>31</v>
      </c>
      <c r="C6" s="9">
        <v>56293362</v>
      </c>
      <c r="D6" s="9"/>
      <c r="E6" s="10"/>
      <c r="F6" s="10"/>
      <c r="G6" s="32"/>
      <c r="H6" s="32"/>
    </row>
    <row r="7" spans="1:10" ht="15.75" x14ac:dyDescent="0.25">
      <c r="A7" s="12"/>
      <c r="B7" s="8" t="s">
        <v>32</v>
      </c>
      <c r="C7" s="9">
        <v>36665173</v>
      </c>
      <c r="D7" s="9"/>
      <c r="E7" s="10"/>
      <c r="F7" s="10"/>
      <c r="G7" s="32"/>
      <c r="H7" s="32"/>
    </row>
    <row r="8" spans="1:10" ht="15.75" x14ac:dyDescent="0.25">
      <c r="A8" s="12"/>
      <c r="B8" s="8" t="s">
        <v>33</v>
      </c>
      <c r="C8" s="9">
        <v>31639886</v>
      </c>
      <c r="D8" s="9"/>
      <c r="E8" s="10"/>
      <c r="F8" s="10"/>
      <c r="G8" s="32"/>
      <c r="H8" s="32"/>
    </row>
    <row r="9" spans="1:10" ht="15.75" x14ac:dyDescent="0.25">
      <c r="A9" s="12"/>
      <c r="B9" s="8" t="s">
        <v>34</v>
      </c>
      <c r="C9" s="9">
        <v>29049432</v>
      </c>
      <c r="D9" s="9"/>
      <c r="E9" s="10"/>
      <c r="F9" s="10"/>
      <c r="G9" s="32"/>
      <c r="H9" s="32"/>
    </row>
    <row r="10" spans="1:10" ht="15.75" x14ac:dyDescent="0.25">
      <c r="A10" s="12"/>
      <c r="B10" s="8" t="s">
        <v>35</v>
      </c>
      <c r="C10" s="9">
        <v>37425917</v>
      </c>
      <c r="D10" s="9"/>
      <c r="E10" s="10"/>
      <c r="F10" s="10"/>
      <c r="G10" s="32"/>
      <c r="H10" s="32"/>
    </row>
    <row r="11" spans="1:10" ht="15.75" hidden="1" x14ac:dyDescent="0.25">
      <c r="A11" s="12"/>
      <c r="B11" s="8" t="s">
        <v>36</v>
      </c>
      <c r="C11" s="9"/>
      <c r="D11" s="9"/>
      <c r="E11" s="10"/>
      <c r="F11" s="10"/>
      <c r="G11" s="32"/>
      <c r="H11" s="32"/>
    </row>
    <row r="12" spans="1:10" ht="15.75" hidden="1" x14ac:dyDescent="0.25">
      <c r="A12" s="12"/>
      <c r="B12" s="8" t="s">
        <v>37</v>
      </c>
      <c r="C12" s="9"/>
      <c r="D12" s="9"/>
      <c r="E12" s="10"/>
      <c r="F12" s="10"/>
      <c r="G12" s="32"/>
      <c r="H12" s="32"/>
    </row>
    <row r="13" spans="1:10" ht="15.75" hidden="1" x14ac:dyDescent="0.25">
      <c r="A13" s="12"/>
      <c r="B13" s="8" t="s">
        <v>38</v>
      </c>
      <c r="C13" s="9"/>
      <c r="D13" s="9"/>
      <c r="E13" s="10"/>
      <c r="F13" s="10"/>
      <c r="G13" s="32"/>
      <c r="H13" s="32"/>
    </row>
    <row r="14" spans="1:10" ht="15.75" hidden="1" x14ac:dyDescent="0.25">
      <c r="A14" s="12"/>
      <c r="B14" s="8" t="s">
        <v>39</v>
      </c>
      <c r="C14" s="9"/>
      <c r="D14" s="9"/>
      <c r="E14" s="10"/>
      <c r="F14" s="10"/>
      <c r="G14" s="32"/>
      <c r="H14" s="32"/>
    </row>
    <row r="15" spans="1:10" ht="15.75" hidden="1" x14ac:dyDescent="0.25">
      <c r="A15" s="12"/>
      <c r="B15" s="8" t="s">
        <v>40</v>
      </c>
      <c r="C15" s="9"/>
      <c r="D15" s="9"/>
      <c r="E15" s="10"/>
      <c r="F15" s="10"/>
      <c r="G15" s="32"/>
      <c r="H15" s="32"/>
    </row>
    <row r="16" spans="1:10" ht="15.75" x14ac:dyDescent="0.25">
      <c r="A16" s="12"/>
      <c r="B16" s="8"/>
      <c r="C16" s="9"/>
      <c r="D16" s="9"/>
      <c r="E16" s="10"/>
      <c r="F16" s="11"/>
      <c r="H16" s="31"/>
    </row>
    <row r="17" spans="1:8" ht="15.75" x14ac:dyDescent="0.25">
      <c r="A17" s="205" t="s">
        <v>6</v>
      </c>
      <c r="B17" s="206"/>
      <c r="C17" s="15">
        <f>SUM(C4:C16)</f>
        <v>270277990</v>
      </c>
      <c r="D17" s="15"/>
      <c r="E17" s="17"/>
      <c r="F17" s="15"/>
      <c r="H17" s="31"/>
    </row>
    <row r="18" spans="1:8" ht="15.75" x14ac:dyDescent="0.25">
      <c r="A18" s="12"/>
      <c r="B18" s="21" t="s">
        <v>41</v>
      </c>
      <c r="C18" s="9"/>
      <c r="D18" s="9">
        <v>5238114</v>
      </c>
      <c r="E18" s="10"/>
      <c r="F18" s="11"/>
      <c r="H18" s="31"/>
    </row>
    <row r="19" spans="1:8" ht="15.75" x14ac:dyDescent="0.25">
      <c r="A19" s="12"/>
      <c r="B19" s="21" t="s">
        <v>42</v>
      </c>
      <c r="C19" s="9"/>
      <c r="D19" s="9">
        <v>5109045</v>
      </c>
      <c r="E19" s="10"/>
      <c r="F19" s="11"/>
      <c r="H19" s="31"/>
    </row>
    <row r="20" spans="1:8" ht="15.75" x14ac:dyDescent="0.25">
      <c r="A20" s="12"/>
      <c r="B20" s="21" t="s">
        <v>43</v>
      </c>
      <c r="C20" s="9"/>
      <c r="D20" s="9">
        <v>6924410</v>
      </c>
      <c r="E20" s="10"/>
      <c r="F20" s="11"/>
      <c r="H20" s="31"/>
    </row>
    <row r="21" spans="1:8" ht="15.75" x14ac:dyDescent="0.25">
      <c r="A21" s="12"/>
      <c r="B21" s="21" t="s">
        <v>44</v>
      </c>
      <c r="C21" s="9"/>
      <c r="D21" s="9">
        <v>3175455</v>
      </c>
      <c r="E21" s="10"/>
      <c r="F21" s="11"/>
      <c r="H21" s="31"/>
    </row>
    <row r="22" spans="1:8" ht="15.75" x14ac:dyDescent="0.25">
      <c r="A22" s="12"/>
      <c r="B22" s="21" t="s">
        <v>45</v>
      </c>
      <c r="C22" s="9"/>
      <c r="D22" s="9">
        <v>3770791</v>
      </c>
      <c r="E22" s="10"/>
      <c r="F22" s="11"/>
      <c r="H22" s="31"/>
    </row>
    <row r="23" spans="1:8" ht="15.75" x14ac:dyDescent="0.25">
      <c r="A23" s="12"/>
      <c r="B23" s="21" t="s">
        <v>46</v>
      </c>
      <c r="C23" s="9"/>
      <c r="D23" s="9">
        <v>4134277</v>
      </c>
      <c r="E23" s="10"/>
      <c r="F23" s="11"/>
      <c r="H23" s="31"/>
    </row>
    <row r="24" spans="1:8" ht="15.75" x14ac:dyDescent="0.25">
      <c r="A24" s="12"/>
      <c r="B24" s="21" t="s">
        <v>47</v>
      </c>
      <c r="C24" s="9"/>
      <c r="D24" s="9"/>
      <c r="E24" s="10"/>
      <c r="F24" s="11"/>
      <c r="H24" s="31"/>
    </row>
    <row r="25" spans="1:8" ht="15.75" hidden="1" x14ac:dyDescent="0.25">
      <c r="A25" s="12"/>
      <c r="B25" s="21" t="s">
        <v>48</v>
      </c>
      <c r="C25" s="9"/>
      <c r="D25" s="9"/>
      <c r="E25" s="10"/>
      <c r="F25" s="11"/>
      <c r="H25" s="31"/>
    </row>
    <row r="26" spans="1:8" ht="15.75" hidden="1" x14ac:dyDescent="0.25">
      <c r="A26" s="12"/>
      <c r="B26" s="21" t="s">
        <v>49</v>
      </c>
      <c r="C26" s="9"/>
      <c r="D26" s="9"/>
      <c r="E26" s="10"/>
      <c r="F26" s="11"/>
      <c r="H26" s="31"/>
    </row>
    <row r="27" spans="1:8" ht="15.75" hidden="1" x14ac:dyDescent="0.25">
      <c r="A27" s="12"/>
      <c r="B27" s="21" t="s">
        <v>50</v>
      </c>
      <c r="C27" s="9"/>
      <c r="D27" s="9"/>
      <c r="E27" s="10"/>
      <c r="F27" s="11"/>
      <c r="H27" s="31"/>
    </row>
    <row r="28" spans="1:8" ht="15.75" hidden="1" x14ac:dyDescent="0.25">
      <c r="A28" s="12"/>
      <c r="B28" s="21" t="s">
        <v>51</v>
      </c>
      <c r="C28" s="9"/>
      <c r="D28" s="9"/>
      <c r="E28" s="10"/>
      <c r="F28" s="11"/>
      <c r="H28" s="31"/>
    </row>
    <row r="29" spans="1:8" ht="15.75" hidden="1" x14ac:dyDescent="0.25">
      <c r="A29" s="12"/>
      <c r="B29" s="21" t="s">
        <v>52</v>
      </c>
      <c r="C29" s="9"/>
      <c r="D29" s="9"/>
      <c r="E29" s="10"/>
      <c r="F29" s="11"/>
      <c r="H29" s="31"/>
    </row>
    <row r="30" spans="1:8" ht="15.75" x14ac:dyDescent="0.25">
      <c r="A30" s="12"/>
      <c r="B30" s="21"/>
      <c r="C30" s="9"/>
      <c r="D30" s="9"/>
      <c r="E30" s="10"/>
      <c r="F30" s="11"/>
    </row>
    <row r="31" spans="1:8" ht="15.75" x14ac:dyDescent="0.25">
      <c r="A31" s="205" t="s">
        <v>7</v>
      </c>
      <c r="B31" s="206"/>
      <c r="C31" s="15"/>
      <c r="D31" s="15">
        <f>SUM(D18:D30)</f>
        <v>28352092</v>
      </c>
      <c r="E31" s="17"/>
      <c r="F31" s="18"/>
      <c r="H31" s="31"/>
    </row>
    <row r="32" spans="1:8" ht="15.75" x14ac:dyDescent="0.25">
      <c r="A32" s="12"/>
      <c r="B32" s="21" t="s">
        <v>53</v>
      </c>
      <c r="C32" s="9"/>
      <c r="D32" s="9"/>
      <c r="E32" s="10">
        <v>1446444</v>
      </c>
      <c r="F32" s="11"/>
    </row>
    <row r="33" spans="1:8" ht="15.75" x14ac:dyDescent="0.25">
      <c r="A33" s="12"/>
      <c r="B33" s="21" t="s">
        <v>54</v>
      </c>
      <c r="C33" s="9"/>
      <c r="D33" s="9"/>
      <c r="E33" s="10">
        <v>0</v>
      </c>
      <c r="F33" s="11"/>
    </row>
    <row r="34" spans="1:8" ht="15.75" x14ac:dyDescent="0.25">
      <c r="A34" s="12"/>
      <c r="B34" s="21" t="s">
        <v>55</v>
      </c>
      <c r="C34" s="9"/>
      <c r="D34" s="9"/>
      <c r="E34" s="10">
        <v>216000</v>
      </c>
      <c r="F34" s="11"/>
    </row>
    <row r="35" spans="1:8" ht="15.75" x14ac:dyDescent="0.25">
      <c r="A35" s="12"/>
      <c r="B35" s="21" t="s">
        <v>56</v>
      </c>
      <c r="C35" s="9"/>
      <c r="D35" s="9"/>
      <c r="E35" s="10">
        <v>2680464</v>
      </c>
      <c r="F35" s="11"/>
    </row>
    <row r="36" spans="1:8" ht="15.75" x14ac:dyDescent="0.25">
      <c r="A36" s="12"/>
      <c r="B36" s="21" t="s">
        <v>57</v>
      </c>
      <c r="C36" s="9"/>
      <c r="D36" s="9"/>
      <c r="E36" s="10">
        <v>0</v>
      </c>
      <c r="F36" s="11"/>
    </row>
    <row r="37" spans="1:8" ht="15.75" x14ac:dyDescent="0.25">
      <c r="A37" s="12"/>
      <c r="B37" s="21" t="s">
        <v>58</v>
      </c>
      <c r="C37" s="9"/>
      <c r="D37" s="9"/>
      <c r="E37" s="10"/>
      <c r="F37" s="11"/>
    </row>
    <row r="38" spans="1:8" ht="15.75" x14ac:dyDescent="0.25">
      <c r="A38" s="12"/>
      <c r="B38" s="21" t="s">
        <v>59</v>
      </c>
      <c r="C38" s="9"/>
      <c r="D38" s="9"/>
      <c r="E38" s="10"/>
      <c r="F38" s="11"/>
    </row>
    <row r="39" spans="1:8" ht="15.75" hidden="1" x14ac:dyDescent="0.25">
      <c r="A39" s="12"/>
      <c r="B39" s="21" t="s">
        <v>60</v>
      </c>
      <c r="C39" s="9"/>
      <c r="D39" s="9"/>
      <c r="E39" s="10"/>
      <c r="F39" s="11"/>
    </row>
    <row r="40" spans="1:8" ht="15.75" hidden="1" x14ac:dyDescent="0.25">
      <c r="A40" s="12"/>
      <c r="B40" s="21" t="s">
        <v>61</v>
      </c>
      <c r="C40" s="9"/>
      <c r="D40" s="9"/>
      <c r="E40" s="10"/>
      <c r="F40" s="11"/>
    </row>
    <row r="41" spans="1:8" ht="15.75" hidden="1" x14ac:dyDescent="0.25">
      <c r="A41" s="12"/>
      <c r="B41" s="21" t="s">
        <v>62</v>
      </c>
      <c r="C41" s="9"/>
      <c r="D41" s="9"/>
      <c r="E41" s="10"/>
      <c r="F41" s="11"/>
    </row>
    <row r="42" spans="1:8" ht="15.75" hidden="1" x14ac:dyDescent="0.25">
      <c r="A42" s="12"/>
      <c r="B42" s="21" t="s">
        <v>63</v>
      </c>
      <c r="C42" s="9"/>
      <c r="D42" s="9"/>
      <c r="E42" s="10"/>
      <c r="F42" s="11"/>
    </row>
    <row r="43" spans="1:8" ht="15.75" hidden="1" x14ac:dyDescent="0.25">
      <c r="A43" s="12"/>
      <c r="B43" s="21" t="s">
        <v>64</v>
      </c>
      <c r="C43" s="9"/>
      <c r="D43" s="9"/>
      <c r="E43" s="10"/>
      <c r="F43" s="11"/>
    </row>
    <row r="44" spans="1:8" ht="15.75" x14ac:dyDescent="0.25">
      <c r="A44" s="12"/>
      <c r="B44" s="21"/>
      <c r="C44" s="9"/>
      <c r="D44" s="9"/>
      <c r="E44" s="10"/>
      <c r="F44" s="11"/>
      <c r="H44" s="31"/>
    </row>
    <row r="45" spans="1:8" ht="15.75" x14ac:dyDescent="0.25">
      <c r="A45" s="205" t="s">
        <v>12</v>
      </c>
      <c r="B45" s="206"/>
      <c r="C45" s="15"/>
      <c r="D45" s="15"/>
      <c r="E45" s="15">
        <f>SUM(E32:E44)</f>
        <v>4342908</v>
      </c>
      <c r="F45" s="18"/>
    </row>
    <row r="46" spans="1:8" ht="15.75" x14ac:dyDescent="0.25">
      <c r="A46" s="12"/>
      <c r="B46" s="21" t="s">
        <v>65</v>
      </c>
      <c r="C46" s="9"/>
      <c r="D46" s="9"/>
      <c r="E46" s="10"/>
      <c r="F46" s="10">
        <v>70849314</v>
      </c>
      <c r="H46" s="22"/>
    </row>
    <row r="47" spans="1:8" ht="15.75" x14ac:dyDescent="0.25">
      <c r="A47" s="12"/>
      <c r="B47" s="21" t="s">
        <v>66</v>
      </c>
      <c r="C47" s="9"/>
      <c r="D47" s="9"/>
      <c r="E47" s="10"/>
      <c r="F47" s="10">
        <v>0</v>
      </c>
      <c r="H47" s="22"/>
    </row>
    <row r="48" spans="1:8" ht="15.75" x14ac:dyDescent="0.25">
      <c r="A48" s="12"/>
      <c r="B48" s="21" t="s">
        <v>67</v>
      </c>
      <c r="C48" s="9"/>
      <c r="D48" s="9"/>
      <c r="E48" s="10"/>
      <c r="F48" s="10">
        <v>67410611</v>
      </c>
      <c r="H48" s="22"/>
    </row>
    <row r="49" spans="1:9" ht="15.75" x14ac:dyDescent="0.25">
      <c r="A49" s="12"/>
      <c r="B49" s="21" t="s">
        <v>68</v>
      </c>
      <c r="C49" s="9"/>
      <c r="D49" s="9"/>
      <c r="E49" s="10"/>
      <c r="F49" s="10">
        <v>49152946</v>
      </c>
      <c r="H49" s="22"/>
    </row>
    <row r="50" spans="1:9" ht="15.75" x14ac:dyDescent="0.25">
      <c r="A50" s="12"/>
      <c r="B50" s="21" t="s">
        <v>69</v>
      </c>
      <c r="C50" s="9"/>
      <c r="D50" s="9"/>
      <c r="E50" s="10"/>
      <c r="F50" s="10">
        <v>31457254</v>
      </c>
      <c r="H50" s="22"/>
    </row>
    <row r="51" spans="1:9" ht="15.75" x14ac:dyDescent="0.25">
      <c r="A51" s="12"/>
      <c r="B51" s="21" t="s">
        <v>70</v>
      </c>
      <c r="C51" s="9"/>
      <c r="D51" s="9"/>
      <c r="E51" s="10"/>
      <c r="F51" s="10">
        <v>22138691</v>
      </c>
      <c r="H51" s="22"/>
    </row>
    <row r="52" spans="1:9" ht="15.75" x14ac:dyDescent="0.25">
      <c r="A52" s="12"/>
      <c r="B52" s="21" t="s">
        <v>71</v>
      </c>
      <c r="C52" s="9"/>
      <c r="D52" s="9"/>
      <c r="E52" s="10"/>
      <c r="F52" s="10"/>
      <c r="H52" s="22"/>
    </row>
    <row r="53" spans="1:9" ht="15.75" hidden="1" x14ac:dyDescent="0.25">
      <c r="A53" s="12"/>
      <c r="B53" s="21" t="s">
        <v>72</v>
      </c>
      <c r="C53" s="9"/>
      <c r="D53" s="9"/>
      <c r="E53" s="10"/>
      <c r="F53" s="10"/>
      <c r="H53" s="22"/>
    </row>
    <row r="54" spans="1:9" ht="15.75" hidden="1" x14ac:dyDescent="0.25">
      <c r="A54" s="12"/>
      <c r="B54" s="21" t="s">
        <v>73</v>
      </c>
      <c r="C54" s="9"/>
      <c r="D54" s="9"/>
      <c r="E54" s="10"/>
      <c r="F54" s="10"/>
      <c r="H54" s="22"/>
    </row>
    <row r="55" spans="1:9" ht="15.75" hidden="1" x14ac:dyDescent="0.25">
      <c r="A55" s="12"/>
      <c r="B55" s="21" t="s">
        <v>74</v>
      </c>
      <c r="C55" s="9"/>
      <c r="D55" s="9"/>
      <c r="E55" s="10"/>
      <c r="F55" s="10"/>
      <c r="H55" s="22"/>
    </row>
    <row r="56" spans="1:9" ht="15.75" hidden="1" x14ac:dyDescent="0.25">
      <c r="A56" s="12"/>
      <c r="B56" s="21" t="s">
        <v>75</v>
      </c>
      <c r="C56" s="9"/>
      <c r="D56" s="9"/>
      <c r="E56" s="10"/>
      <c r="F56" s="10"/>
      <c r="H56" s="22"/>
    </row>
    <row r="57" spans="1:9" ht="15.75" hidden="1" x14ac:dyDescent="0.25">
      <c r="A57" s="12"/>
      <c r="B57" s="21" t="s">
        <v>76</v>
      </c>
      <c r="C57" s="9"/>
      <c r="D57" s="9"/>
      <c r="E57" s="10"/>
      <c r="F57" s="10"/>
      <c r="H57" s="22"/>
    </row>
    <row r="58" spans="1:9" ht="15.75" x14ac:dyDescent="0.25">
      <c r="A58" s="12"/>
      <c r="B58" s="8"/>
      <c r="C58" s="9"/>
      <c r="D58" s="9"/>
      <c r="E58" s="10"/>
      <c r="F58" s="10"/>
      <c r="H58" s="22"/>
    </row>
    <row r="59" spans="1:9" ht="15.75" x14ac:dyDescent="0.25">
      <c r="A59" s="205" t="s">
        <v>8</v>
      </c>
      <c r="B59" s="206"/>
      <c r="C59" s="19"/>
      <c r="D59" s="16"/>
      <c r="E59" s="18"/>
      <c r="F59" s="20">
        <f>SUM(F46:F58)</f>
        <v>241008816</v>
      </c>
      <c r="H59" s="30"/>
      <c r="I59" s="31"/>
    </row>
    <row r="60" spans="1:9" ht="21.75" customHeight="1" x14ac:dyDescent="0.3">
      <c r="A60" s="207" t="s">
        <v>15</v>
      </c>
      <c r="B60" s="208"/>
      <c r="C60" s="208"/>
      <c r="D60" s="208"/>
      <c r="E60" s="209"/>
      <c r="F60" s="28">
        <f>C3+C17-D31-E45-F59</f>
        <v>67423493</v>
      </c>
      <c r="H60" s="30"/>
      <c r="I60" s="31"/>
    </row>
    <row r="61" spans="1:9" ht="15.75" x14ac:dyDescent="0.25">
      <c r="A61" s="2"/>
      <c r="B61" s="5"/>
      <c r="C61" s="24"/>
      <c r="D61" s="3"/>
      <c r="F61" s="30"/>
      <c r="H61" s="30"/>
      <c r="I61" s="31"/>
    </row>
    <row r="62" spans="1:9" ht="15.75" x14ac:dyDescent="0.25">
      <c r="A62" s="2"/>
      <c r="B62" s="5"/>
      <c r="C62" s="24"/>
      <c r="D62" s="3"/>
      <c r="F62" s="30"/>
      <c r="H62" s="30"/>
      <c r="I62" s="31"/>
    </row>
    <row r="63" spans="1:9" ht="15.75" x14ac:dyDescent="0.25">
      <c r="A63" s="2"/>
      <c r="B63" s="5"/>
      <c r="C63" s="24"/>
      <c r="D63" s="3"/>
      <c r="E63" s="1"/>
      <c r="F63" s="30"/>
      <c r="H63" s="30"/>
      <c r="I63" s="31"/>
    </row>
    <row r="64" spans="1:9" ht="15.75" x14ac:dyDescent="0.25">
      <c r="A64" s="6"/>
      <c r="C64" s="25"/>
      <c r="D64" s="4"/>
      <c r="E64" s="1"/>
      <c r="F64" s="30"/>
      <c r="H64" s="30"/>
      <c r="I64" s="31"/>
    </row>
    <row r="65" spans="5:9" ht="15.75" x14ac:dyDescent="0.25">
      <c r="E65" s="1"/>
      <c r="F65" s="30"/>
      <c r="H65" s="31"/>
      <c r="I65" s="31"/>
    </row>
    <row r="66" spans="5:9" x14ac:dyDescent="0.25">
      <c r="F66" s="30"/>
      <c r="H66" s="31"/>
      <c r="I66" s="31"/>
    </row>
    <row r="67" spans="5:9" x14ac:dyDescent="0.25">
      <c r="F67" s="30"/>
      <c r="H67" s="31"/>
      <c r="I67" s="31"/>
    </row>
  </sheetData>
  <mergeCells count="6">
    <mergeCell ref="A1:F1"/>
    <mergeCell ref="A17:B17"/>
    <mergeCell ref="A31:B31"/>
    <mergeCell ref="A59:B59"/>
    <mergeCell ref="A60:E60"/>
    <mergeCell ref="A45:B45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E1D4-F3A5-4578-9F21-E0F04FD23851}">
  <dimension ref="A1:AE406"/>
  <sheetViews>
    <sheetView tabSelected="1" topLeftCell="P52" workbookViewId="0">
      <selection activeCell="V60" sqref="V60"/>
    </sheetView>
  </sheetViews>
  <sheetFormatPr defaultRowHeight="15" x14ac:dyDescent="0.25"/>
  <cols>
    <col min="1" max="1" width="9.140625" style="67"/>
    <col min="2" max="2" width="28.140625" style="67" customWidth="1"/>
    <col min="3" max="3" width="11.5703125" style="67" bestFit="1" customWidth="1"/>
    <col min="4" max="6" width="9.140625" style="67"/>
    <col min="7" max="7" width="36.28515625" style="67" bestFit="1" customWidth="1"/>
    <col min="8" max="14" width="9.140625" style="67"/>
    <col min="15" max="15" width="41.28515625" style="67" customWidth="1"/>
    <col min="16" max="16" width="7.28515625" style="67" bestFit="1" customWidth="1"/>
    <col min="17" max="17" width="9.7109375" style="67" bestFit="1" customWidth="1"/>
    <col min="18" max="18" width="12.28515625" style="67" bestFit="1" customWidth="1"/>
    <col min="19" max="19" width="11.28515625" style="67" customWidth="1"/>
    <col min="20" max="20" width="5.140625" style="67" bestFit="1" customWidth="1"/>
    <col min="21" max="21" width="36.28515625" style="67" bestFit="1" customWidth="1"/>
    <col min="22" max="22" width="30.42578125" style="67" customWidth="1"/>
    <col min="23" max="24" width="10.5703125" style="67" bestFit="1" customWidth="1"/>
    <col min="25" max="25" width="11.5703125" style="67" bestFit="1" customWidth="1"/>
    <col min="26" max="27" width="13.28515625" style="67" bestFit="1" customWidth="1"/>
    <col min="28" max="16384" width="9.140625" style="67"/>
  </cols>
  <sheetData>
    <row r="1" spans="1:23" ht="25.5" x14ac:dyDescent="0.25">
      <c r="A1" s="185" t="s">
        <v>1092</v>
      </c>
      <c r="B1" s="185" t="s">
        <v>1093</v>
      </c>
      <c r="C1" s="185" t="s">
        <v>1094</v>
      </c>
      <c r="D1" s="185" t="s">
        <v>1095</v>
      </c>
      <c r="E1" s="185" t="s">
        <v>1096</v>
      </c>
      <c r="F1" s="185" t="s">
        <v>1097</v>
      </c>
      <c r="G1" s="185" t="s">
        <v>1098</v>
      </c>
      <c r="H1" s="185" t="s">
        <v>1099</v>
      </c>
      <c r="I1" s="185" t="s">
        <v>1100</v>
      </c>
      <c r="J1" s="185" t="s">
        <v>1101</v>
      </c>
      <c r="K1" s="185" t="s">
        <v>1102</v>
      </c>
      <c r="L1" s="185" t="s">
        <v>1103</v>
      </c>
      <c r="M1" s="185" t="s">
        <v>1104</v>
      </c>
      <c r="N1" s="185" t="s">
        <v>1105</v>
      </c>
      <c r="O1" s="185" t="s">
        <v>1106</v>
      </c>
      <c r="P1" s="184" t="s">
        <v>1107</v>
      </c>
      <c r="V1" s="67" t="s">
        <v>1482</v>
      </c>
      <c r="W1" s="67" t="s">
        <v>1483</v>
      </c>
    </row>
    <row r="2" spans="1:23" x14ac:dyDescent="0.25">
      <c r="A2" s="114" t="s">
        <v>1108</v>
      </c>
      <c r="B2" s="114" t="s">
        <v>1109</v>
      </c>
      <c r="C2" s="114" t="s">
        <v>1110</v>
      </c>
      <c r="D2" s="116">
        <v>46030</v>
      </c>
      <c r="E2" s="116">
        <v>46030</v>
      </c>
      <c r="F2" s="114" t="s">
        <v>1111</v>
      </c>
      <c r="G2" s="114" t="s">
        <v>1112</v>
      </c>
      <c r="H2" s="117">
        <v>1</v>
      </c>
      <c r="I2" s="114" t="s">
        <v>1113</v>
      </c>
      <c r="J2" s="188">
        <v>106116</v>
      </c>
      <c r="K2" s="188">
        <v>106116</v>
      </c>
      <c r="L2" s="114" t="s">
        <v>1114</v>
      </c>
      <c r="M2" s="188">
        <v>114605.28000000001</v>
      </c>
      <c r="N2" s="114" t="s">
        <v>1115</v>
      </c>
      <c r="O2" s="114"/>
      <c r="P2" s="67" t="str">
        <f>"T"&amp;MONTH(E2)</f>
        <v>T1</v>
      </c>
      <c r="Q2" s="181">
        <f>-(J2*H2)</f>
        <v>-106116</v>
      </c>
      <c r="R2" s="183">
        <f>ROUND((Q2*8%)+Q2,0)</f>
        <v>-114605</v>
      </c>
      <c r="U2" s="67" t="s">
        <v>1470</v>
      </c>
      <c r="V2" s="186">
        <f t="shared" ref="V2:V13" si="0">SUMIF(P:P,U2,M:M)</f>
        <v>5238118.8000000017</v>
      </c>
      <c r="W2" s="186">
        <f t="shared" ref="W2:W13" si="1">-SUMIF(P:P,U2,R:R)</f>
        <v>5238114</v>
      </c>
    </row>
    <row r="3" spans="1:23" x14ac:dyDescent="0.25">
      <c r="A3" s="114" t="s">
        <v>1108</v>
      </c>
      <c r="B3" s="114" t="s">
        <v>1109</v>
      </c>
      <c r="C3" s="114" t="s">
        <v>1116</v>
      </c>
      <c r="D3" s="116">
        <v>46030</v>
      </c>
      <c r="E3" s="116">
        <v>46030</v>
      </c>
      <c r="F3" s="114" t="s">
        <v>1117</v>
      </c>
      <c r="G3" s="114" t="s">
        <v>1118</v>
      </c>
      <c r="H3" s="117">
        <v>1</v>
      </c>
      <c r="I3" s="114" t="s">
        <v>1113</v>
      </c>
      <c r="J3" s="188">
        <v>22340</v>
      </c>
      <c r="K3" s="188">
        <v>22340</v>
      </c>
      <c r="L3" s="114" t="s">
        <v>1114</v>
      </c>
      <c r="M3" s="188">
        <v>24127.200000000001</v>
      </c>
      <c r="N3" s="114" t="s">
        <v>1115</v>
      </c>
      <c r="O3" s="114"/>
      <c r="P3" s="67" t="str">
        <f t="shared" ref="P3:P66" si="2">"T"&amp;MONTH(E3)</f>
        <v>T1</v>
      </c>
      <c r="Q3" s="181">
        <f t="shared" ref="Q3:Q66" si="3">-(J3*H3)</f>
        <v>-22340</v>
      </c>
      <c r="R3" s="183">
        <f t="shared" ref="R3:R66" si="4">ROUND((Q3*8%)+Q3,0)</f>
        <v>-24127</v>
      </c>
      <c r="U3" s="67" t="s">
        <v>1471</v>
      </c>
      <c r="V3" s="186">
        <f t="shared" si="0"/>
        <v>5109046.9200000018</v>
      </c>
      <c r="W3" s="186">
        <f t="shared" si="1"/>
        <v>5109047</v>
      </c>
    </row>
    <row r="4" spans="1:23" x14ac:dyDescent="0.25">
      <c r="A4" s="114" t="s">
        <v>1108</v>
      </c>
      <c r="B4" s="114" t="s">
        <v>1109</v>
      </c>
      <c r="C4" s="114" t="s">
        <v>1119</v>
      </c>
      <c r="D4" s="116">
        <v>46027</v>
      </c>
      <c r="E4" s="116">
        <v>46027</v>
      </c>
      <c r="F4" s="114" t="s">
        <v>1111</v>
      </c>
      <c r="G4" s="114" t="s">
        <v>1112</v>
      </c>
      <c r="H4" s="117">
        <v>1</v>
      </c>
      <c r="I4" s="114" t="s">
        <v>1113</v>
      </c>
      <c r="J4" s="188">
        <v>106116</v>
      </c>
      <c r="K4" s="188">
        <v>106116</v>
      </c>
      <c r="L4" s="114" t="s">
        <v>1114</v>
      </c>
      <c r="M4" s="188">
        <v>114605.28000000001</v>
      </c>
      <c r="N4" s="114" t="s">
        <v>1120</v>
      </c>
      <c r="O4" s="114"/>
      <c r="P4" s="67" t="str">
        <f t="shared" si="2"/>
        <v>T1</v>
      </c>
      <c r="Q4" s="181">
        <f t="shared" si="3"/>
        <v>-106116</v>
      </c>
      <c r="R4" s="183">
        <f t="shared" si="4"/>
        <v>-114605</v>
      </c>
      <c r="U4" s="67" t="s">
        <v>1472</v>
      </c>
      <c r="V4" s="186">
        <f t="shared" si="0"/>
        <v>6924416.7600000026</v>
      </c>
      <c r="W4" s="186">
        <f t="shared" si="1"/>
        <v>6924409</v>
      </c>
    </row>
    <row r="5" spans="1:23" x14ac:dyDescent="0.25">
      <c r="A5" s="114" t="s">
        <v>1108</v>
      </c>
      <c r="B5" s="114" t="s">
        <v>1109</v>
      </c>
      <c r="C5" s="114" t="s">
        <v>1121</v>
      </c>
      <c r="D5" s="116">
        <v>46027</v>
      </c>
      <c r="E5" s="116">
        <v>46027</v>
      </c>
      <c r="F5" s="114" t="s">
        <v>1111</v>
      </c>
      <c r="G5" s="114" t="s">
        <v>1112</v>
      </c>
      <c r="H5" s="117">
        <v>1</v>
      </c>
      <c r="I5" s="114" t="s">
        <v>1113</v>
      </c>
      <c r="J5" s="188">
        <v>106116</v>
      </c>
      <c r="K5" s="188">
        <v>106116</v>
      </c>
      <c r="L5" s="114" t="s">
        <v>1114</v>
      </c>
      <c r="M5" s="188">
        <v>114605.28000000001</v>
      </c>
      <c r="N5" s="114" t="s">
        <v>1120</v>
      </c>
      <c r="O5" s="114"/>
      <c r="P5" s="67" t="str">
        <f t="shared" si="2"/>
        <v>T1</v>
      </c>
      <c r="Q5" s="181">
        <f t="shared" si="3"/>
        <v>-106116</v>
      </c>
      <c r="R5" s="183">
        <f t="shared" si="4"/>
        <v>-114605</v>
      </c>
      <c r="U5" s="67" t="s">
        <v>1473</v>
      </c>
      <c r="V5" s="186">
        <f t="shared" si="0"/>
        <v>3175463.5200000014</v>
      </c>
      <c r="W5" s="186">
        <f t="shared" si="1"/>
        <v>3175455</v>
      </c>
    </row>
    <row r="6" spans="1:23" x14ac:dyDescent="0.25">
      <c r="A6" s="114" t="s">
        <v>1108</v>
      </c>
      <c r="B6" s="114" t="s">
        <v>1109</v>
      </c>
      <c r="C6" s="114" t="s">
        <v>1122</v>
      </c>
      <c r="D6" s="116">
        <v>46034</v>
      </c>
      <c r="E6" s="116">
        <v>46034</v>
      </c>
      <c r="F6" s="114" t="s">
        <v>1123</v>
      </c>
      <c r="G6" s="114" t="s">
        <v>1124</v>
      </c>
      <c r="H6" s="117">
        <v>1</v>
      </c>
      <c r="I6" s="114" t="s">
        <v>1113</v>
      </c>
      <c r="J6" s="188">
        <v>19717</v>
      </c>
      <c r="K6" s="188">
        <v>19717</v>
      </c>
      <c r="L6" s="114" t="s">
        <v>1114</v>
      </c>
      <c r="M6" s="188">
        <v>21294.36</v>
      </c>
      <c r="N6" s="114" t="s">
        <v>1125</v>
      </c>
      <c r="O6" s="114"/>
      <c r="P6" s="67" t="str">
        <f t="shared" si="2"/>
        <v>T1</v>
      </c>
      <c r="Q6" s="181">
        <f t="shared" si="3"/>
        <v>-19717</v>
      </c>
      <c r="R6" s="183">
        <f t="shared" si="4"/>
        <v>-21294</v>
      </c>
      <c r="U6" s="67" t="s">
        <v>1474</v>
      </c>
      <c r="V6" s="186">
        <f t="shared" si="0"/>
        <v>3770800.5599999991</v>
      </c>
      <c r="W6" s="186">
        <f t="shared" si="1"/>
        <v>3770791</v>
      </c>
    </row>
    <row r="7" spans="1:23" x14ac:dyDescent="0.25">
      <c r="A7" s="114" t="s">
        <v>1108</v>
      </c>
      <c r="B7" s="114" t="s">
        <v>1109</v>
      </c>
      <c r="C7" s="114" t="s">
        <v>1126</v>
      </c>
      <c r="D7" s="116">
        <v>46051</v>
      </c>
      <c r="E7" s="116">
        <v>46051</v>
      </c>
      <c r="F7" s="114" t="s">
        <v>1127</v>
      </c>
      <c r="G7" s="114" t="s">
        <v>1128</v>
      </c>
      <c r="H7" s="117">
        <v>1</v>
      </c>
      <c r="I7" s="114" t="s">
        <v>1129</v>
      </c>
      <c r="J7" s="188">
        <v>30884</v>
      </c>
      <c r="K7" s="188">
        <v>30884</v>
      </c>
      <c r="L7" s="114" t="s">
        <v>1114</v>
      </c>
      <c r="M7" s="188">
        <v>33354.720000000001</v>
      </c>
      <c r="N7" s="114" t="s">
        <v>1125</v>
      </c>
      <c r="O7" s="114"/>
      <c r="P7" s="67" t="str">
        <f t="shared" si="2"/>
        <v>T1</v>
      </c>
      <c r="Q7" s="181">
        <f t="shared" si="3"/>
        <v>-30884</v>
      </c>
      <c r="R7" s="183">
        <f t="shared" si="4"/>
        <v>-33355</v>
      </c>
      <c r="U7" s="67" t="s">
        <v>1475</v>
      </c>
      <c r="V7" s="186">
        <f t="shared" si="0"/>
        <v>4134284.2800000007</v>
      </c>
      <c r="W7" s="186">
        <f t="shared" si="1"/>
        <v>4134277</v>
      </c>
    </row>
    <row r="8" spans="1:23" x14ac:dyDescent="0.25">
      <c r="A8" s="114" t="s">
        <v>1108</v>
      </c>
      <c r="B8" s="114" t="s">
        <v>1109</v>
      </c>
      <c r="C8" s="114" t="s">
        <v>1130</v>
      </c>
      <c r="D8" s="116">
        <v>46029</v>
      </c>
      <c r="E8" s="116">
        <v>46029</v>
      </c>
      <c r="F8" s="114" t="s">
        <v>1111</v>
      </c>
      <c r="G8" s="114" t="s">
        <v>1112</v>
      </c>
      <c r="H8" s="117">
        <v>2</v>
      </c>
      <c r="I8" s="114" t="s">
        <v>1113</v>
      </c>
      <c r="J8" s="188">
        <v>106116</v>
      </c>
      <c r="K8" s="188">
        <v>212232</v>
      </c>
      <c r="L8" s="114" t="s">
        <v>1114</v>
      </c>
      <c r="M8" s="188">
        <v>229210.56000000003</v>
      </c>
      <c r="N8" s="114" t="s">
        <v>1131</v>
      </c>
      <c r="O8" s="114"/>
      <c r="P8" s="67" t="str">
        <f t="shared" si="2"/>
        <v>T1</v>
      </c>
      <c r="Q8" s="181">
        <f t="shared" si="3"/>
        <v>-212232</v>
      </c>
      <c r="R8" s="183">
        <f t="shared" si="4"/>
        <v>-229211</v>
      </c>
      <c r="U8" s="67" t="s">
        <v>1476</v>
      </c>
      <c r="V8" s="186">
        <f t="shared" si="0"/>
        <v>0</v>
      </c>
      <c r="W8" s="186">
        <f t="shared" si="1"/>
        <v>0</v>
      </c>
    </row>
    <row r="9" spans="1:23" x14ac:dyDescent="0.25">
      <c r="A9" s="114" t="s">
        <v>1108</v>
      </c>
      <c r="B9" s="114" t="s">
        <v>1109</v>
      </c>
      <c r="C9" s="114" t="s">
        <v>1132</v>
      </c>
      <c r="D9" s="116">
        <v>46044</v>
      </c>
      <c r="E9" s="116">
        <v>46044</v>
      </c>
      <c r="F9" s="114" t="s">
        <v>1123</v>
      </c>
      <c r="G9" s="114" t="s">
        <v>1124</v>
      </c>
      <c r="H9" s="117">
        <v>1</v>
      </c>
      <c r="I9" s="114" t="s">
        <v>1113</v>
      </c>
      <c r="J9" s="188">
        <v>19717</v>
      </c>
      <c r="K9" s="188">
        <v>19717</v>
      </c>
      <c r="L9" s="114" t="s">
        <v>1114</v>
      </c>
      <c r="M9" s="188">
        <v>21294.36</v>
      </c>
      <c r="N9" s="114" t="s">
        <v>1131</v>
      </c>
      <c r="O9" s="114"/>
      <c r="P9" s="67" t="str">
        <f t="shared" si="2"/>
        <v>T1</v>
      </c>
      <c r="Q9" s="181">
        <f t="shared" si="3"/>
        <v>-19717</v>
      </c>
      <c r="R9" s="183">
        <f t="shared" si="4"/>
        <v>-21294</v>
      </c>
      <c r="U9" s="67" t="s">
        <v>1477</v>
      </c>
      <c r="V9" s="186">
        <f t="shared" si="0"/>
        <v>0</v>
      </c>
      <c r="W9" s="186">
        <f t="shared" si="1"/>
        <v>0</v>
      </c>
    </row>
    <row r="10" spans="1:23" x14ac:dyDescent="0.25">
      <c r="A10" s="114" t="s">
        <v>1108</v>
      </c>
      <c r="B10" s="114" t="s">
        <v>1109</v>
      </c>
      <c r="C10" s="114" t="s">
        <v>1133</v>
      </c>
      <c r="D10" s="116">
        <v>46046</v>
      </c>
      <c r="E10" s="116">
        <v>46046</v>
      </c>
      <c r="F10" s="114" t="s">
        <v>1127</v>
      </c>
      <c r="G10" s="114" t="s">
        <v>1128</v>
      </c>
      <c r="H10" s="117">
        <v>1</v>
      </c>
      <c r="I10" s="114" t="s">
        <v>1129</v>
      </c>
      <c r="J10" s="188">
        <v>37664</v>
      </c>
      <c r="K10" s="188">
        <v>37664</v>
      </c>
      <c r="L10" s="114" t="s">
        <v>1114</v>
      </c>
      <c r="M10" s="188">
        <v>40677.120000000003</v>
      </c>
      <c r="N10" s="114" t="s">
        <v>1134</v>
      </c>
      <c r="O10" s="114"/>
      <c r="P10" s="67" t="str">
        <f t="shared" si="2"/>
        <v>T1</v>
      </c>
      <c r="Q10" s="181">
        <f t="shared" si="3"/>
        <v>-37664</v>
      </c>
      <c r="R10" s="183">
        <f t="shared" si="4"/>
        <v>-40677</v>
      </c>
      <c r="U10" s="67" t="s">
        <v>1478</v>
      </c>
      <c r="V10" s="186">
        <f t="shared" si="0"/>
        <v>0</v>
      </c>
      <c r="W10" s="186">
        <f t="shared" si="1"/>
        <v>0</v>
      </c>
    </row>
    <row r="11" spans="1:23" x14ac:dyDescent="0.25">
      <c r="A11" s="114" t="s">
        <v>1108</v>
      </c>
      <c r="B11" s="114" t="s">
        <v>1109</v>
      </c>
      <c r="C11" s="114" t="s">
        <v>1135</v>
      </c>
      <c r="D11" s="116">
        <v>46046</v>
      </c>
      <c r="E11" s="116">
        <v>46046</v>
      </c>
      <c r="F11" s="114" t="s">
        <v>1123</v>
      </c>
      <c r="G11" s="114" t="s">
        <v>1124</v>
      </c>
      <c r="H11" s="117">
        <v>1</v>
      </c>
      <c r="I11" s="114" t="s">
        <v>1113</v>
      </c>
      <c r="J11" s="188">
        <v>19717</v>
      </c>
      <c r="K11" s="188">
        <v>19717</v>
      </c>
      <c r="L11" s="114" t="s">
        <v>1114</v>
      </c>
      <c r="M11" s="188">
        <v>21294.36</v>
      </c>
      <c r="N11" s="114" t="s">
        <v>1134</v>
      </c>
      <c r="O11" s="114"/>
      <c r="P11" s="67" t="str">
        <f t="shared" si="2"/>
        <v>T1</v>
      </c>
      <c r="Q11" s="181">
        <f t="shared" si="3"/>
        <v>-19717</v>
      </c>
      <c r="R11" s="183">
        <f t="shared" si="4"/>
        <v>-21294</v>
      </c>
      <c r="U11" s="67" t="s">
        <v>1479</v>
      </c>
      <c r="V11" s="186">
        <f t="shared" si="0"/>
        <v>0</v>
      </c>
      <c r="W11" s="186">
        <f t="shared" si="1"/>
        <v>0</v>
      </c>
    </row>
    <row r="12" spans="1:23" x14ac:dyDescent="0.25">
      <c r="A12" s="114" t="s">
        <v>1108</v>
      </c>
      <c r="B12" s="114" t="s">
        <v>1109</v>
      </c>
      <c r="C12" s="114" t="s">
        <v>1135</v>
      </c>
      <c r="D12" s="116">
        <v>46046</v>
      </c>
      <c r="E12" s="116">
        <v>46046</v>
      </c>
      <c r="F12" s="114" t="s">
        <v>1127</v>
      </c>
      <c r="G12" s="114" t="s">
        <v>1128</v>
      </c>
      <c r="H12" s="117">
        <v>1</v>
      </c>
      <c r="I12" s="114" t="s">
        <v>1129</v>
      </c>
      <c r="J12" s="188">
        <v>37664</v>
      </c>
      <c r="K12" s="188">
        <v>37664</v>
      </c>
      <c r="L12" s="114" t="s">
        <v>1114</v>
      </c>
      <c r="M12" s="188">
        <v>40677.120000000003</v>
      </c>
      <c r="N12" s="114" t="s">
        <v>1134</v>
      </c>
      <c r="O12" s="114"/>
      <c r="P12" s="67" t="str">
        <f t="shared" si="2"/>
        <v>T1</v>
      </c>
      <c r="Q12" s="181">
        <f t="shared" si="3"/>
        <v>-37664</v>
      </c>
      <c r="R12" s="183">
        <f t="shared" si="4"/>
        <v>-40677</v>
      </c>
      <c r="U12" s="67" t="s">
        <v>1480</v>
      </c>
      <c r="V12" s="186">
        <f t="shared" si="0"/>
        <v>0</v>
      </c>
      <c r="W12" s="186">
        <f t="shared" si="1"/>
        <v>0</v>
      </c>
    </row>
    <row r="13" spans="1:23" x14ac:dyDescent="0.25">
      <c r="A13" s="114" t="s">
        <v>1108</v>
      </c>
      <c r="B13" s="114" t="s">
        <v>1109</v>
      </c>
      <c r="C13" s="114" t="s">
        <v>1136</v>
      </c>
      <c r="D13" s="116">
        <v>46028</v>
      </c>
      <c r="E13" s="116">
        <v>46028</v>
      </c>
      <c r="F13" s="114" t="s">
        <v>1123</v>
      </c>
      <c r="G13" s="114" t="s">
        <v>1124</v>
      </c>
      <c r="H13" s="117">
        <v>2</v>
      </c>
      <c r="I13" s="114" t="s">
        <v>1113</v>
      </c>
      <c r="J13" s="188">
        <v>19717</v>
      </c>
      <c r="K13" s="188">
        <v>39434</v>
      </c>
      <c r="L13" s="114" t="s">
        <v>1114</v>
      </c>
      <c r="M13" s="188">
        <v>42588.72</v>
      </c>
      <c r="N13" s="114" t="s">
        <v>1137</v>
      </c>
      <c r="O13" s="114"/>
      <c r="P13" s="67" t="str">
        <f t="shared" si="2"/>
        <v>T1</v>
      </c>
      <c r="Q13" s="181">
        <f t="shared" si="3"/>
        <v>-39434</v>
      </c>
      <c r="R13" s="183">
        <f t="shared" si="4"/>
        <v>-42589</v>
      </c>
      <c r="U13" s="67" t="s">
        <v>1481</v>
      </c>
      <c r="V13" s="186">
        <f t="shared" si="0"/>
        <v>0</v>
      </c>
      <c r="W13" s="186">
        <f t="shared" si="1"/>
        <v>0</v>
      </c>
    </row>
    <row r="14" spans="1:23" x14ac:dyDescent="0.25">
      <c r="A14" s="114" t="s">
        <v>1108</v>
      </c>
      <c r="B14" s="114" t="s">
        <v>1109</v>
      </c>
      <c r="C14" s="114" t="s">
        <v>1138</v>
      </c>
      <c r="D14" s="116">
        <v>46028</v>
      </c>
      <c r="E14" s="116">
        <v>46028</v>
      </c>
      <c r="F14" s="114" t="s">
        <v>1127</v>
      </c>
      <c r="G14" s="114" t="s">
        <v>1128</v>
      </c>
      <c r="H14" s="117">
        <v>2</v>
      </c>
      <c r="I14" s="114" t="s">
        <v>1129</v>
      </c>
      <c r="J14" s="188">
        <v>37664</v>
      </c>
      <c r="K14" s="188">
        <v>75328</v>
      </c>
      <c r="L14" s="114" t="s">
        <v>1114</v>
      </c>
      <c r="M14" s="188">
        <v>81354.240000000005</v>
      </c>
      <c r="N14" s="114" t="s">
        <v>1137</v>
      </c>
      <c r="O14" s="114"/>
      <c r="P14" s="67" t="str">
        <f t="shared" si="2"/>
        <v>T1</v>
      </c>
      <c r="Q14" s="181">
        <f t="shared" si="3"/>
        <v>-75328</v>
      </c>
      <c r="R14" s="183">
        <f t="shared" si="4"/>
        <v>-81354</v>
      </c>
    </row>
    <row r="15" spans="1:23" x14ac:dyDescent="0.25">
      <c r="A15" s="114" t="s">
        <v>1108</v>
      </c>
      <c r="B15" s="114" t="s">
        <v>1109</v>
      </c>
      <c r="C15" s="114" t="s">
        <v>1139</v>
      </c>
      <c r="D15" s="116">
        <v>46034</v>
      </c>
      <c r="E15" s="116">
        <v>46034</v>
      </c>
      <c r="F15" s="114" t="s">
        <v>1123</v>
      </c>
      <c r="G15" s="114" t="s">
        <v>1124</v>
      </c>
      <c r="H15" s="117">
        <v>1</v>
      </c>
      <c r="I15" s="114" t="s">
        <v>1113</v>
      </c>
      <c r="J15" s="188">
        <v>19717</v>
      </c>
      <c r="K15" s="188">
        <v>19717</v>
      </c>
      <c r="L15" s="114" t="s">
        <v>1114</v>
      </c>
      <c r="M15" s="188">
        <v>21294.36</v>
      </c>
      <c r="N15" s="114" t="s">
        <v>1137</v>
      </c>
      <c r="O15" s="114"/>
      <c r="P15" s="67" t="str">
        <f t="shared" si="2"/>
        <v>T1</v>
      </c>
      <c r="Q15" s="181">
        <f t="shared" si="3"/>
        <v>-19717</v>
      </c>
      <c r="R15" s="183">
        <f t="shared" si="4"/>
        <v>-21294</v>
      </c>
    </row>
    <row r="16" spans="1:23" x14ac:dyDescent="0.25">
      <c r="A16" s="114" t="s">
        <v>1108</v>
      </c>
      <c r="B16" s="114" t="s">
        <v>1109</v>
      </c>
      <c r="C16" s="114" t="s">
        <v>1140</v>
      </c>
      <c r="D16" s="116">
        <v>46042</v>
      </c>
      <c r="E16" s="116">
        <v>46042</v>
      </c>
      <c r="F16" s="114" t="s">
        <v>1127</v>
      </c>
      <c r="G16" s="114" t="s">
        <v>1128</v>
      </c>
      <c r="H16" s="117">
        <v>1</v>
      </c>
      <c r="I16" s="114" t="s">
        <v>1129</v>
      </c>
      <c r="J16" s="188">
        <v>37664</v>
      </c>
      <c r="K16" s="188">
        <v>37664</v>
      </c>
      <c r="L16" s="114" t="s">
        <v>1114</v>
      </c>
      <c r="M16" s="188">
        <v>40677.120000000003</v>
      </c>
      <c r="N16" s="114" t="s">
        <v>1137</v>
      </c>
      <c r="O16" s="114"/>
      <c r="P16" s="67" t="str">
        <f t="shared" si="2"/>
        <v>T1</v>
      </c>
      <c r="Q16" s="181">
        <f t="shared" si="3"/>
        <v>-37664</v>
      </c>
      <c r="R16" s="183">
        <f t="shared" si="4"/>
        <v>-40677</v>
      </c>
    </row>
    <row r="17" spans="1:18" x14ac:dyDescent="0.25">
      <c r="A17" s="114" t="s">
        <v>1108</v>
      </c>
      <c r="B17" s="114" t="s">
        <v>1109</v>
      </c>
      <c r="C17" s="114" t="s">
        <v>1141</v>
      </c>
      <c r="D17" s="116">
        <v>46052</v>
      </c>
      <c r="E17" s="116">
        <v>46052</v>
      </c>
      <c r="F17" s="114" t="s">
        <v>1123</v>
      </c>
      <c r="G17" s="114" t="s">
        <v>1124</v>
      </c>
      <c r="H17" s="117">
        <v>1</v>
      </c>
      <c r="I17" s="114" t="s">
        <v>1113</v>
      </c>
      <c r="J17" s="188">
        <v>16759</v>
      </c>
      <c r="K17" s="188">
        <v>16759</v>
      </c>
      <c r="L17" s="114" t="s">
        <v>1114</v>
      </c>
      <c r="M17" s="188">
        <v>18099.72</v>
      </c>
      <c r="N17" s="114" t="s">
        <v>1137</v>
      </c>
      <c r="O17" s="114"/>
      <c r="P17" s="67" t="str">
        <f t="shared" si="2"/>
        <v>T1</v>
      </c>
      <c r="Q17" s="181">
        <f t="shared" si="3"/>
        <v>-16759</v>
      </c>
      <c r="R17" s="183">
        <f t="shared" si="4"/>
        <v>-18100</v>
      </c>
    </row>
    <row r="18" spans="1:18" x14ac:dyDescent="0.25">
      <c r="A18" s="114" t="s">
        <v>1108</v>
      </c>
      <c r="B18" s="114" t="s">
        <v>1109</v>
      </c>
      <c r="C18" s="114" t="s">
        <v>1142</v>
      </c>
      <c r="D18" s="116">
        <v>46034</v>
      </c>
      <c r="E18" s="116">
        <v>46034</v>
      </c>
      <c r="F18" s="114" t="s">
        <v>1123</v>
      </c>
      <c r="G18" s="114" t="s">
        <v>1124</v>
      </c>
      <c r="H18" s="117">
        <v>1</v>
      </c>
      <c r="I18" s="114" t="s">
        <v>1113</v>
      </c>
      <c r="J18" s="188">
        <v>19717</v>
      </c>
      <c r="K18" s="188">
        <v>19717</v>
      </c>
      <c r="L18" s="114" t="s">
        <v>1114</v>
      </c>
      <c r="M18" s="188">
        <v>21294.36</v>
      </c>
      <c r="N18" s="114" t="s">
        <v>1143</v>
      </c>
      <c r="O18" s="114"/>
      <c r="P18" s="67" t="str">
        <f t="shared" si="2"/>
        <v>T1</v>
      </c>
      <c r="Q18" s="181">
        <f t="shared" si="3"/>
        <v>-19717</v>
      </c>
      <c r="R18" s="183">
        <f t="shared" si="4"/>
        <v>-21294</v>
      </c>
    </row>
    <row r="19" spans="1:18" x14ac:dyDescent="0.25">
      <c r="A19" s="177" t="s">
        <v>1108</v>
      </c>
      <c r="B19" s="114" t="s">
        <v>1109</v>
      </c>
      <c r="C19" s="114" t="s">
        <v>1144</v>
      </c>
      <c r="D19" s="116">
        <v>46036</v>
      </c>
      <c r="E19" s="116">
        <v>46036</v>
      </c>
      <c r="F19" s="114" t="s">
        <v>1123</v>
      </c>
      <c r="G19" s="114" t="s">
        <v>1124</v>
      </c>
      <c r="H19" s="117">
        <v>1</v>
      </c>
      <c r="I19" s="114" t="s">
        <v>1113</v>
      </c>
      <c r="J19" s="188">
        <v>19717</v>
      </c>
      <c r="K19" s="188">
        <v>19717</v>
      </c>
      <c r="L19" s="114" t="s">
        <v>1114</v>
      </c>
      <c r="M19" s="188">
        <v>21294.36</v>
      </c>
      <c r="N19" s="114" t="s">
        <v>1145</v>
      </c>
      <c r="O19" s="114"/>
      <c r="P19" s="67" t="str">
        <f t="shared" si="2"/>
        <v>T1</v>
      </c>
      <c r="Q19" s="181">
        <f t="shared" si="3"/>
        <v>-19717</v>
      </c>
      <c r="R19" s="183">
        <f t="shared" si="4"/>
        <v>-21294</v>
      </c>
    </row>
    <row r="20" spans="1:18" x14ac:dyDescent="0.25">
      <c r="A20" s="114" t="s">
        <v>1108</v>
      </c>
      <c r="B20" s="114" t="s">
        <v>1109</v>
      </c>
      <c r="C20" s="114" t="s">
        <v>1146</v>
      </c>
      <c r="D20" s="116">
        <v>46047</v>
      </c>
      <c r="E20" s="116">
        <v>46047</v>
      </c>
      <c r="F20" s="114" t="s">
        <v>1123</v>
      </c>
      <c r="G20" s="114" t="s">
        <v>1124</v>
      </c>
      <c r="H20" s="117">
        <v>1</v>
      </c>
      <c r="I20" s="114" t="s">
        <v>1113</v>
      </c>
      <c r="J20" s="188">
        <v>19717</v>
      </c>
      <c r="K20" s="188">
        <v>19717</v>
      </c>
      <c r="L20" s="114" t="s">
        <v>1114</v>
      </c>
      <c r="M20" s="188">
        <v>21294.36</v>
      </c>
      <c r="N20" s="114" t="s">
        <v>1147</v>
      </c>
      <c r="O20" s="114"/>
      <c r="P20" s="67" t="str">
        <f t="shared" si="2"/>
        <v>T1</v>
      </c>
      <c r="Q20" s="181">
        <f t="shared" si="3"/>
        <v>-19717</v>
      </c>
      <c r="R20" s="183">
        <f t="shared" si="4"/>
        <v>-21294</v>
      </c>
    </row>
    <row r="21" spans="1:18" x14ac:dyDescent="0.25">
      <c r="A21" s="114" t="s">
        <v>1108</v>
      </c>
      <c r="B21" s="114" t="s">
        <v>1109</v>
      </c>
      <c r="C21" s="114" t="s">
        <v>1148</v>
      </c>
      <c r="D21" s="116">
        <v>46047</v>
      </c>
      <c r="E21" s="116">
        <v>46047</v>
      </c>
      <c r="F21" s="114" t="s">
        <v>1123</v>
      </c>
      <c r="G21" s="114" t="s">
        <v>1124</v>
      </c>
      <c r="H21" s="117">
        <v>2</v>
      </c>
      <c r="I21" s="114" t="s">
        <v>1113</v>
      </c>
      <c r="J21" s="188">
        <v>19717</v>
      </c>
      <c r="K21" s="188">
        <v>39434</v>
      </c>
      <c r="L21" s="114" t="s">
        <v>1114</v>
      </c>
      <c r="M21" s="188">
        <v>42588.72</v>
      </c>
      <c r="N21" s="114" t="s">
        <v>1147</v>
      </c>
      <c r="O21" s="114"/>
      <c r="P21" s="67" t="str">
        <f t="shared" si="2"/>
        <v>T1</v>
      </c>
      <c r="Q21" s="181">
        <f t="shared" si="3"/>
        <v>-39434</v>
      </c>
      <c r="R21" s="183">
        <f t="shared" si="4"/>
        <v>-42589</v>
      </c>
    </row>
    <row r="22" spans="1:18" x14ac:dyDescent="0.25">
      <c r="A22" s="114" t="s">
        <v>1108</v>
      </c>
      <c r="B22" s="114" t="s">
        <v>1109</v>
      </c>
      <c r="C22" s="114" t="s">
        <v>1149</v>
      </c>
      <c r="D22" s="116">
        <v>46053</v>
      </c>
      <c r="E22" s="116">
        <v>46053</v>
      </c>
      <c r="F22" s="114" t="s">
        <v>1127</v>
      </c>
      <c r="G22" s="114" t="s">
        <v>1128</v>
      </c>
      <c r="H22" s="117">
        <v>3</v>
      </c>
      <c r="I22" s="114" t="s">
        <v>1129</v>
      </c>
      <c r="J22" s="188">
        <v>30884</v>
      </c>
      <c r="K22" s="188">
        <v>92652</v>
      </c>
      <c r="L22" s="114" t="s">
        <v>1114</v>
      </c>
      <c r="M22" s="188">
        <v>100064.16</v>
      </c>
      <c r="N22" s="114" t="s">
        <v>1150</v>
      </c>
      <c r="O22" s="114"/>
      <c r="P22" s="67" t="str">
        <f t="shared" si="2"/>
        <v>T1</v>
      </c>
      <c r="Q22" s="181">
        <f t="shared" si="3"/>
        <v>-92652</v>
      </c>
      <c r="R22" s="183">
        <f t="shared" si="4"/>
        <v>-100064</v>
      </c>
    </row>
    <row r="23" spans="1:18" x14ac:dyDescent="0.25">
      <c r="A23" s="114" t="s">
        <v>1108</v>
      </c>
      <c r="B23" s="114" t="s">
        <v>1109</v>
      </c>
      <c r="C23" s="114" t="s">
        <v>1151</v>
      </c>
      <c r="D23" s="116">
        <v>46026</v>
      </c>
      <c r="E23" s="116">
        <v>46026</v>
      </c>
      <c r="F23" s="114" t="s">
        <v>1111</v>
      </c>
      <c r="G23" s="114" t="s">
        <v>1112</v>
      </c>
      <c r="H23" s="117">
        <v>1</v>
      </c>
      <c r="I23" s="114" t="s">
        <v>1113</v>
      </c>
      <c r="J23" s="188">
        <v>106116</v>
      </c>
      <c r="K23" s="188">
        <v>106116</v>
      </c>
      <c r="L23" s="114" t="s">
        <v>1114</v>
      </c>
      <c r="M23" s="188">
        <v>114605.28000000001</v>
      </c>
      <c r="N23" s="114" t="s">
        <v>1152</v>
      </c>
      <c r="O23" s="114"/>
      <c r="P23" s="67" t="str">
        <f t="shared" si="2"/>
        <v>T1</v>
      </c>
      <c r="Q23" s="181">
        <f t="shared" si="3"/>
        <v>-106116</v>
      </c>
      <c r="R23" s="183">
        <f t="shared" si="4"/>
        <v>-114605</v>
      </c>
    </row>
    <row r="24" spans="1:18" x14ac:dyDescent="0.25">
      <c r="A24" s="114" t="s">
        <v>1108</v>
      </c>
      <c r="B24" s="114" t="s">
        <v>1109</v>
      </c>
      <c r="C24" s="114" t="s">
        <v>1153</v>
      </c>
      <c r="D24" s="116">
        <v>46026</v>
      </c>
      <c r="E24" s="116">
        <v>46026</v>
      </c>
      <c r="F24" s="114" t="s">
        <v>1111</v>
      </c>
      <c r="G24" s="114" t="s">
        <v>1112</v>
      </c>
      <c r="H24" s="117">
        <v>1</v>
      </c>
      <c r="I24" s="114" t="s">
        <v>1113</v>
      </c>
      <c r="J24" s="188">
        <v>106116</v>
      </c>
      <c r="K24" s="188">
        <v>106116</v>
      </c>
      <c r="L24" s="114" t="s">
        <v>1114</v>
      </c>
      <c r="M24" s="188">
        <v>114605.28000000001</v>
      </c>
      <c r="N24" s="114" t="s">
        <v>1152</v>
      </c>
      <c r="O24" s="114"/>
      <c r="P24" s="67" t="str">
        <f t="shared" si="2"/>
        <v>T1</v>
      </c>
      <c r="Q24" s="181">
        <f t="shared" si="3"/>
        <v>-106116</v>
      </c>
      <c r="R24" s="183">
        <f t="shared" si="4"/>
        <v>-114605</v>
      </c>
    </row>
    <row r="25" spans="1:18" x14ac:dyDescent="0.25">
      <c r="A25" s="114" t="s">
        <v>1108</v>
      </c>
      <c r="B25" s="114" t="s">
        <v>1109</v>
      </c>
      <c r="C25" s="114" t="s">
        <v>1154</v>
      </c>
      <c r="D25" s="116">
        <v>46030</v>
      </c>
      <c r="E25" s="116">
        <v>46030</v>
      </c>
      <c r="F25" s="114" t="s">
        <v>1123</v>
      </c>
      <c r="G25" s="114" t="s">
        <v>1124</v>
      </c>
      <c r="H25" s="117">
        <v>2</v>
      </c>
      <c r="I25" s="114" t="s">
        <v>1113</v>
      </c>
      <c r="J25" s="188">
        <v>19717</v>
      </c>
      <c r="K25" s="188">
        <v>39434</v>
      </c>
      <c r="L25" s="114" t="s">
        <v>1114</v>
      </c>
      <c r="M25" s="188">
        <v>42588.72</v>
      </c>
      <c r="N25" s="114" t="s">
        <v>1152</v>
      </c>
      <c r="O25" s="114"/>
      <c r="P25" s="67" t="str">
        <f t="shared" si="2"/>
        <v>T1</v>
      </c>
      <c r="Q25" s="181">
        <f t="shared" si="3"/>
        <v>-39434</v>
      </c>
      <c r="R25" s="183">
        <f t="shared" si="4"/>
        <v>-42589</v>
      </c>
    </row>
    <row r="26" spans="1:18" x14ac:dyDescent="0.25">
      <c r="A26" s="114" t="s">
        <v>1108</v>
      </c>
      <c r="B26" s="114" t="s">
        <v>1109</v>
      </c>
      <c r="C26" s="114" t="s">
        <v>1155</v>
      </c>
      <c r="D26" s="116">
        <v>46028</v>
      </c>
      <c r="E26" s="116">
        <v>46028</v>
      </c>
      <c r="F26" s="114" t="s">
        <v>1111</v>
      </c>
      <c r="G26" s="114" t="s">
        <v>1112</v>
      </c>
      <c r="H26" s="117">
        <v>1</v>
      </c>
      <c r="I26" s="114" t="s">
        <v>1113</v>
      </c>
      <c r="J26" s="188">
        <v>106116</v>
      </c>
      <c r="K26" s="188">
        <v>106116</v>
      </c>
      <c r="L26" s="114" t="s">
        <v>1114</v>
      </c>
      <c r="M26" s="188">
        <v>114605.28000000001</v>
      </c>
      <c r="N26" s="114" t="s">
        <v>1156</v>
      </c>
      <c r="O26" s="114"/>
      <c r="P26" s="67" t="str">
        <f t="shared" si="2"/>
        <v>T1</v>
      </c>
      <c r="Q26" s="181">
        <f t="shared" si="3"/>
        <v>-106116</v>
      </c>
      <c r="R26" s="183">
        <f t="shared" si="4"/>
        <v>-114605</v>
      </c>
    </row>
    <row r="27" spans="1:18" x14ac:dyDescent="0.25">
      <c r="A27" s="114" t="s">
        <v>1108</v>
      </c>
      <c r="B27" s="114" t="s">
        <v>1109</v>
      </c>
      <c r="C27" s="114" t="s">
        <v>1157</v>
      </c>
      <c r="D27" s="116">
        <v>46031</v>
      </c>
      <c r="E27" s="116">
        <v>46031</v>
      </c>
      <c r="F27" s="114" t="s">
        <v>1127</v>
      </c>
      <c r="G27" s="114" t="s">
        <v>1128</v>
      </c>
      <c r="H27" s="117">
        <v>1</v>
      </c>
      <c r="I27" s="114" t="s">
        <v>1129</v>
      </c>
      <c r="J27" s="188">
        <v>37664</v>
      </c>
      <c r="K27" s="188">
        <v>37664</v>
      </c>
      <c r="L27" s="114" t="s">
        <v>1114</v>
      </c>
      <c r="M27" s="188">
        <v>40677.120000000003</v>
      </c>
      <c r="N27" s="114" t="s">
        <v>1156</v>
      </c>
      <c r="O27" s="114"/>
      <c r="P27" s="67" t="str">
        <f t="shared" si="2"/>
        <v>T1</v>
      </c>
      <c r="Q27" s="181">
        <f t="shared" si="3"/>
        <v>-37664</v>
      </c>
      <c r="R27" s="183">
        <f t="shared" si="4"/>
        <v>-40677</v>
      </c>
    </row>
    <row r="28" spans="1:18" x14ac:dyDescent="0.25">
      <c r="A28" s="114" t="s">
        <v>1108</v>
      </c>
      <c r="B28" s="114" t="s">
        <v>1109</v>
      </c>
      <c r="C28" s="114" t="s">
        <v>1158</v>
      </c>
      <c r="D28" s="116">
        <v>46049</v>
      </c>
      <c r="E28" s="116">
        <v>46049</v>
      </c>
      <c r="F28" s="114" t="s">
        <v>1111</v>
      </c>
      <c r="G28" s="114" t="s">
        <v>1112</v>
      </c>
      <c r="H28" s="117">
        <v>1</v>
      </c>
      <c r="I28" s="114" t="s">
        <v>1113</v>
      </c>
      <c r="J28" s="188">
        <v>106116</v>
      </c>
      <c r="K28" s="188">
        <v>106116</v>
      </c>
      <c r="L28" s="114" t="s">
        <v>1114</v>
      </c>
      <c r="M28" s="188">
        <v>114605.28000000001</v>
      </c>
      <c r="N28" s="114" t="s">
        <v>1156</v>
      </c>
      <c r="O28" s="114"/>
      <c r="P28" s="67" t="str">
        <f t="shared" si="2"/>
        <v>T1</v>
      </c>
      <c r="Q28" s="181">
        <f t="shared" si="3"/>
        <v>-106116</v>
      </c>
      <c r="R28" s="183">
        <f t="shared" si="4"/>
        <v>-114605</v>
      </c>
    </row>
    <row r="29" spans="1:18" x14ac:dyDescent="0.25">
      <c r="A29" s="114" t="s">
        <v>1108</v>
      </c>
      <c r="B29" s="114" t="s">
        <v>1109</v>
      </c>
      <c r="C29" s="114" t="s">
        <v>1159</v>
      </c>
      <c r="D29" s="116">
        <v>46030</v>
      </c>
      <c r="E29" s="116">
        <v>46030</v>
      </c>
      <c r="F29" s="114" t="s">
        <v>1123</v>
      </c>
      <c r="G29" s="114" t="s">
        <v>1124</v>
      </c>
      <c r="H29" s="117">
        <v>1</v>
      </c>
      <c r="I29" s="114" t="s">
        <v>1113</v>
      </c>
      <c r="J29" s="188">
        <v>19717</v>
      </c>
      <c r="K29" s="188">
        <v>19717</v>
      </c>
      <c r="L29" s="114" t="s">
        <v>1114</v>
      </c>
      <c r="M29" s="188">
        <v>21294.36</v>
      </c>
      <c r="N29" s="114" t="s">
        <v>1160</v>
      </c>
      <c r="O29" s="114"/>
      <c r="P29" s="67" t="str">
        <f t="shared" si="2"/>
        <v>T1</v>
      </c>
      <c r="Q29" s="181">
        <f t="shared" si="3"/>
        <v>-19717</v>
      </c>
      <c r="R29" s="183">
        <f t="shared" si="4"/>
        <v>-21294</v>
      </c>
    </row>
    <row r="30" spans="1:18" x14ac:dyDescent="0.25">
      <c r="A30" s="114" t="s">
        <v>1108</v>
      </c>
      <c r="B30" s="114" t="s">
        <v>1109</v>
      </c>
      <c r="C30" s="114" t="s">
        <v>1161</v>
      </c>
      <c r="D30" s="116">
        <v>46033</v>
      </c>
      <c r="E30" s="116">
        <v>46033</v>
      </c>
      <c r="F30" s="114" t="s">
        <v>1127</v>
      </c>
      <c r="G30" s="114" t="s">
        <v>1128</v>
      </c>
      <c r="H30" s="117">
        <v>2</v>
      </c>
      <c r="I30" s="114" t="s">
        <v>1129</v>
      </c>
      <c r="J30" s="188">
        <v>37664</v>
      </c>
      <c r="K30" s="188">
        <v>75328</v>
      </c>
      <c r="L30" s="114" t="s">
        <v>1114</v>
      </c>
      <c r="M30" s="188">
        <v>81354.240000000005</v>
      </c>
      <c r="N30" s="114" t="s">
        <v>1162</v>
      </c>
      <c r="O30" s="114"/>
      <c r="P30" s="67" t="str">
        <f t="shared" si="2"/>
        <v>T1</v>
      </c>
      <c r="Q30" s="181">
        <f t="shared" si="3"/>
        <v>-75328</v>
      </c>
      <c r="R30" s="183">
        <f t="shared" si="4"/>
        <v>-81354</v>
      </c>
    </row>
    <row r="31" spans="1:18" x14ac:dyDescent="0.25">
      <c r="A31" s="114" t="s">
        <v>1108</v>
      </c>
      <c r="B31" s="114" t="s">
        <v>1109</v>
      </c>
      <c r="C31" s="114" t="s">
        <v>1163</v>
      </c>
      <c r="D31" s="116">
        <v>46033</v>
      </c>
      <c r="E31" s="116">
        <v>46033</v>
      </c>
      <c r="F31" s="114" t="s">
        <v>1123</v>
      </c>
      <c r="G31" s="114" t="s">
        <v>1124</v>
      </c>
      <c r="H31" s="117">
        <v>2</v>
      </c>
      <c r="I31" s="114" t="s">
        <v>1113</v>
      </c>
      <c r="J31" s="188">
        <v>19717</v>
      </c>
      <c r="K31" s="188">
        <v>39434</v>
      </c>
      <c r="L31" s="114" t="s">
        <v>1114</v>
      </c>
      <c r="M31" s="188">
        <v>42588.72</v>
      </c>
      <c r="N31" s="114" t="s">
        <v>1162</v>
      </c>
      <c r="O31" s="114"/>
      <c r="P31" s="67" t="str">
        <f t="shared" si="2"/>
        <v>T1</v>
      </c>
      <c r="Q31" s="181">
        <f t="shared" si="3"/>
        <v>-39434</v>
      </c>
      <c r="R31" s="183">
        <f t="shared" si="4"/>
        <v>-42589</v>
      </c>
    </row>
    <row r="32" spans="1:18" x14ac:dyDescent="0.25">
      <c r="A32" s="114" t="s">
        <v>1108</v>
      </c>
      <c r="B32" s="114" t="s">
        <v>1109</v>
      </c>
      <c r="C32" s="114" t="s">
        <v>1164</v>
      </c>
      <c r="D32" s="116">
        <v>46025</v>
      </c>
      <c r="E32" s="116">
        <v>46025</v>
      </c>
      <c r="F32" s="114" t="s">
        <v>1111</v>
      </c>
      <c r="G32" s="114" t="s">
        <v>1112</v>
      </c>
      <c r="H32" s="117">
        <v>1</v>
      </c>
      <c r="I32" s="114" t="s">
        <v>1113</v>
      </c>
      <c r="J32" s="188">
        <v>106116</v>
      </c>
      <c r="K32" s="188">
        <v>106116</v>
      </c>
      <c r="L32" s="114" t="s">
        <v>1114</v>
      </c>
      <c r="M32" s="188">
        <v>114605.28000000001</v>
      </c>
      <c r="N32" s="114" t="s">
        <v>1165</v>
      </c>
      <c r="O32" s="114"/>
      <c r="P32" s="67" t="str">
        <f t="shared" si="2"/>
        <v>T1</v>
      </c>
      <c r="Q32" s="181">
        <f t="shared" si="3"/>
        <v>-106116</v>
      </c>
      <c r="R32" s="183">
        <f t="shared" si="4"/>
        <v>-114605</v>
      </c>
    </row>
    <row r="33" spans="1:18" x14ac:dyDescent="0.25">
      <c r="A33" s="114" t="s">
        <v>1108</v>
      </c>
      <c r="B33" s="114" t="s">
        <v>1109</v>
      </c>
      <c r="C33" s="114" t="s">
        <v>1166</v>
      </c>
      <c r="D33" s="116">
        <v>46027</v>
      </c>
      <c r="E33" s="116">
        <v>46027</v>
      </c>
      <c r="F33" s="114" t="s">
        <v>1111</v>
      </c>
      <c r="G33" s="114" t="s">
        <v>1112</v>
      </c>
      <c r="H33" s="117">
        <v>1</v>
      </c>
      <c r="I33" s="114" t="s">
        <v>1113</v>
      </c>
      <c r="J33" s="188">
        <v>106116</v>
      </c>
      <c r="K33" s="188">
        <v>106116</v>
      </c>
      <c r="L33" s="114" t="s">
        <v>1114</v>
      </c>
      <c r="M33" s="188">
        <v>114605.28000000001</v>
      </c>
      <c r="N33" s="114" t="s">
        <v>1165</v>
      </c>
      <c r="O33" s="114"/>
      <c r="P33" s="67" t="str">
        <f t="shared" si="2"/>
        <v>T1</v>
      </c>
      <c r="Q33" s="181">
        <f t="shared" si="3"/>
        <v>-106116</v>
      </c>
      <c r="R33" s="183">
        <f t="shared" si="4"/>
        <v>-114605</v>
      </c>
    </row>
    <row r="34" spans="1:18" x14ac:dyDescent="0.25">
      <c r="A34" s="114" t="s">
        <v>1108</v>
      </c>
      <c r="B34" s="114" t="s">
        <v>1109</v>
      </c>
      <c r="C34" s="114" t="s">
        <v>1167</v>
      </c>
      <c r="D34" s="116">
        <v>46027</v>
      </c>
      <c r="E34" s="116">
        <v>46027</v>
      </c>
      <c r="F34" s="114" t="s">
        <v>1111</v>
      </c>
      <c r="G34" s="114" t="s">
        <v>1112</v>
      </c>
      <c r="H34" s="117">
        <v>1</v>
      </c>
      <c r="I34" s="114" t="s">
        <v>1113</v>
      </c>
      <c r="J34" s="188">
        <v>106116</v>
      </c>
      <c r="K34" s="188">
        <v>106116</v>
      </c>
      <c r="L34" s="114" t="s">
        <v>1114</v>
      </c>
      <c r="M34" s="188">
        <v>114605.28000000001</v>
      </c>
      <c r="N34" s="114" t="s">
        <v>1165</v>
      </c>
      <c r="O34" s="114"/>
      <c r="P34" s="67" t="str">
        <f t="shared" si="2"/>
        <v>T1</v>
      </c>
      <c r="Q34" s="181">
        <f t="shared" si="3"/>
        <v>-106116</v>
      </c>
      <c r="R34" s="183">
        <f t="shared" si="4"/>
        <v>-114605</v>
      </c>
    </row>
    <row r="35" spans="1:18" x14ac:dyDescent="0.25">
      <c r="A35" s="114" t="s">
        <v>1108</v>
      </c>
      <c r="B35" s="114" t="s">
        <v>1109</v>
      </c>
      <c r="C35" s="114" t="s">
        <v>1168</v>
      </c>
      <c r="D35" s="116">
        <v>46045</v>
      </c>
      <c r="E35" s="116">
        <v>46045</v>
      </c>
      <c r="F35" s="114" t="s">
        <v>1127</v>
      </c>
      <c r="G35" s="114" t="s">
        <v>1128</v>
      </c>
      <c r="H35" s="117">
        <v>2</v>
      </c>
      <c r="I35" s="114" t="s">
        <v>1129</v>
      </c>
      <c r="J35" s="188">
        <v>30884</v>
      </c>
      <c r="K35" s="188">
        <v>61768</v>
      </c>
      <c r="L35" s="114" t="s">
        <v>1114</v>
      </c>
      <c r="M35" s="188">
        <v>66709.440000000002</v>
      </c>
      <c r="N35" s="114" t="s">
        <v>1169</v>
      </c>
      <c r="O35" s="114"/>
      <c r="P35" s="67" t="str">
        <f t="shared" si="2"/>
        <v>T1</v>
      </c>
      <c r="Q35" s="181">
        <f t="shared" si="3"/>
        <v>-61768</v>
      </c>
      <c r="R35" s="183">
        <f t="shared" si="4"/>
        <v>-66709</v>
      </c>
    </row>
    <row r="36" spans="1:18" x14ac:dyDescent="0.25">
      <c r="A36" s="114" t="s">
        <v>1108</v>
      </c>
      <c r="B36" s="114" t="s">
        <v>1109</v>
      </c>
      <c r="C36" s="114" t="s">
        <v>1170</v>
      </c>
      <c r="D36" s="116">
        <v>46048</v>
      </c>
      <c r="E36" s="116">
        <v>46048</v>
      </c>
      <c r="F36" s="114" t="s">
        <v>1127</v>
      </c>
      <c r="G36" s="114" t="s">
        <v>1128</v>
      </c>
      <c r="H36" s="117">
        <v>1</v>
      </c>
      <c r="I36" s="114" t="s">
        <v>1129</v>
      </c>
      <c r="J36" s="188">
        <v>30884</v>
      </c>
      <c r="K36" s="188">
        <v>30884</v>
      </c>
      <c r="L36" s="114" t="s">
        <v>1114</v>
      </c>
      <c r="M36" s="188">
        <v>33354.720000000001</v>
      </c>
      <c r="N36" s="114" t="s">
        <v>1169</v>
      </c>
      <c r="O36" s="114"/>
      <c r="P36" s="67" t="str">
        <f t="shared" si="2"/>
        <v>T1</v>
      </c>
      <c r="Q36" s="181">
        <f t="shared" si="3"/>
        <v>-30884</v>
      </c>
      <c r="R36" s="183">
        <f t="shared" si="4"/>
        <v>-33355</v>
      </c>
    </row>
    <row r="37" spans="1:18" x14ac:dyDescent="0.25">
      <c r="A37" s="114" t="s">
        <v>1108</v>
      </c>
      <c r="B37" s="114" t="s">
        <v>1109</v>
      </c>
      <c r="C37" s="114" t="s">
        <v>1171</v>
      </c>
      <c r="D37" s="116">
        <v>46049</v>
      </c>
      <c r="E37" s="116">
        <v>46049</v>
      </c>
      <c r="F37" s="114" t="s">
        <v>1127</v>
      </c>
      <c r="G37" s="114" t="s">
        <v>1128</v>
      </c>
      <c r="H37" s="117">
        <v>1</v>
      </c>
      <c r="I37" s="114" t="s">
        <v>1129</v>
      </c>
      <c r="J37" s="188">
        <v>30884</v>
      </c>
      <c r="K37" s="188">
        <v>30884</v>
      </c>
      <c r="L37" s="114" t="s">
        <v>1114</v>
      </c>
      <c r="M37" s="188">
        <v>33354.720000000001</v>
      </c>
      <c r="N37" s="114" t="s">
        <v>1169</v>
      </c>
      <c r="O37" s="114"/>
      <c r="P37" s="67" t="str">
        <f t="shared" si="2"/>
        <v>T1</v>
      </c>
      <c r="Q37" s="181">
        <f t="shared" si="3"/>
        <v>-30884</v>
      </c>
      <c r="R37" s="183">
        <f t="shared" si="4"/>
        <v>-33355</v>
      </c>
    </row>
    <row r="38" spans="1:18" x14ac:dyDescent="0.25">
      <c r="A38" s="114" t="s">
        <v>1108</v>
      </c>
      <c r="B38" s="114" t="s">
        <v>1109</v>
      </c>
      <c r="C38" s="114" t="s">
        <v>1172</v>
      </c>
      <c r="D38" s="116">
        <v>46052</v>
      </c>
      <c r="E38" s="116">
        <v>46052</v>
      </c>
      <c r="F38" s="114" t="s">
        <v>1127</v>
      </c>
      <c r="G38" s="114" t="s">
        <v>1128</v>
      </c>
      <c r="H38" s="117">
        <v>1</v>
      </c>
      <c r="I38" s="114" t="s">
        <v>1129</v>
      </c>
      <c r="J38" s="188">
        <v>30884</v>
      </c>
      <c r="K38" s="188">
        <v>30884</v>
      </c>
      <c r="L38" s="114" t="s">
        <v>1114</v>
      </c>
      <c r="M38" s="188">
        <v>33354.720000000001</v>
      </c>
      <c r="N38" s="114" t="s">
        <v>1169</v>
      </c>
      <c r="O38" s="114"/>
      <c r="P38" s="67" t="str">
        <f t="shared" si="2"/>
        <v>T1</v>
      </c>
      <c r="Q38" s="181">
        <f t="shared" si="3"/>
        <v>-30884</v>
      </c>
      <c r="R38" s="183">
        <f t="shared" si="4"/>
        <v>-33355</v>
      </c>
    </row>
    <row r="39" spans="1:18" x14ac:dyDescent="0.25">
      <c r="A39" s="114" t="s">
        <v>1108</v>
      </c>
      <c r="B39" s="114" t="s">
        <v>1109</v>
      </c>
      <c r="C39" s="114" t="s">
        <v>1173</v>
      </c>
      <c r="D39" s="116">
        <v>46047</v>
      </c>
      <c r="E39" s="116">
        <v>46047</v>
      </c>
      <c r="F39" s="114" t="s">
        <v>1111</v>
      </c>
      <c r="G39" s="114" t="s">
        <v>1112</v>
      </c>
      <c r="H39" s="117">
        <v>2</v>
      </c>
      <c r="I39" s="114" t="s">
        <v>1113</v>
      </c>
      <c r="J39" s="188">
        <v>106116</v>
      </c>
      <c r="K39" s="188">
        <v>212232</v>
      </c>
      <c r="L39" s="114" t="s">
        <v>1114</v>
      </c>
      <c r="M39" s="188">
        <v>229210.56000000003</v>
      </c>
      <c r="N39" s="114" t="s">
        <v>1174</v>
      </c>
      <c r="O39" s="114"/>
      <c r="P39" s="67" t="str">
        <f t="shared" si="2"/>
        <v>T1</v>
      </c>
      <c r="Q39" s="181">
        <f t="shared" si="3"/>
        <v>-212232</v>
      </c>
      <c r="R39" s="183">
        <f t="shared" si="4"/>
        <v>-229211</v>
      </c>
    </row>
    <row r="40" spans="1:18" x14ac:dyDescent="0.25">
      <c r="A40" s="114" t="s">
        <v>1108</v>
      </c>
      <c r="B40" s="114" t="s">
        <v>1109</v>
      </c>
      <c r="C40" s="114" t="s">
        <v>1175</v>
      </c>
      <c r="D40" s="116">
        <v>46047</v>
      </c>
      <c r="E40" s="116">
        <v>46047</v>
      </c>
      <c r="F40" s="114" t="s">
        <v>1111</v>
      </c>
      <c r="G40" s="114" t="s">
        <v>1112</v>
      </c>
      <c r="H40" s="117">
        <v>1</v>
      </c>
      <c r="I40" s="114" t="s">
        <v>1113</v>
      </c>
      <c r="J40" s="188">
        <v>106116</v>
      </c>
      <c r="K40" s="188">
        <v>106116</v>
      </c>
      <c r="L40" s="114" t="s">
        <v>1114</v>
      </c>
      <c r="M40" s="188">
        <v>114605.28000000001</v>
      </c>
      <c r="N40" s="114" t="s">
        <v>1174</v>
      </c>
      <c r="O40" s="114"/>
      <c r="P40" s="67" t="str">
        <f t="shared" si="2"/>
        <v>T1</v>
      </c>
      <c r="Q40" s="181">
        <f t="shared" si="3"/>
        <v>-106116</v>
      </c>
      <c r="R40" s="183">
        <f t="shared" si="4"/>
        <v>-114605</v>
      </c>
    </row>
    <row r="41" spans="1:18" x14ac:dyDescent="0.25">
      <c r="A41" s="114" t="s">
        <v>1108</v>
      </c>
      <c r="B41" s="114" t="s">
        <v>1109</v>
      </c>
      <c r="C41" s="114" t="s">
        <v>1176</v>
      </c>
      <c r="D41" s="116">
        <v>46047</v>
      </c>
      <c r="E41" s="116">
        <v>46047</v>
      </c>
      <c r="F41" s="114" t="s">
        <v>1123</v>
      </c>
      <c r="G41" s="114" t="s">
        <v>1124</v>
      </c>
      <c r="H41" s="117">
        <v>1</v>
      </c>
      <c r="I41" s="114" t="s">
        <v>1113</v>
      </c>
      <c r="J41" s="188">
        <v>19717</v>
      </c>
      <c r="K41" s="188">
        <v>19717</v>
      </c>
      <c r="L41" s="114" t="s">
        <v>1114</v>
      </c>
      <c r="M41" s="188">
        <v>21294.36</v>
      </c>
      <c r="N41" s="114" t="s">
        <v>1174</v>
      </c>
      <c r="O41" s="114"/>
      <c r="P41" s="67" t="str">
        <f t="shared" si="2"/>
        <v>T1</v>
      </c>
      <c r="Q41" s="181">
        <f t="shared" si="3"/>
        <v>-19717</v>
      </c>
      <c r="R41" s="183">
        <f t="shared" si="4"/>
        <v>-21294</v>
      </c>
    </row>
    <row r="42" spans="1:18" x14ac:dyDescent="0.25">
      <c r="A42" s="114" t="s">
        <v>1108</v>
      </c>
      <c r="B42" s="114" t="s">
        <v>1109</v>
      </c>
      <c r="C42" s="114" t="s">
        <v>1177</v>
      </c>
      <c r="D42" s="116">
        <v>46028</v>
      </c>
      <c r="E42" s="116">
        <v>46028</v>
      </c>
      <c r="F42" s="114" t="s">
        <v>1111</v>
      </c>
      <c r="G42" s="114" t="s">
        <v>1112</v>
      </c>
      <c r="H42" s="117">
        <v>2</v>
      </c>
      <c r="I42" s="114" t="s">
        <v>1113</v>
      </c>
      <c r="J42" s="188">
        <v>106116</v>
      </c>
      <c r="K42" s="188">
        <v>212232</v>
      </c>
      <c r="L42" s="114" t="s">
        <v>1114</v>
      </c>
      <c r="M42" s="188">
        <v>229210.56000000003</v>
      </c>
      <c r="N42" s="114" t="s">
        <v>1178</v>
      </c>
      <c r="O42" s="114"/>
      <c r="P42" s="67" t="str">
        <f t="shared" si="2"/>
        <v>T1</v>
      </c>
      <c r="Q42" s="181">
        <f t="shared" si="3"/>
        <v>-212232</v>
      </c>
      <c r="R42" s="183">
        <f t="shared" si="4"/>
        <v>-229211</v>
      </c>
    </row>
    <row r="43" spans="1:18" x14ac:dyDescent="0.25">
      <c r="A43" s="114" t="s">
        <v>1108</v>
      </c>
      <c r="B43" s="114" t="s">
        <v>1109</v>
      </c>
      <c r="C43" s="114" t="s">
        <v>1179</v>
      </c>
      <c r="D43" s="116">
        <v>46028</v>
      </c>
      <c r="E43" s="116">
        <v>46028</v>
      </c>
      <c r="F43" s="114" t="s">
        <v>1111</v>
      </c>
      <c r="G43" s="114" t="s">
        <v>1112</v>
      </c>
      <c r="H43" s="117">
        <v>2</v>
      </c>
      <c r="I43" s="114" t="s">
        <v>1113</v>
      </c>
      <c r="J43" s="188">
        <v>106116</v>
      </c>
      <c r="K43" s="188">
        <v>212232</v>
      </c>
      <c r="L43" s="114" t="s">
        <v>1114</v>
      </c>
      <c r="M43" s="188">
        <v>229210.56000000003</v>
      </c>
      <c r="N43" s="114" t="s">
        <v>1178</v>
      </c>
      <c r="O43" s="114"/>
      <c r="P43" s="67" t="str">
        <f t="shared" si="2"/>
        <v>T1</v>
      </c>
      <c r="Q43" s="181">
        <f t="shared" si="3"/>
        <v>-212232</v>
      </c>
      <c r="R43" s="183">
        <f t="shared" si="4"/>
        <v>-229211</v>
      </c>
    </row>
    <row r="44" spans="1:18" x14ac:dyDescent="0.25">
      <c r="A44" s="114" t="s">
        <v>1108</v>
      </c>
      <c r="B44" s="114" t="s">
        <v>1109</v>
      </c>
      <c r="C44" s="114" t="s">
        <v>1180</v>
      </c>
      <c r="D44" s="116">
        <v>46034</v>
      </c>
      <c r="E44" s="116">
        <v>46034</v>
      </c>
      <c r="F44" s="114" t="s">
        <v>1111</v>
      </c>
      <c r="G44" s="114" t="s">
        <v>1112</v>
      </c>
      <c r="H44" s="117">
        <v>1</v>
      </c>
      <c r="I44" s="114" t="s">
        <v>1113</v>
      </c>
      <c r="J44" s="188">
        <v>106116</v>
      </c>
      <c r="K44" s="188">
        <v>106116</v>
      </c>
      <c r="L44" s="114" t="s">
        <v>1114</v>
      </c>
      <c r="M44" s="188">
        <v>114605.28000000001</v>
      </c>
      <c r="N44" s="114" t="s">
        <v>1181</v>
      </c>
      <c r="O44" s="114"/>
      <c r="P44" s="67" t="str">
        <f t="shared" si="2"/>
        <v>T1</v>
      </c>
      <c r="Q44" s="181">
        <f t="shared" si="3"/>
        <v>-106116</v>
      </c>
      <c r="R44" s="183">
        <f t="shared" si="4"/>
        <v>-114605</v>
      </c>
    </row>
    <row r="45" spans="1:18" x14ac:dyDescent="0.25">
      <c r="A45" s="114" t="s">
        <v>1108</v>
      </c>
      <c r="B45" s="114" t="s">
        <v>1109</v>
      </c>
      <c r="C45" s="114" t="s">
        <v>1182</v>
      </c>
      <c r="D45" s="116">
        <v>46039</v>
      </c>
      <c r="E45" s="116">
        <v>46039</v>
      </c>
      <c r="F45" s="114" t="s">
        <v>1123</v>
      </c>
      <c r="G45" s="114" t="s">
        <v>1124</v>
      </c>
      <c r="H45" s="117">
        <v>1</v>
      </c>
      <c r="I45" s="114" t="s">
        <v>1113</v>
      </c>
      <c r="J45" s="188">
        <v>19717</v>
      </c>
      <c r="K45" s="188">
        <v>19717</v>
      </c>
      <c r="L45" s="114" t="s">
        <v>1114</v>
      </c>
      <c r="M45" s="188">
        <v>21294.36</v>
      </c>
      <c r="N45" s="114" t="s">
        <v>1183</v>
      </c>
      <c r="O45" s="114"/>
      <c r="P45" s="67" t="str">
        <f t="shared" si="2"/>
        <v>T1</v>
      </c>
      <c r="Q45" s="181">
        <f t="shared" si="3"/>
        <v>-19717</v>
      </c>
      <c r="R45" s="183">
        <f t="shared" si="4"/>
        <v>-21294</v>
      </c>
    </row>
    <row r="46" spans="1:18" x14ac:dyDescent="0.25">
      <c r="A46" s="114" t="s">
        <v>1108</v>
      </c>
      <c r="B46" s="114" t="s">
        <v>1109</v>
      </c>
      <c r="C46" s="114" t="s">
        <v>1184</v>
      </c>
      <c r="D46" s="116">
        <v>46032</v>
      </c>
      <c r="E46" s="116">
        <v>46032</v>
      </c>
      <c r="F46" s="114" t="s">
        <v>1123</v>
      </c>
      <c r="G46" s="114" t="s">
        <v>1124</v>
      </c>
      <c r="H46" s="117">
        <v>1</v>
      </c>
      <c r="I46" s="114" t="s">
        <v>1113</v>
      </c>
      <c r="J46" s="188">
        <v>19717</v>
      </c>
      <c r="K46" s="188">
        <v>19717</v>
      </c>
      <c r="L46" s="114" t="s">
        <v>1114</v>
      </c>
      <c r="M46" s="188">
        <v>21294.36</v>
      </c>
      <c r="N46" s="114" t="s">
        <v>1185</v>
      </c>
      <c r="O46" s="114"/>
      <c r="P46" s="67" t="str">
        <f t="shared" si="2"/>
        <v>T1</v>
      </c>
      <c r="Q46" s="181">
        <f t="shared" si="3"/>
        <v>-19717</v>
      </c>
      <c r="R46" s="183">
        <f t="shared" si="4"/>
        <v>-21294</v>
      </c>
    </row>
    <row r="47" spans="1:18" x14ac:dyDescent="0.25">
      <c r="A47" s="114" t="s">
        <v>1108</v>
      </c>
      <c r="B47" s="114" t="s">
        <v>1109</v>
      </c>
      <c r="C47" s="114" t="s">
        <v>1186</v>
      </c>
      <c r="D47" s="116">
        <v>46042</v>
      </c>
      <c r="E47" s="116">
        <v>46042</v>
      </c>
      <c r="F47" s="114" t="s">
        <v>1123</v>
      </c>
      <c r="G47" s="114" t="s">
        <v>1124</v>
      </c>
      <c r="H47" s="117">
        <v>1</v>
      </c>
      <c r="I47" s="114" t="s">
        <v>1113</v>
      </c>
      <c r="J47" s="188">
        <v>19717</v>
      </c>
      <c r="K47" s="188">
        <v>19717</v>
      </c>
      <c r="L47" s="114" t="s">
        <v>1114</v>
      </c>
      <c r="M47" s="188">
        <v>21294.36</v>
      </c>
      <c r="N47" s="114" t="s">
        <v>1185</v>
      </c>
      <c r="O47" s="114"/>
      <c r="P47" s="67" t="str">
        <f t="shared" si="2"/>
        <v>T1</v>
      </c>
      <c r="Q47" s="181">
        <f t="shared" si="3"/>
        <v>-19717</v>
      </c>
      <c r="R47" s="183">
        <f t="shared" si="4"/>
        <v>-21294</v>
      </c>
    </row>
    <row r="48" spans="1:18" x14ac:dyDescent="0.25">
      <c r="A48" s="114" t="s">
        <v>1108</v>
      </c>
      <c r="B48" s="114" t="s">
        <v>1109</v>
      </c>
      <c r="C48" s="114" t="s">
        <v>1187</v>
      </c>
      <c r="D48" s="116">
        <v>46028</v>
      </c>
      <c r="E48" s="116">
        <v>46028</v>
      </c>
      <c r="F48" s="114" t="s">
        <v>1111</v>
      </c>
      <c r="G48" s="114" t="s">
        <v>1112</v>
      </c>
      <c r="H48" s="117">
        <v>1</v>
      </c>
      <c r="I48" s="114" t="s">
        <v>1113</v>
      </c>
      <c r="J48" s="188">
        <v>106116</v>
      </c>
      <c r="K48" s="188">
        <v>106116</v>
      </c>
      <c r="L48" s="114" t="s">
        <v>1114</v>
      </c>
      <c r="M48" s="188">
        <v>114605.28000000001</v>
      </c>
      <c r="N48" s="114" t="s">
        <v>1188</v>
      </c>
      <c r="O48" s="114"/>
      <c r="P48" s="67" t="str">
        <f t="shared" si="2"/>
        <v>T1</v>
      </c>
      <c r="Q48" s="181">
        <f t="shared" si="3"/>
        <v>-106116</v>
      </c>
      <c r="R48" s="183">
        <f t="shared" si="4"/>
        <v>-114605</v>
      </c>
    </row>
    <row r="49" spans="1:18" x14ac:dyDescent="0.25">
      <c r="A49" s="114" t="s">
        <v>1108</v>
      </c>
      <c r="B49" s="114" t="s">
        <v>1109</v>
      </c>
      <c r="C49" s="114" t="s">
        <v>1189</v>
      </c>
      <c r="D49" s="116">
        <v>46043</v>
      </c>
      <c r="E49" s="116">
        <v>46043</v>
      </c>
      <c r="F49" s="114" t="s">
        <v>1127</v>
      </c>
      <c r="G49" s="114" t="s">
        <v>1128</v>
      </c>
      <c r="H49" s="117">
        <v>1</v>
      </c>
      <c r="I49" s="114" t="s">
        <v>1129</v>
      </c>
      <c r="J49" s="188">
        <v>37664</v>
      </c>
      <c r="K49" s="188">
        <v>37664</v>
      </c>
      <c r="L49" s="114" t="s">
        <v>1114</v>
      </c>
      <c r="M49" s="188">
        <v>40677.120000000003</v>
      </c>
      <c r="N49" s="114" t="s">
        <v>1190</v>
      </c>
      <c r="O49" s="114"/>
      <c r="P49" s="67" t="str">
        <f t="shared" si="2"/>
        <v>T1</v>
      </c>
      <c r="Q49" s="181">
        <f t="shared" si="3"/>
        <v>-37664</v>
      </c>
      <c r="R49" s="183">
        <f t="shared" si="4"/>
        <v>-40677</v>
      </c>
    </row>
    <row r="50" spans="1:18" x14ac:dyDescent="0.25">
      <c r="A50" s="114" t="s">
        <v>1108</v>
      </c>
      <c r="B50" s="114" t="s">
        <v>1109</v>
      </c>
      <c r="C50" s="114" t="s">
        <v>1191</v>
      </c>
      <c r="D50" s="116">
        <v>46049</v>
      </c>
      <c r="E50" s="116">
        <v>46049</v>
      </c>
      <c r="F50" s="114" t="s">
        <v>1127</v>
      </c>
      <c r="G50" s="114" t="s">
        <v>1128</v>
      </c>
      <c r="H50" s="117">
        <v>1</v>
      </c>
      <c r="I50" s="114" t="s">
        <v>1129</v>
      </c>
      <c r="J50" s="188">
        <v>30884</v>
      </c>
      <c r="K50" s="188">
        <v>30884</v>
      </c>
      <c r="L50" s="114" t="s">
        <v>1114</v>
      </c>
      <c r="M50" s="188">
        <v>33354.720000000001</v>
      </c>
      <c r="N50" s="114" t="s">
        <v>1192</v>
      </c>
      <c r="O50" s="114"/>
      <c r="P50" s="67" t="str">
        <f t="shared" si="2"/>
        <v>T1</v>
      </c>
      <c r="Q50" s="181">
        <f t="shared" si="3"/>
        <v>-30884</v>
      </c>
      <c r="R50" s="183">
        <f t="shared" si="4"/>
        <v>-33355</v>
      </c>
    </row>
    <row r="51" spans="1:18" x14ac:dyDescent="0.25">
      <c r="A51" s="114" t="s">
        <v>1108</v>
      </c>
      <c r="B51" s="114" t="s">
        <v>1109</v>
      </c>
      <c r="C51" s="114" t="s">
        <v>1193</v>
      </c>
      <c r="D51" s="116">
        <v>46049</v>
      </c>
      <c r="E51" s="116">
        <v>46049</v>
      </c>
      <c r="F51" s="114" t="s">
        <v>1123</v>
      </c>
      <c r="G51" s="114" t="s">
        <v>1124</v>
      </c>
      <c r="H51" s="117">
        <v>1</v>
      </c>
      <c r="I51" s="114" t="s">
        <v>1113</v>
      </c>
      <c r="J51" s="188">
        <v>16759</v>
      </c>
      <c r="K51" s="188">
        <v>16759</v>
      </c>
      <c r="L51" s="114" t="s">
        <v>1114</v>
      </c>
      <c r="M51" s="188">
        <v>18099.72</v>
      </c>
      <c r="N51" s="114" t="s">
        <v>1192</v>
      </c>
      <c r="O51" s="114"/>
      <c r="P51" s="67" t="str">
        <f t="shared" si="2"/>
        <v>T1</v>
      </c>
      <c r="Q51" s="181">
        <f t="shared" si="3"/>
        <v>-16759</v>
      </c>
      <c r="R51" s="183">
        <f t="shared" si="4"/>
        <v>-18100</v>
      </c>
    </row>
    <row r="52" spans="1:18" x14ac:dyDescent="0.25">
      <c r="A52" s="114" t="s">
        <v>1108</v>
      </c>
      <c r="B52" s="114" t="s">
        <v>1109</v>
      </c>
      <c r="C52" s="114" t="s">
        <v>1194</v>
      </c>
      <c r="D52" s="116">
        <v>46028</v>
      </c>
      <c r="E52" s="116">
        <v>46028</v>
      </c>
      <c r="F52" s="114" t="s">
        <v>1123</v>
      </c>
      <c r="G52" s="114" t="s">
        <v>1124</v>
      </c>
      <c r="H52" s="117">
        <v>2</v>
      </c>
      <c r="I52" s="114" t="s">
        <v>1113</v>
      </c>
      <c r="J52" s="188">
        <v>19717</v>
      </c>
      <c r="K52" s="188">
        <v>39434</v>
      </c>
      <c r="L52" s="114" t="s">
        <v>1114</v>
      </c>
      <c r="M52" s="188">
        <v>42588.72</v>
      </c>
      <c r="N52" s="114" t="s">
        <v>1195</v>
      </c>
      <c r="O52" s="114"/>
      <c r="P52" s="67" t="str">
        <f t="shared" si="2"/>
        <v>T1</v>
      </c>
      <c r="Q52" s="181">
        <f t="shared" si="3"/>
        <v>-39434</v>
      </c>
      <c r="R52" s="183">
        <f t="shared" si="4"/>
        <v>-42589</v>
      </c>
    </row>
    <row r="53" spans="1:18" x14ac:dyDescent="0.25">
      <c r="A53" s="114" t="s">
        <v>1108</v>
      </c>
      <c r="B53" s="114" t="s">
        <v>1109</v>
      </c>
      <c r="C53" s="114" t="s">
        <v>1196</v>
      </c>
      <c r="D53" s="116">
        <v>46051</v>
      </c>
      <c r="E53" s="116">
        <v>46051</v>
      </c>
      <c r="F53" s="114" t="s">
        <v>1123</v>
      </c>
      <c r="G53" s="114" t="s">
        <v>1124</v>
      </c>
      <c r="H53" s="117">
        <v>1</v>
      </c>
      <c r="I53" s="114" t="s">
        <v>1113</v>
      </c>
      <c r="J53" s="188">
        <v>16759</v>
      </c>
      <c r="K53" s="188">
        <v>16759</v>
      </c>
      <c r="L53" s="114" t="s">
        <v>1114</v>
      </c>
      <c r="M53" s="188">
        <v>18099.72</v>
      </c>
      <c r="N53" s="114" t="s">
        <v>1197</v>
      </c>
      <c r="O53" s="114"/>
      <c r="P53" s="67" t="str">
        <f t="shared" si="2"/>
        <v>T1</v>
      </c>
      <c r="Q53" s="181">
        <f t="shared" si="3"/>
        <v>-16759</v>
      </c>
      <c r="R53" s="183">
        <f t="shared" si="4"/>
        <v>-18100</v>
      </c>
    </row>
    <row r="54" spans="1:18" x14ac:dyDescent="0.25">
      <c r="A54" s="114" t="s">
        <v>1108</v>
      </c>
      <c r="B54" s="114" t="s">
        <v>1109</v>
      </c>
      <c r="C54" s="114" t="s">
        <v>1198</v>
      </c>
      <c r="D54" s="116">
        <v>46051</v>
      </c>
      <c r="E54" s="116">
        <v>46051</v>
      </c>
      <c r="F54" s="114" t="s">
        <v>1127</v>
      </c>
      <c r="G54" s="114" t="s">
        <v>1128</v>
      </c>
      <c r="H54" s="117">
        <v>1</v>
      </c>
      <c r="I54" s="114" t="s">
        <v>1129</v>
      </c>
      <c r="J54" s="188">
        <v>30884</v>
      </c>
      <c r="K54" s="188">
        <v>30884</v>
      </c>
      <c r="L54" s="114" t="s">
        <v>1114</v>
      </c>
      <c r="M54" s="188">
        <v>33354.720000000001</v>
      </c>
      <c r="N54" s="114" t="s">
        <v>1197</v>
      </c>
      <c r="O54" s="114"/>
      <c r="P54" s="67" t="str">
        <f t="shared" si="2"/>
        <v>T1</v>
      </c>
      <c r="Q54" s="181">
        <f t="shared" si="3"/>
        <v>-30884</v>
      </c>
      <c r="R54" s="183">
        <f t="shared" si="4"/>
        <v>-33355</v>
      </c>
    </row>
    <row r="55" spans="1:18" x14ac:dyDescent="0.25">
      <c r="A55" s="114" t="s">
        <v>1108</v>
      </c>
      <c r="B55" s="114" t="s">
        <v>1109</v>
      </c>
      <c r="C55" s="114" t="s">
        <v>1199</v>
      </c>
      <c r="D55" s="116">
        <v>46051</v>
      </c>
      <c r="E55" s="116">
        <v>46051</v>
      </c>
      <c r="F55" s="114" t="s">
        <v>1123</v>
      </c>
      <c r="G55" s="114" t="s">
        <v>1124</v>
      </c>
      <c r="H55" s="117">
        <v>1</v>
      </c>
      <c r="I55" s="114" t="s">
        <v>1113</v>
      </c>
      <c r="J55" s="188">
        <v>16759</v>
      </c>
      <c r="K55" s="188">
        <v>16759</v>
      </c>
      <c r="L55" s="114" t="s">
        <v>1114</v>
      </c>
      <c r="M55" s="188">
        <v>18099.72</v>
      </c>
      <c r="N55" s="114" t="s">
        <v>1197</v>
      </c>
      <c r="O55" s="114"/>
      <c r="P55" s="67" t="str">
        <f t="shared" si="2"/>
        <v>T1</v>
      </c>
      <c r="Q55" s="181">
        <f t="shared" si="3"/>
        <v>-16759</v>
      </c>
      <c r="R55" s="183">
        <f t="shared" si="4"/>
        <v>-18100</v>
      </c>
    </row>
    <row r="56" spans="1:18" x14ac:dyDescent="0.25">
      <c r="A56" s="114" t="s">
        <v>1108</v>
      </c>
      <c r="B56" s="114" t="s">
        <v>1109</v>
      </c>
      <c r="C56" s="114" t="s">
        <v>1199</v>
      </c>
      <c r="D56" s="116">
        <v>46051</v>
      </c>
      <c r="E56" s="116">
        <v>46051</v>
      </c>
      <c r="F56" s="114" t="s">
        <v>1127</v>
      </c>
      <c r="G56" s="114" t="s">
        <v>1128</v>
      </c>
      <c r="H56" s="117">
        <v>1</v>
      </c>
      <c r="I56" s="114" t="s">
        <v>1129</v>
      </c>
      <c r="J56" s="188">
        <v>30884</v>
      </c>
      <c r="K56" s="188">
        <v>30884</v>
      </c>
      <c r="L56" s="114" t="s">
        <v>1114</v>
      </c>
      <c r="M56" s="188">
        <v>33354.720000000001</v>
      </c>
      <c r="N56" s="114" t="s">
        <v>1197</v>
      </c>
      <c r="O56" s="114"/>
      <c r="P56" s="67" t="str">
        <f t="shared" si="2"/>
        <v>T1</v>
      </c>
      <c r="Q56" s="181">
        <f t="shared" si="3"/>
        <v>-30884</v>
      </c>
      <c r="R56" s="183">
        <f t="shared" si="4"/>
        <v>-33355</v>
      </c>
    </row>
    <row r="57" spans="1:18" x14ac:dyDescent="0.25">
      <c r="A57" s="114" t="s">
        <v>1108</v>
      </c>
      <c r="B57" s="114" t="s">
        <v>1109</v>
      </c>
      <c r="C57" s="114" t="s">
        <v>1200</v>
      </c>
      <c r="D57" s="116">
        <v>46051</v>
      </c>
      <c r="E57" s="116">
        <v>46051</v>
      </c>
      <c r="F57" s="114" t="s">
        <v>1123</v>
      </c>
      <c r="G57" s="114" t="s">
        <v>1124</v>
      </c>
      <c r="H57" s="117">
        <v>1</v>
      </c>
      <c r="I57" s="114" t="s">
        <v>1113</v>
      </c>
      <c r="J57" s="188">
        <v>16759</v>
      </c>
      <c r="K57" s="188">
        <v>16759</v>
      </c>
      <c r="L57" s="114" t="s">
        <v>1114</v>
      </c>
      <c r="M57" s="188">
        <v>18099.72</v>
      </c>
      <c r="N57" s="114" t="s">
        <v>1201</v>
      </c>
      <c r="O57" s="114"/>
      <c r="P57" s="67" t="str">
        <f t="shared" si="2"/>
        <v>T1</v>
      </c>
      <c r="Q57" s="181">
        <f t="shared" si="3"/>
        <v>-16759</v>
      </c>
      <c r="R57" s="183">
        <f t="shared" si="4"/>
        <v>-18100</v>
      </c>
    </row>
    <row r="58" spans="1:18" x14ac:dyDescent="0.25">
      <c r="A58" s="114" t="s">
        <v>1108</v>
      </c>
      <c r="B58" s="114" t="s">
        <v>1109</v>
      </c>
      <c r="C58" s="114" t="s">
        <v>1202</v>
      </c>
      <c r="D58" s="116">
        <v>46036</v>
      </c>
      <c r="E58" s="116">
        <v>46036</v>
      </c>
      <c r="F58" s="114" t="s">
        <v>1111</v>
      </c>
      <c r="G58" s="114" t="s">
        <v>1112</v>
      </c>
      <c r="H58" s="117">
        <v>2</v>
      </c>
      <c r="I58" s="114" t="s">
        <v>1113</v>
      </c>
      <c r="J58" s="188">
        <v>106116</v>
      </c>
      <c r="K58" s="188">
        <v>212232</v>
      </c>
      <c r="L58" s="114" t="s">
        <v>1114</v>
      </c>
      <c r="M58" s="188">
        <v>229210.56000000003</v>
      </c>
      <c r="N58" s="114" t="s">
        <v>1203</v>
      </c>
      <c r="O58" s="114"/>
      <c r="P58" s="67" t="str">
        <f t="shared" si="2"/>
        <v>T1</v>
      </c>
      <c r="Q58" s="181">
        <f t="shared" si="3"/>
        <v>-212232</v>
      </c>
      <c r="R58" s="183">
        <f t="shared" si="4"/>
        <v>-229211</v>
      </c>
    </row>
    <row r="59" spans="1:18" x14ac:dyDescent="0.25">
      <c r="A59" s="114" t="s">
        <v>1108</v>
      </c>
      <c r="B59" s="114" t="s">
        <v>1109</v>
      </c>
      <c r="C59" s="114" t="s">
        <v>1204</v>
      </c>
      <c r="D59" s="116">
        <v>46027</v>
      </c>
      <c r="E59" s="116">
        <v>46027</v>
      </c>
      <c r="F59" s="114" t="s">
        <v>1111</v>
      </c>
      <c r="G59" s="114" t="s">
        <v>1112</v>
      </c>
      <c r="H59" s="117">
        <v>1</v>
      </c>
      <c r="I59" s="114" t="s">
        <v>1113</v>
      </c>
      <c r="J59" s="188">
        <v>106116</v>
      </c>
      <c r="K59" s="188">
        <v>106116</v>
      </c>
      <c r="L59" s="114" t="s">
        <v>1114</v>
      </c>
      <c r="M59" s="188">
        <v>114605.28000000001</v>
      </c>
      <c r="N59" s="114" t="s">
        <v>1205</v>
      </c>
      <c r="O59" s="114"/>
      <c r="P59" s="67" t="str">
        <f t="shared" si="2"/>
        <v>T1</v>
      </c>
      <c r="Q59" s="181">
        <f t="shared" si="3"/>
        <v>-106116</v>
      </c>
      <c r="R59" s="183">
        <f t="shared" si="4"/>
        <v>-114605</v>
      </c>
    </row>
    <row r="60" spans="1:18" x14ac:dyDescent="0.25">
      <c r="A60" s="114" t="s">
        <v>1108</v>
      </c>
      <c r="B60" s="114" t="s">
        <v>1109</v>
      </c>
      <c r="C60" s="114" t="s">
        <v>1206</v>
      </c>
      <c r="D60" s="116">
        <v>46052</v>
      </c>
      <c r="E60" s="116">
        <v>46052</v>
      </c>
      <c r="F60" s="114" t="s">
        <v>1127</v>
      </c>
      <c r="G60" s="114" t="s">
        <v>1128</v>
      </c>
      <c r="H60" s="117">
        <v>1</v>
      </c>
      <c r="I60" s="114" t="s">
        <v>1129</v>
      </c>
      <c r="J60" s="188">
        <v>37664</v>
      </c>
      <c r="K60" s="188">
        <v>37664</v>
      </c>
      <c r="L60" s="114" t="s">
        <v>1114</v>
      </c>
      <c r="M60" s="188">
        <v>40677.120000000003</v>
      </c>
      <c r="N60" s="114" t="s">
        <v>1207</v>
      </c>
      <c r="O60" s="114"/>
      <c r="P60" s="67" t="str">
        <f t="shared" si="2"/>
        <v>T1</v>
      </c>
      <c r="Q60" s="181">
        <f t="shared" si="3"/>
        <v>-37664</v>
      </c>
      <c r="R60" s="183">
        <f t="shared" si="4"/>
        <v>-40677</v>
      </c>
    </row>
    <row r="61" spans="1:18" x14ac:dyDescent="0.25">
      <c r="A61" s="114" t="s">
        <v>1108</v>
      </c>
      <c r="B61" s="114" t="s">
        <v>1109</v>
      </c>
      <c r="C61" s="114" t="s">
        <v>1208</v>
      </c>
      <c r="D61" s="116">
        <v>46052</v>
      </c>
      <c r="E61" s="116">
        <v>46052</v>
      </c>
      <c r="F61" s="114" t="s">
        <v>1123</v>
      </c>
      <c r="G61" s="114" t="s">
        <v>1124</v>
      </c>
      <c r="H61" s="117">
        <v>1</v>
      </c>
      <c r="I61" s="114" t="s">
        <v>1113</v>
      </c>
      <c r="J61" s="188">
        <v>19717</v>
      </c>
      <c r="K61" s="188">
        <v>19717</v>
      </c>
      <c r="L61" s="114" t="s">
        <v>1114</v>
      </c>
      <c r="M61" s="188">
        <v>21294.36</v>
      </c>
      <c r="N61" s="114" t="s">
        <v>1207</v>
      </c>
      <c r="O61" s="114"/>
      <c r="P61" s="67" t="str">
        <f t="shared" si="2"/>
        <v>T1</v>
      </c>
      <c r="Q61" s="181">
        <f t="shared" si="3"/>
        <v>-19717</v>
      </c>
      <c r="R61" s="183">
        <f t="shared" si="4"/>
        <v>-21294</v>
      </c>
    </row>
    <row r="62" spans="1:18" x14ac:dyDescent="0.25">
      <c r="A62" s="114" t="s">
        <v>1108</v>
      </c>
      <c r="B62" s="114" t="s">
        <v>1109</v>
      </c>
      <c r="C62" s="114" t="s">
        <v>1209</v>
      </c>
      <c r="D62" s="116">
        <v>46052</v>
      </c>
      <c r="E62" s="116">
        <v>46052</v>
      </c>
      <c r="F62" s="114" t="s">
        <v>1111</v>
      </c>
      <c r="G62" s="114" t="s">
        <v>1112</v>
      </c>
      <c r="H62" s="117">
        <v>1</v>
      </c>
      <c r="I62" s="114" t="s">
        <v>1113</v>
      </c>
      <c r="J62" s="188">
        <v>106116</v>
      </c>
      <c r="K62" s="188">
        <v>106116</v>
      </c>
      <c r="L62" s="114" t="s">
        <v>1114</v>
      </c>
      <c r="M62" s="188">
        <v>114605.28000000001</v>
      </c>
      <c r="N62" s="114" t="s">
        <v>1207</v>
      </c>
      <c r="O62" s="114"/>
      <c r="P62" s="67" t="str">
        <f t="shared" si="2"/>
        <v>T1</v>
      </c>
      <c r="Q62" s="181">
        <f t="shared" si="3"/>
        <v>-106116</v>
      </c>
      <c r="R62" s="183">
        <f t="shared" si="4"/>
        <v>-114605</v>
      </c>
    </row>
    <row r="63" spans="1:18" x14ac:dyDescent="0.25">
      <c r="A63" s="114" t="s">
        <v>1108</v>
      </c>
      <c r="B63" s="114" t="s">
        <v>1109</v>
      </c>
      <c r="C63" s="114" t="s">
        <v>1210</v>
      </c>
      <c r="D63" s="116">
        <v>46034</v>
      </c>
      <c r="E63" s="116">
        <v>46034</v>
      </c>
      <c r="F63" s="114" t="s">
        <v>1123</v>
      </c>
      <c r="G63" s="114" t="s">
        <v>1124</v>
      </c>
      <c r="H63" s="117">
        <v>2</v>
      </c>
      <c r="I63" s="114" t="s">
        <v>1113</v>
      </c>
      <c r="J63" s="188">
        <v>19717</v>
      </c>
      <c r="K63" s="188">
        <v>39434</v>
      </c>
      <c r="L63" s="114" t="s">
        <v>1114</v>
      </c>
      <c r="M63" s="188">
        <v>42588.72</v>
      </c>
      <c r="N63" s="114" t="s">
        <v>1211</v>
      </c>
      <c r="O63" s="114"/>
      <c r="P63" s="67" t="str">
        <f t="shared" si="2"/>
        <v>T1</v>
      </c>
      <c r="Q63" s="181">
        <f t="shared" si="3"/>
        <v>-39434</v>
      </c>
      <c r="R63" s="183">
        <f t="shared" si="4"/>
        <v>-42589</v>
      </c>
    </row>
    <row r="64" spans="1:18" x14ac:dyDescent="0.25">
      <c r="A64" s="114" t="s">
        <v>1108</v>
      </c>
      <c r="B64" s="114" t="s">
        <v>1109</v>
      </c>
      <c r="C64" s="114" t="s">
        <v>1212</v>
      </c>
      <c r="D64" s="116">
        <v>46046</v>
      </c>
      <c r="E64" s="116">
        <v>46046</v>
      </c>
      <c r="F64" s="114" t="s">
        <v>1127</v>
      </c>
      <c r="G64" s="114" t="s">
        <v>1128</v>
      </c>
      <c r="H64" s="117">
        <v>1</v>
      </c>
      <c r="I64" s="114" t="s">
        <v>1129</v>
      </c>
      <c r="J64" s="188">
        <v>30884</v>
      </c>
      <c r="K64" s="188">
        <v>30884</v>
      </c>
      <c r="L64" s="114" t="s">
        <v>1114</v>
      </c>
      <c r="M64" s="188">
        <v>33354.720000000001</v>
      </c>
      <c r="N64" s="114" t="s">
        <v>1213</v>
      </c>
      <c r="O64" s="114"/>
      <c r="P64" s="67" t="str">
        <f t="shared" si="2"/>
        <v>T1</v>
      </c>
      <c r="Q64" s="181">
        <f t="shared" si="3"/>
        <v>-30884</v>
      </c>
      <c r="R64" s="183">
        <f t="shared" si="4"/>
        <v>-33355</v>
      </c>
    </row>
    <row r="65" spans="1:18" x14ac:dyDescent="0.25">
      <c r="A65" s="114" t="s">
        <v>1108</v>
      </c>
      <c r="B65" s="114" t="s">
        <v>1109</v>
      </c>
      <c r="C65" s="114" t="s">
        <v>1214</v>
      </c>
      <c r="D65" s="116">
        <v>46050</v>
      </c>
      <c r="E65" s="116">
        <v>46050</v>
      </c>
      <c r="F65" s="114" t="s">
        <v>1123</v>
      </c>
      <c r="G65" s="114" t="s">
        <v>1124</v>
      </c>
      <c r="H65" s="117">
        <v>1</v>
      </c>
      <c r="I65" s="114" t="s">
        <v>1113</v>
      </c>
      <c r="J65" s="188">
        <v>16759</v>
      </c>
      <c r="K65" s="188">
        <v>16759</v>
      </c>
      <c r="L65" s="114" t="s">
        <v>1114</v>
      </c>
      <c r="M65" s="188">
        <v>18099.72</v>
      </c>
      <c r="N65" s="114" t="s">
        <v>1213</v>
      </c>
      <c r="O65" s="114"/>
      <c r="P65" s="67" t="str">
        <f t="shared" si="2"/>
        <v>T1</v>
      </c>
      <c r="Q65" s="181">
        <f t="shared" si="3"/>
        <v>-16759</v>
      </c>
      <c r="R65" s="183">
        <f t="shared" si="4"/>
        <v>-18100</v>
      </c>
    </row>
    <row r="66" spans="1:18" x14ac:dyDescent="0.25">
      <c r="A66" s="114" t="s">
        <v>1108</v>
      </c>
      <c r="B66" s="114" t="s">
        <v>1109</v>
      </c>
      <c r="C66" s="114" t="s">
        <v>1215</v>
      </c>
      <c r="D66" s="116">
        <v>46050</v>
      </c>
      <c r="E66" s="116">
        <v>46050</v>
      </c>
      <c r="F66" s="114" t="s">
        <v>1127</v>
      </c>
      <c r="G66" s="114" t="s">
        <v>1128</v>
      </c>
      <c r="H66" s="117">
        <v>1</v>
      </c>
      <c r="I66" s="114" t="s">
        <v>1129</v>
      </c>
      <c r="J66" s="188">
        <v>30884</v>
      </c>
      <c r="K66" s="188">
        <v>30884</v>
      </c>
      <c r="L66" s="114" t="s">
        <v>1114</v>
      </c>
      <c r="M66" s="188">
        <v>33354.720000000001</v>
      </c>
      <c r="N66" s="114" t="s">
        <v>1213</v>
      </c>
      <c r="O66" s="114"/>
      <c r="P66" s="67" t="str">
        <f t="shared" si="2"/>
        <v>T1</v>
      </c>
      <c r="Q66" s="181">
        <f t="shared" si="3"/>
        <v>-30884</v>
      </c>
      <c r="R66" s="183">
        <f t="shared" si="4"/>
        <v>-33355</v>
      </c>
    </row>
    <row r="67" spans="1:18" x14ac:dyDescent="0.25">
      <c r="A67" s="114" t="s">
        <v>1108</v>
      </c>
      <c r="B67" s="114" t="s">
        <v>1109</v>
      </c>
      <c r="C67" s="114" t="s">
        <v>1216</v>
      </c>
      <c r="D67" s="116">
        <v>46036</v>
      </c>
      <c r="E67" s="116">
        <v>46036</v>
      </c>
      <c r="F67" s="114" t="s">
        <v>1123</v>
      </c>
      <c r="G67" s="114" t="s">
        <v>1124</v>
      </c>
      <c r="H67" s="117">
        <v>1</v>
      </c>
      <c r="I67" s="114" t="s">
        <v>1113</v>
      </c>
      <c r="J67" s="188">
        <v>19717</v>
      </c>
      <c r="K67" s="188">
        <v>19717</v>
      </c>
      <c r="L67" s="114" t="s">
        <v>1114</v>
      </c>
      <c r="M67" s="188">
        <v>21294.36</v>
      </c>
      <c r="N67" s="114" t="s">
        <v>1217</v>
      </c>
      <c r="O67" s="114"/>
      <c r="P67" s="67" t="str">
        <f t="shared" ref="P67:P76" si="5">"T"&amp;MONTH(E67)</f>
        <v>T1</v>
      </c>
      <c r="Q67" s="181">
        <f t="shared" ref="Q67:Q76" si="6">-(J67*H67)</f>
        <v>-19717</v>
      </c>
      <c r="R67" s="183">
        <f t="shared" ref="R67:R76" si="7">ROUND((Q67*8%)+Q67,0)</f>
        <v>-21294</v>
      </c>
    </row>
    <row r="68" spans="1:18" x14ac:dyDescent="0.25">
      <c r="A68" s="114" t="s">
        <v>1108</v>
      </c>
      <c r="B68" s="114" t="s">
        <v>1109</v>
      </c>
      <c r="C68" s="114" t="s">
        <v>1218</v>
      </c>
      <c r="D68" s="116">
        <v>46036</v>
      </c>
      <c r="E68" s="116">
        <v>46036</v>
      </c>
      <c r="F68" s="114" t="s">
        <v>1127</v>
      </c>
      <c r="G68" s="114" t="s">
        <v>1128</v>
      </c>
      <c r="H68" s="117">
        <v>1</v>
      </c>
      <c r="I68" s="114" t="s">
        <v>1129</v>
      </c>
      <c r="J68" s="188">
        <v>37664</v>
      </c>
      <c r="K68" s="188">
        <v>37664</v>
      </c>
      <c r="L68" s="114" t="s">
        <v>1114</v>
      </c>
      <c r="M68" s="188">
        <v>40677.120000000003</v>
      </c>
      <c r="N68" s="114" t="s">
        <v>1217</v>
      </c>
      <c r="O68" s="114"/>
      <c r="P68" s="67" t="str">
        <f t="shared" si="5"/>
        <v>T1</v>
      </c>
      <c r="Q68" s="181">
        <f t="shared" si="6"/>
        <v>-37664</v>
      </c>
      <c r="R68" s="183">
        <f t="shared" si="7"/>
        <v>-40677</v>
      </c>
    </row>
    <row r="69" spans="1:18" x14ac:dyDescent="0.25">
      <c r="A69" s="114" t="s">
        <v>1108</v>
      </c>
      <c r="B69" s="114" t="s">
        <v>1109</v>
      </c>
      <c r="C69" s="114" t="s">
        <v>1219</v>
      </c>
      <c r="D69" s="116">
        <v>46048</v>
      </c>
      <c r="E69" s="116">
        <v>46048</v>
      </c>
      <c r="F69" s="114" t="s">
        <v>1123</v>
      </c>
      <c r="G69" s="114" t="s">
        <v>1124</v>
      </c>
      <c r="H69" s="117">
        <v>3</v>
      </c>
      <c r="I69" s="114" t="s">
        <v>1113</v>
      </c>
      <c r="J69" s="188">
        <v>19717</v>
      </c>
      <c r="K69" s="188">
        <v>59151</v>
      </c>
      <c r="L69" s="114" t="s">
        <v>1114</v>
      </c>
      <c r="M69" s="188">
        <v>63883.08</v>
      </c>
      <c r="N69" s="114" t="s">
        <v>1220</v>
      </c>
      <c r="O69" s="114"/>
      <c r="P69" s="67" t="str">
        <f t="shared" si="5"/>
        <v>T1</v>
      </c>
      <c r="Q69" s="181">
        <f t="shared" si="6"/>
        <v>-59151</v>
      </c>
      <c r="R69" s="183">
        <f t="shared" si="7"/>
        <v>-63883</v>
      </c>
    </row>
    <row r="70" spans="1:18" x14ac:dyDescent="0.25">
      <c r="A70" s="114" t="s">
        <v>1108</v>
      </c>
      <c r="B70" s="114" t="s">
        <v>1109</v>
      </c>
      <c r="C70" s="114" t="s">
        <v>1221</v>
      </c>
      <c r="D70" s="116">
        <v>46028</v>
      </c>
      <c r="E70" s="116">
        <v>46028</v>
      </c>
      <c r="F70" s="114" t="s">
        <v>1111</v>
      </c>
      <c r="G70" s="114" t="s">
        <v>1112</v>
      </c>
      <c r="H70" s="117">
        <v>1</v>
      </c>
      <c r="I70" s="114" t="s">
        <v>1113</v>
      </c>
      <c r="J70" s="188">
        <v>106116</v>
      </c>
      <c r="K70" s="188">
        <v>106116</v>
      </c>
      <c r="L70" s="114" t="s">
        <v>1114</v>
      </c>
      <c r="M70" s="188">
        <v>114605.28000000001</v>
      </c>
      <c r="N70" s="115" t="s">
        <v>1222</v>
      </c>
      <c r="O70" s="182" t="s">
        <v>1223</v>
      </c>
      <c r="P70" s="67" t="str">
        <f t="shared" si="5"/>
        <v>T1</v>
      </c>
      <c r="Q70" s="181">
        <f t="shared" si="6"/>
        <v>-106116</v>
      </c>
      <c r="R70" s="183">
        <f t="shared" si="7"/>
        <v>-114605</v>
      </c>
    </row>
    <row r="71" spans="1:18" x14ac:dyDescent="0.25">
      <c r="A71" s="114" t="s">
        <v>1108</v>
      </c>
      <c r="B71" s="114" t="s">
        <v>1109</v>
      </c>
      <c r="C71" s="114" t="s">
        <v>1224</v>
      </c>
      <c r="D71" s="116">
        <v>46033</v>
      </c>
      <c r="E71" s="116">
        <v>46033</v>
      </c>
      <c r="F71" s="114" t="s">
        <v>1111</v>
      </c>
      <c r="G71" s="114" t="s">
        <v>1112</v>
      </c>
      <c r="H71" s="117">
        <v>1</v>
      </c>
      <c r="I71" s="114" t="s">
        <v>1113</v>
      </c>
      <c r="J71" s="188">
        <v>106116</v>
      </c>
      <c r="K71" s="188">
        <v>106116</v>
      </c>
      <c r="L71" s="114" t="s">
        <v>1114</v>
      </c>
      <c r="M71" s="188">
        <v>114605.28000000001</v>
      </c>
      <c r="N71" s="115" t="s">
        <v>1222</v>
      </c>
      <c r="O71" s="182" t="s">
        <v>1223</v>
      </c>
      <c r="P71" s="67" t="str">
        <f t="shared" si="5"/>
        <v>T1</v>
      </c>
      <c r="Q71" s="181">
        <f t="shared" si="6"/>
        <v>-106116</v>
      </c>
      <c r="R71" s="183">
        <f t="shared" si="7"/>
        <v>-114605</v>
      </c>
    </row>
    <row r="72" spans="1:18" x14ac:dyDescent="0.25">
      <c r="A72" s="114" t="s">
        <v>1108</v>
      </c>
      <c r="B72" s="114" t="s">
        <v>1109</v>
      </c>
      <c r="C72" s="114" t="s">
        <v>1225</v>
      </c>
      <c r="D72" s="116">
        <v>46027</v>
      </c>
      <c r="E72" s="116">
        <v>46027</v>
      </c>
      <c r="F72" s="114" t="s">
        <v>1111</v>
      </c>
      <c r="G72" s="114" t="s">
        <v>1112</v>
      </c>
      <c r="H72" s="117">
        <v>1</v>
      </c>
      <c r="I72" s="114" t="s">
        <v>1113</v>
      </c>
      <c r="J72" s="188">
        <v>101063</v>
      </c>
      <c r="K72" s="188">
        <v>101063</v>
      </c>
      <c r="L72" s="114" t="s">
        <v>1114</v>
      </c>
      <c r="M72" s="188">
        <v>109148.04000000001</v>
      </c>
      <c r="N72" s="115" t="s">
        <v>1226</v>
      </c>
      <c r="O72" s="182" t="s">
        <v>1223</v>
      </c>
      <c r="P72" s="67" t="str">
        <f t="shared" si="5"/>
        <v>T1</v>
      </c>
      <c r="Q72" s="181">
        <f t="shared" si="6"/>
        <v>-101063</v>
      </c>
      <c r="R72" s="183">
        <f t="shared" si="7"/>
        <v>-109148</v>
      </c>
    </row>
    <row r="73" spans="1:18" x14ac:dyDescent="0.25">
      <c r="A73" s="114" t="s">
        <v>1108</v>
      </c>
      <c r="B73" s="114" t="s">
        <v>1109</v>
      </c>
      <c r="C73" s="114" t="s">
        <v>1227</v>
      </c>
      <c r="D73" s="116">
        <v>46027</v>
      </c>
      <c r="E73" s="116">
        <v>46027</v>
      </c>
      <c r="F73" s="114" t="s">
        <v>1111</v>
      </c>
      <c r="G73" s="114" t="s">
        <v>1112</v>
      </c>
      <c r="H73" s="117">
        <v>1</v>
      </c>
      <c r="I73" s="114" t="s">
        <v>1113</v>
      </c>
      <c r="J73" s="188">
        <v>106116</v>
      </c>
      <c r="K73" s="188">
        <v>106116</v>
      </c>
      <c r="L73" s="114" t="s">
        <v>1114</v>
      </c>
      <c r="M73" s="188">
        <v>114605.28000000001</v>
      </c>
      <c r="N73" s="115" t="s">
        <v>1226</v>
      </c>
      <c r="O73" s="182" t="s">
        <v>1223</v>
      </c>
      <c r="P73" s="67" t="str">
        <f t="shared" si="5"/>
        <v>T1</v>
      </c>
      <c r="Q73" s="181">
        <f t="shared" si="6"/>
        <v>-106116</v>
      </c>
      <c r="R73" s="183">
        <f t="shared" si="7"/>
        <v>-114605</v>
      </c>
    </row>
    <row r="74" spans="1:18" x14ac:dyDescent="0.25">
      <c r="A74" s="114" t="s">
        <v>1108</v>
      </c>
      <c r="B74" s="114" t="s">
        <v>1109</v>
      </c>
      <c r="C74" s="114" t="s">
        <v>1228</v>
      </c>
      <c r="D74" s="116">
        <v>46042</v>
      </c>
      <c r="E74" s="116">
        <v>46042</v>
      </c>
      <c r="F74" s="114" t="s">
        <v>1111</v>
      </c>
      <c r="G74" s="114" t="s">
        <v>1112</v>
      </c>
      <c r="H74" s="117">
        <v>1</v>
      </c>
      <c r="I74" s="114" t="s">
        <v>1113</v>
      </c>
      <c r="J74" s="188">
        <v>106116</v>
      </c>
      <c r="K74" s="188">
        <v>106116</v>
      </c>
      <c r="L74" s="114" t="s">
        <v>1114</v>
      </c>
      <c r="M74" s="188">
        <v>114605.28000000001</v>
      </c>
      <c r="N74" s="115" t="s">
        <v>1226</v>
      </c>
      <c r="O74" s="182" t="s">
        <v>1223</v>
      </c>
      <c r="P74" s="67" t="str">
        <f t="shared" si="5"/>
        <v>T1</v>
      </c>
      <c r="Q74" s="181">
        <f t="shared" si="6"/>
        <v>-106116</v>
      </c>
      <c r="R74" s="183">
        <f t="shared" si="7"/>
        <v>-114605</v>
      </c>
    </row>
    <row r="75" spans="1:18" x14ac:dyDescent="0.25">
      <c r="A75" s="114" t="s">
        <v>1108</v>
      </c>
      <c r="B75" s="114" t="s">
        <v>1109</v>
      </c>
      <c r="C75" s="114" t="s">
        <v>1229</v>
      </c>
      <c r="D75" s="116">
        <v>46043</v>
      </c>
      <c r="E75" s="116">
        <v>46043</v>
      </c>
      <c r="F75" s="114" t="s">
        <v>1127</v>
      </c>
      <c r="G75" s="114" t="s">
        <v>1128</v>
      </c>
      <c r="H75" s="117">
        <v>3</v>
      </c>
      <c r="I75" s="114" t="s">
        <v>1129</v>
      </c>
      <c r="J75" s="188">
        <v>30884</v>
      </c>
      <c r="K75" s="188">
        <v>92652</v>
      </c>
      <c r="L75" s="114" t="s">
        <v>1114</v>
      </c>
      <c r="M75" s="188">
        <v>100064.16</v>
      </c>
      <c r="N75" s="115" t="s">
        <v>1230</v>
      </c>
      <c r="O75" s="182" t="s">
        <v>1231</v>
      </c>
      <c r="P75" s="67" t="str">
        <f t="shared" si="5"/>
        <v>T1</v>
      </c>
      <c r="Q75" s="181">
        <f t="shared" si="6"/>
        <v>-92652</v>
      </c>
      <c r="R75" s="183">
        <f t="shared" si="7"/>
        <v>-100064</v>
      </c>
    </row>
    <row r="76" spans="1:18" x14ac:dyDescent="0.25">
      <c r="A76" s="114" t="s">
        <v>1108</v>
      </c>
      <c r="B76" s="114" t="s">
        <v>1109</v>
      </c>
      <c r="C76" s="114" t="s">
        <v>1232</v>
      </c>
      <c r="D76" s="116">
        <v>46041</v>
      </c>
      <c r="E76" s="116">
        <v>46041</v>
      </c>
      <c r="F76" s="114" t="s">
        <v>1127</v>
      </c>
      <c r="G76" s="114" t="s">
        <v>1128</v>
      </c>
      <c r="H76" s="117">
        <v>1</v>
      </c>
      <c r="I76" s="114" t="s">
        <v>1129</v>
      </c>
      <c r="J76" s="188">
        <v>37664</v>
      </c>
      <c r="K76" s="188">
        <v>37664</v>
      </c>
      <c r="L76" s="114" t="s">
        <v>1114</v>
      </c>
      <c r="M76" s="188">
        <v>40677.120000000003</v>
      </c>
      <c r="N76" s="115" t="s">
        <v>1233</v>
      </c>
      <c r="O76" s="182" t="s">
        <v>1231</v>
      </c>
      <c r="P76" s="67" t="str">
        <f t="shared" si="5"/>
        <v>T1</v>
      </c>
      <c r="Q76" s="181">
        <f t="shared" si="6"/>
        <v>-37664</v>
      </c>
      <c r="R76" s="183">
        <f t="shared" si="7"/>
        <v>-40677</v>
      </c>
    </row>
    <row r="77" spans="1:18" x14ac:dyDescent="0.25">
      <c r="A77" s="118" t="s">
        <v>1234</v>
      </c>
      <c r="B77" s="114"/>
      <c r="C77" s="119"/>
      <c r="D77" s="120"/>
      <c r="E77" s="120"/>
      <c r="F77" s="119"/>
      <c r="G77" s="119"/>
      <c r="H77" s="121"/>
      <c r="I77" s="119"/>
      <c r="J77" s="189"/>
      <c r="K77" s="189">
        <v>4850110</v>
      </c>
      <c r="L77" s="119"/>
      <c r="M77" s="189">
        <v>5238118.8000000017</v>
      </c>
      <c r="N77" s="119"/>
      <c r="O77" s="180"/>
      <c r="Q77" s="181">
        <f t="shared" ref="Q77:Q140" si="8">-(J77*H77)</f>
        <v>0</v>
      </c>
      <c r="R77" s="183">
        <f t="shared" ref="R77:R140" si="9">ROUND((Q77*8%)+Q77,0)</f>
        <v>0</v>
      </c>
    </row>
    <row r="78" spans="1:18" x14ac:dyDescent="0.25">
      <c r="A78" s="122" t="s">
        <v>1108</v>
      </c>
      <c r="B78" s="122" t="s">
        <v>1109</v>
      </c>
      <c r="C78" s="122" t="s">
        <v>1490</v>
      </c>
      <c r="D78" s="123">
        <v>46072</v>
      </c>
      <c r="E78" s="123">
        <v>46072</v>
      </c>
      <c r="F78" s="122" t="s">
        <v>1123</v>
      </c>
      <c r="G78" s="122" t="s">
        <v>1124</v>
      </c>
      <c r="H78" s="192">
        <v>3</v>
      </c>
      <c r="I78" s="122" t="s">
        <v>1113</v>
      </c>
      <c r="J78" s="188">
        <v>16759</v>
      </c>
      <c r="K78" s="188">
        <v>50277</v>
      </c>
      <c r="L78" s="122" t="s">
        <v>1114</v>
      </c>
      <c r="M78" s="188">
        <v>54299.16</v>
      </c>
      <c r="N78" s="122" t="s">
        <v>1491</v>
      </c>
      <c r="O78" s="122"/>
      <c r="P78" s="67" t="str">
        <f t="shared" ref="P78:P141" si="10">"T"&amp;MONTH(E78)</f>
        <v>T2</v>
      </c>
      <c r="Q78" s="181">
        <f t="shared" si="8"/>
        <v>-50277</v>
      </c>
      <c r="R78" s="183">
        <f t="shared" si="9"/>
        <v>-54299</v>
      </c>
    </row>
    <row r="79" spans="1:18" x14ac:dyDescent="0.25">
      <c r="A79" s="122" t="s">
        <v>1108</v>
      </c>
      <c r="B79" s="122" t="s">
        <v>1109</v>
      </c>
      <c r="C79" s="122" t="s">
        <v>1490</v>
      </c>
      <c r="D79" s="123">
        <v>46072</v>
      </c>
      <c r="E79" s="123">
        <v>46072</v>
      </c>
      <c r="F79" s="122" t="s">
        <v>1127</v>
      </c>
      <c r="G79" s="122" t="s">
        <v>1128</v>
      </c>
      <c r="H79" s="192">
        <v>3</v>
      </c>
      <c r="I79" s="122" t="s">
        <v>1129</v>
      </c>
      <c r="J79" s="188">
        <v>30884</v>
      </c>
      <c r="K79" s="188">
        <v>92652</v>
      </c>
      <c r="L79" s="122" t="s">
        <v>1114</v>
      </c>
      <c r="M79" s="188">
        <v>100064.16</v>
      </c>
      <c r="N79" s="122" t="s">
        <v>1491</v>
      </c>
      <c r="O79" s="122"/>
      <c r="P79" s="67" t="str">
        <f t="shared" si="10"/>
        <v>T2</v>
      </c>
      <c r="Q79" s="181">
        <f t="shared" si="8"/>
        <v>-92652</v>
      </c>
      <c r="R79" s="183">
        <f t="shared" si="9"/>
        <v>-100064</v>
      </c>
    </row>
    <row r="80" spans="1:18" x14ac:dyDescent="0.25">
      <c r="A80" s="122" t="s">
        <v>1108</v>
      </c>
      <c r="B80" s="122" t="s">
        <v>1109</v>
      </c>
      <c r="C80" s="122" t="s">
        <v>1492</v>
      </c>
      <c r="D80" s="123">
        <v>46062</v>
      </c>
      <c r="E80" s="123">
        <v>46062</v>
      </c>
      <c r="F80" s="122" t="s">
        <v>1111</v>
      </c>
      <c r="G80" s="122" t="s">
        <v>1112</v>
      </c>
      <c r="H80" s="192">
        <v>1</v>
      </c>
      <c r="I80" s="122" t="s">
        <v>1113</v>
      </c>
      <c r="J80" s="188">
        <v>106116</v>
      </c>
      <c r="K80" s="188">
        <v>106116</v>
      </c>
      <c r="L80" s="122" t="s">
        <v>1114</v>
      </c>
      <c r="M80" s="188">
        <v>114605.28000000001</v>
      </c>
      <c r="N80" s="122" t="s">
        <v>1236</v>
      </c>
      <c r="O80" s="122"/>
      <c r="P80" s="67" t="str">
        <f t="shared" si="10"/>
        <v>T2</v>
      </c>
      <c r="Q80" s="181">
        <f t="shared" si="8"/>
        <v>-106116</v>
      </c>
      <c r="R80" s="183">
        <f t="shared" si="9"/>
        <v>-114605</v>
      </c>
    </row>
    <row r="81" spans="1:18" x14ac:dyDescent="0.25">
      <c r="A81" s="122" t="s">
        <v>1108</v>
      </c>
      <c r="B81" s="122" t="s">
        <v>1109</v>
      </c>
      <c r="C81" s="122" t="s">
        <v>1493</v>
      </c>
      <c r="D81" s="123">
        <v>46062</v>
      </c>
      <c r="E81" s="123">
        <v>46062</v>
      </c>
      <c r="F81" s="122" t="s">
        <v>1123</v>
      </c>
      <c r="G81" s="122" t="s">
        <v>1124</v>
      </c>
      <c r="H81" s="192">
        <v>2</v>
      </c>
      <c r="I81" s="122" t="s">
        <v>1113</v>
      </c>
      <c r="J81" s="188">
        <v>16759</v>
      </c>
      <c r="K81" s="188">
        <v>33518</v>
      </c>
      <c r="L81" s="122" t="s">
        <v>1114</v>
      </c>
      <c r="M81" s="188">
        <v>36199.440000000002</v>
      </c>
      <c r="N81" s="122" t="s">
        <v>1236</v>
      </c>
      <c r="O81" s="122"/>
      <c r="P81" s="67" t="str">
        <f t="shared" si="10"/>
        <v>T2</v>
      </c>
      <c r="Q81" s="181">
        <f t="shared" si="8"/>
        <v>-33518</v>
      </c>
      <c r="R81" s="183">
        <f t="shared" si="9"/>
        <v>-36199</v>
      </c>
    </row>
    <row r="82" spans="1:18" x14ac:dyDescent="0.25">
      <c r="A82" s="122" t="s">
        <v>1108</v>
      </c>
      <c r="B82" s="122" t="s">
        <v>1109</v>
      </c>
      <c r="C82" s="122" t="s">
        <v>1494</v>
      </c>
      <c r="D82" s="123">
        <v>46062</v>
      </c>
      <c r="E82" s="123">
        <v>46062</v>
      </c>
      <c r="F82" s="122" t="s">
        <v>1127</v>
      </c>
      <c r="G82" s="122" t="s">
        <v>1128</v>
      </c>
      <c r="H82" s="192">
        <v>1</v>
      </c>
      <c r="I82" s="122" t="s">
        <v>1129</v>
      </c>
      <c r="J82" s="188">
        <v>30884</v>
      </c>
      <c r="K82" s="188">
        <v>30884</v>
      </c>
      <c r="L82" s="122" t="s">
        <v>1114</v>
      </c>
      <c r="M82" s="188">
        <v>33354.720000000001</v>
      </c>
      <c r="N82" s="122" t="s">
        <v>1236</v>
      </c>
      <c r="O82" s="122"/>
      <c r="P82" s="67" t="str">
        <f t="shared" si="10"/>
        <v>T2</v>
      </c>
      <c r="Q82" s="181">
        <f t="shared" si="8"/>
        <v>-30884</v>
      </c>
      <c r="R82" s="183">
        <f t="shared" si="9"/>
        <v>-33355</v>
      </c>
    </row>
    <row r="83" spans="1:18" x14ac:dyDescent="0.25">
      <c r="A83" s="122" t="s">
        <v>1108</v>
      </c>
      <c r="B83" s="122" t="s">
        <v>1109</v>
      </c>
      <c r="C83" s="122" t="s">
        <v>1495</v>
      </c>
      <c r="D83" s="123">
        <v>46062</v>
      </c>
      <c r="E83" s="123">
        <v>46062</v>
      </c>
      <c r="F83" s="122" t="s">
        <v>1127</v>
      </c>
      <c r="G83" s="122" t="s">
        <v>1128</v>
      </c>
      <c r="H83" s="192">
        <v>1</v>
      </c>
      <c r="I83" s="122" t="s">
        <v>1129</v>
      </c>
      <c r="J83" s="188">
        <v>30884</v>
      </c>
      <c r="K83" s="188">
        <v>30884</v>
      </c>
      <c r="L83" s="122" t="s">
        <v>1114</v>
      </c>
      <c r="M83" s="188">
        <v>33354.720000000001</v>
      </c>
      <c r="N83" s="122" t="s">
        <v>1236</v>
      </c>
      <c r="O83" s="122"/>
      <c r="P83" s="67" t="str">
        <f t="shared" si="10"/>
        <v>T2</v>
      </c>
      <c r="Q83" s="181">
        <f t="shared" si="8"/>
        <v>-30884</v>
      </c>
      <c r="R83" s="183">
        <f t="shared" si="9"/>
        <v>-33355</v>
      </c>
    </row>
    <row r="84" spans="1:18" x14ac:dyDescent="0.25">
      <c r="A84" s="122" t="s">
        <v>1108</v>
      </c>
      <c r="B84" s="122" t="s">
        <v>1109</v>
      </c>
      <c r="C84" s="122" t="s">
        <v>1496</v>
      </c>
      <c r="D84" s="123">
        <v>46062</v>
      </c>
      <c r="E84" s="123">
        <v>46062</v>
      </c>
      <c r="F84" s="122" t="s">
        <v>1127</v>
      </c>
      <c r="G84" s="122" t="s">
        <v>1128</v>
      </c>
      <c r="H84" s="192">
        <v>2</v>
      </c>
      <c r="I84" s="122" t="s">
        <v>1129</v>
      </c>
      <c r="J84" s="188">
        <v>30884</v>
      </c>
      <c r="K84" s="188">
        <v>61768</v>
      </c>
      <c r="L84" s="122" t="s">
        <v>1114</v>
      </c>
      <c r="M84" s="188">
        <v>66709.440000000002</v>
      </c>
      <c r="N84" s="122" t="s">
        <v>1236</v>
      </c>
      <c r="O84" s="122"/>
      <c r="P84" s="67" t="str">
        <f t="shared" si="10"/>
        <v>T2</v>
      </c>
      <c r="Q84" s="181">
        <f t="shared" si="8"/>
        <v>-61768</v>
      </c>
      <c r="R84" s="183">
        <f t="shared" si="9"/>
        <v>-66709</v>
      </c>
    </row>
    <row r="85" spans="1:18" x14ac:dyDescent="0.25">
      <c r="A85" s="122" t="s">
        <v>1108</v>
      </c>
      <c r="B85" s="122" t="s">
        <v>1109</v>
      </c>
      <c r="C85" s="122" t="s">
        <v>1497</v>
      </c>
      <c r="D85" s="123">
        <v>46062</v>
      </c>
      <c r="E85" s="123">
        <v>46062</v>
      </c>
      <c r="F85" s="122" t="s">
        <v>1127</v>
      </c>
      <c r="G85" s="122" t="s">
        <v>1128</v>
      </c>
      <c r="H85" s="192">
        <v>1</v>
      </c>
      <c r="I85" s="122" t="s">
        <v>1129</v>
      </c>
      <c r="J85" s="188">
        <v>30884</v>
      </c>
      <c r="K85" s="188">
        <v>30884</v>
      </c>
      <c r="L85" s="122" t="s">
        <v>1114</v>
      </c>
      <c r="M85" s="188">
        <v>33354.720000000001</v>
      </c>
      <c r="N85" s="122" t="s">
        <v>1236</v>
      </c>
      <c r="O85" s="122"/>
      <c r="P85" s="67" t="str">
        <f t="shared" si="10"/>
        <v>T2</v>
      </c>
      <c r="Q85" s="181">
        <f t="shared" si="8"/>
        <v>-30884</v>
      </c>
      <c r="R85" s="183">
        <f t="shared" si="9"/>
        <v>-33355</v>
      </c>
    </row>
    <row r="86" spans="1:18" x14ac:dyDescent="0.25">
      <c r="A86" s="122" t="s">
        <v>1108</v>
      </c>
      <c r="B86" s="122" t="s">
        <v>1109</v>
      </c>
      <c r="C86" s="122" t="s">
        <v>1498</v>
      </c>
      <c r="D86" s="123">
        <v>46062</v>
      </c>
      <c r="E86" s="123">
        <v>46062</v>
      </c>
      <c r="F86" s="122" t="s">
        <v>1123</v>
      </c>
      <c r="G86" s="122" t="s">
        <v>1124</v>
      </c>
      <c r="H86" s="192">
        <v>2</v>
      </c>
      <c r="I86" s="122" t="s">
        <v>1113</v>
      </c>
      <c r="J86" s="188">
        <v>16759</v>
      </c>
      <c r="K86" s="188">
        <v>33518</v>
      </c>
      <c r="L86" s="122" t="s">
        <v>1114</v>
      </c>
      <c r="M86" s="188">
        <v>36199.440000000002</v>
      </c>
      <c r="N86" s="122" t="s">
        <v>1236</v>
      </c>
      <c r="O86" s="122"/>
      <c r="P86" s="67" t="str">
        <f t="shared" si="10"/>
        <v>T2</v>
      </c>
      <c r="Q86" s="181">
        <f t="shared" si="8"/>
        <v>-33518</v>
      </c>
      <c r="R86" s="183">
        <f t="shared" si="9"/>
        <v>-36199</v>
      </c>
    </row>
    <row r="87" spans="1:18" x14ac:dyDescent="0.25">
      <c r="A87" s="122" t="s">
        <v>1108</v>
      </c>
      <c r="B87" s="122" t="s">
        <v>1109</v>
      </c>
      <c r="C87" s="122" t="s">
        <v>1499</v>
      </c>
      <c r="D87" s="123">
        <v>46062</v>
      </c>
      <c r="E87" s="123">
        <v>46062</v>
      </c>
      <c r="F87" s="122" t="s">
        <v>1123</v>
      </c>
      <c r="G87" s="122" t="s">
        <v>1124</v>
      </c>
      <c r="H87" s="192">
        <v>3</v>
      </c>
      <c r="I87" s="122" t="s">
        <v>1113</v>
      </c>
      <c r="J87" s="188">
        <v>16759</v>
      </c>
      <c r="K87" s="188">
        <v>50277</v>
      </c>
      <c r="L87" s="122" t="s">
        <v>1114</v>
      </c>
      <c r="M87" s="188">
        <v>54299.16</v>
      </c>
      <c r="N87" s="122" t="s">
        <v>1236</v>
      </c>
      <c r="O87" s="122"/>
      <c r="P87" s="67" t="str">
        <f t="shared" si="10"/>
        <v>T2</v>
      </c>
      <c r="Q87" s="181">
        <f t="shared" si="8"/>
        <v>-50277</v>
      </c>
      <c r="R87" s="183">
        <f t="shared" si="9"/>
        <v>-54299</v>
      </c>
    </row>
    <row r="88" spans="1:18" x14ac:dyDescent="0.25">
      <c r="A88" s="122" t="s">
        <v>1108</v>
      </c>
      <c r="B88" s="122" t="s">
        <v>1109</v>
      </c>
      <c r="C88" s="122" t="s">
        <v>1500</v>
      </c>
      <c r="D88" s="123">
        <v>46055</v>
      </c>
      <c r="E88" s="123">
        <v>46055</v>
      </c>
      <c r="F88" s="122" t="s">
        <v>1127</v>
      </c>
      <c r="G88" s="122" t="s">
        <v>1128</v>
      </c>
      <c r="H88" s="192">
        <v>1</v>
      </c>
      <c r="I88" s="122" t="s">
        <v>1129</v>
      </c>
      <c r="J88" s="188">
        <v>30884</v>
      </c>
      <c r="K88" s="188">
        <v>30884</v>
      </c>
      <c r="L88" s="122" t="s">
        <v>1114</v>
      </c>
      <c r="M88" s="188">
        <v>33354.720000000001</v>
      </c>
      <c r="N88" s="122" t="s">
        <v>1501</v>
      </c>
      <c r="O88" s="122"/>
      <c r="P88" s="67" t="str">
        <f t="shared" si="10"/>
        <v>T2</v>
      </c>
      <c r="Q88" s="181">
        <f t="shared" si="8"/>
        <v>-30884</v>
      </c>
      <c r="R88" s="183">
        <f t="shared" si="9"/>
        <v>-33355</v>
      </c>
    </row>
    <row r="89" spans="1:18" x14ac:dyDescent="0.25">
      <c r="A89" s="122" t="s">
        <v>1108</v>
      </c>
      <c r="B89" s="122" t="s">
        <v>1109</v>
      </c>
      <c r="C89" s="122" t="s">
        <v>1502</v>
      </c>
      <c r="D89" s="123">
        <v>46078</v>
      </c>
      <c r="E89" s="123">
        <v>46078</v>
      </c>
      <c r="F89" s="122" t="s">
        <v>1123</v>
      </c>
      <c r="G89" s="122" t="s">
        <v>1124</v>
      </c>
      <c r="H89" s="192">
        <v>2</v>
      </c>
      <c r="I89" s="122" t="s">
        <v>1113</v>
      </c>
      <c r="J89" s="188">
        <v>16759</v>
      </c>
      <c r="K89" s="188">
        <v>33518</v>
      </c>
      <c r="L89" s="122" t="s">
        <v>1114</v>
      </c>
      <c r="M89" s="188">
        <v>36199.440000000002</v>
      </c>
      <c r="N89" s="122" t="s">
        <v>1115</v>
      </c>
      <c r="O89" s="122"/>
      <c r="P89" s="67" t="str">
        <f t="shared" si="10"/>
        <v>T2</v>
      </c>
      <c r="Q89" s="181">
        <f t="shared" si="8"/>
        <v>-33518</v>
      </c>
      <c r="R89" s="183">
        <f t="shared" si="9"/>
        <v>-36199</v>
      </c>
    </row>
    <row r="90" spans="1:18" x14ac:dyDescent="0.25">
      <c r="A90" s="122" t="s">
        <v>1108</v>
      </c>
      <c r="B90" s="122" t="s">
        <v>1109</v>
      </c>
      <c r="C90" s="122" t="s">
        <v>1503</v>
      </c>
      <c r="D90" s="123">
        <v>46078</v>
      </c>
      <c r="E90" s="123">
        <v>46078</v>
      </c>
      <c r="F90" s="122" t="s">
        <v>1111</v>
      </c>
      <c r="G90" s="122" t="s">
        <v>1112</v>
      </c>
      <c r="H90" s="192">
        <v>1</v>
      </c>
      <c r="I90" s="122" t="s">
        <v>1113</v>
      </c>
      <c r="J90" s="188">
        <v>106116</v>
      </c>
      <c r="K90" s="188">
        <v>106116</v>
      </c>
      <c r="L90" s="122" t="s">
        <v>1114</v>
      </c>
      <c r="M90" s="188">
        <v>114605.28000000001</v>
      </c>
      <c r="N90" s="122" t="s">
        <v>1115</v>
      </c>
      <c r="O90" s="122"/>
      <c r="P90" s="67" t="str">
        <f t="shared" si="10"/>
        <v>T2</v>
      </c>
      <c r="Q90" s="181">
        <f t="shared" si="8"/>
        <v>-106116</v>
      </c>
      <c r="R90" s="183">
        <f t="shared" si="9"/>
        <v>-114605</v>
      </c>
    </row>
    <row r="91" spans="1:18" x14ac:dyDescent="0.25">
      <c r="A91" s="122" t="s">
        <v>1108</v>
      </c>
      <c r="B91" s="122" t="s">
        <v>1109</v>
      </c>
      <c r="C91" s="122" t="s">
        <v>1504</v>
      </c>
      <c r="D91" s="123">
        <v>46064</v>
      </c>
      <c r="E91" s="123">
        <v>46064</v>
      </c>
      <c r="F91" s="122" t="s">
        <v>1123</v>
      </c>
      <c r="G91" s="122" t="s">
        <v>1124</v>
      </c>
      <c r="H91" s="192">
        <v>1</v>
      </c>
      <c r="I91" s="122" t="s">
        <v>1113</v>
      </c>
      <c r="J91" s="188">
        <v>16759</v>
      </c>
      <c r="K91" s="188">
        <v>16759</v>
      </c>
      <c r="L91" s="122" t="s">
        <v>1114</v>
      </c>
      <c r="M91" s="188">
        <v>18099.72</v>
      </c>
      <c r="N91" s="122" t="s">
        <v>1120</v>
      </c>
      <c r="O91" s="122"/>
      <c r="P91" s="67" t="str">
        <f t="shared" si="10"/>
        <v>T2</v>
      </c>
      <c r="Q91" s="181">
        <f t="shared" si="8"/>
        <v>-16759</v>
      </c>
      <c r="R91" s="183">
        <f t="shared" si="9"/>
        <v>-18100</v>
      </c>
    </row>
    <row r="92" spans="1:18" x14ac:dyDescent="0.25">
      <c r="A92" s="122" t="s">
        <v>1108</v>
      </c>
      <c r="B92" s="122" t="s">
        <v>1109</v>
      </c>
      <c r="C92" s="122" t="s">
        <v>1505</v>
      </c>
      <c r="D92" s="123">
        <v>46077</v>
      </c>
      <c r="E92" s="123">
        <v>46077</v>
      </c>
      <c r="F92" s="122" t="s">
        <v>1111</v>
      </c>
      <c r="G92" s="122" t="s">
        <v>1112</v>
      </c>
      <c r="H92" s="192">
        <v>1</v>
      </c>
      <c r="I92" s="122" t="s">
        <v>1113</v>
      </c>
      <c r="J92" s="188">
        <v>106116</v>
      </c>
      <c r="K92" s="188">
        <v>106116</v>
      </c>
      <c r="L92" s="122" t="s">
        <v>1114</v>
      </c>
      <c r="M92" s="188">
        <v>114605.28000000001</v>
      </c>
      <c r="N92" s="122" t="s">
        <v>1240</v>
      </c>
      <c r="O92" s="122"/>
      <c r="P92" s="67" t="str">
        <f t="shared" si="10"/>
        <v>T2</v>
      </c>
      <c r="Q92" s="181">
        <f t="shared" si="8"/>
        <v>-106116</v>
      </c>
      <c r="R92" s="183">
        <f t="shared" si="9"/>
        <v>-114605</v>
      </c>
    </row>
    <row r="93" spans="1:18" x14ac:dyDescent="0.25">
      <c r="A93" s="122" t="s">
        <v>1108</v>
      </c>
      <c r="B93" s="122" t="s">
        <v>1109</v>
      </c>
      <c r="C93" s="122" t="s">
        <v>1506</v>
      </c>
      <c r="D93" s="123">
        <v>46077</v>
      </c>
      <c r="E93" s="123">
        <v>46077</v>
      </c>
      <c r="F93" s="122" t="s">
        <v>1123</v>
      </c>
      <c r="G93" s="122" t="s">
        <v>1124</v>
      </c>
      <c r="H93" s="192">
        <v>3</v>
      </c>
      <c r="I93" s="122" t="s">
        <v>1113</v>
      </c>
      <c r="J93" s="188">
        <v>16759</v>
      </c>
      <c r="K93" s="188">
        <v>50277</v>
      </c>
      <c r="L93" s="122" t="s">
        <v>1114</v>
      </c>
      <c r="M93" s="188">
        <v>54299.16</v>
      </c>
      <c r="N93" s="122" t="s">
        <v>1240</v>
      </c>
      <c r="O93" s="122"/>
      <c r="P93" s="67" t="str">
        <f t="shared" si="10"/>
        <v>T2</v>
      </c>
      <c r="Q93" s="181">
        <f t="shared" si="8"/>
        <v>-50277</v>
      </c>
      <c r="R93" s="183">
        <f t="shared" si="9"/>
        <v>-54299</v>
      </c>
    </row>
    <row r="94" spans="1:18" x14ac:dyDescent="0.25">
      <c r="A94" s="122" t="s">
        <v>1108</v>
      </c>
      <c r="B94" s="122" t="s">
        <v>1109</v>
      </c>
      <c r="C94" s="122" t="s">
        <v>1507</v>
      </c>
      <c r="D94" s="123">
        <v>46060</v>
      </c>
      <c r="E94" s="123">
        <v>46060</v>
      </c>
      <c r="F94" s="122" t="s">
        <v>1123</v>
      </c>
      <c r="G94" s="122" t="s">
        <v>1124</v>
      </c>
      <c r="H94" s="192">
        <v>2</v>
      </c>
      <c r="I94" s="122" t="s">
        <v>1113</v>
      </c>
      <c r="J94" s="188">
        <v>16759</v>
      </c>
      <c r="K94" s="188">
        <v>33518</v>
      </c>
      <c r="L94" s="122" t="s">
        <v>1114</v>
      </c>
      <c r="M94" s="188">
        <v>36199.440000000002</v>
      </c>
      <c r="N94" s="122" t="s">
        <v>1343</v>
      </c>
      <c r="O94" s="122"/>
      <c r="P94" s="67" t="str">
        <f t="shared" si="10"/>
        <v>T2</v>
      </c>
      <c r="Q94" s="181">
        <f t="shared" si="8"/>
        <v>-33518</v>
      </c>
      <c r="R94" s="183">
        <f t="shared" si="9"/>
        <v>-36199</v>
      </c>
    </row>
    <row r="95" spans="1:18" x14ac:dyDescent="0.25">
      <c r="A95" s="122" t="s">
        <v>1108</v>
      </c>
      <c r="B95" s="122" t="s">
        <v>1109</v>
      </c>
      <c r="C95" s="122" t="s">
        <v>1508</v>
      </c>
      <c r="D95" s="123">
        <v>46078</v>
      </c>
      <c r="E95" s="123">
        <v>46078</v>
      </c>
      <c r="F95" s="122" t="s">
        <v>1123</v>
      </c>
      <c r="G95" s="122" t="s">
        <v>1124</v>
      </c>
      <c r="H95" s="192">
        <v>1</v>
      </c>
      <c r="I95" s="122" t="s">
        <v>1113</v>
      </c>
      <c r="J95" s="188">
        <v>16759</v>
      </c>
      <c r="K95" s="188">
        <v>16759</v>
      </c>
      <c r="L95" s="122" t="s">
        <v>1114</v>
      </c>
      <c r="M95" s="188">
        <v>18099.72</v>
      </c>
      <c r="N95" s="122" t="s">
        <v>1345</v>
      </c>
      <c r="O95" s="122"/>
      <c r="P95" s="67" t="str">
        <f t="shared" si="10"/>
        <v>T2</v>
      </c>
      <c r="Q95" s="181">
        <f t="shared" si="8"/>
        <v>-16759</v>
      </c>
      <c r="R95" s="183">
        <f t="shared" si="9"/>
        <v>-18100</v>
      </c>
    </row>
    <row r="96" spans="1:18" x14ac:dyDescent="0.25">
      <c r="A96" s="122" t="s">
        <v>1108</v>
      </c>
      <c r="B96" s="122" t="s">
        <v>1109</v>
      </c>
      <c r="C96" s="122" t="s">
        <v>1509</v>
      </c>
      <c r="D96" s="123">
        <v>46055</v>
      </c>
      <c r="E96" s="123">
        <v>46055</v>
      </c>
      <c r="F96" s="122" t="s">
        <v>1123</v>
      </c>
      <c r="G96" s="122" t="s">
        <v>1124</v>
      </c>
      <c r="H96" s="192">
        <v>1</v>
      </c>
      <c r="I96" s="122" t="s">
        <v>1113</v>
      </c>
      <c r="J96" s="188">
        <v>16759</v>
      </c>
      <c r="K96" s="188">
        <v>16759</v>
      </c>
      <c r="L96" s="122" t="s">
        <v>1114</v>
      </c>
      <c r="M96" s="188">
        <v>18099.72</v>
      </c>
      <c r="N96" s="122" t="s">
        <v>1510</v>
      </c>
      <c r="O96" s="122"/>
      <c r="P96" s="67" t="str">
        <f t="shared" si="10"/>
        <v>T2</v>
      </c>
      <c r="Q96" s="181">
        <f t="shared" si="8"/>
        <v>-16759</v>
      </c>
      <c r="R96" s="183">
        <f t="shared" si="9"/>
        <v>-18100</v>
      </c>
    </row>
    <row r="97" spans="1:18" x14ac:dyDescent="0.25">
      <c r="A97" s="122" t="s">
        <v>1108</v>
      </c>
      <c r="B97" s="122" t="s">
        <v>1109</v>
      </c>
      <c r="C97" s="122" t="s">
        <v>1511</v>
      </c>
      <c r="D97" s="123">
        <v>46055</v>
      </c>
      <c r="E97" s="123">
        <v>46055</v>
      </c>
      <c r="F97" s="122" t="s">
        <v>1123</v>
      </c>
      <c r="G97" s="122" t="s">
        <v>1124</v>
      </c>
      <c r="H97" s="192">
        <v>1</v>
      </c>
      <c r="I97" s="122" t="s">
        <v>1113</v>
      </c>
      <c r="J97" s="188">
        <v>16759</v>
      </c>
      <c r="K97" s="188">
        <v>16759</v>
      </c>
      <c r="L97" s="122" t="s">
        <v>1114</v>
      </c>
      <c r="M97" s="188">
        <v>18099.72</v>
      </c>
      <c r="N97" s="122" t="s">
        <v>1510</v>
      </c>
      <c r="O97" s="122"/>
      <c r="P97" s="67" t="str">
        <f t="shared" si="10"/>
        <v>T2</v>
      </c>
      <c r="Q97" s="181">
        <f t="shared" si="8"/>
        <v>-16759</v>
      </c>
      <c r="R97" s="183">
        <f t="shared" si="9"/>
        <v>-18100</v>
      </c>
    </row>
    <row r="98" spans="1:18" x14ac:dyDescent="0.25">
      <c r="A98" s="122" t="s">
        <v>1108</v>
      </c>
      <c r="B98" s="122" t="s">
        <v>1109</v>
      </c>
      <c r="C98" s="122" t="s">
        <v>1512</v>
      </c>
      <c r="D98" s="123">
        <v>46055</v>
      </c>
      <c r="E98" s="123">
        <v>46055</v>
      </c>
      <c r="F98" s="122" t="s">
        <v>1111</v>
      </c>
      <c r="G98" s="122" t="s">
        <v>1112</v>
      </c>
      <c r="H98" s="192">
        <v>3</v>
      </c>
      <c r="I98" s="122" t="s">
        <v>1113</v>
      </c>
      <c r="J98" s="188">
        <v>106116</v>
      </c>
      <c r="K98" s="188">
        <v>318348</v>
      </c>
      <c r="L98" s="122" t="s">
        <v>1114</v>
      </c>
      <c r="M98" s="188">
        <v>343815.84</v>
      </c>
      <c r="N98" s="122" t="s">
        <v>1348</v>
      </c>
      <c r="O98" s="122"/>
      <c r="P98" s="67" t="str">
        <f t="shared" si="10"/>
        <v>T2</v>
      </c>
      <c r="Q98" s="181">
        <f t="shared" si="8"/>
        <v>-318348</v>
      </c>
      <c r="R98" s="183">
        <f t="shared" si="9"/>
        <v>-343816</v>
      </c>
    </row>
    <row r="99" spans="1:18" x14ac:dyDescent="0.25">
      <c r="A99" s="122" t="s">
        <v>1108</v>
      </c>
      <c r="B99" s="122" t="s">
        <v>1109</v>
      </c>
      <c r="C99" s="122" t="s">
        <v>1513</v>
      </c>
      <c r="D99" s="123">
        <v>46064</v>
      </c>
      <c r="E99" s="123">
        <v>46064</v>
      </c>
      <c r="F99" s="122" t="s">
        <v>1123</v>
      </c>
      <c r="G99" s="122" t="s">
        <v>1124</v>
      </c>
      <c r="H99" s="192">
        <v>2</v>
      </c>
      <c r="I99" s="122" t="s">
        <v>1113</v>
      </c>
      <c r="J99" s="188">
        <v>16759</v>
      </c>
      <c r="K99" s="188">
        <v>33518</v>
      </c>
      <c r="L99" s="122" t="s">
        <v>1114</v>
      </c>
      <c r="M99" s="188">
        <v>36199.440000000002</v>
      </c>
      <c r="N99" s="122" t="s">
        <v>1350</v>
      </c>
      <c r="O99" s="122"/>
      <c r="P99" s="67" t="str">
        <f t="shared" si="10"/>
        <v>T2</v>
      </c>
      <c r="Q99" s="181">
        <f t="shared" si="8"/>
        <v>-33518</v>
      </c>
      <c r="R99" s="183">
        <f t="shared" si="9"/>
        <v>-36199</v>
      </c>
    </row>
    <row r="100" spans="1:18" x14ac:dyDescent="0.25">
      <c r="A100" s="122" t="s">
        <v>1108</v>
      </c>
      <c r="B100" s="122" t="s">
        <v>1109</v>
      </c>
      <c r="C100" s="122" t="s">
        <v>1514</v>
      </c>
      <c r="D100" s="123">
        <v>46064</v>
      </c>
      <c r="E100" s="123">
        <v>46064</v>
      </c>
      <c r="F100" s="122" t="s">
        <v>1127</v>
      </c>
      <c r="G100" s="122" t="s">
        <v>1128</v>
      </c>
      <c r="H100" s="192">
        <v>4</v>
      </c>
      <c r="I100" s="122" t="s">
        <v>1129</v>
      </c>
      <c r="J100" s="188">
        <v>30884</v>
      </c>
      <c r="K100" s="188">
        <v>123536</v>
      </c>
      <c r="L100" s="122" t="s">
        <v>1114</v>
      </c>
      <c r="M100" s="188">
        <v>133418.88</v>
      </c>
      <c r="N100" s="122" t="s">
        <v>1350</v>
      </c>
      <c r="O100" s="122"/>
      <c r="P100" s="67" t="str">
        <f t="shared" si="10"/>
        <v>T2</v>
      </c>
      <c r="Q100" s="181">
        <f t="shared" si="8"/>
        <v>-123536</v>
      </c>
      <c r="R100" s="183">
        <f t="shared" si="9"/>
        <v>-133419</v>
      </c>
    </row>
    <row r="101" spans="1:18" x14ac:dyDescent="0.25">
      <c r="A101" s="122" t="s">
        <v>1108</v>
      </c>
      <c r="B101" s="122" t="s">
        <v>1109</v>
      </c>
      <c r="C101" s="122" t="s">
        <v>1515</v>
      </c>
      <c r="D101" s="123">
        <v>46064</v>
      </c>
      <c r="E101" s="123">
        <v>46064</v>
      </c>
      <c r="F101" s="122" t="s">
        <v>1123</v>
      </c>
      <c r="G101" s="122" t="s">
        <v>1124</v>
      </c>
      <c r="H101" s="192">
        <v>1</v>
      </c>
      <c r="I101" s="122" t="s">
        <v>1113</v>
      </c>
      <c r="J101" s="188">
        <v>16759</v>
      </c>
      <c r="K101" s="188">
        <v>16759</v>
      </c>
      <c r="L101" s="122" t="s">
        <v>1114</v>
      </c>
      <c r="M101" s="188">
        <v>18099.72</v>
      </c>
      <c r="N101" s="122" t="s">
        <v>1516</v>
      </c>
      <c r="O101" s="122"/>
      <c r="P101" s="67" t="str">
        <f t="shared" si="10"/>
        <v>T2</v>
      </c>
      <c r="Q101" s="181">
        <f t="shared" si="8"/>
        <v>-16759</v>
      </c>
      <c r="R101" s="183">
        <f t="shared" si="9"/>
        <v>-18100</v>
      </c>
    </row>
    <row r="102" spans="1:18" x14ac:dyDescent="0.25">
      <c r="A102" s="122" t="s">
        <v>1108</v>
      </c>
      <c r="B102" s="122" t="s">
        <v>1109</v>
      </c>
      <c r="C102" s="122" t="s">
        <v>1517</v>
      </c>
      <c r="D102" s="123">
        <v>46064</v>
      </c>
      <c r="E102" s="123">
        <v>46064</v>
      </c>
      <c r="F102" s="122" t="s">
        <v>1123</v>
      </c>
      <c r="G102" s="122" t="s">
        <v>1124</v>
      </c>
      <c r="H102" s="192">
        <v>1</v>
      </c>
      <c r="I102" s="122" t="s">
        <v>1113</v>
      </c>
      <c r="J102" s="188">
        <v>16759</v>
      </c>
      <c r="K102" s="188">
        <v>16759</v>
      </c>
      <c r="L102" s="122" t="s">
        <v>1114</v>
      </c>
      <c r="M102" s="188">
        <v>18099.72</v>
      </c>
      <c r="N102" s="122" t="s">
        <v>1516</v>
      </c>
      <c r="O102" s="122"/>
      <c r="P102" s="67" t="str">
        <f t="shared" si="10"/>
        <v>T2</v>
      </c>
      <c r="Q102" s="181">
        <f t="shared" si="8"/>
        <v>-16759</v>
      </c>
      <c r="R102" s="183">
        <f t="shared" si="9"/>
        <v>-18100</v>
      </c>
    </row>
    <row r="103" spans="1:18" x14ac:dyDescent="0.25">
      <c r="A103" s="122" t="s">
        <v>1108</v>
      </c>
      <c r="B103" s="122" t="s">
        <v>1109</v>
      </c>
      <c r="C103" s="122" t="s">
        <v>1518</v>
      </c>
      <c r="D103" s="123">
        <v>46062</v>
      </c>
      <c r="E103" s="123">
        <v>46062</v>
      </c>
      <c r="F103" s="122" t="s">
        <v>1127</v>
      </c>
      <c r="G103" s="122" t="s">
        <v>1128</v>
      </c>
      <c r="H103" s="192">
        <v>1</v>
      </c>
      <c r="I103" s="122" t="s">
        <v>1129</v>
      </c>
      <c r="J103" s="188">
        <v>30884</v>
      </c>
      <c r="K103" s="188">
        <v>30884</v>
      </c>
      <c r="L103" s="122" t="s">
        <v>1114</v>
      </c>
      <c r="M103" s="188">
        <v>33354.720000000001</v>
      </c>
      <c r="N103" s="122" t="s">
        <v>1353</v>
      </c>
      <c r="O103" s="122"/>
      <c r="P103" s="67" t="str">
        <f t="shared" si="10"/>
        <v>T2</v>
      </c>
      <c r="Q103" s="181">
        <f t="shared" si="8"/>
        <v>-30884</v>
      </c>
      <c r="R103" s="183">
        <f t="shared" si="9"/>
        <v>-33355</v>
      </c>
    </row>
    <row r="104" spans="1:18" x14ac:dyDescent="0.25">
      <c r="A104" s="122" t="s">
        <v>1108</v>
      </c>
      <c r="B104" s="122" t="s">
        <v>1109</v>
      </c>
      <c r="C104" s="122" t="s">
        <v>1519</v>
      </c>
      <c r="D104" s="123">
        <v>46062</v>
      </c>
      <c r="E104" s="123">
        <v>46062</v>
      </c>
      <c r="F104" s="122" t="s">
        <v>1123</v>
      </c>
      <c r="G104" s="122" t="s">
        <v>1124</v>
      </c>
      <c r="H104" s="192">
        <v>1</v>
      </c>
      <c r="I104" s="122" t="s">
        <v>1113</v>
      </c>
      <c r="J104" s="188">
        <v>16759</v>
      </c>
      <c r="K104" s="188">
        <v>16759</v>
      </c>
      <c r="L104" s="122" t="s">
        <v>1114</v>
      </c>
      <c r="M104" s="188">
        <v>18099.72</v>
      </c>
      <c r="N104" s="122" t="s">
        <v>1353</v>
      </c>
      <c r="O104" s="122"/>
      <c r="P104" s="67" t="str">
        <f t="shared" si="10"/>
        <v>T2</v>
      </c>
      <c r="Q104" s="181">
        <f t="shared" si="8"/>
        <v>-16759</v>
      </c>
      <c r="R104" s="183">
        <f t="shared" si="9"/>
        <v>-18100</v>
      </c>
    </row>
    <row r="105" spans="1:18" x14ac:dyDescent="0.25">
      <c r="A105" s="122" t="s">
        <v>1108</v>
      </c>
      <c r="B105" s="122" t="s">
        <v>1109</v>
      </c>
      <c r="C105" s="122" t="s">
        <v>1520</v>
      </c>
      <c r="D105" s="123">
        <v>46062</v>
      </c>
      <c r="E105" s="123">
        <v>46062</v>
      </c>
      <c r="F105" s="122" t="s">
        <v>1123</v>
      </c>
      <c r="G105" s="122" t="s">
        <v>1124</v>
      </c>
      <c r="H105" s="192">
        <v>1</v>
      </c>
      <c r="I105" s="122" t="s">
        <v>1113</v>
      </c>
      <c r="J105" s="188">
        <v>16759</v>
      </c>
      <c r="K105" s="188">
        <v>16759</v>
      </c>
      <c r="L105" s="122" t="s">
        <v>1114</v>
      </c>
      <c r="M105" s="188">
        <v>18099.72</v>
      </c>
      <c r="N105" s="122" t="s">
        <v>1353</v>
      </c>
      <c r="O105" s="122"/>
      <c r="P105" s="67" t="str">
        <f t="shared" si="10"/>
        <v>T2</v>
      </c>
      <c r="Q105" s="181">
        <f t="shared" si="8"/>
        <v>-16759</v>
      </c>
      <c r="R105" s="183">
        <f t="shared" si="9"/>
        <v>-18100</v>
      </c>
    </row>
    <row r="106" spans="1:18" x14ac:dyDescent="0.25">
      <c r="A106" s="122" t="s">
        <v>1108</v>
      </c>
      <c r="B106" s="122" t="s">
        <v>1109</v>
      </c>
      <c r="C106" s="122" t="s">
        <v>1521</v>
      </c>
      <c r="D106" s="123">
        <v>46068</v>
      </c>
      <c r="E106" s="123">
        <v>46068</v>
      </c>
      <c r="F106" s="122" t="s">
        <v>1127</v>
      </c>
      <c r="G106" s="122" t="s">
        <v>1128</v>
      </c>
      <c r="H106" s="192">
        <v>2</v>
      </c>
      <c r="I106" s="122" t="s">
        <v>1129</v>
      </c>
      <c r="J106" s="188">
        <v>30884</v>
      </c>
      <c r="K106" s="188">
        <v>61768</v>
      </c>
      <c r="L106" s="122" t="s">
        <v>1114</v>
      </c>
      <c r="M106" s="188">
        <v>66709.440000000002</v>
      </c>
      <c r="N106" s="122" t="s">
        <v>1353</v>
      </c>
      <c r="O106" s="122"/>
      <c r="P106" s="67" t="str">
        <f t="shared" si="10"/>
        <v>T2</v>
      </c>
      <c r="Q106" s="181">
        <f t="shared" si="8"/>
        <v>-61768</v>
      </c>
      <c r="R106" s="183">
        <f t="shared" si="9"/>
        <v>-66709</v>
      </c>
    </row>
    <row r="107" spans="1:18" x14ac:dyDescent="0.25">
      <c r="A107" s="122" t="s">
        <v>1108</v>
      </c>
      <c r="B107" s="122" t="s">
        <v>1109</v>
      </c>
      <c r="C107" s="122" t="s">
        <v>1522</v>
      </c>
      <c r="D107" s="123">
        <v>46063</v>
      </c>
      <c r="E107" s="123">
        <v>46063</v>
      </c>
      <c r="F107" s="122" t="s">
        <v>1123</v>
      </c>
      <c r="G107" s="122" t="s">
        <v>1124</v>
      </c>
      <c r="H107" s="192">
        <v>1</v>
      </c>
      <c r="I107" s="122" t="s">
        <v>1113</v>
      </c>
      <c r="J107" s="188">
        <v>16759</v>
      </c>
      <c r="K107" s="188">
        <v>16759</v>
      </c>
      <c r="L107" s="122" t="s">
        <v>1114</v>
      </c>
      <c r="M107" s="188">
        <v>18099.72</v>
      </c>
      <c r="N107" s="122" t="s">
        <v>1523</v>
      </c>
      <c r="O107" s="122"/>
      <c r="P107" s="67" t="str">
        <f t="shared" si="10"/>
        <v>T2</v>
      </c>
      <c r="Q107" s="181">
        <f t="shared" si="8"/>
        <v>-16759</v>
      </c>
      <c r="R107" s="183">
        <f t="shared" si="9"/>
        <v>-18100</v>
      </c>
    </row>
    <row r="108" spans="1:18" x14ac:dyDescent="0.25">
      <c r="A108" s="122" t="s">
        <v>1108</v>
      </c>
      <c r="B108" s="122" t="s">
        <v>1109</v>
      </c>
      <c r="C108" s="122" t="s">
        <v>1524</v>
      </c>
      <c r="D108" s="123">
        <v>46055</v>
      </c>
      <c r="E108" s="123">
        <v>46055</v>
      </c>
      <c r="F108" s="122" t="s">
        <v>1123</v>
      </c>
      <c r="G108" s="122" t="s">
        <v>1124</v>
      </c>
      <c r="H108" s="192">
        <v>1</v>
      </c>
      <c r="I108" s="122" t="s">
        <v>1113</v>
      </c>
      <c r="J108" s="188">
        <v>19717</v>
      </c>
      <c r="K108" s="188">
        <v>19717</v>
      </c>
      <c r="L108" s="122" t="s">
        <v>1114</v>
      </c>
      <c r="M108" s="188">
        <v>21294.36</v>
      </c>
      <c r="N108" s="122" t="s">
        <v>1131</v>
      </c>
      <c r="O108" s="122"/>
      <c r="P108" s="67" t="str">
        <f t="shared" si="10"/>
        <v>T2</v>
      </c>
      <c r="Q108" s="181">
        <f t="shared" si="8"/>
        <v>-19717</v>
      </c>
      <c r="R108" s="183">
        <f t="shared" si="9"/>
        <v>-21294</v>
      </c>
    </row>
    <row r="109" spans="1:18" x14ac:dyDescent="0.25">
      <c r="A109" s="122" t="s">
        <v>1108</v>
      </c>
      <c r="B109" s="122" t="s">
        <v>1109</v>
      </c>
      <c r="C109" s="122" t="s">
        <v>1525</v>
      </c>
      <c r="D109" s="123">
        <v>46079</v>
      </c>
      <c r="E109" s="123">
        <v>46079</v>
      </c>
      <c r="F109" s="122" t="s">
        <v>1127</v>
      </c>
      <c r="G109" s="122" t="s">
        <v>1128</v>
      </c>
      <c r="H109" s="192">
        <v>1</v>
      </c>
      <c r="I109" s="122" t="s">
        <v>1129</v>
      </c>
      <c r="J109" s="188">
        <v>30884</v>
      </c>
      <c r="K109" s="188">
        <v>30884</v>
      </c>
      <c r="L109" s="122" t="s">
        <v>1114</v>
      </c>
      <c r="M109" s="188">
        <v>33354.720000000001</v>
      </c>
      <c r="N109" s="122" t="s">
        <v>1526</v>
      </c>
      <c r="O109" s="122"/>
      <c r="P109" s="67" t="str">
        <f t="shared" si="10"/>
        <v>T2</v>
      </c>
      <c r="Q109" s="181">
        <f t="shared" si="8"/>
        <v>-30884</v>
      </c>
      <c r="R109" s="183">
        <f t="shared" si="9"/>
        <v>-33355</v>
      </c>
    </row>
    <row r="110" spans="1:18" x14ac:dyDescent="0.25">
      <c r="A110" s="122" t="s">
        <v>1108</v>
      </c>
      <c r="B110" s="122" t="s">
        <v>1109</v>
      </c>
      <c r="C110" s="122" t="s">
        <v>1527</v>
      </c>
      <c r="D110" s="123">
        <v>46058</v>
      </c>
      <c r="E110" s="123">
        <v>46058</v>
      </c>
      <c r="F110" s="122" t="s">
        <v>1123</v>
      </c>
      <c r="G110" s="122" t="s">
        <v>1124</v>
      </c>
      <c r="H110" s="192">
        <v>1</v>
      </c>
      <c r="I110" s="122" t="s">
        <v>1113</v>
      </c>
      <c r="J110" s="188">
        <v>16759</v>
      </c>
      <c r="K110" s="188">
        <v>16759</v>
      </c>
      <c r="L110" s="122" t="s">
        <v>1114</v>
      </c>
      <c r="M110" s="188">
        <v>18099.72</v>
      </c>
      <c r="N110" s="122" t="s">
        <v>1134</v>
      </c>
      <c r="O110" s="122"/>
      <c r="P110" s="67" t="str">
        <f t="shared" si="10"/>
        <v>T2</v>
      </c>
      <c r="Q110" s="181">
        <f t="shared" si="8"/>
        <v>-16759</v>
      </c>
      <c r="R110" s="183">
        <f t="shared" si="9"/>
        <v>-18100</v>
      </c>
    </row>
    <row r="111" spans="1:18" x14ac:dyDescent="0.25">
      <c r="A111" s="122" t="s">
        <v>1108</v>
      </c>
      <c r="B111" s="122" t="s">
        <v>1109</v>
      </c>
      <c r="C111" s="122" t="s">
        <v>1528</v>
      </c>
      <c r="D111" s="123">
        <v>46066</v>
      </c>
      <c r="E111" s="123">
        <v>46066</v>
      </c>
      <c r="F111" s="122" t="s">
        <v>1127</v>
      </c>
      <c r="G111" s="122" t="s">
        <v>1128</v>
      </c>
      <c r="H111" s="192">
        <v>1</v>
      </c>
      <c r="I111" s="122" t="s">
        <v>1129</v>
      </c>
      <c r="J111" s="188">
        <v>30884</v>
      </c>
      <c r="K111" s="188">
        <v>30884</v>
      </c>
      <c r="L111" s="122" t="s">
        <v>1114</v>
      </c>
      <c r="M111" s="188">
        <v>33354.720000000001</v>
      </c>
      <c r="N111" s="122" t="s">
        <v>1529</v>
      </c>
      <c r="O111" s="122"/>
      <c r="P111" s="67" t="str">
        <f t="shared" si="10"/>
        <v>T2</v>
      </c>
      <c r="Q111" s="181">
        <f t="shared" si="8"/>
        <v>-30884</v>
      </c>
      <c r="R111" s="183">
        <f t="shared" si="9"/>
        <v>-33355</v>
      </c>
    </row>
    <row r="112" spans="1:18" x14ac:dyDescent="0.25">
      <c r="A112" s="122" t="s">
        <v>1108</v>
      </c>
      <c r="B112" s="122" t="s">
        <v>1109</v>
      </c>
      <c r="C112" s="122" t="s">
        <v>1530</v>
      </c>
      <c r="D112" s="123">
        <v>46077</v>
      </c>
      <c r="E112" s="123">
        <v>46077</v>
      </c>
      <c r="F112" s="122" t="s">
        <v>1127</v>
      </c>
      <c r="G112" s="122" t="s">
        <v>1128</v>
      </c>
      <c r="H112" s="192">
        <v>1</v>
      </c>
      <c r="I112" s="122" t="s">
        <v>1129</v>
      </c>
      <c r="J112" s="188">
        <v>30884</v>
      </c>
      <c r="K112" s="188">
        <v>30884</v>
      </c>
      <c r="L112" s="122" t="s">
        <v>1114</v>
      </c>
      <c r="M112" s="188">
        <v>33354.720000000001</v>
      </c>
      <c r="N112" s="122" t="s">
        <v>1529</v>
      </c>
      <c r="O112" s="122"/>
      <c r="P112" s="67" t="str">
        <f t="shared" si="10"/>
        <v>T2</v>
      </c>
      <c r="Q112" s="181">
        <f t="shared" si="8"/>
        <v>-30884</v>
      </c>
      <c r="R112" s="183">
        <f t="shared" si="9"/>
        <v>-33355</v>
      </c>
    </row>
    <row r="113" spans="1:18" x14ac:dyDescent="0.25">
      <c r="A113" s="122" t="s">
        <v>1108</v>
      </c>
      <c r="B113" s="122" t="s">
        <v>1109</v>
      </c>
      <c r="C113" s="122" t="s">
        <v>1531</v>
      </c>
      <c r="D113" s="123">
        <v>46062</v>
      </c>
      <c r="E113" s="123">
        <v>46062</v>
      </c>
      <c r="F113" s="122" t="s">
        <v>1123</v>
      </c>
      <c r="G113" s="122" t="s">
        <v>1124</v>
      </c>
      <c r="H113" s="192">
        <v>2</v>
      </c>
      <c r="I113" s="122" t="s">
        <v>1113</v>
      </c>
      <c r="J113" s="188">
        <v>16759</v>
      </c>
      <c r="K113" s="188">
        <v>33518</v>
      </c>
      <c r="L113" s="122" t="s">
        <v>1114</v>
      </c>
      <c r="M113" s="188">
        <v>36199.440000000002</v>
      </c>
      <c r="N113" s="122" t="s">
        <v>1532</v>
      </c>
      <c r="O113" s="122"/>
      <c r="P113" s="67" t="str">
        <f t="shared" si="10"/>
        <v>T2</v>
      </c>
      <c r="Q113" s="181">
        <f t="shared" si="8"/>
        <v>-33518</v>
      </c>
      <c r="R113" s="183">
        <f t="shared" si="9"/>
        <v>-36199</v>
      </c>
    </row>
    <row r="114" spans="1:18" x14ac:dyDescent="0.25">
      <c r="A114" s="122" t="s">
        <v>1108</v>
      </c>
      <c r="B114" s="122" t="s">
        <v>1109</v>
      </c>
      <c r="C114" s="122" t="s">
        <v>1533</v>
      </c>
      <c r="D114" s="123">
        <v>46080</v>
      </c>
      <c r="E114" s="123">
        <v>46080</v>
      </c>
      <c r="F114" s="122" t="s">
        <v>1127</v>
      </c>
      <c r="G114" s="122" t="s">
        <v>1128</v>
      </c>
      <c r="H114" s="192">
        <v>1</v>
      </c>
      <c r="I114" s="122" t="s">
        <v>1129</v>
      </c>
      <c r="J114" s="188">
        <v>30884</v>
      </c>
      <c r="K114" s="188">
        <v>30884</v>
      </c>
      <c r="L114" s="122" t="s">
        <v>1114</v>
      </c>
      <c r="M114" s="188">
        <v>33354.720000000001</v>
      </c>
      <c r="N114" s="122" t="s">
        <v>1137</v>
      </c>
      <c r="O114" s="122"/>
      <c r="P114" s="67" t="str">
        <f t="shared" si="10"/>
        <v>T2</v>
      </c>
      <c r="Q114" s="181">
        <f t="shared" si="8"/>
        <v>-30884</v>
      </c>
      <c r="R114" s="183">
        <f t="shared" si="9"/>
        <v>-33355</v>
      </c>
    </row>
    <row r="115" spans="1:18" x14ac:dyDescent="0.25">
      <c r="A115" s="122" t="s">
        <v>1108</v>
      </c>
      <c r="B115" s="122" t="s">
        <v>1109</v>
      </c>
      <c r="C115" s="122" t="s">
        <v>1534</v>
      </c>
      <c r="D115" s="123">
        <v>46080</v>
      </c>
      <c r="E115" s="123">
        <v>46080</v>
      </c>
      <c r="F115" s="122" t="s">
        <v>1123</v>
      </c>
      <c r="G115" s="122" t="s">
        <v>1124</v>
      </c>
      <c r="H115" s="192">
        <v>1</v>
      </c>
      <c r="I115" s="122" t="s">
        <v>1113</v>
      </c>
      <c r="J115" s="188">
        <v>16759</v>
      </c>
      <c r="K115" s="188">
        <v>16759</v>
      </c>
      <c r="L115" s="122" t="s">
        <v>1114</v>
      </c>
      <c r="M115" s="188">
        <v>18099.72</v>
      </c>
      <c r="N115" s="122" t="s">
        <v>1137</v>
      </c>
      <c r="O115" s="122"/>
      <c r="P115" s="67" t="str">
        <f t="shared" si="10"/>
        <v>T2</v>
      </c>
      <c r="Q115" s="181">
        <f t="shared" si="8"/>
        <v>-16759</v>
      </c>
      <c r="R115" s="183">
        <f t="shared" si="9"/>
        <v>-18100</v>
      </c>
    </row>
    <row r="116" spans="1:18" x14ac:dyDescent="0.25">
      <c r="A116" s="122" t="s">
        <v>1108</v>
      </c>
      <c r="B116" s="122" t="s">
        <v>1109</v>
      </c>
      <c r="C116" s="122" t="s">
        <v>1535</v>
      </c>
      <c r="D116" s="123">
        <v>46078</v>
      </c>
      <c r="E116" s="123">
        <v>46078</v>
      </c>
      <c r="F116" s="122" t="s">
        <v>1123</v>
      </c>
      <c r="G116" s="122" t="s">
        <v>1124</v>
      </c>
      <c r="H116" s="192">
        <v>1</v>
      </c>
      <c r="I116" s="122" t="s">
        <v>1113</v>
      </c>
      <c r="J116" s="188">
        <v>16759</v>
      </c>
      <c r="K116" s="188">
        <v>16759</v>
      </c>
      <c r="L116" s="122" t="s">
        <v>1114</v>
      </c>
      <c r="M116" s="188">
        <v>18099.72</v>
      </c>
      <c r="N116" s="122" t="s">
        <v>1362</v>
      </c>
      <c r="O116" s="122"/>
      <c r="P116" s="67" t="str">
        <f t="shared" si="10"/>
        <v>T2</v>
      </c>
      <c r="Q116" s="181">
        <f t="shared" si="8"/>
        <v>-16759</v>
      </c>
      <c r="R116" s="183">
        <f t="shared" si="9"/>
        <v>-18100</v>
      </c>
    </row>
    <row r="117" spans="1:18" x14ac:dyDescent="0.25">
      <c r="A117" s="122" t="s">
        <v>1108</v>
      </c>
      <c r="B117" s="122" t="s">
        <v>1109</v>
      </c>
      <c r="C117" s="122" t="s">
        <v>1536</v>
      </c>
      <c r="D117" s="123">
        <v>46056</v>
      </c>
      <c r="E117" s="123">
        <v>46056</v>
      </c>
      <c r="F117" s="122" t="s">
        <v>1111</v>
      </c>
      <c r="G117" s="122" t="s">
        <v>1112</v>
      </c>
      <c r="H117" s="192">
        <v>1</v>
      </c>
      <c r="I117" s="122" t="s">
        <v>1113</v>
      </c>
      <c r="J117" s="188">
        <v>106116</v>
      </c>
      <c r="K117" s="188">
        <v>106116</v>
      </c>
      <c r="L117" s="122" t="s">
        <v>1114</v>
      </c>
      <c r="M117" s="188">
        <v>114605.28000000001</v>
      </c>
      <c r="N117" s="122" t="s">
        <v>1156</v>
      </c>
      <c r="O117" s="122"/>
      <c r="P117" s="67" t="str">
        <f t="shared" si="10"/>
        <v>T2</v>
      </c>
      <c r="Q117" s="181">
        <f t="shared" si="8"/>
        <v>-106116</v>
      </c>
      <c r="R117" s="183">
        <f t="shared" si="9"/>
        <v>-114605</v>
      </c>
    </row>
    <row r="118" spans="1:18" x14ac:dyDescent="0.25">
      <c r="A118" s="122" t="s">
        <v>1108</v>
      </c>
      <c r="B118" s="122" t="s">
        <v>1109</v>
      </c>
      <c r="C118" s="122" t="s">
        <v>1537</v>
      </c>
      <c r="D118" s="123">
        <v>46061</v>
      </c>
      <c r="E118" s="123">
        <v>46061</v>
      </c>
      <c r="F118" s="122" t="s">
        <v>1123</v>
      </c>
      <c r="G118" s="122" t="s">
        <v>1124</v>
      </c>
      <c r="H118" s="192">
        <v>1</v>
      </c>
      <c r="I118" s="122" t="s">
        <v>1113</v>
      </c>
      <c r="J118" s="188">
        <v>16759</v>
      </c>
      <c r="K118" s="188">
        <v>16759</v>
      </c>
      <c r="L118" s="122" t="s">
        <v>1114</v>
      </c>
      <c r="M118" s="188">
        <v>18099.72</v>
      </c>
      <c r="N118" s="122" t="s">
        <v>1156</v>
      </c>
      <c r="O118" s="122"/>
      <c r="P118" s="67" t="str">
        <f t="shared" si="10"/>
        <v>T2</v>
      </c>
      <c r="Q118" s="181">
        <f t="shared" si="8"/>
        <v>-16759</v>
      </c>
      <c r="R118" s="183">
        <f t="shared" si="9"/>
        <v>-18100</v>
      </c>
    </row>
    <row r="119" spans="1:18" x14ac:dyDescent="0.25">
      <c r="A119" s="122" t="s">
        <v>1108</v>
      </c>
      <c r="B119" s="122" t="s">
        <v>1109</v>
      </c>
      <c r="C119" s="122" t="s">
        <v>1538</v>
      </c>
      <c r="D119" s="123">
        <v>46057</v>
      </c>
      <c r="E119" s="123">
        <v>46057</v>
      </c>
      <c r="F119" s="122" t="s">
        <v>1127</v>
      </c>
      <c r="G119" s="122" t="s">
        <v>1128</v>
      </c>
      <c r="H119" s="192">
        <v>1</v>
      </c>
      <c r="I119" s="122" t="s">
        <v>1129</v>
      </c>
      <c r="J119" s="188">
        <v>30884</v>
      </c>
      <c r="K119" s="188">
        <v>30884</v>
      </c>
      <c r="L119" s="122" t="s">
        <v>1114</v>
      </c>
      <c r="M119" s="188">
        <v>33354.720000000001</v>
      </c>
      <c r="N119" s="122" t="s">
        <v>1539</v>
      </c>
      <c r="O119" s="122"/>
      <c r="P119" s="67" t="str">
        <f t="shared" si="10"/>
        <v>T2</v>
      </c>
      <c r="Q119" s="181">
        <f t="shared" si="8"/>
        <v>-30884</v>
      </c>
      <c r="R119" s="183">
        <f t="shared" si="9"/>
        <v>-33355</v>
      </c>
    </row>
    <row r="120" spans="1:18" x14ac:dyDescent="0.25">
      <c r="A120" s="122" t="s">
        <v>1108</v>
      </c>
      <c r="B120" s="122" t="s">
        <v>1109</v>
      </c>
      <c r="C120" s="122" t="s">
        <v>1540</v>
      </c>
      <c r="D120" s="123">
        <v>46078</v>
      </c>
      <c r="E120" s="123">
        <v>46078</v>
      </c>
      <c r="F120" s="122" t="s">
        <v>1123</v>
      </c>
      <c r="G120" s="122" t="s">
        <v>1124</v>
      </c>
      <c r="H120" s="192">
        <v>1</v>
      </c>
      <c r="I120" s="122" t="s">
        <v>1113</v>
      </c>
      <c r="J120" s="188">
        <v>16759</v>
      </c>
      <c r="K120" s="188">
        <v>16759</v>
      </c>
      <c r="L120" s="122" t="s">
        <v>1114</v>
      </c>
      <c r="M120" s="188">
        <v>18099.72</v>
      </c>
      <c r="N120" s="122" t="s">
        <v>1373</v>
      </c>
      <c r="O120" s="122"/>
      <c r="P120" s="67" t="str">
        <f t="shared" si="10"/>
        <v>T2</v>
      </c>
      <c r="Q120" s="181">
        <f t="shared" si="8"/>
        <v>-16759</v>
      </c>
      <c r="R120" s="183">
        <f t="shared" si="9"/>
        <v>-18100</v>
      </c>
    </row>
    <row r="121" spans="1:18" x14ac:dyDescent="0.25">
      <c r="A121" s="122" t="s">
        <v>1108</v>
      </c>
      <c r="B121" s="122" t="s">
        <v>1109</v>
      </c>
      <c r="C121" s="122" t="s">
        <v>1541</v>
      </c>
      <c r="D121" s="123">
        <v>46078</v>
      </c>
      <c r="E121" s="123">
        <v>46078</v>
      </c>
      <c r="F121" s="122" t="s">
        <v>1123</v>
      </c>
      <c r="G121" s="122" t="s">
        <v>1124</v>
      </c>
      <c r="H121" s="192">
        <v>1</v>
      </c>
      <c r="I121" s="122" t="s">
        <v>1113</v>
      </c>
      <c r="J121" s="188">
        <v>16759</v>
      </c>
      <c r="K121" s="188">
        <v>16759</v>
      </c>
      <c r="L121" s="122" t="s">
        <v>1114</v>
      </c>
      <c r="M121" s="188">
        <v>18099.72</v>
      </c>
      <c r="N121" s="122" t="s">
        <v>1373</v>
      </c>
      <c r="O121" s="122"/>
      <c r="P121" s="67" t="str">
        <f t="shared" si="10"/>
        <v>T2</v>
      </c>
      <c r="Q121" s="181">
        <f t="shared" si="8"/>
        <v>-16759</v>
      </c>
      <c r="R121" s="183">
        <f t="shared" si="9"/>
        <v>-18100</v>
      </c>
    </row>
    <row r="122" spans="1:18" x14ac:dyDescent="0.25">
      <c r="A122" s="122" t="s">
        <v>1108</v>
      </c>
      <c r="B122" s="122" t="s">
        <v>1109</v>
      </c>
      <c r="C122" s="122" t="s">
        <v>1542</v>
      </c>
      <c r="D122" s="123">
        <v>46078</v>
      </c>
      <c r="E122" s="123">
        <v>46078</v>
      </c>
      <c r="F122" s="122" t="s">
        <v>1111</v>
      </c>
      <c r="G122" s="122" t="s">
        <v>1112</v>
      </c>
      <c r="H122" s="192">
        <v>1</v>
      </c>
      <c r="I122" s="122" t="s">
        <v>1113</v>
      </c>
      <c r="J122" s="188">
        <v>106116</v>
      </c>
      <c r="K122" s="188">
        <v>106116</v>
      </c>
      <c r="L122" s="122" t="s">
        <v>1114</v>
      </c>
      <c r="M122" s="188">
        <v>114605.28000000001</v>
      </c>
      <c r="N122" s="122" t="s">
        <v>1165</v>
      </c>
      <c r="O122" s="122"/>
      <c r="P122" s="67" t="str">
        <f t="shared" si="10"/>
        <v>T2</v>
      </c>
      <c r="Q122" s="181">
        <f t="shared" si="8"/>
        <v>-106116</v>
      </c>
      <c r="R122" s="183">
        <f t="shared" si="9"/>
        <v>-114605</v>
      </c>
    </row>
    <row r="123" spans="1:18" x14ac:dyDescent="0.25">
      <c r="A123" s="122" t="s">
        <v>1108</v>
      </c>
      <c r="B123" s="122" t="s">
        <v>1109</v>
      </c>
      <c r="C123" s="122" t="s">
        <v>1543</v>
      </c>
      <c r="D123" s="123">
        <v>46057</v>
      </c>
      <c r="E123" s="123">
        <v>46057</v>
      </c>
      <c r="F123" s="122" t="s">
        <v>1123</v>
      </c>
      <c r="G123" s="122" t="s">
        <v>1124</v>
      </c>
      <c r="H123" s="192">
        <v>2</v>
      </c>
      <c r="I123" s="122" t="s">
        <v>1113</v>
      </c>
      <c r="J123" s="188">
        <v>16759</v>
      </c>
      <c r="K123" s="188">
        <v>33518</v>
      </c>
      <c r="L123" s="122" t="s">
        <v>1114</v>
      </c>
      <c r="M123" s="188">
        <v>36199.440000000002</v>
      </c>
      <c r="N123" s="122" t="s">
        <v>1375</v>
      </c>
      <c r="O123" s="122"/>
      <c r="P123" s="67" t="str">
        <f t="shared" si="10"/>
        <v>T2</v>
      </c>
      <c r="Q123" s="181">
        <f t="shared" si="8"/>
        <v>-33518</v>
      </c>
      <c r="R123" s="183">
        <f t="shared" si="9"/>
        <v>-36199</v>
      </c>
    </row>
    <row r="124" spans="1:18" x14ac:dyDescent="0.25">
      <c r="A124" s="122" t="s">
        <v>1108</v>
      </c>
      <c r="B124" s="122" t="s">
        <v>1109</v>
      </c>
      <c r="C124" s="122" t="s">
        <v>1544</v>
      </c>
      <c r="D124" s="123">
        <v>46055</v>
      </c>
      <c r="E124" s="123">
        <v>46055</v>
      </c>
      <c r="F124" s="122" t="s">
        <v>1123</v>
      </c>
      <c r="G124" s="122" t="s">
        <v>1124</v>
      </c>
      <c r="H124" s="192">
        <v>1</v>
      </c>
      <c r="I124" s="122" t="s">
        <v>1113</v>
      </c>
      <c r="J124" s="188">
        <v>16759</v>
      </c>
      <c r="K124" s="188">
        <v>16759</v>
      </c>
      <c r="L124" s="122" t="s">
        <v>1114</v>
      </c>
      <c r="M124" s="188">
        <v>18099.72</v>
      </c>
      <c r="N124" s="122" t="s">
        <v>1169</v>
      </c>
      <c r="O124" s="122"/>
      <c r="P124" s="67" t="str">
        <f t="shared" si="10"/>
        <v>T2</v>
      </c>
      <c r="Q124" s="181">
        <f t="shared" si="8"/>
        <v>-16759</v>
      </c>
      <c r="R124" s="183">
        <f t="shared" si="9"/>
        <v>-18100</v>
      </c>
    </row>
    <row r="125" spans="1:18" x14ac:dyDescent="0.25">
      <c r="A125" s="122" t="s">
        <v>1108</v>
      </c>
      <c r="B125" s="122" t="s">
        <v>1109</v>
      </c>
      <c r="C125" s="122" t="s">
        <v>1545</v>
      </c>
      <c r="D125" s="123">
        <v>46056</v>
      </c>
      <c r="E125" s="123">
        <v>46056</v>
      </c>
      <c r="F125" s="122" t="s">
        <v>1123</v>
      </c>
      <c r="G125" s="122" t="s">
        <v>1124</v>
      </c>
      <c r="H125" s="192">
        <v>1</v>
      </c>
      <c r="I125" s="122" t="s">
        <v>1113</v>
      </c>
      <c r="J125" s="188">
        <v>16759</v>
      </c>
      <c r="K125" s="188">
        <v>16759</v>
      </c>
      <c r="L125" s="122" t="s">
        <v>1114</v>
      </c>
      <c r="M125" s="188">
        <v>18099.72</v>
      </c>
      <c r="N125" s="122" t="s">
        <v>1169</v>
      </c>
      <c r="O125" s="122"/>
      <c r="P125" s="67" t="str">
        <f t="shared" si="10"/>
        <v>T2</v>
      </c>
      <c r="Q125" s="181">
        <f t="shared" si="8"/>
        <v>-16759</v>
      </c>
      <c r="R125" s="183">
        <f t="shared" si="9"/>
        <v>-18100</v>
      </c>
    </row>
    <row r="126" spans="1:18" x14ac:dyDescent="0.25">
      <c r="A126" s="122" t="s">
        <v>1108</v>
      </c>
      <c r="B126" s="122" t="s">
        <v>1109</v>
      </c>
      <c r="C126" s="122" t="s">
        <v>1546</v>
      </c>
      <c r="D126" s="123">
        <v>46077</v>
      </c>
      <c r="E126" s="123">
        <v>46077</v>
      </c>
      <c r="F126" s="122" t="s">
        <v>1111</v>
      </c>
      <c r="G126" s="122" t="s">
        <v>1112</v>
      </c>
      <c r="H126" s="192">
        <v>1</v>
      </c>
      <c r="I126" s="122" t="s">
        <v>1113</v>
      </c>
      <c r="J126" s="188">
        <v>106116</v>
      </c>
      <c r="K126" s="188">
        <v>106116</v>
      </c>
      <c r="L126" s="122" t="s">
        <v>1114</v>
      </c>
      <c r="M126" s="188">
        <v>114605.28000000001</v>
      </c>
      <c r="N126" s="122" t="s">
        <v>1174</v>
      </c>
      <c r="O126" s="122"/>
      <c r="P126" s="67" t="str">
        <f t="shared" si="10"/>
        <v>T2</v>
      </c>
      <c r="Q126" s="181">
        <f t="shared" si="8"/>
        <v>-106116</v>
      </c>
      <c r="R126" s="183">
        <f t="shared" si="9"/>
        <v>-114605</v>
      </c>
    </row>
    <row r="127" spans="1:18" x14ac:dyDescent="0.25">
      <c r="A127" s="122" t="s">
        <v>1108</v>
      </c>
      <c r="B127" s="122" t="s">
        <v>1109</v>
      </c>
      <c r="C127" s="122" t="s">
        <v>1547</v>
      </c>
      <c r="D127" s="123">
        <v>46062</v>
      </c>
      <c r="E127" s="123">
        <v>46062</v>
      </c>
      <c r="F127" s="122" t="s">
        <v>1111</v>
      </c>
      <c r="G127" s="122" t="s">
        <v>1112</v>
      </c>
      <c r="H127" s="192">
        <v>1</v>
      </c>
      <c r="I127" s="122" t="s">
        <v>1113</v>
      </c>
      <c r="J127" s="188">
        <v>106116</v>
      </c>
      <c r="K127" s="188">
        <v>106116</v>
      </c>
      <c r="L127" s="122" t="s">
        <v>1114</v>
      </c>
      <c r="M127" s="188">
        <v>114605.28000000001</v>
      </c>
      <c r="N127" s="122" t="s">
        <v>1185</v>
      </c>
      <c r="O127" s="122"/>
      <c r="P127" s="67" t="str">
        <f t="shared" si="10"/>
        <v>T2</v>
      </c>
      <c r="Q127" s="181">
        <f t="shared" si="8"/>
        <v>-106116</v>
      </c>
      <c r="R127" s="183">
        <f t="shared" si="9"/>
        <v>-114605</v>
      </c>
    </row>
    <row r="128" spans="1:18" x14ac:dyDescent="0.25">
      <c r="A128" s="122" t="s">
        <v>1108</v>
      </c>
      <c r="B128" s="122" t="s">
        <v>1109</v>
      </c>
      <c r="C128" s="122" t="s">
        <v>1548</v>
      </c>
      <c r="D128" s="123">
        <v>46056</v>
      </c>
      <c r="E128" s="123">
        <v>46056</v>
      </c>
      <c r="F128" s="122" t="s">
        <v>1123</v>
      </c>
      <c r="G128" s="122" t="s">
        <v>1124</v>
      </c>
      <c r="H128" s="192">
        <v>1</v>
      </c>
      <c r="I128" s="122" t="s">
        <v>1113</v>
      </c>
      <c r="J128" s="188">
        <v>16759</v>
      </c>
      <c r="K128" s="188">
        <v>16759</v>
      </c>
      <c r="L128" s="122" t="s">
        <v>1114</v>
      </c>
      <c r="M128" s="188">
        <v>18099.72</v>
      </c>
      <c r="N128" s="122" t="s">
        <v>1286</v>
      </c>
      <c r="O128" s="122"/>
      <c r="P128" s="67" t="str">
        <f t="shared" si="10"/>
        <v>T2</v>
      </c>
      <c r="Q128" s="181">
        <f t="shared" si="8"/>
        <v>-16759</v>
      </c>
      <c r="R128" s="183">
        <f t="shared" si="9"/>
        <v>-18100</v>
      </c>
    </row>
    <row r="129" spans="1:18" x14ac:dyDescent="0.25">
      <c r="A129" s="122" t="s">
        <v>1108</v>
      </c>
      <c r="B129" s="122" t="s">
        <v>1109</v>
      </c>
      <c r="C129" s="122" t="s">
        <v>1549</v>
      </c>
      <c r="D129" s="123">
        <v>46076</v>
      </c>
      <c r="E129" s="123">
        <v>46076</v>
      </c>
      <c r="F129" s="122" t="s">
        <v>1123</v>
      </c>
      <c r="G129" s="122" t="s">
        <v>1124</v>
      </c>
      <c r="H129" s="192">
        <v>1</v>
      </c>
      <c r="I129" s="122" t="s">
        <v>1113</v>
      </c>
      <c r="J129" s="188">
        <v>16759</v>
      </c>
      <c r="K129" s="188">
        <v>16759</v>
      </c>
      <c r="L129" s="122" t="s">
        <v>1114</v>
      </c>
      <c r="M129" s="188">
        <v>18099.72</v>
      </c>
      <c r="N129" s="122" t="s">
        <v>1286</v>
      </c>
      <c r="O129" s="122"/>
      <c r="P129" s="67" t="str">
        <f t="shared" si="10"/>
        <v>T2</v>
      </c>
      <c r="Q129" s="181">
        <f t="shared" si="8"/>
        <v>-16759</v>
      </c>
      <c r="R129" s="183">
        <f t="shared" si="9"/>
        <v>-18100</v>
      </c>
    </row>
    <row r="130" spans="1:18" x14ac:dyDescent="0.25">
      <c r="A130" s="122" t="s">
        <v>1108</v>
      </c>
      <c r="B130" s="122" t="s">
        <v>1109</v>
      </c>
      <c r="C130" s="122" t="s">
        <v>1550</v>
      </c>
      <c r="D130" s="123">
        <v>46079</v>
      </c>
      <c r="E130" s="123">
        <v>46079</v>
      </c>
      <c r="F130" s="122" t="s">
        <v>1111</v>
      </c>
      <c r="G130" s="122" t="s">
        <v>1112</v>
      </c>
      <c r="H130" s="192">
        <v>1</v>
      </c>
      <c r="I130" s="122" t="s">
        <v>1113</v>
      </c>
      <c r="J130" s="188">
        <v>106116</v>
      </c>
      <c r="K130" s="188">
        <v>106116</v>
      </c>
      <c r="L130" s="122" t="s">
        <v>1114</v>
      </c>
      <c r="M130" s="188">
        <v>114605.28000000001</v>
      </c>
      <c r="N130" s="122" t="s">
        <v>1286</v>
      </c>
      <c r="O130" s="122"/>
      <c r="P130" s="67" t="str">
        <f t="shared" si="10"/>
        <v>T2</v>
      </c>
      <c r="Q130" s="181">
        <f t="shared" si="8"/>
        <v>-106116</v>
      </c>
      <c r="R130" s="183">
        <f t="shared" si="9"/>
        <v>-114605</v>
      </c>
    </row>
    <row r="131" spans="1:18" x14ac:dyDescent="0.25">
      <c r="A131" s="122" t="s">
        <v>1108</v>
      </c>
      <c r="B131" s="122" t="s">
        <v>1109</v>
      </c>
      <c r="C131" s="122" t="s">
        <v>1551</v>
      </c>
      <c r="D131" s="123">
        <v>46054</v>
      </c>
      <c r="E131" s="123">
        <v>46054</v>
      </c>
      <c r="F131" s="122" t="s">
        <v>1123</v>
      </c>
      <c r="G131" s="122" t="s">
        <v>1124</v>
      </c>
      <c r="H131" s="192">
        <v>1</v>
      </c>
      <c r="I131" s="122" t="s">
        <v>1113</v>
      </c>
      <c r="J131" s="188">
        <v>16759</v>
      </c>
      <c r="K131" s="188">
        <v>16759</v>
      </c>
      <c r="L131" s="122" t="s">
        <v>1114</v>
      </c>
      <c r="M131" s="188">
        <v>18099.72</v>
      </c>
      <c r="N131" s="122" t="s">
        <v>1552</v>
      </c>
      <c r="O131" s="122"/>
      <c r="P131" s="67" t="str">
        <f t="shared" si="10"/>
        <v>T2</v>
      </c>
      <c r="Q131" s="181">
        <f t="shared" si="8"/>
        <v>-16759</v>
      </c>
      <c r="R131" s="183">
        <f t="shared" si="9"/>
        <v>-18100</v>
      </c>
    </row>
    <row r="132" spans="1:18" x14ac:dyDescent="0.25">
      <c r="A132" s="122" t="s">
        <v>1108</v>
      </c>
      <c r="B132" s="122" t="s">
        <v>1109</v>
      </c>
      <c r="C132" s="122" t="s">
        <v>1551</v>
      </c>
      <c r="D132" s="123">
        <v>46054</v>
      </c>
      <c r="E132" s="123">
        <v>46054</v>
      </c>
      <c r="F132" s="122" t="s">
        <v>1127</v>
      </c>
      <c r="G132" s="122" t="s">
        <v>1128</v>
      </c>
      <c r="H132" s="192">
        <v>1</v>
      </c>
      <c r="I132" s="122" t="s">
        <v>1129</v>
      </c>
      <c r="J132" s="188">
        <v>30884</v>
      </c>
      <c r="K132" s="188">
        <v>30884</v>
      </c>
      <c r="L132" s="122" t="s">
        <v>1114</v>
      </c>
      <c r="M132" s="188">
        <v>33354.720000000001</v>
      </c>
      <c r="N132" s="122" t="s">
        <v>1552</v>
      </c>
      <c r="O132" s="122"/>
      <c r="P132" s="67" t="str">
        <f t="shared" si="10"/>
        <v>T2</v>
      </c>
      <c r="Q132" s="181">
        <f t="shared" si="8"/>
        <v>-30884</v>
      </c>
      <c r="R132" s="183">
        <f t="shared" si="9"/>
        <v>-33355</v>
      </c>
    </row>
    <row r="133" spans="1:18" x14ac:dyDescent="0.25">
      <c r="A133" s="122" t="s">
        <v>1108</v>
      </c>
      <c r="B133" s="122" t="s">
        <v>1109</v>
      </c>
      <c r="C133" s="122" t="s">
        <v>1553</v>
      </c>
      <c r="D133" s="123">
        <v>46079</v>
      </c>
      <c r="E133" s="123">
        <v>46079</v>
      </c>
      <c r="F133" s="122" t="s">
        <v>1123</v>
      </c>
      <c r="G133" s="122" t="s">
        <v>1124</v>
      </c>
      <c r="H133" s="192">
        <v>1</v>
      </c>
      <c r="I133" s="122" t="s">
        <v>1113</v>
      </c>
      <c r="J133" s="188">
        <v>16759</v>
      </c>
      <c r="K133" s="188">
        <v>16759</v>
      </c>
      <c r="L133" s="122" t="s">
        <v>1114</v>
      </c>
      <c r="M133" s="188">
        <v>18099.72</v>
      </c>
      <c r="N133" s="122" t="s">
        <v>1386</v>
      </c>
      <c r="O133" s="122"/>
      <c r="P133" s="67" t="str">
        <f t="shared" si="10"/>
        <v>T2</v>
      </c>
      <c r="Q133" s="181">
        <f t="shared" si="8"/>
        <v>-16759</v>
      </c>
      <c r="R133" s="183">
        <f t="shared" si="9"/>
        <v>-18100</v>
      </c>
    </row>
    <row r="134" spans="1:18" x14ac:dyDescent="0.25">
      <c r="A134" s="122" t="s">
        <v>1108</v>
      </c>
      <c r="B134" s="122" t="s">
        <v>1109</v>
      </c>
      <c r="C134" s="122" t="s">
        <v>1554</v>
      </c>
      <c r="D134" s="123">
        <v>46059</v>
      </c>
      <c r="E134" s="123">
        <v>46059</v>
      </c>
      <c r="F134" s="122" t="s">
        <v>1123</v>
      </c>
      <c r="G134" s="122" t="s">
        <v>1124</v>
      </c>
      <c r="H134" s="192">
        <v>3</v>
      </c>
      <c r="I134" s="122" t="s">
        <v>1113</v>
      </c>
      <c r="J134" s="188">
        <v>19717</v>
      </c>
      <c r="K134" s="188">
        <v>59151</v>
      </c>
      <c r="L134" s="122" t="s">
        <v>1114</v>
      </c>
      <c r="M134" s="188">
        <v>63883.08</v>
      </c>
      <c r="N134" s="122" t="s">
        <v>1555</v>
      </c>
      <c r="O134" s="122"/>
      <c r="P134" s="67" t="str">
        <f t="shared" si="10"/>
        <v>T2</v>
      </c>
      <c r="Q134" s="181">
        <f t="shared" si="8"/>
        <v>-59151</v>
      </c>
      <c r="R134" s="183">
        <f t="shared" si="9"/>
        <v>-63883</v>
      </c>
    </row>
    <row r="135" spans="1:18" x14ac:dyDescent="0.25">
      <c r="A135" s="122" t="s">
        <v>1108</v>
      </c>
      <c r="B135" s="122" t="s">
        <v>1109</v>
      </c>
      <c r="C135" s="122" t="s">
        <v>1556</v>
      </c>
      <c r="D135" s="123">
        <v>46078</v>
      </c>
      <c r="E135" s="123">
        <v>46078</v>
      </c>
      <c r="F135" s="122" t="s">
        <v>1111</v>
      </c>
      <c r="G135" s="122" t="s">
        <v>1112</v>
      </c>
      <c r="H135" s="192">
        <v>3</v>
      </c>
      <c r="I135" s="122" t="s">
        <v>1113</v>
      </c>
      <c r="J135" s="188">
        <v>106116</v>
      </c>
      <c r="K135" s="188">
        <v>318348</v>
      </c>
      <c r="L135" s="122" t="s">
        <v>1114</v>
      </c>
      <c r="M135" s="188">
        <v>343815.84</v>
      </c>
      <c r="N135" s="122" t="s">
        <v>1388</v>
      </c>
      <c r="O135" s="122"/>
      <c r="P135" s="67" t="str">
        <f t="shared" si="10"/>
        <v>T2</v>
      </c>
      <c r="Q135" s="181">
        <f t="shared" si="8"/>
        <v>-318348</v>
      </c>
      <c r="R135" s="183">
        <f t="shared" si="9"/>
        <v>-343816</v>
      </c>
    </row>
    <row r="136" spans="1:18" x14ac:dyDescent="0.25">
      <c r="A136" s="122" t="s">
        <v>1108</v>
      </c>
      <c r="B136" s="122" t="s">
        <v>1109</v>
      </c>
      <c r="C136" s="122" t="s">
        <v>1557</v>
      </c>
      <c r="D136" s="123">
        <v>46078</v>
      </c>
      <c r="E136" s="123">
        <v>46078</v>
      </c>
      <c r="F136" s="122" t="s">
        <v>1111</v>
      </c>
      <c r="G136" s="122" t="s">
        <v>1112</v>
      </c>
      <c r="H136" s="192">
        <v>3</v>
      </c>
      <c r="I136" s="122" t="s">
        <v>1113</v>
      </c>
      <c r="J136" s="188">
        <v>106116</v>
      </c>
      <c r="K136" s="188">
        <v>318348</v>
      </c>
      <c r="L136" s="122" t="s">
        <v>1114</v>
      </c>
      <c r="M136" s="188">
        <v>343815.84</v>
      </c>
      <c r="N136" s="122" t="s">
        <v>1388</v>
      </c>
      <c r="O136" s="122"/>
      <c r="P136" s="67" t="str">
        <f t="shared" si="10"/>
        <v>T2</v>
      </c>
      <c r="Q136" s="181">
        <f t="shared" si="8"/>
        <v>-318348</v>
      </c>
      <c r="R136" s="183">
        <f t="shared" si="9"/>
        <v>-343816</v>
      </c>
    </row>
    <row r="137" spans="1:18" x14ac:dyDescent="0.25">
      <c r="A137" s="122" t="s">
        <v>1108</v>
      </c>
      <c r="B137" s="122" t="s">
        <v>1109</v>
      </c>
      <c r="C137" s="122" t="s">
        <v>1558</v>
      </c>
      <c r="D137" s="123">
        <v>46078</v>
      </c>
      <c r="E137" s="123">
        <v>46078</v>
      </c>
      <c r="F137" s="122" t="s">
        <v>1111</v>
      </c>
      <c r="G137" s="122" t="s">
        <v>1112</v>
      </c>
      <c r="H137" s="192">
        <v>3</v>
      </c>
      <c r="I137" s="122" t="s">
        <v>1113</v>
      </c>
      <c r="J137" s="188">
        <v>106116</v>
      </c>
      <c r="K137" s="188">
        <v>318348</v>
      </c>
      <c r="L137" s="122" t="s">
        <v>1114</v>
      </c>
      <c r="M137" s="188">
        <v>343815.84</v>
      </c>
      <c r="N137" s="122" t="s">
        <v>1388</v>
      </c>
      <c r="O137" s="122"/>
      <c r="P137" s="67" t="str">
        <f t="shared" si="10"/>
        <v>T2</v>
      </c>
      <c r="Q137" s="181">
        <f t="shared" si="8"/>
        <v>-318348</v>
      </c>
      <c r="R137" s="183">
        <f t="shared" si="9"/>
        <v>-343816</v>
      </c>
    </row>
    <row r="138" spans="1:18" x14ac:dyDescent="0.25">
      <c r="A138" s="122" t="s">
        <v>1108</v>
      </c>
      <c r="B138" s="122" t="s">
        <v>1109</v>
      </c>
      <c r="C138" s="122" t="s">
        <v>1559</v>
      </c>
      <c r="D138" s="123">
        <v>46078</v>
      </c>
      <c r="E138" s="123">
        <v>46078</v>
      </c>
      <c r="F138" s="122" t="s">
        <v>1123</v>
      </c>
      <c r="G138" s="122" t="s">
        <v>1124</v>
      </c>
      <c r="H138" s="192">
        <v>1</v>
      </c>
      <c r="I138" s="122" t="s">
        <v>1113</v>
      </c>
      <c r="J138" s="188">
        <v>19717</v>
      </c>
      <c r="K138" s="188">
        <v>19717</v>
      </c>
      <c r="L138" s="122" t="s">
        <v>1114</v>
      </c>
      <c r="M138" s="188">
        <v>21294.36</v>
      </c>
      <c r="N138" s="122" t="s">
        <v>1290</v>
      </c>
      <c r="O138" s="122"/>
      <c r="P138" s="67" t="str">
        <f t="shared" si="10"/>
        <v>T2</v>
      </c>
      <c r="Q138" s="181">
        <f t="shared" si="8"/>
        <v>-19717</v>
      </c>
      <c r="R138" s="183">
        <f t="shared" si="9"/>
        <v>-21294</v>
      </c>
    </row>
    <row r="139" spans="1:18" x14ac:dyDescent="0.25">
      <c r="A139" s="122" t="s">
        <v>1108</v>
      </c>
      <c r="B139" s="122" t="s">
        <v>1109</v>
      </c>
      <c r="C139" s="122" t="s">
        <v>1560</v>
      </c>
      <c r="D139" s="123">
        <v>46078</v>
      </c>
      <c r="E139" s="123">
        <v>46078</v>
      </c>
      <c r="F139" s="122" t="s">
        <v>1123</v>
      </c>
      <c r="G139" s="122" t="s">
        <v>1124</v>
      </c>
      <c r="H139" s="192">
        <v>1</v>
      </c>
      <c r="I139" s="122" t="s">
        <v>1113</v>
      </c>
      <c r="J139" s="188">
        <v>16759</v>
      </c>
      <c r="K139" s="188">
        <v>16759</v>
      </c>
      <c r="L139" s="122" t="s">
        <v>1114</v>
      </c>
      <c r="M139" s="188">
        <v>18099.72</v>
      </c>
      <c r="N139" s="122" t="s">
        <v>1290</v>
      </c>
      <c r="O139" s="122"/>
      <c r="P139" s="67" t="str">
        <f t="shared" si="10"/>
        <v>T2</v>
      </c>
      <c r="Q139" s="181">
        <f t="shared" si="8"/>
        <v>-16759</v>
      </c>
      <c r="R139" s="183">
        <f t="shared" si="9"/>
        <v>-18100</v>
      </c>
    </row>
    <row r="140" spans="1:18" x14ac:dyDescent="0.25">
      <c r="A140" s="122" t="s">
        <v>1108</v>
      </c>
      <c r="B140" s="122" t="s">
        <v>1109</v>
      </c>
      <c r="C140" s="122" t="s">
        <v>1561</v>
      </c>
      <c r="D140" s="123">
        <v>46060</v>
      </c>
      <c r="E140" s="123">
        <v>46060</v>
      </c>
      <c r="F140" s="122" t="s">
        <v>1127</v>
      </c>
      <c r="G140" s="122" t="s">
        <v>1128</v>
      </c>
      <c r="H140" s="192">
        <v>2</v>
      </c>
      <c r="I140" s="122" t="s">
        <v>1129</v>
      </c>
      <c r="J140" s="188">
        <v>30884</v>
      </c>
      <c r="K140" s="188">
        <v>61768</v>
      </c>
      <c r="L140" s="122" t="s">
        <v>1114</v>
      </c>
      <c r="M140" s="188">
        <v>66709.440000000002</v>
      </c>
      <c r="N140" s="122" t="s">
        <v>1292</v>
      </c>
      <c r="O140" s="122"/>
      <c r="P140" s="67" t="str">
        <f t="shared" si="10"/>
        <v>T2</v>
      </c>
      <c r="Q140" s="181">
        <f t="shared" si="8"/>
        <v>-61768</v>
      </c>
      <c r="R140" s="183">
        <f t="shared" si="9"/>
        <v>-66709</v>
      </c>
    </row>
    <row r="141" spans="1:18" x14ac:dyDescent="0.25">
      <c r="A141" s="122" t="s">
        <v>1108</v>
      </c>
      <c r="B141" s="122" t="s">
        <v>1109</v>
      </c>
      <c r="C141" s="122" t="s">
        <v>1562</v>
      </c>
      <c r="D141" s="123">
        <v>46056</v>
      </c>
      <c r="E141" s="123">
        <v>46056</v>
      </c>
      <c r="F141" s="122" t="s">
        <v>1123</v>
      </c>
      <c r="G141" s="122" t="s">
        <v>1124</v>
      </c>
      <c r="H141" s="192">
        <v>1</v>
      </c>
      <c r="I141" s="122" t="s">
        <v>1113</v>
      </c>
      <c r="J141" s="188">
        <v>16759</v>
      </c>
      <c r="K141" s="188">
        <v>16759</v>
      </c>
      <c r="L141" s="122" t="s">
        <v>1114</v>
      </c>
      <c r="M141" s="188">
        <v>18099.72</v>
      </c>
      <c r="N141" s="122" t="s">
        <v>1190</v>
      </c>
      <c r="O141" s="122"/>
      <c r="P141" s="67" t="str">
        <f t="shared" si="10"/>
        <v>T2</v>
      </c>
      <c r="Q141" s="181">
        <f t="shared" ref="Q141:Q158" si="11">-(J141*H141)</f>
        <v>-16759</v>
      </c>
      <c r="R141" s="183">
        <f t="shared" ref="R141:R158" si="12">ROUND((Q141*8%)+Q141,0)</f>
        <v>-18100</v>
      </c>
    </row>
    <row r="142" spans="1:18" x14ac:dyDescent="0.25">
      <c r="A142" s="122" t="s">
        <v>1108</v>
      </c>
      <c r="B142" s="122" t="s">
        <v>1109</v>
      </c>
      <c r="C142" s="122" t="s">
        <v>1563</v>
      </c>
      <c r="D142" s="123">
        <v>46079</v>
      </c>
      <c r="E142" s="123">
        <v>46079</v>
      </c>
      <c r="F142" s="122" t="s">
        <v>1111</v>
      </c>
      <c r="G142" s="122" t="s">
        <v>1112</v>
      </c>
      <c r="H142" s="192">
        <v>1</v>
      </c>
      <c r="I142" s="122" t="s">
        <v>1113</v>
      </c>
      <c r="J142" s="188">
        <v>106116</v>
      </c>
      <c r="K142" s="188">
        <v>106116</v>
      </c>
      <c r="L142" s="122" t="s">
        <v>1114</v>
      </c>
      <c r="M142" s="188">
        <v>114605.28000000001</v>
      </c>
      <c r="N142" s="122" t="s">
        <v>1313</v>
      </c>
      <c r="O142" s="122"/>
      <c r="P142" s="67" t="str">
        <f t="shared" ref="P142:P157" si="13">"T"&amp;MONTH(E142)</f>
        <v>T2</v>
      </c>
      <c r="Q142" s="181">
        <f t="shared" si="11"/>
        <v>-106116</v>
      </c>
      <c r="R142" s="183">
        <f t="shared" si="12"/>
        <v>-114605</v>
      </c>
    </row>
    <row r="143" spans="1:18" x14ac:dyDescent="0.25">
      <c r="A143" s="122" t="s">
        <v>1108</v>
      </c>
      <c r="B143" s="122" t="s">
        <v>1109</v>
      </c>
      <c r="C143" s="122" t="s">
        <v>1564</v>
      </c>
      <c r="D143" s="123">
        <v>46078</v>
      </c>
      <c r="E143" s="123">
        <v>46078</v>
      </c>
      <c r="F143" s="122" t="s">
        <v>1123</v>
      </c>
      <c r="G143" s="122" t="s">
        <v>1124</v>
      </c>
      <c r="H143" s="192">
        <v>2</v>
      </c>
      <c r="I143" s="122" t="s">
        <v>1113</v>
      </c>
      <c r="J143" s="188">
        <v>16759</v>
      </c>
      <c r="K143" s="188">
        <v>33518</v>
      </c>
      <c r="L143" s="122" t="s">
        <v>1114</v>
      </c>
      <c r="M143" s="188">
        <v>36199.440000000002</v>
      </c>
      <c r="N143" s="122" t="s">
        <v>1207</v>
      </c>
      <c r="O143" s="122"/>
      <c r="P143" s="67" t="str">
        <f t="shared" si="13"/>
        <v>T2</v>
      </c>
      <c r="Q143" s="181">
        <f t="shared" si="11"/>
        <v>-33518</v>
      </c>
      <c r="R143" s="183">
        <f t="shared" si="12"/>
        <v>-36199</v>
      </c>
    </row>
    <row r="144" spans="1:18" x14ac:dyDescent="0.25">
      <c r="A144" s="122" t="s">
        <v>1108</v>
      </c>
      <c r="B144" s="122" t="s">
        <v>1109</v>
      </c>
      <c r="C144" s="122" t="s">
        <v>1565</v>
      </c>
      <c r="D144" s="123">
        <v>46068</v>
      </c>
      <c r="E144" s="123">
        <v>46068</v>
      </c>
      <c r="F144" s="122" t="s">
        <v>1111</v>
      </c>
      <c r="G144" s="122" t="s">
        <v>1112</v>
      </c>
      <c r="H144" s="192">
        <v>1</v>
      </c>
      <c r="I144" s="122" t="s">
        <v>1113</v>
      </c>
      <c r="J144" s="188">
        <v>106116</v>
      </c>
      <c r="K144" s="188">
        <v>106116</v>
      </c>
      <c r="L144" s="122" t="s">
        <v>1114</v>
      </c>
      <c r="M144" s="188">
        <v>114605.28000000001</v>
      </c>
      <c r="N144" s="122" t="s">
        <v>1211</v>
      </c>
      <c r="O144" s="122"/>
      <c r="P144" s="67" t="str">
        <f t="shared" si="13"/>
        <v>T2</v>
      </c>
      <c r="Q144" s="181">
        <f t="shared" si="11"/>
        <v>-106116</v>
      </c>
      <c r="R144" s="183">
        <f t="shared" si="12"/>
        <v>-114605</v>
      </c>
    </row>
    <row r="145" spans="1:20" x14ac:dyDescent="0.25">
      <c r="A145" s="122" t="s">
        <v>1108</v>
      </c>
      <c r="B145" s="122" t="s">
        <v>1109</v>
      </c>
      <c r="C145" s="122" t="s">
        <v>1566</v>
      </c>
      <c r="D145" s="123">
        <v>46056</v>
      </c>
      <c r="E145" s="123">
        <v>46056</v>
      </c>
      <c r="F145" s="122" t="s">
        <v>1123</v>
      </c>
      <c r="G145" s="122" t="s">
        <v>1124</v>
      </c>
      <c r="H145" s="192">
        <v>1</v>
      </c>
      <c r="I145" s="122" t="s">
        <v>1113</v>
      </c>
      <c r="J145" s="188">
        <v>16759</v>
      </c>
      <c r="K145" s="188">
        <v>16759</v>
      </c>
      <c r="L145" s="122" t="s">
        <v>1114</v>
      </c>
      <c r="M145" s="188">
        <v>18099.72</v>
      </c>
      <c r="N145" s="122" t="s">
        <v>1213</v>
      </c>
      <c r="O145" s="122"/>
      <c r="P145" s="67" t="str">
        <f t="shared" si="13"/>
        <v>T2</v>
      </c>
      <c r="Q145" s="181">
        <f t="shared" si="11"/>
        <v>-16759</v>
      </c>
      <c r="R145" s="183">
        <f t="shared" si="12"/>
        <v>-18100</v>
      </c>
    </row>
    <row r="146" spans="1:20" x14ac:dyDescent="0.25">
      <c r="A146" s="122" t="s">
        <v>1108</v>
      </c>
      <c r="B146" s="122" t="s">
        <v>1109</v>
      </c>
      <c r="C146" s="122" t="s">
        <v>1566</v>
      </c>
      <c r="D146" s="123">
        <v>46056</v>
      </c>
      <c r="E146" s="123">
        <v>46056</v>
      </c>
      <c r="F146" s="122" t="s">
        <v>1127</v>
      </c>
      <c r="G146" s="122" t="s">
        <v>1128</v>
      </c>
      <c r="H146" s="192">
        <v>1</v>
      </c>
      <c r="I146" s="122" t="s">
        <v>1129</v>
      </c>
      <c r="J146" s="188">
        <v>30884</v>
      </c>
      <c r="K146" s="188">
        <v>30884</v>
      </c>
      <c r="L146" s="122" t="s">
        <v>1114</v>
      </c>
      <c r="M146" s="188">
        <v>33354.720000000001</v>
      </c>
      <c r="N146" s="122" t="s">
        <v>1213</v>
      </c>
      <c r="O146" s="122"/>
      <c r="P146" s="67" t="str">
        <f t="shared" si="13"/>
        <v>T2</v>
      </c>
      <c r="Q146" s="181">
        <f t="shared" si="11"/>
        <v>-30884</v>
      </c>
      <c r="R146" s="183">
        <f t="shared" si="12"/>
        <v>-33355</v>
      </c>
    </row>
    <row r="147" spans="1:20" x14ac:dyDescent="0.25">
      <c r="A147" s="122" t="s">
        <v>1108</v>
      </c>
      <c r="B147" s="122" t="s">
        <v>1109</v>
      </c>
      <c r="C147" s="122" t="s">
        <v>1567</v>
      </c>
      <c r="D147" s="123">
        <v>46062</v>
      </c>
      <c r="E147" s="123">
        <v>46062</v>
      </c>
      <c r="F147" s="122" t="s">
        <v>1127</v>
      </c>
      <c r="G147" s="122" t="s">
        <v>1128</v>
      </c>
      <c r="H147" s="192">
        <v>1</v>
      </c>
      <c r="I147" s="122" t="s">
        <v>1129</v>
      </c>
      <c r="J147" s="188">
        <v>30884</v>
      </c>
      <c r="K147" s="188">
        <v>30884</v>
      </c>
      <c r="L147" s="122" t="s">
        <v>1114</v>
      </c>
      <c r="M147" s="188">
        <v>33354.720000000001</v>
      </c>
      <c r="N147" s="122" t="s">
        <v>1213</v>
      </c>
      <c r="O147" s="122"/>
      <c r="P147" s="67" t="str">
        <f t="shared" si="13"/>
        <v>T2</v>
      </c>
      <c r="Q147" s="181">
        <f t="shared" si="11"/>
        <v>-30884</v>
      </c>
      <c r="R147" s="183">
        <f t="shared" si="12"/>
        <v>-33355</v>
      </c>
    </row>
    <row r="148" spans="1:20" x14ac:dyDescent="0.25">
      <c r="A148" s="122" t="s">
        <v>1108</v>
      </c>
      <c r="B148" s="122" t="s">
        <v>1109</v>
      </c>
      <c r="C148" s="122" t="s">
        <v>1568</v>
      </c>
      <c r="D148" s="123">
        <v>46057</v>
      </c>
      <c r="E148" s="123">
        <v>46057</v>
      </c>
      <c r="F148" s="122" t="s">
        <v>1123</v>
      </c>
      <c r="G148" s="122" t="s">
        <v>1124</v>
      </c>
      <c r="H148" s="192">
        <v>1</v>
      </c>
      <c r="I148" s="122" t="s">
        <v>1113</v>
      </c>
      <c r="J148" s="188">
        <v>16759</v>
      </c>
      <c r="K148" s="188">
        <v>16759</v>
      </c>
      <c r="L148" s="122" t="s">
        <v>1114</v>
      </c>
      <c r="M148" s="188">
        <v>18099.72</v>
      </c>
      <c r="N148" s="122" t="s">
        <v>1412</v>
      </c>
      <c r="O148" s="182" t="s">
        <v>1223</v>
      </c>
      <c r="P148" s="67" t="str">
        <f t="shared" si="13"/>
        <v>T2</v>
      </c>
      <c r="Q148" s="181">
        <f t="shared" si="11"/>
        <v>-16759</v>
      </c>
      <c r="R148" s="183">
        <f t="shared" si="12"/>
        <v>-18100</v>
      </c>
    </row>
    <row r="149" spans="1:20" x14ac:dyDescent="0.25">
      <c r="A149" s="122" t="s">
        <v>1108</v>
      </c>
      <c r="B149" s="122" t="s">
        <v>1109</v>
      </c>
      <c r="C149" s="122" t="s">
        <v>1569</v>
      </c>
      <c r="D149" s="123">
        <v>46076</v>
      </c>
      <c r="E149" s="123">
        <v>46076</v>
      </c>
      <c r="F149" s="122" t="s">
        <v>1123</v>
      </c>
      <c r="G149" s="122" t="s">
        <v>1124</v>
      </c>
      <c r="H149" s="192">
        <v>2</v>
      </c>
      <c r="I149" s="122" t="s">
        <v>1113</v>
      </c>
      <c r="J149" s="188">
        <v>16759</v>
      </c>
      <c r="K149" s="188">
        <v>33518</v>
      </c>
      <c r="L149" s="122" t="s">
        <v>1114</v>
      </c>
      <c r="M149" s="188">
        <v>36199.440000000002</v>
      </c>
      <c r="N149" s="122" t="s">
        <v>1412</v>
      </c>
      <c r="O149" s="182" t="s">
        <v>1223</v>
      </c>
      <c r="P149" s="67" t="str">
        <f t="shared" si="13"/>
        <v>T2</v>
      </c>
      <c r="Q149" s="181">
        <f t="shared" si="11"/>
        <v>-33518</v>
      </c>
      <c r="R149" s="183">
        <f t="shared" si="12"/>
        <v>-36199</v>
      </c>
    </row>
    <row r="150" spans="1:20" x14ac:dyDescent="0.25">
      <c r="A150" s="122" t="s">
        <v>1108</v>
      </c>
      <c r="B150" s="122" t="s">
        <v>1109</v>
      </c>
      <c r="C150" s="122" t="s">
        <v>1570</v>
      </c>
      <c r="D150" s="123">
        <v>46079</v>
      </c>
      <c r="E150" s="123">
        <v>46079</v>
      </c>
      <c r="F150" s="122" t="s">
        <v>1127</v>
      </c>
      <c r="G150" s="122" t="s">
        <v>1128</v>
      </c>
      <c r="H150" s="192">
        <v>2</v>
      </c>
      <c r="I150" s="122" t="s">
        <v>1129</v>
      </c>
      <c r="J150" s="188">
        <v>30884</v>
      </c>
      <c r="K150" s="188">
        <v>61768</v>
      </c>
      <c r="L150" s="122" t="s">
        <v>1114</v>
      </c>
      <c r="M150" s="188">
        <v>66709.440000000002</v>
      </c>
      <c r="N150" s="122" t="s">
        <v>1412</v>
      </c>
      <c r="O150" s="182" t="s">
        <v>1223</v>
      </c>
      <c r="P150" s="67" t="str">
        <f t="shared" si="13"/>
        <v>T2</v>
      </c>
      <c r="Q150" s="181">
        <f t="shared" si="11"/>
        <v>-61768</v>
      </c>
      <c r="R150" s="183">
        <f t="shared" si="12"/>
        <v>-66709</v>
      </c>
    </row>
    <row r="151" spans="1:20" x14ac:dyDescent="0.25">
      <c r="A151" s="122" t="s">
        <v>1108</v>
      </c>
      <c r="B151" s="122" t="s">
        <v>1109</v>
      </c>
      <c r="C151" s="122" t="s">
        <v>1571</v>
      </c>
      <c r="D151" s="123">
        <v>46079</v>
      </c>
      <c r="E151" s="123">
        <v>46079</v>
      </c>
      <c r="F151" s="122" t="s">
        <v>1127</v>
      </c>
      <c r="G151" s="122" t="s">
        <v>1128</v>
      </c>
      <c r="H151" s="192">
        <v>1</v>
      </c>
      <c r="I151" s="122" t="s">
        <v>1129</v>
      </c>
      <c r="J151" s="188">
        <v>30884</v>
      </c>
      <c r="K151" s="188">
        <v>30884</v>
      </c>
      <c r="L151" s="122" t="s">
        <v>1114</v>
      </c>
      <c r="M151" s="188">
        <v>33354.720000000001</v>
      </c>
      <c r="N151" s="122" t="s">
        <v>1412</v>
      </c>
      <c r="O151" s="182" t="s">
        <v>1223</v>
      </c>
      <c r="P151" s="67" t="str">
        <f t="shared" si="13"/>
        <v>T2</v>
      </c>
      <c r="Q151" s="181">
        <f t="shared" si="11"/>
        <v>-30884</v>
      </c>
      <c r="R151" s="183">
        <f t="shared" si="12"/>
        <v>-33355</v>
      </c>
    </row>
    <row r="152" spans="1:20" x14ac:dyDescent="0.25">
      <c r="A152" s="122" t="s">
        <v>1108</v>
      </c>
      <c r="B152" s="122" t="s">
        <v>1109</v>
      </c>
      <c r="C152" s="122" t="s">
        <v>1572</v>
      </c>
      <c r="D152" s="123">
        <v>46056</v>
      </c>
      <c r="E152" s="123">
        <v>46056</v>
      </c>
      <c r="F152" s="122" t="s">
        <v>1123</v>
      </c>
      <c r="G152" s="122" t="s">
        <v>1124</v>
      </c>
      <c r="H152" s="192">
        <v>4</v>
      </c>
      <c r="I152" s="122" t="s">
        <v>1113</v>
      </c>
      <c r="J152" s="188">
        <v>19717</v>
      </c>
      <c r="K152" s="188">
        <v>78868</v>
      </c>
      <c r="L152" s="122" t="s">
        <v>1114</v>
      </c>
      <c r="M152" s="188">
        <v>85177.44</v>
      </c>
      <c r="N152" s="122" t="s">
        <v>1573</v>
      </c>
      <c r="O152" s="182" t="s">
        <v>1231</v>
      </c>
      <c r="P152" s="67" t="str">
        <f t="shared" si="13"/>
        <v>T2</v>
      </c>
      <c r="Q152" s="181">
        <f t="shared" si="11"/>
        <v>-78868</v>
      </c>
      <c r="R152" s="183">
        <f t="shared" si="12"/>
        <v>-85177</v>
      </c>
    </row>
    <row r="153" spans="1:20" x14ac:dyDescent="0.25">
      <c r="A153" s="122" t="s">
        <v>1108</v>
      </c>
      <c r="B153" s="122" t="s">
        <v>1109</v>
      </c>
      <c r="C153" s="122" t="s">
        <v>1572</v>
      </c>
      <c r="D153" s="123">
        <v>46056</v>
      </c>
      <c r="E153" s="123">
        <v>46056</v>
      </c>
      <c r="F153" s="122" t="s">
        <v>1127</v>
      </c>
      <c r="G153" s="122" t="s">
        <v>1128</v>
      </c>
      <c r="H153" s="192">
        <v>5</v>
      </c>
      <c r="I153" s="122" t="s">
        <v>1129</v>
      </c>
      <c r="J153" s="188">
        <v>37664</v>
      </c>
      <c r="K153" s="188">
        <v>188320</v>
      </c>
      <c r="L153" s="122" t="s">
        <v>1114</v>
      </c>
      <c r="M153" s="188">
        <v>203385.60000000001</v>
      </c>
      <c r="N153" s="122" t="s">
        <v>1573</v>
      </c>
      <c r="O153" s="182" t="s">
        <v>1231</v>
      </c>
      <c r="P153" s="67" t="str">
        <f t="shared" si="13"/>
        <v>T2</v>
      </c>
      <c r="Q153" s="181">
        <f t="shared" si="11"/>
        <v>-188320</v>
      </c>
      <c r="R153" s="183">
        <f t="shared" si="12"/>
        <v>-203386</v>
      </c>
    </row>
    <row r="154" spans="1:20" x14ac:dyDescent="0.25">
      <c r="A154" s="122" t="s">
        <v>1108</v>
      </c>
      <c r="B154" s="122" t="s">
        <v>1109</v>
      </c>
      <c r="C154" s="122" t="s">
        <v>1574</v>
      </c>
      <c r="D154" s="123">
        <v>46059</v>
      </c>
      <c r="E154" s="123">
        <v>46059</v>
      </c>
      <c r="F154" s="122" t="s">
        <v>1127</v>
      </c>
      <c r="G154" s="122" t="s">
        <v>1128</v>
      </c>
      <c r="H154" s="192">
        <v>2</v>
      </c>
      <c r="I154" s="122" t="s">
        <v>1129</v>
      </c>
      <c r="J154" s="188">
        <v>30884</v>
      </c>
      <c r="K154" s="188">
        <v>61768</v>
      </c>
      <c r="L154" s="122" t="s">
        <v>1114</v>
      </c>
      <c r="M154" s="188">
        <v>66709.440000000002</v>
      </c>
      <c r="N154" s="122" t="s">
        <v>1233</v>
      </c>
      <c r="O154" s="182" t="s">
        <v>1231</v>
      </c>
      <c r="P154" s="67" t="str">
        <f t="shared" si="13"/>
        <v>T2</v>
      </c>
      <c r="Q154" s="181">
        <f t="shared" si="11"/>
        <v>-61768</v>
      </c>
      <c r="R154" s="183">
        <f t="shared" si="12"/>
        <v>-66709</v>
      </c>
    </row>
    <row r="155" spans="1:20" x14ac:dyDescent="0.25">
      <c r="A155" s="122" t="s">
        <v>1108</v>
      </c>
      <c r="B155" s="122" t="s">
        <v>1109</v>
      </c>
      <c r="C155" s="122" t="s">
        <v>1575</v>
      </c>
      <c r="D155" s="123">
        <v>46059</v>
      </c>
      <c r="E155" s="123">
        <v>46059</v>
      </c>
      <c r="F155" s="122" t="s">
        <v>1123</v>
      </c>
      <c r="G155" s="122" t="s">
        <v>1124</v>
      </c>
      <c r="H155" s="192">
        <v>2</v>
      </c>
      <c r="I155" s="122" t="s">
        <v>1113</v>
      </c>
      <c r="J155" s="188">
        <v>16759</v>
      </c>
      <c r="K155" s="188">
        <v>33518</v>
      </c>
      <c r="L155" s="122" t="s">
        <v>1114</v>
      </c>
      <c r="M155" s="188">
        <v>36199.440000000002</v>
      </c>
      <c r="N155" s="122" t="s">
        <v>1233</v>
      </c>
      <c r="O155" s="182" t="s">
        <v>1231</v>
      </c>
      <c r="P155" s="67" t="str">
        <f t="shared" si="13"/>
        <v>T2</v>
      </c>
      <c r="Q155" s="181">
        <f t="shared" si="11"/>
        <v>-33518</v>
      </c>
      <c r="R155" s="183">
        <f t="shared" si="12"/>
        <v>-36199</v>
      </c>
    </row>
    <row r="156" spans="1:20" x14ac:dyDescent="0.25">
      <c r="A156" s="122" t="s">
        <v>1108</v>
      </c>
      <c r="B156" s="122" t="s">
        <v>1109</v>
      </c>
      <c r="C156" s="122" t="s">
        <v>1576</v>
      </c>
      <c r="D156" s="123">
        <v>46078</v>
      </c>
      <c r="E156" s="123">
        <v>46078</v>
      </c>
      <c r="F156" s="122" t="s">
        <v>1111</v>
      </c>
      <c r="G156" s="122" t="s">
        <v>1112</v>
      </c>
      <c r="H156" s="192">
        <v>1</v>
      </c>
      <c r="I156" s="122" t="s">
        <v>1113</v>
      </c>
      <c r="J156" s="188">
        <v>106116</v>
      </c>
      <c r="K156" s="188">
        <v>106116</v>
      </c>
      <c r="L156" s="122" t="s">
        <v>1114</v>
      </c>
      <c r="M156" s="188">
        <v>114605.28000000001</v>
      </c>
      <c r="N156" s="122" t="s">
        <v>1233</v>
      </c>
      <c r="O156" s="182" t="s">
        <v>1231</v>
      </c>
      <c r="P156" s="67" t="str">
        <f t="shared" si="13"/>
        <v>T2</v>
      </c>
      <c r="Q156" s="181">
        <f t="shared" si="11"/>
        <v>-106116</v>
      </c>
      <c r="R156" s="183">
        <f t="shared" si="12"/>
        <v>-114605</v>
      </c>
    </row>
    <row r="157" spans="1:20" x14ac:dyDescent="0.25">
      <c r="A157" s="122" t="s">
        <v>1108</v>
      </c>
      <c r="B157" s="122" t="s">
        <v>1109</v>
      </c>
      <c r="C157" s="122" t="s">
        <v>1577</v>
      </c>
      <c r="D157" s="123">
        <v>46078</v>
      </c>
      <c r="E157" s="123">
        <v>46078</v>
      </c>
      <c r="F157" s="122" t="s">
        <v>1127</v>
      </c>
      <c r="G157" s="122" t="s">
        <v>1128</v>
      </c>
      <c r="H157" s="192">
        <v>2</v>
      </c>
      <c r="I157" s="122" t="s">
        <v>1129</v>
      </c>
      <c r="J157" s="188">
        <v>30884</v>
      </c>
      <c r="K157" s="188">
        <v>61768</v>
      </c>
      <c r="L157" s="122" t="s">
        <v>1114</v>
      </c>
      <c r="M157" s="188">
        <v>66709.440000000002</v>
      </c>
      <c r="N157" s="122" t="s">
        <v>1233</v>
      </c>
      <c r="O157" s="182" t="s">
        <v>1231</v>
      </c>
      <c r="P157" s="67" t="str">
        <f t="shared" si="13"/>
        <v>T2</v>
      </c>
      <c r="Q157" s="181">
        <f t="shared" si="11"/>
        <v>-61768</v>
      </c>
      <c r="R157" s="183">
        <f t="shared" si="12"/>
        <v>-66709</v>
      </c>
    </row>
    <row r="158" spans="1:20" x14ac:dyDescent="0.25">
      <c r="A158" s="193" t="s">
        <v>1234</v>
      </c>
      <c r="B158" s="122"/>
      <c r="C158" s="194"/>
      <c r="D158" s="195"/>
      <c r="E158" s="195"/>
      <c r="F158" s="194"/>
      <c r="G158" s="194"/>
      <c r="H158" s="196"/>
      <c r="I158" s="194"/>
      <c r="J158" s="189"/>
      <c r="K158" s="189">
        <v>4730599</v>
      </c>
      <c r="L158" s="194"/>
      <c r="M158" s="189">
        <v>5109046.9200000018</v>
      </c>
      <c r="N158" s="194"/>
      <c r="O158" s="180"/>
      <c r="Q158" s="181">
        <f t="shared" si="11"/>
        <v>0</v>
      </c>
      <c r="R158" s="183">
        <f t="shared" si="12"/>
        <v>0</v>
      </c>
    </row>
    <row r="159" spans="1:20" x14ac:dyDescent="0.25">
      <c r="A159" s="114" t="s">
        <v>1108</v>
      </c>
      <c r="B159" s="114" t="s">
        <v>1109</v>
      </c>
      <c r="C159" s="114" t="s">
        <v>1235</v>
      </c>
      <c r="D159" s="116">
        <v>46091</v>
      </c>
      <c r="E159" s="116">
        <v>46091</v>
      </c>
      <c r="F159" s="114" t="s">
        <v>1111</v>
      </c>
      <c r="G159" s="114" t="s">
        <v>1112</v>
      </c>
      <c r="H159" s="117">
        <v>2</v>
      </c>
      <c r="I159" s="114" t="s">
        <v>1113</v>
      </c>
      <c r="J159" s="190">
        <v>106116</v>
      </c>
      <c r="K159" s="190">
        <v>212232</v>
      </c>
      <c r="L159" s="114" t="s">
        <v>1114</v>
      </c>
      <c r="M159" s="188">
        <v>229210.56000000003</v>
      </c>
      <c r="N159" s="114" t="s">
        <v>1236</v>
      </c>
      <c r="O159" s="182" t="s">
        <v>1237</v>
      </c>
      <c r="P159" s="67" t="str">
        <f t="shared" ref="P159:P190" si="14">"T"&amp;MONTH(E159)</f>
        <v>T3</v>
      </c>
      <c r="Q159" s="181">
        <f t="shared" ref="Q159:Q190" si="15">-(J159*H159)</f>
        <v>-212232</v>
      </c>
      <c r="R159" s="183">
        <f t="shared" ref="R159:R190" si="16">ROUND((Q159*8%)+Q159,0)</f>
        <v>-229211</v>
      </c>
      <c r="S159" s="183"/>
      <c r="T159" s="183"/>
    </row>
    <row r="160" spans="1:20" x14ac:dyDescent="0.25">
      <c r="A160" s="114" t="s">
        <v>1108</v>
      </c>
      <c r="B160" s="114" t="s">
        <v>1109</v>
      </c>
      <c r="C160" s="114" t="s">
        <v>1238</v>
      </c>
      <c r="D160" s="116">
        <v>46093</v>
      </c>
      <c r="E160" s="116">
        <v>46093</v>
      </c>
      <c r="F160" s="114" t="s">
        <v>1127</v>
      </c>
      <c r="G160" s="114" t="s">
        <v>1128</v>
      </c>
      <c r="H160" s="117">
        <v>1</v>
      </c>
      <c r="I160" s="114" t="s">
        <v>1129</v>
      </c>
      <c r="J160" s="190">
        <v>30884</v>
      </c>
      <c r="K160" s="190">
        <v>30884</v>
      </c>
      <c r="L160" s="114" t="s">
        <v>1114</v>
      </c>
      <c r="M160" s="188">
        <v>33354.720000000001</v>
      </c>
      <c r="N160" s="114" t="s">
        <v>1115</v>
      </c>
      <c r="O160" s="182" t="s">
        <v>1237</v>
      </c>
      <c r="P160" s="67" t="str">
        <f t="shared" si="14"/>
        <v>T3</v>
      </c>
      <c r="Q160" s="181">
        <f t="shared" si="15"/>
        <v>-30884</v>
      </c>
      <c r="R160" s="183">
        <f t="shared" si="16"/>
        <v>-33355</v>
      </c>
      <c r="S160" s="183"/>
      <c r="T160" s="183"/>
    </row>
    <row r="161" spans="1:20" x14ac:dyDescent="0.25">
      <c r="A161" s="114" t="s">
        <v>1108</v>
      </c>
      <c r="B161" s="114" t="s">
        <v>1109</v>
      </c>
      <c r="C161" s="114" t="s">
        <v>1239</v>
      </c>
      <c r="D161" s="116">
        <v>46090</v>
      </c>
      <c r="E161" s="116">
        <v>46090</v>
      </c>
      <c r="F161" s="114" t="s">
        <v>1123</v>
      </c>
      <c r="G161" s="114" t="s">
        <v>1124</v>
      </c>
      <c r="H161" s="117">
        <v>1</v>
      </c>
      <c r="I161" s="114" t="s">
        <v>1113</v>
      </c>
      <c r="J161" s="190">
        <v>16759</v>
      </c>
      <c r="K161" s="190">
        <v>16759</v>
      </c>
      <c r="L161" s="114" t="s">
        <v>1114</v>
      </c>
      <c r="M161" s="188">
        <v>18099.72</v>
      </c>
      <c r="N161" s="114" t="s">
        <v>1240</v>
      </c>
      <c r="O161" s="182" t="s">
        <v>1237</v>
      </c>
      <c r="P161" s="67" t="str">
        <f t="shared" si="14"/>
        <v>T3</v>
      </c>
      <c r="Q161" s="181">
        <f t="shared" si="15"/>
        <v>-16759</v>
      </c>
      <c r="R161" s="183">
        <f t="shared" si="16"/>
        <v>-18100</v>
      </c>
      <c r="S161" s="183"/>
      <c r="T161" s="183"/>
    </row>
    <row r="162" spans="1:20" x14ac:dyDescent="0.25">
      <c r="A162" s="114" t="s">
        <v>1108</v>
      </c>
      <c r="B162" s="114" t="s">
        <v>1109</v>
      </c>
      <c r="C162" s="114" t="s">
        <v>1241</v>
      </c>
      <c r="D162" s="116">
        <v>46090</v>
      </c>
      <c r="E162" s="116">
        <v>46090</v>
      </c>
      <c r="F162" s="114" t="s">
        <v>1123</v>
      </c>
      <c r="G162" s="114" t="s">
        <v>1124</v>
      </c>
      <c r="H162" s="117">
        <v>2</v>
      </c>
      <c r="I162" s="114" t="s">
        <v>1113</v>
      </c>
      <c r="J162" s="190">
        <v>16759</v>
      </c>
      <c r="K162" s="190">
        <v>33518</v>
      </c>
      <c r="L162" s="114" t="s">
        <v>1114</v>
      </c>
      <c r="M162" s="188">
        <v>36199.440000000002</v>
      </c>
      <c r="N162" s="114" t="s">
        <v>1240</v>
      </c>
      <c r="O162" s="182" t="s">
        <v>1237</v>
      </c>
      <c r="P162" s="67" t="str">
        <f t="shared" si="14"/>
        <v>T3</v>
      </c>
      <c r="Q162" s="181">
        <f t="shared" si="15"/>
        <v>-33518</v>
      </c>
      <c r="R162" s="183">
        <f t="shared" si="16"/>
        <v>-36199</v>
      </c>
      <c r="S162" s="183"/>
      <c r="T162" s="183"/>
    </row>
    <row r="163" spans="1:20" x14ac:dyDescent="0.25">
      <c r="A163" s="114" t="s">
        <v>1108</v>
      </c>
      <c r="B163" s="114" t="s">
        <v>1109</v>
      </c>
      <c r="C163" s="114" t="s">
        <v>1242</v>
      </c>
      <c r="D163" s="116">
        <v>46104</v>
      </c>
      <c r="E163" s="116">
        <v>46104</v>
      </c>
      <c r="F163" s="114" t="s">
        <v>1123</v>
      </c>
      <c r="G163" s="114" t="s">
        <v>1124</v>
      </c>
      <c r="H163" s="117">
        <v>1</v>
      </c>
      <c r="I163" s="114" t="s">
        <v>1113</v>
      </c>
      <c r="J163" s="190">
        <v>16759</v>
      </c>
      <c r="K163" s="190">
        <v>16759</v>
      </c>
      <c r="L163" s="114" t="s">
        <v>1114</v>
      </c>
      <c r="M163" s="188">
        <v>18099.72</v>
      </c>
      <c r="N163" s="114" t="s">
        <v>1240</v>
      </c>
      <c r="O163" s="182" t="s">
        <v>1237</v>
      </c>
      <c r="P163" s="67" t="str">
        <f t="shared" si="14"/>
        <v>T3</v>
      </c>
      <c r="Q163" s="181">
        <f t="shared" si="15"/>
        <v>-16759</v>
      </c>
      <c r="R163" s="183">
        <f t="shared" si="16"/>
        <v>-18100</v>
      </c>
      <c r="S163" s="183"/>
      <c r="T163" s="183"/>
    </row>
    <row r="164" spans="1:20" x14ac:dyDescent="0.25">
      <c r="A164" s="114" t="s">
        <v>1108</v>
      </c>
      <c r="B164" s="114" t="s">
        <v>1109</v>
      </c>
      <c r="C164" s="114" t="s">
        <v>1243</v>
      </c>
      <c r="D164" s="116">
        <v>46104</v>
      </c>
      <c r="E164" s="116">
        <v>46104</v>
      </c>
      <c r="F164" s="114" t="s">
        <v>1127</v>
      </c>
      <c r="G164" s="114" t="s">
        <v>1128</v>
      </c>
      <c r="H164" s="117">
        <v>1</v>
      </c>
      <c r="I164" s="114" t="s">
        <v>1129</v>
      </c>
      <c r="J164" s="190">
        <v>30884</v>
      </c>
      <c r="K164" s="190">
        <v>30884</v>
      </c>
      <c r="L164" s="114" t="s">
        <v>1114</v>
      </c>
      <c r="M164" s="188">
        <v>33354.720000000001</v>
      </c>
      <c r="N164" s="114" t="s">
        <v>1240</v>
      </c>
      <c r="O164" s="182" t="s">
        <v>1237</v>
      </c>
      <c r="P164" s="67" t="str">
        <f t="shared" si="14"/>
        <v>T3</v>
      </c>
      <c r="Q164" s="181">
        <f t="shared" si="15"/>
        <v>-30884</v>
      </c>
      <c r="R164" s="183">
        <f t="shared" si="16"/>
        <v>-33355</v>
      </c>
      <c r="S164" s="183"/>
      <c r="T164" s="183"/>
    </row>
    <row r="165" spans="1:20" x14ac:dyDescent="0.25">
      <c r="A165" s="114" t="s">
        <v>1108</v>
      </c>
      <c r="B165" s="114" t="s">
        <v>1109</v>
      </c>
      <c r="C165" s="114" t="s">
        <v>1244</v>
      </c>
      <c r="D165" s="116">
        <v>46085</v>
      </c>
      <c r="E165" s="116">
        <v>46085</v>
      </c>
      <c r="F165" s="114" t="s">
        <v>1111</v>
      </c>
      <c r="G165" s="114" t="s">
        <v>1112</v>
      </c>
      <c r="H165" s="117">
        <v>2</v>
      </c>
      <c r="I165" s="114" t="s">
        <v>1113</v>
      </c>
      <c r="J165" s="190">
        <v>106116</v>
      </c>
      <c r="K165" s="190">
        <v>212232</v>
      </c>
      <c r="L165" s="114" t="s">
        <v>1114</v>
      </c>
      <c r="M165" s="188">
        <v>229210.56000000003</v>
      </c>
      <c r="N165" s="114" t="s">
        <v>1245</v>
      </c>
      <c r="O165" s="182" t="s">
        <v>1237</v>
      </c>
      <c r="P165" s="67" t="str">
        <f t="shared" si="14"/>
        <v>T3</v>
      </c>
      <c r="Q165" s="181">
        <f t="shared" si="15"/>
        <v>-212232</v>
      </c>
      <c r="R165" s="183">
        <f t="shared" si="16"/>
        <v>-229211</v>
      </c>
      <c r="S165" s="183"/>
      <c r="T165" s="183"/>
    </row>
    <row r="166" spans="1:20" x14ac:dyDescent="0.25">
      <c r="A166" s="114" t="s">
        <v>1108</v>
      </c>
      <c r="B166" s="114" t="s">
        <v>1109</v>
      </c>
      <c r="C166" s="114" t="s">
        <v>1246</v>
      </c>
      <c r="D166" s="116">
        <v>46085</v>
      </c>
      <c r="E166" s="116">
        <v>46085</v>
      </c>
      <c r="F166" s="114" t="s">
        <v>1123</v>
      </c>
      <c r="G166" s="114" t="s">
        <v>1124</v>
      </c>
      <c r="H166" s="117">
        <v>1</v>
      </c>
      <c r="I166" s="114" t="s">
        <v>1113</v>
      </c>
      <c r="J166" s="190">
        <v>16759</v>
      </c>
      <c r="K166" s="190">
        <v>16759</v>
      </c>
      <c r="L166" s="114" t="s">
        <v>1114</v>
      </c>
      <c r="M166" s="188">
        <v>18099.72</v>
      </c>
      <c r="N166" s="114" t="s">
        <v>1245</v>
      </c>
      <c r="O166" s="182" t="s">
        <v>1237</v>
      </c>
      <c r="P166" s="67" t="str">
        <f t="shared" si="14"/>
        <v>T3</v>
      </c>
      <c r="Q166" s="181">
        <f t="shared" si="15"/>
        <v>-16759</v>
      </c>
      <c r="R166" s="183">
        <f t="shared" si="16"/>
        <v>-18100</v>
      </c>
      <c r="S166" s="183"/>
      <c r="T166" s="183"/>
    </row>
    <row r="167" spans="1:20" x14ac:dyDescent="0.25">
      <c r="A167" s="114" t="s">
        <v>1108</v>
      </c>
      <c r="B167" s="114" t="s">
        <v>1109</v>
      </c>
      <c r="C167" s="114" t="s">
        <v>1247</v>
      </c>
      <c r="D167" s="116">
        <v>46085</v>
      </c>
      <c r="E167" s="116">
        <v>46085</v>
      </c>
      <c r="F167" s="114" t="s">
        <v>1127</v>
      </c>
      <c r="G167" s="114" t="s">
        <v>1128</v>
      </c>
      <c r="H167" s="117">
        <v>2</v>
      </c>
      <c r="I167" s="114" t="s">
        <v>1129</v>
      </c>
      <c r="J167" s="190">
        <v>30884</v>
      </c>
      <c r="K167" s="190">
        <v>61768</v>
      </c>
      <c r="L167" s="114" t="s">
        <v>1114</v>
      </c>
      <c r="M167" s="188">
        <v>66709.440000000002</v>
      </c>
      <c r="N167" s="114" t="s">
        <v>1245</v>
      </c>
      <c r="O167" s="182" t="s">
        <v>1237</v>
      </c>
      <c r="P167" s="67" t="str">
        <f t="shared" si="14"/>
        <v>T3</v>
      </c>
      <c r="Q167" s="181">
        <f t="shared" si="15"/>
        <v>-61768</v>
      </c>
      <c r="R167" s="183">
        <f t="shared" si="16"/>
        <v>-66709</v>
      </c>
      <c r="S167" s="183"/>
      <c r="T167" s="183"/>
    </row>
    <row r="168" spans="1:20" x14ac:dyDescent="0.25">
      <c r="A168" s="114" t="s">
        <v>1108</v>
      </c>
      <c r="B168" s="114" t="s">
        <v>1109</v>
      </c>
      <c r="C168" s="114" t="s">
        <v>1248</v>
      </c>
      <c r="D168" s="116">
        <v>46106</v>
      </c>
      <c r="E168" s="116">
        <v>46106</v>
      </c>
      <c r="F168" s="114" t="s">
        <v>1117</v>
      </c>
      <c r="G168" s="114" t="s">
        <v>1118</v>
      </c>
      <c r="H168" s="117">
        <v>1</v>
      </c>
      <c r="I168" s="114" t="s">
        <v>1113</v>
      </c>
      <c r="J168" s="190">
        <v>22340</v>
      </c>
      <c r="K168" s="190">
        <v>22340</v>
      </c>
      <c r="L168" s="114" t="s">
        <v>1114</v>
      </c>
      <c r="M168" s="188">
        <v>24127.200000000001</v>
      </c>
      <c r="N168" s="114" t="s">
        <v>1245</v>
      </c>
      <c r="O168" s="182" t="s">
        <v>1237</v>
      </c>
      <c r="P168" s="67" t="str">
        <f t="shared" si="14"/>
        <v>T3</v>
      </c>
      <c r="Q168" s="181">
        <f t="shared" si="15"/>
        <v>-22340</v>
      </c>
      <c r="R168" s="183">
        <f t="shared" si="16"/>
        <v>-24127</v>
      </c>
      <c r="S168" s="183"/>
      <c r="T168" s="183"/>
    </row>
    <row r="169" spans="1:20" x14ac:dyDescent="0.25">
      <c r="A169" s="114" t="s">
        <v>1108</v>
      </c>
      <c r="B169" s="114" t="s">
        <v>1109</v>
      </c>
      <c r="C169" s="114" t="s">
        <v>1249</v>
      </c>
      <c r="D169" s="116">
        <v>46092</v>
      </c>
      <c r="E169" s="116">
        <v>46092</v>
      </c>
      <c r="F169" s="114" t="s">
        <v>1123</v>
      </c>
      <c r="G169" s="114" t="s">
        <v>1124</v>
      </c>
      <c r="H169" s="117">
        <v>1</v>
      </c>
      <c r="I169" s="114" t="s">
        <v>1113</v>
      </c>
      <c r="J169" s="190">
        <v>19717</v>
      </c>
      <c r="K169" s="190">
        <v>19717</v>
      </c>
      <c r="L169" s="114" t="s">
        <v>1114</v>
      </c>
      <c r="M169" s="188">
        <v>21294.36</v>
      </c>
      <c r="N169" s="114" t="s">
        <v>1137</v>
      </c>
      <c r="O169" s="182" t="s">
        <v>1237</v>
      </c>
      <c r="P169" s="67" t="str">
        <f t="shared" si="14"/>
        <v>T3</v>
      </c>
      <c r="Q169" s="181">
        <f t="shared" si="15"/>
        <v>-19717</v>
      </c>
      <c r="R169" s="183">
        <f t="shared" si="16"/>
        <v>-21294</v>
      </c>
      <c r="S169" s="183"/>
      <c r="T169" s="183"/>
    </row>
    <row r="170" spans="1:20" x14ac:dyDescent="0.25">
      <c r="A170" s="114" t="s">
        <v>1108</v>
      </c>
      <c r="B170" s="114" t="s">
        <v>1109</v>
      </c>
      <c r="C170" s="114" t="s">
        <v>1250</v>
      </c>
      <c r="D170" s="116">
        <v>46084</v>
      </c>
      <c r="E170" s="116">
        <v>46084</v>
      </c>
      <c r="F170" s="114" t="s">
        <v>1127</v>
      </c>
      <c r="G170" s="114" t="s">
        <v>1128</v>
      </c>
      <c r="H170" s="117">
        <v>1</v>
      </c>
      <c r="I170" s="114" t="s">
        <v>1129</v>
      </c>
      <c r="J170" s="190">
        <v>30884</v>
      </c>
      <c r="K170" s="190">
        <v>30884</v>
      </c>
      <c r="L170" s="114" t="s">
        <v>1114</v>
      </c>
      <c r="M170" s="188">
        <v>33354.720000000001</v>
      </c>
      <c r="N170" s="114" t="s">
        <v>1251</v>
      </c>
      <c r="O170" s="182" t="s">
        <v>1237</v>
      </c>
      <c r="P170" s="67" t="str">
        <f t="shared" si="14"/>
        <v>T3</v>
      </c>
      <c r="Q170" s="181">
        <f t="shared" si="15"/>
        <v>-30884</v>
      </c>
      <c r="R170" s="183">
        <f t="shared" si="16"/>
        <v>-33355</v>
      </c>
      <c r="S170" s="183"/>
      <c r="T170" s="183"/>
    </row>
    <row r="171" spans="1:20" x14ac:dyDescent="0.25">
      <c r="A171" s="114" t="s">
        <v>1108</v>
      </c>
      <c r="B171" s="114" t="s">
        <v>1109</v>
      </c>
      <c r="C171" s="114" t="s">
        <v>1252</v>
      </c>
      <c r="D171" s="116">
        <v>46110</v>
      </c>
      <c r="E171" s="116">
        <v>46110</v>
      </c>
      <c r="F171" s="114" t="s">
        <v>1111</v>
      </c>
      <c r="G171" s="114" t="s">
        <v>1112</v>
      </c>
      <c r="H171" s="117">
        <v>1</v>
      </c>
      <c r="I171" s="114" t="s">
        <v>1113</v>
      </c>
      <c r="J171" s="190">
        <v>106116</v>
      </c>
      <c r="K171" s="190">
        <v>106116</v>
      </c>
      <c r="L171" s="114" t="s">
        <v>1114</v>
      </c>
      <c r="M171" s="188">
        <v>114605.28000000001</v>
      </c>
      <c r="N171" s="114" t="s">
        <v>1152</v>
      </c>
      <c r="O171" s="182" t="s">
        <v>1237</v>
      </c>
      <c r="P171" s="67" t="str">
        <f t="shared" si="14"/>
        <v>T3</v>
      </c>
      <c r="Q171" s="181">
        <f t="shared" si="15"/>
        <v>-106116</v>
      </c>
      <c r="R171" s="183">
        <f t="shared" si="16"/>
        <v>-114605</v>
      </c>
      <c r="S171" s="183"/>
      <c r="T171" s="183"/>
    </row>
    <row r="172" spans="1:20" x14ac:dyDescent="0.25">
      <c r="A172" s="114" t="s">
        <v>1108</v>
      </c>
      <c r="B172" s="114" t="s">
        <v>1109</v>
      </c>
      <c r="C172" s="114" t="s">
        <v>1253</v>
      </c>
      <c r="D172" s="116">
        <v>46082</v>
      </c>
      <c r="E172" s="116">
        <v>46082</v>
      </c>
      <c r="F172" s="114" t="s">
        <v>1127</v>
      </c>
      <c r="G172" s="114" t="s">
        <v>1128</v>
      </c>
      <c r="H172" s="117">
        <v>1</v>
      </c>
      <c r="I172" s="114" t="s">
        <v>1129</v>
      </c>
      <c r="J172" s="190">
        <v>30884</v>
      </c>
      <c r="K172" s="190">
        <v>30884</v>
      </c>
      <c r="L172" s="114" t="s">
        <v>1114</v>
      </c>
      <c r="M172" s="188">
        <v>33354.720000000001</v>
      </c>
      <c r="N172" s="114" t="s">
        <v>1156</v>
      </c>
      <c r="O172" s="182" t="s">
        <v>1237</v>
      </c>
      <c r="P172" s="67" t="str">
        <f t="shared" si="14"/>
        <v>T3</v>
      </c>
      <c r="Q172" s="181">
        <f t="shared" si="15"/>
        <v>-30884</v>
      </c>
      <c r="R172" s="183">
        <f t="shared" si="16"/>
        <v>-33355</v>
      </c>
      <c r="S172" s="183"/>
      <c r="T172" s="183"/>
    </row>
    <row r="173" spans="1:20" x14ac:dyDescent="0.25">
      <c r="A173" s="114" t="s">
        <v>1108</v>
      </c>
      <c r="B173" s="114" t="s">
        <v>1109</v>
      </c>
      <c r="C173" s="114" t="s">
        <v>1254</v>
      </c>
      <c r="D173" s="116">
        <v>46097</v>
      </c>
      <c r="E173" s="116">
        <v>46097</v>
      </c>
      <c r="F173" s="114" t="s">
        <v>1127</v>
      </c>
      <c r="G173" s="114" t="s">
        <v>1128</v>
      </c>
      <c r="H173" s="117">
        <v>2</v>
      </c>
      <c r="I173" s="114" t="s">
        <v>1129</v>
      </c>
      <c r="J173" s="190">
        <v>30884</v>
      </c>
      <c r="K173" s="190">
        <v>61768</v>
      </c>
      <c r="L173" s="114" t="s">
        <v>1114</v>
      </c>
      <c r="M173" s="188">
        <v>66709.440000000002</v>
      </c>
      <c r="N173" s="114" t="s">
        <v>1255</v>
      </c>
      <c r="O173" s="182" t="s">
        <v>1237</v>
      </c>
      <c r="P173" s="67" t="str">
        <f t="shared" si="14"/>
        <v>T3</v>
      </c>
      <c r="Q173" s="181">
        <f t="shared" si="15"/>
        <v>-61768</v>
      </c>
      <c r="R173" s="183">
        <f t="shared" si="16"/>
        <v>-66709</v>
      </c>
      <c r="S173" s="183"/>
      <c r="T173" s="183"/>
    </row>
    <row r="174" spans="1:20" x14ac:dyDescent="0.25">
      <c r="A174" s="114" t="s">
        <v>1108</v>
      </c>
      <c r="B174" s="114" t="s">
        <v>1109</v>
      </c>
      <c r="C174" s="114" t="s">
        <v>1256</v>
      </c>
      <c r="D174" s="116">
        <v>46099</v>
      </c>
      <c r="E174" s="116">
        <v>46099</v>
      </c>
      <c r="F174" s="114" t="s">
        <v>1111</v>
      </c>
      <c r="G174" s="114" t="s">
        <v>1112</v>
      </c>
      <c r="H174" s="117">
        <v>1</v>
      </c>
      <c r="I174" s="114" t="s">
        <v>1113</v>
      </c>
      <c r="J174" s="190">
        <v>106116</v>
      </c>
      <c r="K174" s="190">
        <v>106116</v>
      </c>
      <c r="L174" s="114" t="s">
        <v>1114</v>
      </c>
      <c r="M174" s="188">
        <v>114605.28000000001</v>
      </c>
      <c r="N174" s="114" t="s">
        <v>1257</v>
      </c>
      <c r="O174" s="182" t="s">
        <v>1237</v>
      </c>
      <c r="P174" s="67" t="str">
        <f t="shared" si="14"/>
        <v>T3</v>
      </c>
      <c r="Q174" s="181">
        <f t="shared" si="15"/>
        <v>-106116</v>
      </c>
      <c r="R174" s="183">
        <f t="shared" si="16"/>
        <v>-114605</v>
      </c>
      <c r="S174" s="183"/>
      <c r="T174" s="183"/>
    </row>
    <row r="175" spans="1:20" x14ac:dyDescent="0.25">
      <c r="A175" s="114" t="s">
        <v>1108</v>
      </c>
      <c r="B175" s="114" t="s">
        <v>1109</v>
      </c>
      <c r="C175" s="114" t="s">
        <v>1258</v>
      </c>
      <c r="D175" s="116">
        <v>46099</v>
      </c>
      <c r="E175" s="116">
        <v>46099</v>
      </c>
      <c r="F175" s="114" t="s">
        <v>1111</v>
      </c>
      <c r="G175" s="114" t="s">
        <v>1112</v>
      </c>
      <c r="H175" s="117">
        <v>1</v>
      </c>
      <c r="I175" s="114" t="s">
        <v>1113</v>
      </c>
      <c r="J175" s="190">
        <v>106116</v>
      </c>
      <c r="K175" s="190">
        <v>106116</v>
      </c>
      <c r="L175" s="114" t="s">
        <v>1114</v>
      </c>
      <c r="M175" s="188">
        <v>114605.28000000001</v>
      </c>
      <c r="N175" s="114" t="s">
        <v>1257</v>
      </c>
      <c r="O175" s="182" t="s">
        <v>1237</v>
      </c>
      <c r="P175" s="67" t="str">
        <f t="shared" si="14"/>
        <v>T3</v>
      </c>
      <c r="Q175" s="181">
        <f t="shared" si="15"/>
        <v>-106116</v>
      </c>
      <c r="R175" s="183">
        <f t="shared" si="16"/>
        <v>-114605</v>
      </c>
      <c r="S175" s="183"/>
      <c r="T175" s="183"/>
    </row>
    <row r="176" spans="1:20" x14ac:dyDescent="0.25">
      <c r="A176" s="114" t="s">
        <v>1108</v>
      </c>
      <c r="B176" s="114" t="s">
        <v>1109</v>
      </c>
      <c r="C176" s="114" t="s">
        <v>1259</v>
      </c>
      <c r="D176" s="116">
        <v>46099</v>
      </c>
      <c r="E176" s="116">
        <v>46099</v>
      </c>
      <c r="F176" s="114" t="s">
        <v>1123</v>
      </c>
      <c r="G176" s="114" t="s">
        <v>1124</v>
      </c>
      <c r="H176" s="117">
        <v>2</v>
      </c>
      <c r="I176" s="114" t="s">
        <v>1113</v>
      </c>
      <c r="J176" s="190">
        <v>19717</v>
      </c>
      <c r="K176" s="190">
        <v>39434</v>
      </c>
      <c r="L176" s="114" t="s">
        <v>1114</v>
      </c>
      <c r="M176" s="188">
        <v>42588.72</v>
      </c>
      <c r="N176" s="114" t="s">
        <v>1257</v>
      </c>
      <c r="O176" s="182" t="s">
        <v>1237</v>
      </c>
      <c r="P176" s="67" t="str">
        <f t="shared" si="14"/>
        <v>T3</v>
      </c>
      <c r="Q176" s="181">
        <f t="shared" si="15"/>
        <v>-39434</v>
      </c>
      <c r="R176" s="183">
        <f t="shared" si="16"/>
        <v>-42589</v>
      </c>
      <c r="S176" s="183"/>
      <c r="T176" s="183"/>
    </row>
    <row r="177" spans="1:20" x14ac:dyDescent="0.25">
      <c r="A177" s="114" t="s">
        <v>1108</v>
      </c>
      <c r="B177" s="114" t="s">
        <v>1109</v>
      </c>
      <c r="C177" s="114" t="s">
        <v>1260</v>
      </c>
      <c r="D177" s="116">
        <v>46099</v>
      </c>
      <c r="E177" s="116">
        <v>46099</v>
      </c>
      <c r="F177" s="114" t="s">
        <v>1123</v>
      </c>
      <c r="G177" s="114" t="s">
        <v>1124</v>
      </c>
      <c r="H177" s="117">
        <v>1</v>
      </c>
      <c r="I177" s="114" t="s">
        <v>1113</v>
      </c>
      <c r="J177" s="190">
        <v>16759</v>
      </c>
      <c r="K177" s="190">
        <v>16759</v>
      </c>
      <c r="L177" s="114" t="s">
        <v>1114</v>
      </c>
      <c r="M177" s="188">
        <v>18099.72</v>
      </c>
      <c r="N177" s="114" t="s">
        <v>1257</v>
      </c>
      <c r="O177" s="182" t="s">
        <v>1237</v>
      </c>
      <c r="P177" s="67" t="str">
        <f t="shared" si="14"/>
        <v>T3</v>
      </c>
      <c r="Q177" s="181">
        <f t="shared" si="15"/>
        <v>-16759</v>
      </c>
      <c r="R177" s="183">
        <f t="shared" si="16"/>
        <v>-18100</v>
      </c>
      <c r="S177" s="183"/>
      <c r="T177" s="183"/>
    </row>
    <row r="178" spans="1:20" x14ac:dyDescent="0.25">
      <c r="A178" s="114" t="s">
        <v>1108</v>
      </c>
      <c r="B178" s="114" t="s">
        <v>1109</v>
      </c>
      <c r="C178" s="114" t="s">
        <v>1261</v>
      </c>
      <c r="D178" s="116">
        <v>46099</v>
      </c>
      <c r="E178" s="116">
        <v>46099</v>
      </c>
      <c r="F178" s="114" t="s">
        <v>1111</v>
      </c>
      <c r="G178" s="114" t="s">
        <v>1112</v>
      </c>
      <c r="H178" s="117">
        <v>1</v>
      </c>
      <c r="I178" s="114" t="s">
        <v>1113</v>
      </c>
      <c r="J178" s="190">
        <v>106116</v>
      </c>
      <c r="K178" s="190">
        <v>106116</v>
      </c>
      <c r="L178" s="114" t="s">
        <v>1114</v>
      </c>
      <c r="M178" s="188">
        <v>114605.28000000001</v>
      </c>
      <c r="N178" s="114" t="s">
        <v>1257</v>
      </c>
      <c r="O178" s="182" t="s">
        <v>1237</v>
      </c>
      <c r="P178" s="67" t="str">
        <f t="shared" si="14"/>
        <v>T3</v>
      </c>
      <c r="Q178" s="181">
        <f t="shared" si="15"/>
        <v>-106116</v>
      </c>
      <c r="R178" s="183">
        <f t="shared" si="16"/>
        <v>-114605</v>
      </c>
      <c r="S178" s="183"/>
      <c r="T178" s="183"/>
    </row>
    <row r="179" spans="1:20" x14ac:dyDescent="0.25">
      <c r="A179" s="114" t="s">
        <v>1108</v>
      </c>
      <c r="B179" s="114" t="s">
        <v>1109</v>
      </c>
      <c r="C179" s="114" t="s">
        <v>1262</v>
      </c>
      <c r="D179" s="116">
        <v>46099</v>
      </c>
      <c r="E179" s="116">
        <v>46099</v>
      </c>
      <c r="F179" s="114" t="s">
        <v>1111</v>
      </c>
      <c r="G179" s="114" t="s">
        <v>1112</v>
      </c>
      <c r="H179" s="117">
        <v>1</v>
      </c>
      <c r="I179" s="114" t="s">
        <v>1113</v>
      </c>
      <c r="J179" s="190">
        <v>106116</v>
      </c>
      <c r="K179" s="190">
        <v>106116</v>
      </c>
      <c r="L179" s="114" t="s">
        <v>1114</v>
      </c>
      <c r="M179" s="188">
        <v>114605.28000000001</v>
      </c>
      <c r="N179" s="114" t="s">
        <v>1257</v>
      </c>
      <c r="O179" s="182" t="s">
        <v>1237</v>
      </c>
      <c r="P179" s="67" t="str">
        <f t="shared" si="14"/>
        <v>T3</v>
      </c>
      <c r="Q179" s="181">
        <f t="shared" si="15"/>
        <v>-106116</v>
      </c>
      <c r="R179" s="183">
        <f t="shared" si="16"/>
        <v>-114605</v>
      </c>
      <c r="S179" s="183"/>
      <c r="T179" s="183"/>
    </row>
    <row r="180" spans="1:20" x14ac:dyDescent="0.25">
      <c r="A180" s="114" t="s">
        <v>1108</v>
      </c>
      <c r="B180" s="114" t="s">
        <v>1109</v>
      </c>
      <c r="C180" s="114" t="s">
        <v>1263</v>
      </c>
      <c r="D180" s="116">
        <v>46099</v>
      </c>
      <c r="E180" s="116">
        <v>46099</v>
      </c>
      <c r="F180" s="114" t="s">
        <v>1111</v>
      </c>
      <c r="G180" s="114" t="s">
        <v>1112</v>
      </c>
      <c r="H180" s="117">
        <v>1</v>
      </c>
      <c r="I180" s="114" t="s">
        <v>1113</v>
      </c>
      <c r="J180" s="190">
        <v>106116</v>
      </c>
      <c r="K180" s="190">
        <v>106116</v>
      </c>
      <c r="L180" s="114" t="s">
        <v>1114</v>
      </c>
      <c r="M180" s="188">
        <v>114605.28000000001</v>
      </c>
      <c r="N180" s="114" t="s">
        <v>1257</v>
      </c>
      <c r="O180" s="182" t="s">
        <v>1237</v>
      </c>
      <c r="P180" s="67" t="str">
        <f t="shared" si="14"/>
        <v>T3</v>
      </c>
      <c r="Q180" s="181">
        <f t="shared" si="15"/>
        <v>-106116</v>
      </c>
      <c r="R180" s="183">
        <f t="shared" si="16"/>
        <v>-114605</v>
      </c>
      <c r="S180" s="183"/>
      <c r="T180" s="183"/>
    </row>
    <row r="181" spans="1:20" x14ac:dyDescent="0.25">
      <c r="A181" s="114" t="s">
        <v>1108</v>
      </c>
      <c r="B181" s="114" t="s">
        <v>1109</v>
      </c>
      <c r="C181" s="114" t="s">
        <v>1264</v>
      </c>
      <c r="D181" s="116">
        <v>46099</v>
      </c>
      <c r="E181" s="116">
        <v>46099</v>
      </c>
      <c r="F181" s="114" t="s">
        <v>1111</v>
      </c>
      <c r="G181" s="114" t="s">
        <v>1112</v>
      </c>
      <c r="H181" s="117">
        <v>1</v>
      </c>
      <c r="I181" s="114" t="s">
        <v>1113</v>
      </c>
      <c r="J181" s="190">
        <v>106116</v>
      </c>
      <c r="K181" s="190">
        <v>106116</v>
      </c>
      <c r="L181" s="114" t="s">
        <v>1114</v>
      </c>
      <c r="M181" s="188">
        <v>114605.28000000001</v>
      </c>
      <c r="N181" s="114" t="s">
        <v>1257</v>
      </c>
      <c r="O181" s="182" t="s">
        <v>1237</v>
      </c>
      <c r="P181" s="67" t="str">
        <f t="shared" si="14"/>
        <v>T3</v>
      </c>
      <c r="Q181" s="181">
        <f t="shared" si="15"/>
        <v>-106116</v>
      </c>
      <c r="R181" s="183">
        <f t="shared" si="16"/>
        <v>-114605</v>
      </c>
      <c r="S181" s="183"/>
      <c r="T181" s="183"/>
    </row>
    <row r="182" spans="1:20" x14ac:dyDescent="0.25">
      <c r="A182" s="114" t="s">
        <v>1108</v>
      </c>
      <c r="B182" s="114" t="s">
        <v>1109</v>
      </c>
      <c r="C182" s="114" t="s">
        <v>1265</v>
      </c>
      <c r="D182" s="116">
        <v>46099</v>
      </c>
      <c r="E182" s="116">
        <v>46099</v>
      </c>
      <c r="F182" s="114" t="s">
        <v>1111</v>
      </c>
      <c r="G182" s="114" t="s">
        <v>1112</v>
      </c>
      <c r="H182" s="117">
        <v>1</v>
      </c>
      <c r="I182" s="114" t="s">
        <v>1113</v>
      </c>
      <c r="J182" s="190">
        <v>106116</v>
      </c>
      <c r="K182" s="190">
        <v>106116</v>
      </c>
      <c r="L182" s="114" t="s">
        <v>1114</v>
      </c>
      <c r="M182" s="188">
        <v>114605.28000000001</v>
      </c>
      <c r="N182" s="114" t="s">
        <v>1257</v>
      </c>
      <c r="O182" s="182" t="s">
        <v>1237</v>
      </c>
      <c r="P182" s="67" t="str">
        <f t="shared" si="14"/>
        <v>T3</v>
      </c>
      <c r="Q182" s="181">
        <f t="shared" si="15"/>
        <v>-106116</v>
      </c>
      <c r="R182" s="183">
        <f t="shared" si="16"/>
        <v>-114605</v>
      </c>
      <c r="S182" s="183"/>
      <c r="T182" s="183"/>
    </row>
    <row r="183" spans="1:20" x14ac:dyDescent="0.25">
      <c r="A183" s="114" t="s">
        <v>1108</v>
      </c>
      <c r="B183" s="114" t="s">
        <v>1109</v>
      </c>
      <c r="C183" s="114" t="s">
        <v>1266</v>
      </c>
      <c r="D183" s="116">
        <v>46099</v>
      </c>
      <c r="E183" s="116">
        <v>46099</v>
      </c>
      <c r="F183" s="114" t="s">
        <v>1111</v>
      </c>
      <c r="G183" s="114" t="s">
        <v>1112</v>
      </c>
      <c r="H183" s="117">
        <v>1</v>
      </c>
      <c r="I183" s="114" t="s">
        <v>1113</v>
      </c>
      <c r="J183" s="190">
        <v>106116</v>
      </c>
      <c r="K183" s="190">
        <v>106116</v>
      </c>
      <c r="L183" s="114" t="s">
        <v>1114</v>
      </c>
      <c r="M183" s="188">
        <v>114605.28000000001</v>
      </c>
      <c r="N183" s="114" t="s">
        <v>1257</v>
      </c>
      <c r="O183" s="182" t="s">
        <v>1237</v>
      </c>
      <c r="P183" s="67" t="str">
        <f t="shared" si="14"/>
        <v>T3</v>
      </c>
      <c r="Q183" s="181">
        <f t="shared" si="15"/>
        <v>-106116</v>
      </c>
      <c r="R183" s="183">
        <f t="shared" si="16"/>
        <v>-114605</v>
      </c>
      <c r="S183" s="183"/>
      <c r="T183" s="183"/>
    </row>
    <row r="184" spans="1:20" x14ac:dyDescent="0.25">
      <c r="A184" s="114" t="s">
        <v>1108</v>
      </c>
      <c r="B184" s="114" t="s">
        <v>1109</v>
      </c>
      <c r="C184" s="114" t="s">
        <v>1267</v>
      </c>
      <c r="D184" s="116">
        <v>46099</v>
      </c>
      <c r="E184" s="116">
        <v>46099</v>
      </c>
      <c r="F184" s="114" t="s">
        <v>1111</v>
      </c>
      <c r="G184" s="114" t="s">
        <v>1112</v>
      </c>
      <c r="H184" s="117">
        <v>1</v>
      </c>
      <c r="I184" s="114" t="s">
        <v>1113</v>
      </c>
      <c r="J184" s="190">
        <v>106116</v>
      </c>
      <c r="K184" s="190">
        <v>106116</v>
      </c>
      <c r="L184" s="114" t="s">
        <v>1114</v>
      </c>
      <c r="M184" s="188">
        <v>114605.28000000001</v>
      </c>
      <c r="N184" s="114" t="s">
        <v>1257</v>
      </c>
      <c r="O184" s="182" t="s">
        <v>1237</v>
      </c>
      <c r="P184" s="67" t="str">
        <f t="shared" si="14"/>
        <v>T3</v>
      </c>
      <c r="Q184" s="181">
        <f t="shared" si="15"/>
        <v>-106116</v>
      </c>
      <c r="R184" s="183">
        <f t="shared" si="16"/>
        <v>-114605</v>
      </c>
      <c r="S184" s="183"/>
      <c r="T184" s="183"/>
    </row>
    <row r="185" spans="1:20" x14ac:dyDescent="0.25">
      <c r="A185" s="114" t="s">
        <v>1108</v>
      </c>
      <c r="B185" s="114" t="s">
        <v>1109</v>
      </c>
      <c r="C185" s="114" t="s">
        <v>1268</v>
      </c>
      <c r="D185" s="116">
        <v>46099</v>
      </c>
      <c r="E185" s="116">
        <v>46099</v>
      </c>
      <c r="F185" s="114" t="s">
        <v>1117</v>
      </c>
      <c r="G185" s="114" t="s">
        <v>1118</v>
      </c>
      <c r="H185" s="117">
        <v>1</v>
      </c>
      <c r="I185" s="114" t="s">
        <v>1113</v>
      </c>
      <c r="J185" s="190">
        <v>22340</v>
      </c>
      <c r="K185" s="190">
        <v>22340</v>
      </c>
      <c r="L185" s="114" t="s">
        <v>1114</v>
      </c>
      <c r="M185" s="188">
        <v>24127.200000000001</v>
      </c>
      <c r="N185" s="114" t="s">
        <v>1257</v>
      </c>
      <c r="O185" s="182" t="s">
        <v>1237</v>
      </c>
      <c r="P185" s="67" t="str">
        <f t="shared" si="14"/>
        <v>T3</v>
      </c>
      <c r="Q185" s="181">
        <f t="shared" si="15"/>
        <v>-22340</v>
      </c>
      <c r="R185" s="183">
        <f t="shared" si="16"/>
        <v>-24127</v>
      </c>
      <c r="S185" s="183"/>
      <c r="T185" s="183"/>
    </row>
    <row r="186" spans="1:20" x14ac:dyDescent="0.25">
      <c r="A186" s="114" t="s">
        <v>1108</v>
      </c>
      <c r="B186" s="114" t="s">
        <v>1109</v>
      </c>
      <c r="C186" s="114" t="s">
        <v>1269</v>
      </c>
      <c r="D186" s="116">
        <v>46097</v>
      </c>
      <c r="E186" s="116">
        <v>46097</v>
      </c>
      <c r="F186" s="114" t="s">
        <v>1111</v>
      </c>
      <c r="G186" s="114" t="s">
        <v>1112</v>
      </c>
      <c r="H186" s="117">
        <v>1</v>
      </c>
      <c r="I186" s="114" t="s">
        <v>1113</v>
      </c>
      <c r="J186" s="190">
        <v>106116</v>
      </c>
      <c r="K186" s="190">
        <v>106116</v>
      </c>
      <c r="L186" s="114" t="s">
        <v>1114</v>
      </c>
      <c r="M186" s="188">
        <v>114605.28000000001</v>
      </c>
      <c r="N186" s="114" t="s">
        <v>1270</v>
      </c>
      <c r="O186" s="182" t="s">
        <v>1237</v>
      </c>
      <c r="P186" s="67" t="str">
        <f t="shared" si="14"/>
        <v>T3</v>
      </c>
      <c r="Q186" s="181">
        <f t="shared" si="15"/>
        <v>-106116</v>
      </c>
      <c r="R186" s="183">
        <f t="shared" si="16"/>
        <v>-114605</v>
      </c>
      <c r="S186" s="183"/>
      <c r="T186" s="183"/>
    </row>
    <row r="187" spans="1:20" x14ac:dyDescent="0.25">
      <c r="A187" s="114" t="s">
        <v>1108</v>
      </c>
      <c r="B187" s="114" t="s">
        <v>1109</v>
      </c>
      <c r="C187" s="114" t="s">
        <v>1271</v>
      </c>
      <c r="D187" s="116">
        <v>46105</v>
      </c>
      <c r="E187" s="116">
        <v>46105</v>
      </c>
      <c r="F187" s="114" t="s">
        <v>1111</v>
      </c>
      <c r="G187" s="114" t="s">
        <v>1112</v>
      </c>
      <c r="H187" s="117">
        <v>1</v>
      </c>
      <c r="I187" s="114" t="s">
        <v>1113</v>
      </c>
      <c r="J187" s="190">
        <v>106116</v>
      </c>
      <c r="K187" s="190">
        <v>106116</v>
      </c>
      <c r="L187" s="114" t="s">
        <v>1114</v>
      </c>
      <c r="M187" s="188">
        <v>114605.28000000001</v>
      </c>
      <c r="N187" s="114" t="s">
        <v>1272</v>
      </c>
      <c r="O187" s="182" t="s">
        <v>1237</v>
      </c>
      <c r="P187" s="67" t="str">
        <f t="shared" si="14"/>
        <v>T3</v>
      </c>
      <c r="Q187" s="181">
        <f t="shared" si="15"/>
        <v>-106116</v>
      </c>
      <c r="R187" s="183">
        <f t="shared" si="16"/>
        <v>-114605</v>
      </c>
      <c r="S187" s="183"/>
      <c r="T187" s="183"/>
    </row>
    <row r="188" spans="1:20" x14ac:dyDescent="0.25">
      <c r="A188" s="114" t="s">
        <v>1108</v>
      </c>
      <c r="B188" s="114" t="s">
        <v>1109</v>
      </c>
      <c r="C188" s="114" t="s">
        <v>1273</v>
      </c>
      <c r="D188" s="116">
        <v>46105</v>
      </c>
      <c r="E188" s="116">
        <v>46105</v>
      </c>
      <c r="F188" s="114" t="s">
        <v>1127</v>
      </c>
      <c r="G188" s="114" t="s">
        <v>1128</v>
      </c>
      <c r="H188" s="117">
        <v>1</v>
      </c>
      <c r="I188" s="114" t="s">
        <v>1129</v>
      </c>
      <c r="J188" s="190">
        <v>30884</v>
      </c>
      <c r="K188" s="190">
        <v>30884</v>
      </c>
      <c r="L188" s="114" t="s">
        <v>1114</v>
      </c>
      <c r="M188" s="188">
        <v>33354.720000000001</v>
      </c>
      <c r="N188" s="114" t="s">
        <v>1272</v>
      </c>
      <c r="O188" s="182" t="s">
        <v>1237</v>
      </c>
      <c r="P188" s="67" t="str">
        <f t="shared" si="14"/>
        <v>T3</v>
      </c>
      <c r="Q188" s="181">
        <f t="shared" si="15"/>
        <v>-30884</v>
      </c>
      <c r="R188" s="183">
        <f t="shared" si="16"/>
        <v>-33355</v>
      </c>
      <c r="S188" s="183"/>
      <c r="T188" s="183"/>
    </row>
    <row r="189" spans="1:20" x14ac:dyDescent="0.25">
      <c r="A189" s="114" t="s">
        <v>1108</v>
      </c>
      <c r="B189" s="114" t="s">
        <v>1109</v>
      </c>
      <c r="C189" s="114" t="s">
        <v>1274</v>
      </c>
      <c r="D189" s="116">
        <v>46105</v>
      </c>
      <c r="E189" s="116">
        <v>46105</v>
      </c>
      <c r="F189" s="114" t="s">
        <v>1111</v>
      </c>
      <c r="G189" s="114" t="s">
        <v>1112</v>
      </c>
      <c r="H189" s="117">
        <v>1</v>
      </c>
      <c r="I189" s="114" t="s">
        <v>1113</v>
      </c>
      <c r="J189" s="190">
        <v>106116</v>
      </c>
      <c r="K189" s="190">
        <v>106116</v>
      </c>
      <c r="L189" s="114" t="s">
        <v>1114</v>
      </c>
      <c r="M189" s="188">
        <v>114605.28000000001</v>
      </c>
      <c r="N189" s="114" t="s">
        <v>1272</v>
      </c>
      <c r="O189" s="182" t="s">
        <v>1237</v>
      </c>
      <c r="P189" s="67" t="str">
        <f t="shared" si="14"/>
        <v>T3</v>
      </c>
      <c r="Q189" s="181">
        <f t="shared" si="15"/>
        <v>-106116</v>
      </c>
      <c r="R189" s="183">
        <f t="shared" si="16"/>
        <v>-114605</v>
      </c>
      <c r="S189" s="183"/>
      <c r="T189" s="183"/>
    </row>
    <row r="190" spans="1:20" x14ac:dyDescent="0.25">
      <c r="A190" s="114" t="s">
        <v>1108</v>
      </c>
      <c r="B190" s="114" t="s">
        <v>1109</v>
      </c>
      <c r="C190" s="114" t="s">
        <v>1275</v>
      </c>
      <c r="D190" s="116">
        <v>46105</v>
      </c>
      <c r="E190" s="116">
        <v>46105</v>
      </c>
      <c r="F190" s="114" t="s">
        <v>1111</v>
      </c>
      <c r="G190" s="114" t="s">
        <v>1112</v>
      </c>
      <c r="H190" s="117">
        <v>1</v>
      </c>
      <c r="I190" s="114" t="s">
        <v>1113</v>
      </c>
      <c r="J190" s="190">
        <v>106116</v>
      </c>
      <c r="K190" s="190">
        <v>106116</v>
      </c>
      <c r="L190" s="114" t="s">
        <v>1114</v>
      </c>
      <c r="M190" s="188">
        <v>114605.28000000001</v>
      </c>
      <c r="N190" s="114" t="s">
        <v>1272</v>
      </c>
      <c r="O190" s="182" t="s">
        <v>1237</v>
      </c>
      <c r="P190" s="67" t="str">
        <f t="shared" si="14"/>
        <v>T3</v>
      </c>
      <c r="Q190" s="181">
        <f t="shared" si="15"/>
        <v>-106116</v>
      </c>
      <c r="R190" s="183">
        <f t="shared" si="16"/>
        <v>-114605</v>
      </c>
      <c r="S190" s="183"/>
      <c r="T190" s="183"/>
    </row>
    <row r="191" spans="1:20" x14ac:dyDescent="0.25">
      <c r="A191" s="114" t="s">
        <v>1108</v>
      </c>
      <c r="B191" s="114" t="s">
        <v>1109</v>
      </c>
      <c r="C191" s="114" t="s">
        <v>1276</v>
      </c>
      <c r="D191" s="116">
        <v>46105</v>
      </c>
      <c r="E191" s="116">
        <v>46105</v>
      </c>
      <c r="F191" s="114" t="s">
        <v>1111</v>
      </c>
      <c r="G191" s="114" t="s">
        <v>1112</v>
      </c>
      <c r="H191" s="117">
        <v>1</v>
      </c>
      <c r="I191" s="114" t="s">
        <v>1113</v>
      </c>
      <c r="J191" s="190">
        <v>106116</v>
      </c>
      <c r="K191" s="190">
        <v>106116</v>
      </c>
      <c r="L191" s="114" t="s">
        <v>1114</v>
      </c>
      <c r="M191" s="188">
        <v>114605.28000000001</v>
      </c>
      <c r="N191" s="114" t="s">
        <v>1272</v>
      </c>
      <c r="O191" s="182" t="s">
        <v>1237</v>
      </c>
      <c r="P191" s="67" t="str">
        <f t="shared" ref="P191:P211" si="17">"T"&amp;MONTH(E191)</f>
        <v>T3</v>
      </c>
      <c r="Q191" s="181">
        <f t="shared" ref="Q191:Q211" si="18">-(J191*H191)</f>
        <v>-106116</v>
      </c>
      <c r="R191" s="183">
        <f t="shared" ref="R191:R211" si="19">ROUND((Q191*8%)+Q191,0)</f>
        <v>-114605</v>
      </c>
      <c r="S191" s="183"/>
      <c r="T191" s="183"/>
    </row>
    <row r="192" spans="1:20" x14ac:dyDescent="0.25">
      <c r="A192" s="114" t="s">
        <v>1108</v>
      </c>
      <c r="B192" s="114" t="s">
        <v>1109</v>
      </c>
      <c r="C192" s="114" t="s">
        <v>1277</v>
      </c>
      <c r="D192" s="116">
        <v>46087</v>
      </c>
      <c r="E192" s="116">
        <v>46087</v>
      </c>
      <c r="F192" s="114" t="s">
        <v>1127</v>
      </c>
      <c r="G192" s="114" t="s">
        <v>1128</v>
      </c>
      <c r="H192" s="117">
        <v>2</v>
      </c>
      <c r="I192" s="114" t="s">
        <v>1129</v>
      </c>
      <c r="J192" s="190">
        <v>30884</v>
      </c>
      <c r="K192" s="190">
        <v>61768</v>
      </c>
      <c r="L192" s="114" t="s">
        <v>1114</v>
      </c>
      <c r="M192" s="188">
        <v>66709.440000000002</v>
      </c>
      <c r="N192" s="114" t="s">
        <v>1278</v>
      </c>
      <c r="O192" s="182" t="s">
        <v>1237</v>
      </c>
      <c r="P192" s="67" t="str">
        <f t="shared" si="17"/>
        <v>T3</v>
      </c>
      <c r="Q192" s="181">
        <f t="shared" si="18"/>
        <v>-61768</v>
      </c>
      <c r="R192" s="183">
        <f t="shared" si="19"/>
        <v>-66709</v>
      </c>
      <c r="S192" s="183"/>
      <c r="T192" s="183"/>
    </row>
    <row r="193" spans="1:20" x14ac:dyDescent="0.25">
      <c r="A193" s="114" t="s">
        <v>1108</v>
      </c>
      <c r="B193" s="114" t="s">
        <v>1109</v>
      </c>
      <c r="C193" s="114" t="s">
        <v>1279</v>
      </c>
      <c r="D193" s="116">
        <v>46100</v>
      </c>
      <c r="E193" s="116">
        <v>46100</v>
      </c>
      <c r="F193" s="114" t="s">
        <v>1111</v>
      </c>
      <c r="G193" s="114" t="s">
        <v>1112</v>
      </c>
      <c r="H193" s="117">
        <v>1</v>
      </c>
      <c r="I193" s="114" t="s">
        <v>1113</v>
      </c>
      <c r="J193" s="190">
        <v>106116</v>
      </c>
      <c r="K193" s="190">
        <v>106116</v>
      </c>
      <c r="L193" s="114" t="s">
        <v>1114</v>
      </c>
      <c r="M193" s="188">
        <v>114605.28000000001</v>
      </c>
      <c r="N193" s="114" t="s">
        <v>1280</v>
      </c>
      <c r="O193" s="182" t="s">
        <v>1237</v>
      </c>
      <c r="P193" s="67" t="str">
        <f t="shared" si="17"/>
        <v>T3</v>
      </c>
      <c r="Q193" s="181">
        <f t="shared" si="18"/>
        <v>-106116</v>
      </c>
      <c r="R193" s="183">
        <f t="shared" si="19"/>
        <v>-114605</v>
      </c>
      <c r="S193" s="183"/>
      <c r="T193" s="183"/>
    </row>
    <row r="194" spans="1:20" x14ac:dyDescent="0.25">
      <c r="A194" s="114" t="s">
        <v>1108</v>
      </c>
      <c r="B194" s="114" t="s">
        <v>1109</v>
      </c>
      <c r="C194" s="114" t="s">
        <v>1281</v>
      </c>
      <c r="D194" s="116">
        <v>46111</v>
      </c>
      <c r="E194" s="116">
        <v>46111</v>
      </c>
      <c r="F194" s="114" t="s">
        <v>1111</v>
      </c>
      <c r="G194" s="114" t="s">
        <v>1112</v>
      </c>
      <c r="H194" s="117">
        <v>2</v>
      </c>
      <c r="I194" s="114" t="s">
        <v>1113</v>
      </c>
      <c r="J194" s="190">
        <v>106116</v>
      </c>
      <c r="K194" s="190">
        <v>212232</v>
      </c>
      <c r="L194" s="114" t="s">
        <v>1114</v>
      </c>
      <c r="M194" s="188">
        <v>229210.56000000003</v>
      </c>
      <c r="N194" s="114" t="s">
        <v>1178</v>
      </c>
      <c r="O194" s="182" t="s">
        <v>1237</v>
      </c>
      <c r="P194" s="67" t="str">
        <f t="shared" si="17"/>
        <v>T3</v>
      </c>
      <c r="Q194" s="181">
        <f t="shared" si="18"/>
        <v>-212232</v>
      </c>
      <c r="R194" s="183">
        <f t="shared" si="19"/>
        <v>-229211</v>
      </c>
      <c r="S194" s="183"/>
      <c r="T194" s="183"/>
    </row>
    <row r="195" spans="1:20" x14ac:dyDescent="0.25">
      <c r="A195" s="114" t="s">
        <v>1108</v>
      </c>
      <c r="B195" s="114" t="s">
        <v>1109</v>
      </c>
      <c r="C195" s="114" t="s">
        <v>1282</v>
      </c>
      <c r="D195" s="116">
        <v>46103</v>
      </c>
      <c r="E195" s="116">
        <v>46103</v>
      </c>
      <c r="F195" s="114" t="s">
        <v>1123</v>
      </c>
      <c r="G195" s="114" t="s">
        <v>1124</v>
      </c>
      <c r="H195" s="117">
        <v>1</v>
      </c>
      <c r="I195" s="114" t="s">
        <v>1113</v>
      </c>
      <c r="J195" s="190">
        <v>16759</v>
      </c>
      <c r="K195" s="190">
        <v>16759</v>
      </c>
      <c r="L195" s="114" t="s">
        <v>1114</v>
      </c>
      <c r="M195" s="188">
        <v>18099.72</v>
      </c>
      <c r="N195" s="114" t="s">
        <v>1181</v>
      </c>
      <c r="O195" s="182" t="s">
        <v>1237</v>
      </c>
      <c r="P195" s="67" t="str">
        <f t="shared" si="17"/>
        <v>T3</v>
      </c>
      <c r="Q195" s="181">
        <f t="shared" si="18"/>
        <v>-16759</v>
      </c>
      <c r="R195" s="183">
        <f t="shared" si="19"/>
        <v>-18100</v>
      </c>
      <c r="S195" s="183"/>
      <c r="T195" s="183"/>
    </row>
    <row r="196" spans="1:20" x14ac:dyDescent="0.25">
      <c r="A196" s="114" t="s">
        <v>1108</v>
      </c>
      <c r="B196" s="114" t="s">
        <v>1109</v>
      </c>
      <c r="C196" s="114" t="s">
        <v>1283</v>
      </c>
      <c r="D196" s="116">
        <v>46103</v>
      </c>
      <c r="E196" s="116">
        <v>46103</v>
      </c>
      <c r="F196" s="114" t="s">
        <v>1111</v>
      </c>
      <c r="G196" s="114" t="s">
        <v>1112</v>
      </c>
      <c r="H196" s="117">
        <v>2</v>
      </c>
      <c r="I196" s="114" t="s">
        <v>1113</v>
      </c>
      <c r="J196" s="190">
        <v>106116</v>
      </c>
      <c r="K196" s="190">
        <v>212232</v>
      </c>
      <c r="L196" s="114" t="s">
        <v>1114</v>
      </c>
      <c r="M196" s="188">
        <v>229210.56000000003</v>
      </c>
      <c r="N196" s="114" t="s">
        <v>1181</v>
      </c>
      <c r="O196" s="182" t="s">
        <v>1237</v>
      </c>
      <c r="P196" s="67" t="str">
        <f t="shared" si="17"/>
        <v>T3</v>
      </c>
      <c r="Q196" s="181">
        <f t="shared" si="18"/>
        <v>-212232</v>
      </c>
      <c r="R196" s="183">
        <f t="shared" si="19"/>
        <v>-229211</v>
      </c>
      <c r="S196" s="183"/>
      <c r="T196" s="183"/>
    </row>
    <row r="197" spans="1:20" x14ac:dyDescent="0.25">
      <c r="A197" s="114" t="s">
        <v>1108</v>
      </c>
      <c r="B197" s="114" t="s">
        <v>1109</v>
      </c>
      <c r="C197" s="114" t="s">
        <v>1284</v>
      </c>
      <c r="D197" s="116">
        <v>46092</v>
      </c>
      <c r="E197" s="116">
        <v>46092</v>
      </c>
      <c r="F197" s="114" t="s">
        <v>1123</v>
      </c>
      <c r="G197" s="114" t="s">
        <v>1124</v>
      </c>
      <c r="H197" s="117">
        <v>2</v>
      </c>
      <c r="I197" s="114" t="s">
        <v>1113</v>
      </c>
      <c r="J197" s="190">
        <v>19717</v>
      </c>
      <c r="K197" s="190">
        <v>39434</v>
      </c>
      <c r="L197" s="114" t="s">
        <v>1114</v>
      </c>
      <c r="M197" s="188">
        <v>42588.72</v>
      </c>
      <c r="N197" s="114" t="s">
        <v>1183</v>
      </c>
      <c r="O197" s="182" t="s">
        <v>1237</v>
      </c>
      <c r="P197" s="67" t="str">
        <f t="shared" si="17"/>
        <v>T3</v>
      </c>
      <c r="Q197" s="181">
        <f t="shared" si="18"/>
        <v>-39434</v>
      </c>
      <c r="R197" s="183">
        <f t="shared" si="19"/>
        <v>-42589</v>
      </c>
      <c r="S197" s="183"/>
      <c r="T197" s="183"/>
    </row>
    <row r="198" spans="1:20" x14ac:dyDescent="0.25">
      <c r="A198" s="114" t="s">
        <v>1108</v>
      </c>
      <c r="B198" s="114" t="s">
        <v>1109</v>
      </c>
      <c r="C198" s="114" t="s">
        <v>1285</v>
      </c>
      <c r="D198" s="116">
        <v>46100</v>
      </c>
      <c r="E198" s="116">
        <v>46100</v>
      </c>
      <c r="F198" s="114" t="s">
        <v>1111</v>
      </c>
      <c r="G198" s="114" t="s">
        <v>1112</v>
      </c>
      <c r="H198" s="117">
        <v>3</v>
      </c>
      <c r="I198" s="114" t="s">
        <v>1113</v>
      </c>
      <c r="J198" s="190">
        <v>106116</v>
      </c>
      <c r="K198" s="190">
        <v>318348</v>
      </c>
      <c r="L198" s="114" t="s">
        <v>1114</v>
      </c>
      <c r="M198" s="188">
        <v>343815.84</v>
      </c>
      <c r="N198" s="114" t="s">
        <v>1286</v>
      </c>
      <c r="O198" s="182" t="s">
        <v>1237</v>
      </c>
      <c r="P198" s="67" t="str">
        <f t="shared" si="17"/>
        <v>T3</v>
      </c>
      <c r="Q198" s="181">
        <f t="shared" si="18"/>
        <v>-318348</v>
      </c>
      <c r="R198" s="183">
        <f t="shared" si="19"/>
        <v>-343816</v>
      </c>
      <c r="S198" s="183"/>
      <c r="T198" s="183"/>
    </row>
    <row r="199" spans="1:20" x14ac:dyDescent="0.25">
      <c r="A199" s="114" t="s">
        <v>1108</v>
      </c>
      <c r="B199" s="114" t="s">
        <v>1109</v>
      </c>
      <c r="C199" s="114" t="s">
        <v>1287</v>
      </c>
      <c r="D199" s="116">
        <v>46087</v>
      </c>
      <c r="E199" s="116">
        <v>46087</v>
      </c>
      <c r="F199" s="114" t="s">
        <v>1127</v>
      </c>
      <c r="G199" s="114" t="s">
        <v>1128</v>
      </c>
      <c r="H199" s="117">
        <v>2</v>
      </c>
      <c r="I199" s="114" t="s">
        <v>1129</v>
      </c>
      <c r="J199" s="190">
        <v>30884</v>
      </c>
      <c r="K199" s="190">
        <v>61768</v>
      </c>
      <c r="L199" s="114" t="s">
        <v>1114</v>
      </c>
      <c r="M199" s="188">
        <v>66709.440000000002</v>
      </c>
      <c r="N199" s="114" t="s">
        <v>1288</v>
      </c>
      <c r="O199" s="182" t="s">
        <v>1237</v>
      </c>
      <c r="P199" s="67" t="str">
        <f t="shared" si="17"/>
        <v>T3</v>
      </c>
      <c r="Q199" s="181">
        <f t="shared" si="18"/>
        <v>-61768</v>
      </c>
      <c r="R199" s="183">
        <f t="shared" si="19"/>
        <v>-66709</v>
      </c>
      <c r="S199" s="183"/>
      <c r="T199" s="183"/>
    </row>
    <row r="200" spans="1:20" x14ac:dyDescent="0.25">
      <c r="A200" s="114" t="s">
        <v>1108</v>
      </c>
      <c r="B200" s="114" t="s">
        <v>1109</v>
      </c>
      <c r="C200" s="114" t="s">
        <v>1289</v>
      </c>
      <c r="D200" s="116">
        <v>46105</v>
      </c>
      <c r="E200" s="116">
        <v>46105</v>
      </c>
      <c r="F200" s="114" t="s">
        <v>1123</v>
      </c>
      <c r="G200" s="114" t="s">
        <v>1124</v>
      </c>
      <c r="H200" s="117">
        <v>1</v>
      </c>
      <c r="I200" s="114" t="s">
        <v>1113</v>
      </c>
      <c r="J200" s="190">
        <v>16759</v>
      </c>
      <c r="K200" s="190">
        <v>16759</v>
      </c>
      <c r="L200" s="114" t="s">
        <v>1114</v>
      </c>
      <c r="M200" s="188">
        <v>18099.72</v>
      </c>
      <c r="N200" s="114" t="s">
        <v>1290</v>
      </c>
      <c r="O200" s="182" t="s">
        <v>1237</v>
      </c>
      <c r="P200" s="67" t="str">
        <f t="shared" si="17"/>
        <v>T3</v>
      </c>
      <c r="Q200" s="181">
        <f t="shared" si="18"/>
        <v>-16759</v>
      </c>
      <c r="R200" s="183">
        <f t="shared" si="19"/>
        <v>-18100</v>
      </c>
      <c r="S200" s="183"/>
      <c r="T200" s="183"/>
    </row>
    <row r="201" spans="1:20" x14ac:dyDescent="0.25">
      <c r="A201" s="114" t="s">
        <v>1108</v>
      </c>
      <c r="B201" s="114" t="s">
        <v>1109</v>
      </c>
      <c r="C201" s="114" t="s">
        <v>1291</v>
      </c>
      <c r="D201" s="116">
        <v>46091</v>
      </c>
      <c r="E201" s="116">
        <v>46091</v>
      </c>
      <c r="F201" s="114" t="s">
        <v>1127</v>
      </c>
      <c r="G201" s="114" t="s">
        <v>1128</v>
      </c>
      <c r="H201" s="117">
        <v>2</v>
      </c>
      <c r="I201" s="114" t="s">
        <v>1129</v>
      </c>
      <c r="J201" s="190">
        <v>30884</v>
      </c>
      <c r="K201" s="190">
        <v>61768</v>
      </c>
      <c r="L201" s="114" t="s">
        <v>1114</v>
      </c>
      <c r="M201" s="188">
        <v>66709.440000000002</v>
      </c>
      <c r="N201" s="114" t="s">
        <v>1292</v>
      </c>
      <c r="O201" s="182" t="s">
        <v>1237</v>
      </c>
      <c r="P201" s="67" t="str">
        <f t="shared" si="17"/>
        <v>T3</v>
      </c>
      <c r="Q201" s="181">
        <f t="shared" si="18"/>
        <v>-61768</v>
      </c>
      <c r="R201" s="183">
        <f t="shared" si="19"/>
        <v>-66709</v>
      </c>
      <c r="S201" s="183"/>
      <c r="T201" s="183"/>
    </row>
    <row r="202" spans="1:20" x14ac:dyDescent="0.25">
      <c r="A202" s="114" t="s">
        <v>1108</v>
      </c>
      <c r="B202" s="114" t="s">
        <v>1109</v>
      </c>
      <c r="C202" s="114" t="s">
        <v>1293</v>
      </c>
      <c r="D202" s="116">
        <v>46091</v>
      </c>
      <c r="E202" s="116">
        <v>46091</v>
      </c>
      <c r="F202" s="114" t="s">
        <v>1127</v>
      </c>
      <c r="G202" s="114" t="s">
        <v>1128</v>
      </c>
      <c r="H202" s="117">
        <v>2</v>
      </c>
      <c r="I202" s="114" t="s">
        <v>1129</v>
      </c>
      <c r="J202" s="190">
        <v>30884</v>
      </c>
      <c r="K202" s="190">
        <v>61768</v>
      </c>
      <c r="L202" s="114" t="s">
        <v>1114</v>
      </c>
      <c r="M202" s="188">
        <v>66709.440000000002</v>
      </c>
      <c r="N202" s="114" t="s">
        <v>1292</v>
      </c>
      <c r="O202" s="182" t="s">
        <v>1237</v>
      </c>
      <c r="P202" s="67" t="str">
        <f t="shared" si="17"/>
        <v>T3</v>
      </c>
      <c r="Q202" s="181">
        <f t="shared" si="18"/>
        <v>-61768</v>
      </c>
      <c r="R202" s="183">
        <f t="shared" si="19"/>
        <v>-66709</v>
      </c>
      <c r="S202" s="183"/>
      <c r="T202" s="183"/>
    </row>
    <row r="203" spans="1:20" x14ac:dyDescent="0.25">
      <c r="A203" s="114" t="s">
        <v>1108</v>
      </c>
      <c r="B203" s="114" t="s">
        <v>1109</v>
      </c>
      <c r="C203" s="114" t="s">
        <v>1294</v>
      </c>
      <c r="D203" s="116">
        <v>46091</v>
      </c>
      <c r="E203" s="116">
        <v>46091</v>
      </c>
      <c r="F203" s="114" t="s">
        <v>1127</v>
      </c>
      <c r="G203" s="114" t="s">
        <v>1128</v>
      </c>
      <c r="H203" s="117">
        <v>2</v>
      </c>
      <c r="I203" s="114" t="s">
        <v>1129</v>
      </c>
      <c r="J203" s="190">
        <v>30884</v>
      </c>
      <c r="K203" s="190">
        <v>61768</v>
      </c>
      <c r="L203" s="114" t="s">
        <v>1114</v>
      </c>
      <c r="M203" s="188">
        <v>66709.440000000002</v>
      </c>
      <c r="N203" s="114" t="s">
        <v>1292</v>
      </c>
      <c r="O203" s="182" t="s">
        <v>1237</v>
      </c>
      <c r="P203" s="67" t="str">
        <f t="shared" si="17"/>
        <v>T3</v>
      </c>
      <c r="Q203" s="181">
        <f t="shared" si="18"/>
        <v>-61768</v>
      </c>
      <c r="R203" s="183">
        <f t="shared" si="19"/>
        <v>-66709</v>
      </c>
      <c r="S203" s="183"/>
      <c r="T203" s="183"/>
    </row>
    <row r="204" spans="1:20" x14ac:dyDescent="0.25">
      <c r="A204" s="114" t="s">
        <v>1108</v>
      </c>
      <c r="B204" s="114" t="s">
        <v>1109</v>
      </c>
      <c r="C204" s="114" t="s">
        <v>1295</v>
      </c>
      <c r="D204" s="116">
        <v>46091</v>
      </c>
      <c r="E204" s="116">
        <v>46091</v>
      </c>
      <c r="F204" s="114" t="s">
        <v>1127</v>
      </c>
      <c r="G204" s="114" t="s">
        <v>1128</v>
      </c>
      <c r="H204" s="117">
        <v>2</v>
      </c>
      <c r="I204" s="114" t="s">
        <v>1129</v>
      </c>
      <c r="J204" s="190">
        <v>30884</v>
      </c>
      <c r="K204" s="190">
        <v>61768</v>
      </c>
      <c r="L204" s="114" t="s">
        <v>1114</v>
      </c>
      <c r="M204" s="188">
        <v>66709.440000000002</v>
      </c>
      <c r="N204" s="114" t="s">
        <v>1292</v>
      </c>
      <c r="O204" s="182" t="s">
        <v>1237</v>
      </c>
      <c r="P204" s="67" t="str">
        <f t="shared" si="17"/>
        <v>T3</v>
      </c>
      <c r="Q204" s="181">
        <f t="shared" si="18"/>
        <v>-61768</v>
      </c>
      <c r="R204" s="183">
        <f t="shared" si="19"/>
        <v>-66709</v>
      </c>
      <c r="S204" s="183"/>
      <c r="T204" s="183"/>
    </row>
    <row r="205" spans="1:20" x14ac:dyDescent="0.25">
      <c r="A205" s="114" t="s">
        <v>1108</v>
      </c>
      <c r="B205" s="114" t="s">
        <v>1109</v>
      </c>
      <c r="C205" s="114" t="s">
        <v>1296</v>
      </c>
      <c r="D205" s="116">
        <v>46091</v>
      </c>
      <c r="E205" s="116">
        <v>46091</v>
      </c>
      <c r="F205" s="114" t="s">
        <v>1127</v>
      </c>
      <c r="G205" s="114" t="s">
        <v>1128</v>
      </c>
      <c r="H205" s="117">
        <v>2</v>
      </c>
      <c r="I205" s="114" t="s">
        <v>1129</v>
      </c>
      <c r="J205" s="190">
        <v>30884</v>
      </c>
      <c r="K205" s="190">
        <v>61768</v>
      </c>
      <c r="L205" s="114" t="s">
        <v>1114</v>
      </c>
      <c r="M205" s="188">
        <v>66709.440000000002</v>
      </c>
      <c r="N205" s="114" t="s">
        <v>1292</v>
      </c>
      <c r="O205" s="182" t="s">
        <v>1237</v>
      </c>
      <c r="P205" s="67" t="str">
        <f t="shared" si="17"/>
        <v>T3</v>
      </c>
      <c r="Q205" s="181">
        <f t="shared" si="18"/>
        <v>-61768</v>
      </c>
      <c r="R205" s="183">
        <f t="shared" si="19"/>
        <v>-66709</v>
      </c>
      <c r="S205" s="183"/>
      <c r="T205" s="183"/>
    </row>
    <row r="206" spans="1:20" x14ac:dyDescent="0.25">
      <c r="A206" s="114" t="s">
        <v>1108</v>
      </c>
      <c r="B206" s="114" t="s">
        <v>1109</v>
      </c>
      <c r="C206" s="114" t="s">
        <v>1297</v>
      </c>
      <c r="D206" s="116">
        <v>46088</v>
      </c>
      <c r="E206" s="116">
        <v>46088</v>
      </c>
      <c r="F206" s="114" t="s">
        <v>1111</v>
      </c>
      <c r="G206" s="114" t="s">
        <v>1112</v>
      </c>
      <c r="H206" s="117">
        <v>1</v>
      </c>
      <c r="I206" s="114" t="s">
        <v>1113</v>
      </c>
      <c r="J206" s="190">
        <v>106116</v>
      </c>
      <c r="K206" s="190">
        <v>106116</v>
      </c>
      <c r="L206" s="114" t="s">
        <v>1114</v>
      </c>
      <c r="M206" s="188">
        <v>114605.28000000001</v>
      </c>
      <c r="N206" s="114" t="s">
        <v>1188</v>
      </c>
      <c r="O206" s="182" t="s">
        <v>1237</v>
      </c>
      <c r="P206" s="67" t="str">
        <f t="shared" si="17"/>
        <v>T3</v>
      </c>
      <c r="Q206" s="181">
        <f t="shared" si="18"/>
        <v>-106116</v>
      </c>
      <c r="R206" s="183">
        <f t="shared" si="19"/>
        <v>-114605</v>
      </c>
      <c r="S206" s="183"/>
      <c r="T206" s="183"/>
    </row>
    <row r="207" spans="1:20" x14ac:dyDescent="0.25">
      <c r="A207" s="114" t="s">
        <v>1108</v>
      </c>
      <c r="B207" s="114" t="s">
        <v>1109</v>
      </c>
      <c r="C207" s="114" t="s">
        <v>1298</v>
      </c>
      <c r="D207" s="116">
        <v>46097</v>
      </c>
      <c r="E207" s="116">
        <v>46097</v>
      </c>
      <c r="F207" s="114" t="s">
        <v>1111</v>
      </c>
      <c r="G207" s="114" t="s">
        <v>1112</v>
      </c>
      <c r="H207" s="117">
        <v>1</v>
      </c>
      <c r="I207" s="114" t="s">
        <v>1113</v>
      </c>
      <c r="J207" s="190">
        <v>106116</v>
      </c>
      <c r="K207" s="190">
        <v>106116</v>
      </c>
      <c r="L207" s="114" t="s">
        <v>1114</v>
      </c>
      <c r="M207" s="188">
        <v>114605.28000000001</v>
      </c>
      <c r="N207" s="114" t="s">
        <v>1188</v>
      </c>
      <c r="O207" s="182" t="s">
        <v>1237</v>
      </c>
      <c r="P207" s="67" t="str">
        <f t="shared" si="17"/>
        <v>T3</v>
      </c>
      <c r="Q207" s="181">
        <f t="shared" si="18"/>
        <v>-106116</v>
      </c>
      <c r="R207" s="183">
        <f t="shared" si="19"/>
        <v>-114605</v>
      </c>
      <c r="S207" s="183"/>
      <c r="T207" s="183"/>
    </row>
    <row r="208" spans="1:20" x14ac:dyDescent="0.25">
      <c r="A208" s="114" t="s">
        <v>1108</v>
      </c>
      <c r="B208" s="114" t="s">
        <v>1109</v>
      </c>
      <c r="C208" s="114" t="s">
        <v>1299</v>
      </c>
      <c r="D208" s="116">
        <v>46107</v>
      </c>
      <c r="E208" s="116">
        <v>46107</v>
      </c>
      <c r="F208" s="114" t="s">
        <v>1111</v>
      </c>
      <c r="G208" s="114" t="s">
        <v>1112</v>
      </c>
      <c r="H208" s="117">
        <v>3</v>
      </c>
      <c r="I208" s="114" t="s">
        <v>1113</v>
      </c>
      <c r="J208" s="190">
        <v>106116</v>
      </c>
      <c r="K208" s="190">
        <v>318348</v>
      </c>
      <c r="L208" s="114" t="s">
        <v>1114</v>
      </c>
      <c r="M208" s="188">
        <v>343815.84</v>
      </c>
      <c r="N208" s="114" t="s">
        <v>1300</v>
      </c>
      <c r="O208" s="182" t="s">
        <v>1237</v>
      </c>
      <c r="P208" s="67" t="str">
        <f t="shared" si="17"/>
        <v>T3</v>
      </c>
      <c r="Q208" s="181">
        <f t="shared" si="18"/>
        <v>-318348</v>
      </c>
      <c r="R208" s="183">
        <f t="shared" si="19"/>
        <v>-343816</v>
      </c>
      <c r="S208" s="183"/>
      <c r="T208" s="183"/>
    </row>
    <row r="209" spans="1:20" x14ac:dyDescent="0.25">
      <c r="A209" s="114" t="s">
        <v>1108</v>
      </c>
      <c r="B209" s="114" t="s">
        <v>1109</v>
      </c>
      <c r="C209" s="114" t="s">
        <v>1301</v>
      </c>
      <c r="D209" s="116">
        <v>46097</v>
      </c>
      <c r="E209" s="116">
        <v>46097</v>
      </c>
      <c r="F209" s="114" t="s">
        <v>1111</v>
      </c>
      <c r="G209" s="114" t="s">
        <v>1112</v>
      </c>
      <c r="H209" s="117">
        <v>1</v>
      </c>
      <c r="I209" s="114" t="s">
        <v>1113</v>
      </c>
      <c r="J209" s="190">
        <v>106116</v>
      </c>
      <c r="K209" s="190">
        <v>106116</v>
      </c>
      <c r="L209" s="114" t="s">
        <v>1114</v>
      </c>
      <c r="M209" s="188">
        <v>114605.28000000001</v>
      </c>
      <c r="N209" s="114" t="s">
        <v>1302</v>
      </c>
      <c r="O209" s="182" t="s">
        <v>1237</v>
      </c>
      <c r="P209" s="67" t="str">
        <f t="shared" si="17"/>
        <v>T3</v>
      </c>
      <c r="Q209" s="181">
        <f t="shared" si="18"/>
        <v>-106116</v>
      </c>
      <c r="R209" s="183">
        <f t="shared" si="19"/>
        <v>-114605</v>
      </c>
      <c r="S209" s="183"/>
      <c r="T209" s="183"/>
    </row>
    <row r="210" spans="1:20" x14ac:dyDescent="0.25">
      <c r="A210" s="114" t="s">
        <v>1108</v>
      </c>
      <c r="B210" s="114" t="s">
        <v>1109</v>
      </c>
      <c r="C210" s="114" t="s">
        <v>1303</v>
      </c>
      <c r="D210" s="116">
        <v>46093</v>
      </c>
      <c r="E210" s="116">
        <v>46093</v>
      </c>
      <c r="F210" s="114" t="s">
        <v>1123</v>
      </c>
      <c r="G210" s="114" t="s">
        <v>1124</v>
      </c>
      <c r="H210" s="117">
        <v>1</v>
      </c>
      <c r="I210" s="114" t="s">
        <v>1113</v>
      </c>
      <c r="J210" s="190">
        <v>16759</v>
      </c>
      <c r="K210" s="190">
        <v>16759</v>
      </c>
      <c r="L210" s="114" t="s">
        <v>1114</v>
      </c>
      <c r="M210" s="188">
        <v>18099.72</v>
      </c>
      <c r="N210" s="114" t="s">
        <v>1304</v>
      </c>
      <c r="O210" s="182" t="s">
        <v>1237</v>
      </c>
      <c r="P210" s="67" t="str">
        <f t="shared" si="17"/>
        <v>T3</v>
      </c>
      <c r="Q210" s="181">
        <f t="shared" si="18"/>
        <v>-16759</v>
      </c>
      <c r="R210" s="183">
        <f t="shared" si="19"/>
        <v>-18100</v>
      </c>
      <c r="S210" s="183"/>
      <c r="T210" s="183"/>
    </row>
    <row r="211" spans="1:20" x14ac:dyDescent="0.25">
      <c r="A211" s="114" t="s">
        <v>1108</v>
      </c>
      <c r="B211" s="114" t="s">
        <v>1109</v>
      </c>
      <c r="C211" s="114" t="s">
        <v>1305</v>
      </c>
      <c r="D211" s="116">
        <v>46093</v>
      </c>
      <c r="E211" s="116">
        <v>46093</v>
      </c>
      <c r="F211" s="114" t="s">
        <v>1123</v>
      </c>
      <c r="G211" s="114" t="s">
        <v>1124</v>
      </c>
      <c r="H211" s="117">
        <v>2</v>
      </c>
      <c r="I211" s="114" t="s">
        <v>1113</v>
      </c>
      <c r="J211" s="190">
        <v>16759</v>
      </c>
      <c r="K211" s="190">
        <v>33518</v>
      </c>
      <c r="L211" s="114" t="s">
        <v>1114</v>
      </c>
      <c r="M211" s="188">
        <v>36199.440000000002</v>
      </c>
      <c r="N211" s="114" t="s">
        <v>1304</v>
      </c>
      <c r="O211" s="182" t="s">
        <v>1237</v>
      </c>
      <c r="P211" s="67" t="str">
        <f t="shared" si="17"/>
        <v>T3</v>
      </c>
      <c r="Q211" s="181">
        <f t="shared" si="18"/>
        <v>-33518</v>
      </c>
      <c r="R211" s="183">
        <f t="shared" si="19"/>
        <v>-36199</v>
      </c>
      <c r="S211" s="183"/>
      <c r="T211" s="183"/>
    </row>
    <row r="212" spans="1:20" x14ac:dyDescent="0.25">
      <c r="A212" s="114" t="s">
        <v>1108</v>
      </c>
      <c r="B212" s="114" t="s">
        <v>1109</v>
      </c>
      <c r="C212" s="114" t="s">
        <v>1306</v>
      </c>
      <c r="D212" s="116">
        <v>46093</v>
      </c>
      <c r="E212" s="116">
        <v>46093</v>
      </c>
      <c r="F212" s="114" t="s">
        <v>1127</v>
      </c>
      <c r="G212" s="114" t="s">
        <v>1128</v>
      </c>
      <c r="H212" s="117">
        <v>1</v>
      </c>
      <c r="I212" s="114" t="s">
        <v>1129</v>
      </c>
      <c r="J212" s="190">
        <v>30884</v>
      </c>
      <c r="K212" s="190">
        <v>30884</v>
      </c>
      <c r="L212" s="114" t="s">
        <v>1114</v>
      </c>
      <c r="M212" s="188">
        <v>33354.720000000001</v>
      </c>
      <c r="N212" s="114" t="s">
        <v>1304</v>
      </c>
      <c r="O212" s="182" t="s">
        <v>1237</v>
      </c>
      <c r="P212" s="67" t="str">
        <f t="shared" ref="P212:P325" si="20">"T"&amp;MONTH(E212)</f>
        <v>T3</v>
      </c>
      <c r="Q212" s="181">
        <f t="shared" ref="Q212:Q242" si="21">-(J212*H212)</f>
        <v>-30884</v>
      </c>
      <c r="R212" s="183">
        <f t="shared" ref="R212:R242" si="22">ROUND((Q212*8%)+Q212,0)</f>
        <v>-33355</v>
      </c>
      <c r="S212" s="183"/>
      <c r="T212" s="183"/>
    </row>
    <row r="213" spans="1:20" x14ac:dyDescent="0.25">
      <c r="A213" s="114" t="s">
        <v>1108</v>
      </c>
      <c r="B213" s="114" t="s">
        <v>1109</v>
      </c>
      <c r="C213" s="114" t="s">
        <v>1307</v>
      </c>
      <c r="D213" s="116">
        <v>46099</v>
      </c>
      <c r="E213" s="116">
        <v>46099</v>
      </c>
      <c r="F213" s="114" t="s">
        <v>1123</v>
      </c>
      <c r="G213" s="114" t="s">
        <v>1124</v>
      </c>
      <c r="H213" s="117">
        <v>2</v>
      </c>
      <c r="I213" s="114" t="s">
        <v>1113</v>
      </c>
      <c r="J213" s="190">
        <v>16759</v>
      </c>
      <c r="K213" s="190">
        <v>33518</v>
      </c>
      <c r="L213" s="114" t="s">
        <v>1114</v>
      </c>
      <c r="M213" s="188">
        <v>36199.440000000002</v>
      </c>
      <c r="N213" s="114" t="s">
        <v>1308</v>
      </c>
      <c r="O213" s="182" t="s">
        <v>1237</v>
      </c>
      <c r="P213" s="67" t="str">
        <f t="shared" si="20"/>
        <v>T3</v>
      </c>
      <c r="Q213" s="181">
        <f t="shared" si="21"/>
        <v>-33518</v>
      </c>
      <c r="R213" s="183">
        <f t="shared" si="22"/>
        <v>-36199</v>
      </c>
      <c r="S213" s="183"/>
      <c r="T213" s="183"/>
    </row>
    <row r="214" spans="1:20" x14ac:dyDescent="0.25">
      <c r="A214" s="114" t="s">
        <v>1108</v>
      </c>
      <c r="B214" s="114" t="s">
        <v>1109</v>
      </c>
      <c r="C214" s="114" t="s">
        <v>1309</v>
      </c>
      <c r="D214" s="116">
        <v>46085</v>
      </c>
      <c r="E214" s="116">
        <v>46085</v>
      </c>
      <c r="F214" s="114" t="s">
        <v>1123</v>
      </c>
      <c r="G214" s="114" t="s">
        <v>1124</v>
      </c>
      <c r="H214" s="117">
        <v>2</v>
      </c>
      <c r="I214" s="114" t="s">
        <v>1113</v>
      </c>
      <c r="J214" s="190">
        <v>16759</v>
      </c>
      <c r="K214" s="190">
        <v>33518</v>
      </c>
      <c r="L214" s="114" t="s">
        <v>1114</v>
      </c>
      <c r="M214" s="188">
        <v>36199.440000000002</v>
      </c>
      <c r="N214" s="114" t="s">
        <v>1310</v>
      </c>
      <c r="O214" s="182" t="s">
        <v>1237</v>
      </c>
      <c r="P214" s="67" t="str">
        <f t="shared" si="20"/>
        <v>T3</v>
      </c>
      <c r="Q214" s="181">
        <f t="shared" si="21"/>
        <v>-33518</v>
      </c>
      <c r="R214" s="183">
        <f t="shared" si="22"/>
        <v>-36199</v>
      </c>
      <c r="S214" s="183"/>
      <c r="T214" s="183"/>
    </row>
    <row r="215" spans="1:20" x14ac:dyDescent="0.25">
      <c r="A215" s="114" t="s">
        <v>1108</v>
      </c>
      <c r="B215" s="114" t="s">
        <v>1109</v>
      </c>
      <c r="C215" s="114" t="s">
        <v>1309</v>
      </c>
      <c r="D215" s="116">
        <v>46085</v>
      </c>
      <c r="E215" s="116">
        <v>46085</v>
      </c>
      <c r="F215" s="114" t="s">
        <v>1127</v>
      </c>
      <c r="G215" s="114" t="s">
        <v>1128</v>
      </c>
      <c r="H215" s="117">
        <v>3</v>
      </c>
      <c r="I215" s="114" t="s">
        <v>1129</v>
      </c>
      <c r="J215" s="190">
        <v>30884</v>
      </c>
      <c r="K215" s="190">
        <v>92652</v>
      </c>
      <c r="L215" s="114" t="s">
        <v>1114</v>
      </c>
      <c r="M215" s="188">
        <v>100064.16</v>
      </c>
      <c r="N215" s="114" t="s">
        <v>1310</v>
      </c>
      <c r="O215" s="182" t="s">
        <v>1237</v>
      </c>
      <c r="P215" s="67" t="str">
        <f t="shared" si="20"/>
        <v>T3</v>
      </c>
      <c r="Q215" s="181">
        <f t="shared" si="21"/>
        <v>-92652</v>
      </c>
      <c r="R215" s="183">
        <f t="shared" si="22"/>
        <v>-100064</v>
      </c>
      <c r="S215" s="183"/>
      <c r="T215" s="183"/>
    </row>
    <row r="216" spans="1:20" x14ac:dyDescent="0.25">
      <c r="A216" s="114" t="s">
        <v>1108</v>
      </c>
      <c r="B216" s="114" t="s">
        <v>1109</v>
      </c>
      <c r="C216" s="114" t="s">
        <v>1311</v>
      </c>
      <c r="D216" s="116">
        <v>46085</v>
      </c>
      <c r="E216" s="116">
        <v>46085</v>
      </c>
      <c r="F216" s="114" t="s">
        <v>1127</v>
      </c>
      <c r="G216" s="114" t="s">
        <v>1128</v>
      </c>
      <c r="H216" s="117">
        <v>1</v>
      </c>
      <c r="I216" s="114" t="s">
        <v>1129</v>
      </c>
      <c r="J216" s="190">
        <v>30884</v>
      </c>
      <c r="K216" s="190">
        <v>30884</v>
      </c>
      <c r="L216" s="114" t="s">
        <v>1114</v>
      </c>
      <c r="M216" s="188">
        <v>33354.720000000001</v>
      </c>
      <c r="N216" s="114" t="s">
        <v>1310</v>
      </c>
      <c r="O216" s="182" t="s">
        <v>1237</v>
      </c>
      <c r="P216" s="67" t="str">
        <f t="shared" si="20"/>
        <v>T3</v>
      </c>
      <c r="Q216" s="181">
        <f t="shared" si="21"/>
        <v>-30884</v>
      </c>
      <c r="R216" s="183">
        <f t="shared" si="22"/>
        <v>-33355</v>
      </c>
      <c r="S216" s="183"/>
      <c r="T216" s="183"/>
    </row>
    <row r="217" spans="1:20" x14ac:dyDescent="0.25">
      <c r="A217" s="114" t="s">
        <v>1108</v>
      </c>
      <c r="B217" s="114" t="s">
        <v>1109</v>
      </c>
      <c r="C217" s="114" t="s">
        <v>1312</v>
      </c>
      <c r="D217" s="116">
        <v>46085</v>
      </c>
      <c r="E217" s="116">
        <v>46085</v>
      </c>
      <c r="F217" s="114" t="s">
        <v>1123</v>
      </c>
      <c r="G217" s="114" t="s">
        <v>1124</v>
      </c>
      <c r="H217" s="117">
        <v>1</v>
      </c>
      <c r="I217" s="114" t="s">
        <v>1113</v>
      </c>
      <c r="J217" s="190">
        <v>16759</v>
      </c>
      <c r="K217" s="190">
        <v>16759</v>
      </c>
      <c r="L217" s="114" t="s">
        <v>1114</v>
      </c>
      <c r="M217" s="188">
        <v>18099.72</v>
      </c>
      <c r="N217" s="114" t="s">
        <v>1313</v>
      </c>
      <c r="O217" s="182" t="s">
        <v>1237</v>
      </c>
      <c r="P217" s="67" t="str">
        <f t="shared" si="20"/>
        <v>T3</v>
      </c>
      <c r="Q217" s="181">
        <f t="shared" si="21"/>
        <v>-16759</v>
      </c>
      <c r="R217" s="183">
        <f t="shared" si="22"/>
        <v>-18100</v>
      </c>
      <c r="S217" s="183"/>
      <c r="T217" s="183"/>
    </row>
    <row r="218" spans="1:20" x14ac:dyDescent="0.25">
      <c r="A218" s="114" t="s">
        <v>1108</v>
      </c>
      <c r="B218" s="114" t="s">
        <v>1109</v>
      </c>
      <c r="C218" s="114" t="s">
        <v>1314</v>
      </c>
      <c r="D218" s="116">
        <v>46107</v>
      </c>
      <c r="E218" s="116">
        <v>46107</v>
      </c>
      <c r="F218" s="114" t="s">
        <v>1111</v>
      </c>
      <c r="G218" s="114" t="s">
        <v>1112</v>
      </c>
      <c r="H218" s="117">
        <v>2</v>
      </c>
      <c r="I218" s="114" t="s">
        <v>1113</v>
      </c>
      <c r="J218" s="190">
        <v>101063</v>
      </c>
      <c r="K218" s="190">
        <v>202126</v>
      </c>
      <c r="L218" s="114" t="s">
        <v>1114</v>
      </c>
      <c r="M218" s="188">
        <v>218296.08000000002</v>
      </c>
      <c r="N218" s="114" t="s">
        <v>1203</v>
      </c>
      <c r="O218" s="182" t="s">
        <v>1237</v>
      </c>
      <c r="P218" s="67" t="str">
        <f t="shared" si="20"/>
        <v>T3</v>
      </c>
      <c r="Q218" s="181">
        <f t="shared" si="21"/>
        <v>-202126</v>
      </c>
      <c r="R218" s="183">
        <f t="shared" si="22"/>
        <v>-218296</v>
      </c>
      <c r="S218" s="183"/>
      <c r="T218" s="183"/>
    </row>
    <row r="219" spans="1:20" x14ac:dyDescent="0.25">
      <c r="A219" s="114" t="s">
        <v>1108</v>
      </c>
      <c r="B219" s="114" t="s">
        <v>1109</v>
      </c>
      <c r="C219" s="114" t="s">
        <v>1315</v>
      </c>
      <c r="D219" s="116">
        <v>46107</v>
      </c>
      <c r="E219" s="116">
        <v>46107</v>
      </c>
      <c r="F219" s="114" t="s">
        <v>1111</v>
      </c>
      <c r="G219" s="114" t="s">
        <v>1112</v>
      </c>
      <c r="H219" s="117">
        <v>1</v>
      </c>
      <c r="I219" s="114" t="s">
        <v>1113</v>
      </c>
      <c r="J219" s="190">
        <v>101063</v>
      </c>
      <c r="K219" s="190">
        <v>101063</v>
      </c>
      <c r="L219" s="114" t="s">
        <v>1114</v>
      </c>
      <c r="M219" s="188">
        <v>109148.04000000001</v>
      </c>
      <c r="N219" s="114" t="s">
        <v>1203</v>
      </c>
      <c r="O219" s="182" t="s">
        <v>1237</v>
      </c>
      <c r="P219" s="67" t="str">
        <f t="shared" si="20"/>
        <v>T3</v>
      </c>
      <c r="Q219" s="181">
        <f t="shared" si="21"/>
        <v>-101063</v>
      </c>
      <c r="R219" s="183">
        <f t="shared" si="22"/>
        <v>-109148</v>
      </c>
      <c r="S219" s="183"/>
      <c r="T219" s="183"/>
    </row>
    <row r="220" spans="1:20" x14ac:dyDescent="0.25">
      <c r="A220" s="114" t="s">
        <v>1108</v>
      </c>
      <c r="B220" s="114" t="s">
        <v>1109</v>
      </c>
      <c r="C220" s="114" t="s">
        <v>1316</v>
      </c>
      <c r="D220" s="116">
        <v>46107</v>
      </c>
      <c r="E220" s="116">
        <v>46107</v>
      </c>
      <c r="F220" s="114" t="s">
        <v>1123</v>
      </c>
      <c r="G220" s="114" t="s">
        <v>1124</v>
      </c>
      <c r="H220" s="117">
        <v>2</v>
      </c>
      <c r="I220" s="114" t="s">
        <v>1113</v>
      </c>
      <c r="J220" s="190">
        <v>16759</v>
      </c>
      <c r="K220" s="190">
        <v>33518</v>
      </c>
      <c r="L220" s="114" t="s">
        <v>1114</v>
      </c>
      <c r="M220" s="188">
        <v>36199.440000000002</v>
      </c>
      <c r="N220" s="114" t="s">
        <v>1203</v>
      </c>
      <c r="O220" s="182" t="s">
        <v>1237</v>
      </c>
      <c r="P220" s="67" t="str">
        <f t="shared" si="20"/>
        <v>T3</v>
      </c>
      <c r="Q220" s="181">
        <f t="shared" si="21"/>
        <v>-33518</v>
      </c>
      <c r="R220" s="183">
        <f t="shared" si="22"/>
        <v>-36199</v>
      </c>
      <c r="S220" s="183"/>
      <c r="T220" s="183"/>
    </row>
    <row r="221" spans="1:20" x14ac:dyDescent="0.25">
      <c r="A221" s="114" t="s">
        <v>1108</v>
      </c>
      <c r="B221" s="114" t="s">
        <v>1109</v>
      </c>
      <c r="C221" s="114" t="s">
        <v>1317</v>
      </c>
      <c r="D221" s="116">
        <v>46107</v>
      </c>
      <c r="E221" s="116">
        <v>46107</v>
      </c>
      <c r="F221" s="114" t="s">
        <v>1127</v>
      </c>
      <c r="G221" s="114" t="s">
        <v>1128</v>
      </c>
      <c r="H221" s="117">
        <v>1</v>
      </c>
      <c r="I221" s="114" t="s">
        <v>1129</v>
      </c>
      <c r="J221" s="190">
        <v>30884</v>
      </c>
      <c r="K221" s="190">
        <v>30884</v>
      </c>
      <c r="L221" s="114" t="s">
        <v>1114</v>
      </c>
      <c r="M221" s="188">
        <v>33354.720000000001</v>
      </c>
      <c r="N221" s="114" t="s">
        <v>1203</v>
      </c>
      <c r="O221" s="182" t="s">
        <v>1237</v>
      </c>
      <c r="P221" s="67" t="str">
        <f t="shared" si="20"/>
        <v>T3</v>
      </c>
      <c r="Q221" s="181">
        <f t="shared" si="21"/>
        <v>-30884</v>
      </c>
      <c r="R221" s="183">
        <f t="shared" si="22"/>
        <v>-33355</v>
      </c>
      <c r="S221" s="183"/>
      <c r="T221" s="183"/>
    </row>
    <row r="222" spans="1:20" x14ac:dyDescent="0.25">
      <c r="A222" s="114" t="s">
        <v>1108</v>
      </c>
      <c r="B222" s="114" t="s">
        <v>1109</v>
      </c>
      <c r="C222" s="114" t="s">
        <v>1318</v>
      </c>
      <c r="D222" s="116">
        <v>46107</v>
      </c>
      <c r="E222" s="116">
        <v>46107</v>
      </c>
      <c r="F222" s="114" t="s">
        <v>1123</v>
      </c>
      <c r="G222" s="114" t="s">
        <v>1124</v>
      </c>
      <c r="H222" s="117">
        <v>1</v>
      </c>
      <c r="I222" s="114" t="s">
        <v>1113</v>
      </c>
      <c r="J222" s="190">
        <v>16759</v>
      </c>
      <c r="K222" s="190">
        <v>16759</v>
      </c>
      <c r="L222" s="114" t="s">
        <v>1114</v>
      </c>
      <c r="M222" s="188">
        <v>18099.72</v>
      </c>
      <c r="N222" s="114" t="s">
        <v>1203</v>
      </c>
      <c r="O222" s="182" t="s">
        <v>1237</v>
      </c>
      <c r="P222" s="67" t="str">
        <f t="shared" si="20"/>
        <v>T3</v>
      </c>
      <c r="Q222" s="181">
        <f t="shared" si="21"/>
        <v>-16759</v>
      </c>
      <c r="R222" s="183">
        <f t="shared" si="22"/>
        <v>-18100</v>
      </c>
      <c r="S222" s="183"/>
      <c r="T222" s="183"/>
    </row>
    <row r="223" spans="1:20" x14ac:dyDescent="0.25">
      <c r="A223" s="114" t="s">
        <v>1108</v>
      </c>
      <c r="B223" s="114" t="s">
        <v>1109</v>
      </c>
      <c r="C223" s="114" t="s">
        <v>1319</v>
      </c>
      <c r="D223" s="116">
        <v>46085</v>
      </c>
      <c r="E223" s="116">
        <v>46085</v>
      </c>
      <c r="F223" s="114" t="s">
        <v>1111</v>
      </c>
      <c r="G223" s="114" t="s">
        <v>1112</v>
      </c>
      <c r="H223" s="117">
        <v>1</v>
      </c>
      <c r="I223" s="114" t="s">
        <v>1113</v>
      </c>
      <c r="J223" s="190">
        <v>106116</v>
      </c>
      <c r="K223" s="190">
        <v>106116</v>
      </c>
      <c r="L223" s="114" t="s">
        <v>1114</v>
      </c>
      <c r="M223" s="188">
        <v>114605.28000000001</v>
      </c>
      <c r="N223" s="114" t="s">
        <v>1205</v>
      </c>
      <c r="O223" s="182" t="s">
        <v>1237</v>
      </c>
      <c r="P223" s="67" t="str">
        <f t="shared" si="20"/>
        <v>T3</v>
      </c>
      <c r="Q223" s="181">
        <f t="shared" si="21"/>
        <v>-106116</v>
      </c>
      <c r="R223" s="183">
        <f t="shared" si="22"/>
        <v>-114605</v>
      </c>
      <c r="S223" s="183"/>
      <c r="T223" s="183"/>
    </row>
    <row r="224" spans="1:20" x14ac:dyDescent="0.25">
      <c r="A224" s="114" t="s">
        <v>1108</v>
      </c>
      <c r="B224" s="114" t="s">
        <v>1109</v>
      </c>
      <c r="C224" s="114" t="s">
        <v>1320</v>
      </c>
      <c r="D224" s="116">
        <v>46085</v>
      </c>
      <c r="E224" s="116">
        <v>46085</v>
      </c>
      <c r="F224" s="114" t="s">
        <v>1123</v>
      </c>
      <c r="G224" s="114" t="s">
        <v>1124</v>
      </c>
      <c r="H224" s="117">
        <v>2</v>
      </c>
      <c r="I224" s="114" t="s">
        <v>1113</v>
      </c>
      <c r="J224" s="190">
        <v>19717</v>
      </c>
      <c r="K224" s="190">
        <v>39434</v>
      </c>
      <c r="L224" s="114" t="s">
        <v>1114</v>
      </c>
      <c r="M224" s="188">
        <v>42588.72</v>
      </c>
      <c r="N224" s="114" t="s">
        <v>1205</v>
      </c>
      <c r="O224" s="182" t="s">
        <v>1237</v>
      </c>
      <c r="P224" s="67" t="str">
        <f t="shared" si="20"/>
        <v>T3</v>
      </c>
      <c r="Q224" s="181">
        <f t="shared" si="21"/>
        <v>-39434</v>
      </c>
      <c r="R224" s="183">
        <f t="shared" si="22"/>
        <v>-42589</v>
      </c>
      <c r="S224" s="183"/>
      <c r="T224" s="183"/>
    </row>
    <row r="225" spans="1:20" x14ac:dyDescent="0.25">
      <c r="A225" s="114" t="s">
        <v>1108</v>
      </c>
      <c r="B225" s="114" t="s">
        <v>1109</v>
      </c>
      <c r="C225" s="114" t="s">
        <v>1321</v>
      </c>
      <c r="D225" s="116">
        <v>46108</v>
      </c>
      <c r="E225" s="116">
        <v>46108</v>
      </c>
      <c r="F225" s="114" t="s">
        <v>1123</v>
      </c>
      <c r="G225" s="114" t="s">
        <v>1124</v>
      </c>
      <c r="H225" s="117">
        <v>2</v>
      </c>
      <c r="I225" s="114" t="s">
        <v>1113</v>
      </c>
      <c r="J225" s="190">
        <v>16759</v>
      </c>
      <c r="K225" s="190">
        <v>33518</v>
      </c>
      <c r="L225" s="114" t="s">
        <v>1114</v>
      </c>
      <c r="M225" s="188">
        <v>36199.440000000002</v>
      </c>
      <c r="N225" s="114" t="s">
        <v>1205</v>
      </c>
      <c r="O225" s="182" t="s">
        <v>1237</v>
      </c>
      <c r="P225" s="67" t="str">
        <f t="shared" si="20"/>
        <v>T3</v>
      </c>
      <c r="Q225" s="181">
        <f t="shared" si="21"/>
        <v>-33518</v>
      </c>
      <c r="R225" s="183">
        <f t="shared" si="22"/>
        <v>-36199</v>
      </c>
      <c r="S225" s="183"/>
      <c r="T225" s="183"/>
    </row>
    <row r="226" spans="1:20" x14ac:dyDescent="0.25">
      <c r="A226" s="114" t="s">
        <v>1108</v>
      </c>
      <c r="B226" s="114" t="s">
        <v>1109</v>
      </c>
      <c r="C226" s="114" t="s">
        <v>1322</v>
      </c>
      <c r="D226" s="116">
        <v>46108</v>
      </c>
      <c r="E226" s="116">
        <v>46108</v>
      </c>
      <c r="F226" s="114" t="s">
        <v>1123</v>
      </c>
      <c r="G226" s="114" t="s">
        <v>1124</v>
      </c>
      <c r="H226" s="117">
        <v>2</v>
      </c>
      <c r="I226" s="114" t="s">
        <v>1113</v>
      </c>
      <c r="J226" s="190">
        <v>16759</v>
      </c>
      <c r="K226" s="190">
        <v>33518</v>
      </c>
      <c r="L226" s="114" t="s">
        <v>1114</v>
      </c>
      <c r="M226" s="188">
        <v>36199.440000000002</v>
      </c>
      <c r="N226" s="114" t="s">
        <v>1205</v>
      </c>
      <c r="O226" s="182" t="s">
        <v>1237</v>
      </c>
      <c r="P226" s="67" t="str">
        <f t="shared" si="20"/>
        <v>T3</v>
      </c>
      <c r="Q226" s="181">
        <f t="shared" si="21"/>
        <v>-33518</v>
      </c>
      <c r="R226" s="183">
        <f t="shared" si="22"/>
        <v>-36199</v>
      </c>
      <c r="S226" s="183"/>
      <c r="T226" s="183"/>
    </row>
    <row r="227" spans="1:20" x14ac:dyDescent="0.25">
      <c r="A227" s="114" t="s">
        <v>1108</v>
      </c>
      <c r="B227" s="114" t="s">
        <v>1109</v>
      </c>
      <c r="C227" s="114" t="s">
        <v>1323</v>
      </c>
      <c r="D227" s="116">
        <v>46108</v>
      </c>
      <c r="E227" s="116">
        <v>46108</v>
      </c>
      <c r="F227" s="114" t="s">
        <v>1111</v>
      </c>
      <c r="G227" s="114" t="s">
        <v>1112</v>
      </c>
      <c r="H227" s="117">
        <v>1</v>
      </c>
      <c r="I227" s="114" t="s">
        <v>1113</v>
      </c>
      <c r="J227" s="190">
        <v>106116</v>
      </c>
      <c r="K227" s="190">
        <v>106116</v>
      </c>
      <c r="L227" s="114" t="s">
        <v>1114</v>
      </c>
      <c r="M227" s="188">
        <v>114605.28000000001</v>
      </c>
      <c r="N227" s="114" t="s">
        <v>1205</v>
      </c>
      <c r="O227" s="182" t="s">
        <v>1237</v>
      </c>
      <c r="P227" s="67" t="str">
        <f t="shared" si="20"/>
        <v>T3</v>
      </c>
      <c r="Q227" s="181">
        <f t="shared" si="21"/>
        <v>-106116</v>
      </c>
      <c r="R227" s="183">
        <f t="shared" si="22"/>
        <v>-114605</v>
      </c>
      <c r="S227" s="183"/>
      <c r="T227" s="183"/>
    </row>
    <row r="228" spans="1:20" x14ac:dyDescent="0.25">
      <c r="A228" s="114" t="s">
        <v>1108</v>
      </c>
      <c r="B228" s="114" t="s">
        <v>1109</v>
      </c>
      <c r="C228" s="114" t="s">
        <v>1324</v>
      </c>
      <c r="D228" s="116">
        <v>46108</v>
      </c>
      <c r="E228" s="116">
        <v>46108</v>
      </c>
      <c r="F228" s="114" t="s">
        <v>1123</v>
      </c>
      <c r="G228" s="114" t="s">
        <v>1124</v>
      </c>
      <c r="H228" s="117">
        <v>2</v>
      </c>
      <c r="I228" s="114" t="s">
        <v>1113</v>
      </c>
      <c r="J228" s="190">
        <v>16759</v>
      </c>
      <c r="K228" s="190">
        <v>33518</v>
      </c>
      <c r="L228" s="114" t="s">
        <v>1114</v>
      </c>
      <c r="M228" s="188">
        <v>36199.440000000002</v>
      </c>
      <c r="N228" s="114" t="s">
        <v>1205</v>
      </c>
      <c r="O228" s="182" t="s">
        <v>1237</v>
      </c>
      <c r="P228" s="67" t="str">
        <f t="shared" si="20"/>
        <v>T3</v>
      </c>
      <c r="Q228" s="181">
        <f t="shared" si="21"/>
        <v>-33518</v>
      </c>
      <c r="R228" s="183">
        <f t="shared" si="22"/>
        <v>-36199</v>
      </c>
      <c r="S228" s="183"/>
      <c r="T228" s="183"/>
    </row>
    <row r="229" spans="1:20" x14ac:dyDescent="0.25">
      <c r="A229" s="114" t="s">
        <v>1108</v>
      </c>
      <c r="B229" s="114" t="s">
        <v>1109</v>
      </c>
      <c r="C229" s="114" t="s">
        <v>1325</v>
      </c>
      <c r="D229" s="116">
        <v>46085</v>
      </c>
      <c r="E229" s="116">
        <v>46085</v>
      </c>
      <c r="F229" s="114" t="s">
        <v>1123</v>
      </c>
      <c r="G229" s="114" t="s">
        <v>1124</v>
      </c>
      <c r="H229" s="117">
        <v>2</v>
      </c>
      <c r="I229" s="114" t="s">
        <v>1113</v>
      </c>
      <c r="J229" s="190">
        <v>16759</v>
      </c>
      <c r="K229" s="190">
        <v>33518</v>
      </c>
      <c r="L229" s="114" t="s">
        <v>1114</v>
      </c>
      <c r="M229" s="188">
        <v>36199.440000000002</v>
      </c>
      <c r="N229" s="114" t="s">
        <v>1205</v>
      </c>
      <c r="O229" s="182" t="s">
        <v>1237</v>
      </c>
      <c r="P229" s="67" t="str">
        <f t="shared" si="20"/>
        <v>T3</v>
      </c>
      <c r="Q229" s="181">
        <f t="shared" si="21"/>
        <v>-33518</v>
      </c>
      <c r="R229" s="183">
        <f t="shared" si="22"/>
        <v>-36199</v>
      </c>
      <c r="S229" s="183"/>
      <c r="T229" s="183"/>
    </row>
    <row r="230" spans="1:20" x14ac:dyDescent="0.25">
      <c r="A230" s="114" t="s">
        <v>1108</v>
      </c>
      <c r="B230" s="114" t="s">
        <v>1109</v>
      </c>
      <c r="C230" s="114" t="s">
        <v>1326</v>
      </c>
      <c r="D230" s="116">
        <v>46085</v>
      </c>
      <c r="E230" s="116">
        <v>46085</v>
      </c>
      <c r="F230" s="114" t="s">
        <v>1123</v>
      </c>
      <c r="G230" s="114" t="s">
        <v>1124</v>
      </c>
      <c r="H230" s="117">
        <v>2</v>
      </c>
      <c r="I230" s="114" t="s">
        <v>1113</v>
      </c>
      <c r="J230" s="190">
        <v>16759</v>
      </c>
      <c r="K230" s="190">
        <v>33518</v>
      </c>
      <c r="L230" s="114" t="s">
        <v>1114</v>
      </c>
      <c r="M230" s="188">
        <v>36199.440000000002</v>
      </c>
      <c r="N230" s="114" t="s">
        <v>1205</v>
      </c>
      <c r="O230" s="182" t="s">
        <v>1237</v>
      </c>
      <c r="P230" s="67" t="str">
        <f t="shared" si="20"/>
        <v>T3</v>
      </c>
      <c r="Q230" s="181">
        <f t="shared" si="21"/>
        <v>-33518</v>
      </c>
      <c r="R230" s="183">
        <f t="shared" si="22"/>
        <v>-36199</v>
      </c>
      <c r="S230" s="183"/>
      <c r="T230" s="183"/>
    </row>
    <row r="231" spans="1:20" x14ac:dyDescent="0.25">
      <c r="A231" s="114" t="s">
        <v>1108</v>
      </c>
      <c r="B231" s="114" t="s">
        <v>1109</v>
      </c>
      <c r="C231" s="114" t="s">
        <v>1327</v>
      </c>
      <c r="D231" s="116">
        <v>46085</v>
      </c>
      <c r="E231" s="116">
        <v>46085</v>
      </c>
      <c r="F231" s="114" t="s">
        <v>1123</v>
      </c>
      <c r="G231" s="114" t="s">
        <v>1124</v>
      </c>
      <c r="H231" s="117">
        <v>2</v>
      </c>
      <c r="I231" s="114" t="s">
        <v>1113</v>
      </c>
      <c r="J231" s="190">
        <v>16759</v>
      </c>
      <c r="K231" s="190">
        <v>33518</v>
      </c>
      <c r="L231" s="114" t="s">
        <v>1114</v>
      </c>
      <c r="M231" s="188">
        <v>36199.440000000002</v>
      </c>
      <c r="N231" s="114" t="s">
        <v>1205</v>
      </c>
      <c r="O231" s="182" t="s">
        <v>1237</v>
      </c>
      <c r="P231" s="67" t="str">
        <f t="shared" si="20"/>
        <v>T3</v>
      </c>
      <c r="Q231" s="181">
        <f t="shared" si="21"/>
        <v>-33518</v>
      </c>
      <c r="R231" s="183">
        <f t="shared" si="22"/>
        <v>-36199</v>
      </c>
      <c r="S231" s="183"/>
      <c r="T231" s="183"/>
    </row>
    <row r="232" spans="1:20" x14ac:dyDescent="0.25">
      <c r="A232" s="114" t="s">
        <v>1108</v>
      </c>
      <c r="B232" s="114" t="s">
        <v>1109</v>
      </c>
      <c r="C232" s="114" t="s">
        <v>1328</v>
      </c>
      <c r="D232" s="116">
        <v>46085</v>
      </c>
      <c r="E232" s="116">
        <v>46085</v>
      </c>
      <c r="F232" s="114" t="s">
        <v>1111</v>
      </c>
      <c r="G232" s="114" t="s">
        <v>1112</v>
      </c>
      <c r="H232" s="117">
        <v>1</v>
      </c>
      <c r="I232" s="114" t="s">
        <v>1113</v>
      </c>
      <c r="J232" s="190">
        <v>106116</v>
      </c>
      <c r="K232" s="190">
        <v>106116</v>
      </c>
      <c r="L232" s="114" t="s">
        <v>1114</v>
      </c>
      <c r="M232" s="188">
        <v>114605.28000000001</v>
      </c>
      <c r="N232" s="114" t="s">
        <v>1205</v>
      </c>
      <c r="O232" s="182" t="s">
        <v>1237</v>
      </c>
      <c r="P232" s="67" t="str">
        <f t="shared" si="20"/>
        <v>T3</v>
      </c>
      <c r="Q232" s="181">
        <f t="shared" si="21"/>
        <v>-106116</v>
      </c>
      <c r="R232" s="183">
        <f t="shared" si="22"/>
        <v>-114605</v>
      </c>
      <c r="S232" s="183"/>
      <c r="T232" s="183"/>
    </row>
    <row r="233" spans="1:20" x14ac:dyDescent="0.25">
      <c r="A233" s="114" t="s">
        <v>1108</v>
      </c>
      <c r="B233" s="114" t="s">
        <v>1109</v>
      </c>
      <c r="C233" s="114" t="s">
        <v>1329</v>
      </c>
      <c r="D233" s="116">
        <v>46085</v>
      </c>
      <c r="E233" s="116">
        <v>46085</v>
      </c>
      <c r="F233" s="114" t="s">
        <v>1111</v>
      </c>
      <c r="G233" s="114" t="s">
        <v>1112</v>
      </c>
      <c r="H233" s="117">
        <v>2</v>
      </c>
      <c r="I233" s="114" t="s">
        <v>1113</v>
      </c>
      <c r="J233" s="190">
        <v>106116</v>
      </c>
      <c r="K233" s="190">
        <v>212232</v>
      </c>
      <c r="L233" s="114" t="s">
        <v>1114</v>
      </c>
      <c r="M233" s="188">
        <v>229210.56000000003</v>
      </c>
      <c r="N233" s="114" t="s">
        <v>1205</v>
      </c>
      <c r="O233" s="182" t="s">
        <v>1237</v>
      </c>
      <c r="P233" s="67" t="str">
        <f t="shared" si="20"/>
        <v>T3</v>
      </c>
      <c r="Q233" s="181">
        <f t="shared" si="21"/>
        <v>-212232</v>
      </c>
      <c r="R233" s="183">
        <f t="shared" si="22"/>
        <v>-229211</v>
      </c>
      <c r="S233" s="183"/>
      <c r="T233" s="183"/>
    </row>
    <row r="234" spans="1:20" x14ac:dyDescent="0.25">
      <c r="A234" s="114" t="s">
        <v>1108</v>
      </c>
      <c r="B234" s="114" t="s">
        <v>1109</v>
      </c>
      <c r="C234" s="114" t="s">
        <v>1330</v>
      </c>
      <c r="D234" s="116">
        <v>46108</v>
      </c>
      <c r="E234" s="116">
        <v>46108</v>
      </c>
      <c r="F234" s="114" t="s">
        <v>1111</v>
      </c>
      <c r="G234" s="114" t="s">
        <v>1112</v>
      </c>
      <c r="H234" s="117">
        <v>1</v>
      </c>
      <c r="I234" s="114" t="s">
        <v>1113</v>
      </c>
      <c r="J234" s="190">
        <v>106116</v>
      </c>
      <c r="K234" s="190">
        <v>106116</v>
      </c>
      <c r="L234" s="114" t="s">
        <v>1114</v>
      </c>
      <c r="M234" s="188">
        <v>114605.28000000001</v>
      </c>
      <c r="N234" s="114" t="s">
        <v>1205</v>
      </c>
      <c r="O234" s="182" t="s">
        <v>1237</v>
      </c>
      <c r="P234" s="67" t="str">
        <f t="shared" si="20"/>
        <v>T3</v>
      </c>
      <c r="Q234" s="181">
        <f t="shared" si="21"/>
        <v>-106116</v>
      </c>
      <c r="R234" s="183">
        <f t="shared" si="22"/>
        <v>-114605</v>
      </c>
      <c r="S234" s="183"/>
      <c r="T234" s="183"/>
    </row>
    <row r="235" spans="1:20" x14ac:dyDescent="0.25">
      <c r="A235" s="114" t="s">
        <v>1108</v>
      </c>
      <c r="B235" s="114" t="s">
        <v>1109</v>
      </c>
      <c r="C235" s="114" t="s">
        <v>1331</v>
      </c>
      <c r="D235" s="116">
        <v>46108</v>
      </c>
      <c r="E235" s="116">
        <v>46108</v>
      </c>
      <c r="F235" s="114" t="s">
        <v>1111</v>
      </c>
      <c r="G235" s="114" t="s">
        <v>1112</v>
      </c>
      <c r="H235" s="117">
        <v>1</v>
      </c>
      <c r="I235" s="114" t="s">
        <v>1113</v>
      </c>
      <c r="J235" s="190">
        <v>106116</v>
      </c>
      <c r="K235" s="190">
        <v>106116</v>
      </c>
      <c r="L235" s="114" t="s">
        <v>1114</v>
      </c>
      <c r="M235" s="188">
        <v>114605.28000000001</v>
      </c>
      <c r="N235" s="114" t="s">
        <v>1205</v>
      </c>
      <c r="O235" s="182" t="s">
        <v>1237</v>
      </c>
      <c r="P235" s="67" t="str">
        <f t="shared" si="20"/>
        <v>T3</v>
      </c>
      <c r="Q235" s="181">
        <f t="shared" si="21"/>
        <v>-106116</v>
      </c>
      <c r="R235" s="183">
        <f t="shared" si="22"/>
        <v>-114605</v>
      </c>
      <c r="S235" s="183"/>
      <c r="T235" s="183"/>
    </row>
    <row r="236" spans="1:20" x14ac:dyDescent="0.25">
      <c r="A236" s="114" t="s">
        <v>1108</v>
      </c>
      <c r="B236" s="114" t="s">
        <v>1109</v>
      </c>
      <c r="C236" s="114" t="s">
        <v>1332</v>
      </c>
      <c r="D236" s="116">
        <v>46090</v>
      </c>
      <c r="E236" s="116">
        <v>46090</v>
      </c>
      <c r="F236" s="114" t="s">
        <v>1127</v>
      </c>
      <c r="G236" s="114" t="s">
        <v>1128</v>
      </c>
      <c r="H236" s="117">
        <v>1</v>
      </c>
      <c r="I236" s="114" t="s">
        <v>1129</v>
      </c>
      <c r="J236" s="190">
        <v>30884</v>
      </c>
      <c r="K236" s="190">
        <v>30884</v>
      </c>
      <c r="L236" s="114" t="s">
        <v>1114</v>
      </c>
      <c r="M236" s="188">
        <v>33354.720000000001</v>
      </c>
      <c r="N236" s="114" t="s">
        <v>1211</v>
      </c>
      <c r="O236" s="182" t="s">
        <v>1237</v>
      </c>
      <c r="P236" s="67" t="str">
        <f t="shared" si="20"/>
        <v>T3</v>
      </c>
      <c r="Q236" s="181">
        <f t="shared" si="21"/>
        <v>-30884</v>
      </c>
      <c r="R236" s="183">
        <f t="shared" si="22"/>
        <v>-33355</v>
      </c>
      <c r="S236" s="183"/>
      <c r="T236" s="183"/>
    </row>
    <row r="237" spans="1:20" x14ac:dyDescent="0.25">
      <c r="A237" s="114" t="s">
        <v>1108</v>
      </c>
      <c r="B237" s="114" t="s">
        <v>1109</v>
      </c>
      <c r="C237" s="114" t="s">
        <v>1333</v>
      </c>
      <c r="D237" s="116">
        <v>46090</v>
      </c>
      <c r="E237" s="116">
        <v>46090</v>
      </c>
      <c r="F237" s="114" t="s">
        <v>1123</v>
      </c>
      <c r="G237" s="114" t="s">
        <v>1124</v>
      </c>
      <c r="H237" s="117">
        <v>1</v>
      </c>
      <c r="I237" s="114" t="s">
        <v>1113</v>
      </c>
      <c r="J237" s="190">
        <v>16759</v>
      </c>
      <c r="K237" s="190">
        <v>16759</v>
      </c>
      <c r="L237" s="114" t="s">
        <v>1114</v>
      </c>
      <c r="M237" s="188">
        <v>18099.72</v>
      </c>
      <c r="N237" s="114" t="s">
        <v>1211</v>
      </c>
      <c r="O237" s="182" t="s">
        <v>1237</v>
      </c>
      <c r="P237" s="67" t="str">
        <f t="shared" si="20"/>
        <v>T3</v>
      </c>
      <c r="Q237" s="181">
        <f t="shared" si="21"/>
        <v>-16759</v>
      </c>
      <c r="R237" s="183">
        <f t="shared" si="22"/>
        <v>-18100</v>
      </c>
      <c r="S237" s="183"/>
      <c r="T237" s="183"/>
    </row>
    <row r="238" spans="1:20" x14ac:dyDescent="0.25">
      <c r="A238" s="114" t="s">
        <v>1108</v>
      </c>
      <c r="B238" s="114" t="s">
        <v>1109</v>
      </c>
      <c r="C238" s="114" t="s">
        <v>1334</v>
      </c>
      <c r="D238" s="116">
        <v>46100</v>
      </c>
      <c r="E238" s="116">
        <v>46100</v>
      </c>
      <c r="F238" s="114" t="s">
        <v>1127</v>
      </c>
      <c r="G238" s="114" t="s">
        <v>1128</v>
      </c>
      <c r="H238" s="117">
        <v>1</v>
      </c>
      <c r="I238" s="114" t="s">
        <v>1129</v>
      </c>
      <c r="J238" s="190">
        <v>30884</v>
      </c>
      <c r="K238" s="190">
        <v>30884</v>
      </c>
      <c r="L238" s="114" t="s">
        <v>1114</v>
      </c>
      <c r="M238" s="188">
        <v>33354.720000000001</v>
      </c>
      <c r="N238" s="114" t="s">
        <v>1211</v>
      </c>
      <c r="O238" s="182" t="s">
        <v>1237</v>
      </c>
      <c r="P238" s="67" t="str">
        <f t="shared" si="20"/>
        <v>T3</v>
      </c>
      <c r="Q238" s="181">
        <f t="shared" si="21"/>
        <v>-30884</v>
      </c>
      <c r="R238" s="183">
        <f t="shared" si="22"/>
        <v>-33355</v>
      </c>
      <c r="S238" s="183"/>
      <c r="T238" s="183"/>
    </row>
    <row r="239" spans="1:20" x14ac:dyDescent="0.25">
      <c r="A239" s="114" t="s">
        <v>1108</v>
      </c>
      <c r="B239" s="114" t="s">
        <v>1109</v>
      </c>
      <c r="C239" s="114" t="s">
        <v>1335</v>
      </c>
      <c r="D239" s="116">
        <v>46082</v>
      </c>
      <c r="E239" s="116">
        <v>46082</v>
      </c>
      <c r="F239" s="114" t="s">
        <v>1123</v>
      </c>
      <c r="G239" s="114" t="s">
        <v>1124</v>
      </c>
      <c r="H239" s="117">
        <v>2</v>
      </c>
      <c r="I239" s="114" t="s">
        <v>1113</v>
      </c>
      <c r="J239" s="190">
        <v>16759</v>
      </c>
      <c r="K239" s="190">
        <v>33518</v>
      </c>
      <c r="L239" s="114" t="s">
        <v>1114</v>
      </c>
      <c r="M239" s="188">
        <v>36199.440000000002</v>
      </c>
      <c r="N239" s="114" t="s">
        <v>1217</v>
      </c>
      <c r="O239" s="182" t="s">
        <v>1237</v>
      </c>
      <c r="P239" s="67" t="str">
        <f t="shared" si="20"/>
        <v>T3</v>
      </c>
      <c r="Q239" s="181">
        <f t="shared" si="21"/>
        <v>-33518</v>
      </c>
      <c r="R239" s="183">
        <f t="shared" si="22"/>
        <v>-36199</v>
      </c>
      <c r="S239" s="183"/>
      <c r="T239" s="183"/>
    </row>
    <row r="240" spans="1:20" x14ac:dyDescent="0.25">
      <c r="A240" s="114" t="s">
        <v>1108</v>
      </c>
      <c r="B240" s="114" t="s">
        <v>1109</v>
      </c>
      <c r="C240" s="114" t="s">
        <v>1336</v>
      </c>
      <c r="D240" s="116">
        <v>46082</v>
      </c>
      <c r="E240" s="116">
        <v>46082</v>
      </c>
      <c r="F240" s="114" t="s">
        <v>1123</v>
      </c>
      <c r="G240" s="114" t="s">
        <v>1124</v>
      </c>
      <c r="H240" s="117">
        <v>1</v>
      </c>
      <c r="I240" s="114" t="s">
        <v>1113</v>
      </c>
      <c r="J240" s="190">
        <v>16759</v>
      </c>
      <c r="K240" s="190">
        <v>16759</v>
      </c>
      <c r="L240" s="114" t="s">
        <v>1114</v>
      </c>
      <c r="M240" s="188">
        <v>18099.72</v>
      </c>
      <c r="N240" s="114" t="s">
        <v>1217</v>
      </c>
      <c r="O240" s="182" t="s">
        <v>1237</v>
      </c>
      <c r="P240" s="67" t="str">
        <f t="shared" si="20"/>
        <v>T3</v>
      </c>
      <c r="Q240" s="181">
        <f t="shared" si="21"/>
        <v>-16759</v>
      </c>
      <c r="R240" s="183">
        <f t="shared" si="22"/>
        <v>-18100</v>
      </c>
      <c r="S240" s="183"/>
      <c r="T240" s="183"/>
    </row>
    <row r="241" spans="1:20" x14ac:dyDescent="0.25">
      <c r="A241" s="114" t="s">
        <v>1108</v>
      </c>
      <c r="B241" s="114" t="s">
        <v>1109</v>
      </c>
      <c r="C241" s="114" t="s">
        <v>1337</v>
      </c>
      <c r="D241" s="116">
        <v>46082</v>
      </c>
      <c r="E241" s="116">
        <v>46082</v>
      </c>
      <c r="F241" s="114" t="s">
        <v>1127</v>
      </c>
      <c r="G241" s="114" t="s">
        <v>1128</v>
      </c>
      <c r="H241" s="117">
        <v>1</v>
      </c>
      <c r="I241" s="114" t="s">
        <v>1129</v>
      </c>
      <c r="J241" s="190">
        <v>30884</v>
      </c>
      <c r="K241" s="190">
        <v>30884</v>
      </c>
      <c r="L241" s="114" t="s">
        <v>1114</v>
      </c>
      <c r="M241" s="188">
        <v>33354.720000000001</v>
      </c>
      <c r="N241" s="114" t="s">
        <v>1217</v>
      </c>
      <c r="O241" s="182" t="s">
        <v>1237</v>
      </c>
      <c r="P241" s="67" t="str">
        <f t="shared" si="20"/>
        <v>T3</v>
      </c>
      <c r="Q241" s="181">
        <f t="shared" si="21"/>
        <v>-30884</v>
      </c>
      <c r="R241" s="183">
        <f t="shared" si="22"/>
        <v>-33355</v>
      </c>
      <c r="S241" s="183"/>
      <c r="T241" s="183"/>
    </row>
    <row r="242" spans="1:20" x14ac:dyDescent="0.25">
      <c r="A242" s="114" t="s">
        <v>1108</v>
      </c>
      <c r="B242" s="114" t="s">
        <v>1109</v>
      </c>
      <c r="C242" s="114" t="s">
        <v>1338</v>
      </c>
      <c r="D242" s="116">
        <v>46093</v>
      </c>
      <c r="E242" s="116">
        <v>46093</v>
      </c>
      <c r="F242" s="114" t="s">
        <v>1111</v>
      </c>
      <c r="G242" s="114" t="s">
        <v>1112</v>
      </c>
      <c r="H242" s="117">
        <v>1</v>
      </c>
      <c r="I242" s="114" t="s">
        <v>1113</v>
      </c>
      <c r="J242" s="190">
        <v>106116</v>
      </c>
      <c r="K242" s="190">
        <v>106116</v>
      </c>
      <c r="L242" s="114" t="s">
        <v>1114</v>
      </c>
      <c r="M242" s="188">
        <v>114605.28000000001</v>
      </c>
      <c r="N242" s="114" t="s">
        <v>1233</v>
      </c>
      <c r="O242" s="182" t="s">
        <v>1231</v>
      </c>
      <c r="P242" s="67" t="str">
        <f t="shared" si="20"/>
        <v>T3</v>
      </c>
      <c r="Q242" s="181">
        <f t="shared" si="21"/>
        <v>-106116</v>
      </c>
      <c r="R242" s="183">
        <f t="shared" si="22"/>
        <v>-114605</v>
      </c>
      <c r="S242" s="183"/>
      <c r="T242" s="183"/>
    </row>
    <row r="243" spans="1:20" x14ac:dyDescent="0.25">
      <c r="A243" s="118" t="s">
        <v>1234</v>
      </c>
      <c r="B243" s="114"/>
      <c r="C243" s="119"/>
      <c r="D243" s="120"/>
      <c r="E243" s="120"/>
      <c r="F243" s="119"/>
      <c r="G243" s="119"/>
      <c r="H243" s="121"/>
      <c r="I243" s="119"/>
      <c r="J243" s="191"/>
      <c r="K243" s="191">
        <v>6411497</v>
      </c>
      <c r="L243" s="119"/>
      <c r="M243" s="189">
        <v>6924416.7600000026</v>
      </c>
      <c r="N243" s="119"/>
      <c r="O243" s="180"/>
      <c r="Q243" s="181">
        <f t="shared" ref="Q243:Q306" si="23">-(J243*H243)</f>
        <v>0</v>
      </c>
      <c r="R243" s="183">
        <f t="shared" ref="R243:R306" si="24">ROUND((Q243*8%)+Q243,0)</f>
        <v>0</v>
      </c>
      <c r="S243" s="183"/>
      <c r="T243" s="183"/>
    </row>
    <row r="244" spans="1:20" x14ac:dyDescent="0.25">
      <c r="A244" s="159" t="s">
        <v>1108</v>
      </c>
      <c r="B244" s="159" t="s">
        <v>1109</v>
      </c>
      <c r="C244" s="159" t="s">
        <v>1578</v>
      </c>
      <c r="D244" s="160">
        <v>46135</v>
      </c>
      <c r="E244" s="160">
        <v>46135</v>
      </c>
      <c r="F244" s="159" t="s">
        <v>1127</v>
      </c>
      <c r="G244" s="159" t="s">
        <v>1128</v>
      </c>
      <c r="H244" s="201">
        <v>1</v>
      </c>
      <c r="I244" s="159" t="s">
        <v>1129</v>
      </c>
      <c r="J244" s="190">
        <v>37664</v>
      </c>
      <c r="K244" s="190">
        <v>37664</v>
      </c>
      <c r="L244" s="159" t="s">
        <v>1114</v>
      </c>
      <c r="M244" s="190">
        <v>40677.120000000003</v>
      </c>
      <c r="N244" s="159" t="s">
        <v>1501</v>
      </c>
      <c r="O244" s="182" t="s">
        <v>1237</v>
      </c>
      <c r="P244" s="67" t="str">
        <f t="shared" si="20"/>
        <v>T4</v>
      </c>
      <c r="Q244" s="181">
        <f t="shared" si="23"/>
        <v>-37664</v>
      </c>
      <c r="R244" s="183">
        <f t="shared" si="24"/>
        <v>-40677</v>
      </c>
      <c r="S244" s="183"/>
      <c r="T244" s="183"/>
    </row>
    <row r="245" spans="1:20" x14ac:dyDescent="0.25">
      <c r="A245" s="159" t="s">
        <v>1108</v>
      </c>
      <c r="B245" s="159" t="s">
        <v>1109</v>
      </c>
      <c r="C245" s="159" t="s">
        <v>1579</v>
      </c>
      <c r="D245" s="160">
        <v>46132</v>
      </c>
      <c r="E245" s="160">
        <v>46132</v>
      </c>
      <c r="F245" s="159" t="s">
        <v>1111</v>
      </c>
      <c r="G245" s="159" t="s">
        <v>1112</v>
      </c>
      <c r="H245" s="201">
        <v>1</v>
      </c>
      <c r="I245" s="159" t="s">
        <v>1113</v>
      </c>
      <c r="J245" s="190">
        <v>106116</v>
      </c>
      <c r="K245" s="190">
        <v>106116</v>
      </c>
      <c r="L245" s="159" t="s">
        <v>1114</v>
      </c>
      <c r="M245" s="190">
        <v>114605.28000000001</v>
      </c>
      <c r="N245" s="159" t="s">
        <v>1120</v>
      </c>
      <c r="O245" s="182" t="s">
        <v>1237</v>
      </c>
      <c r="P245" s="67" t="str">
        <f t="shared" si="20"/>
        <v>T4</v>
      </c>
      <c r="Q245" s="181">
        <f t="shared" si="23"/>
        <v>-106116</v>
      </c>
      <c r="R245" s="183">
        <f t="shared" si="24"/>
        <v>-114605</v>
      </c>
      <c r="S245" s="183"/>
      <c r="T245" s="183"/>
    </row>
    <row r="246" spans="1:20" x14ac:dyDescent="0.25">
      <c r="A246" s="159" t="s">
        <v>1108</v>
      </c>
      <c r="B246" s="159" t="s">
        <v>1109</v>
      </c>
      <c r="C246" s="159" t="s">
        <v>1580</v>
      </c>
      <c r="D246" s="160">
        <v>46141</v>
      </c>
      <c r="E246" s="160">
        <v>46141</v>
      </c>
      <c r="F246" s="159" t="s">
        <v>1127</v>
      </c>
      <c r="G246" s="159" t="s">
        <v>1128</v>
      </c>
      <c r="H246" s="201">
        <v>2</v>
      </c>
      <c r="I246" s="159" t="s">
        <v>1129</v>
      </c>
      <c r="J246" s="190">
        <v>37664</v>
      </c>
      <c r="K246" s="190">
        <v>75328</v>
      </c>
      <c r="L246" s="159" t="s">
        <v>1114</v>
      </c>
      <c r="M246" s="190">
        <v>81354.240000000005</v>
      </c>
      <c r="N246" s="159" t="s">
        <v>1120</v>
      </c>
      <c r="O246" s="182" t="s">
        <v>1237</v>
      </c>
      <c r="P246" s="67" t="str">
        <f t="shared" si="20"/>
        <v>T4</v>
      </c>
      <c r="Q246" s="181">
        <f t="shared" si="23"/>
        <v>-75328</v>
      </c>
      <c r="R246" s="183">
        <f t="shared" si="24"/>
        <v>-81354</v>
      </c>
      <c r="S246" s="183"/>
      <c r="T246" s="183"/>
    </row>
    <row r="247" spans="1:20" x14ac:dyDescent="0.25">
      <c r="A247" s="159" t="s">
        <v>1108</v>
      </c>
      <c r="B247" s="159" t="s">
        <v>1109</v>
      </c>
      <c r="C247" s="159" t="s">
        <v>1581</v>
      </c>
      <c r="D247" s="160">
        <v>46134</v>
      </c>
      <c r="E247" s="160">
        <v>46134</v>
      </c>
      <c r="F247" s="159" t="s">
        <v>1127</v>
      </c>
      <c r="G247" s="159" t="s">
        <v>1128</v>
      </c>
      <c r="H247" s="201">
        <v>1</v>
      </c>
      <c r="I247" s="159" t="s">
        <v>1129</v>
      </c>
      <c r="J247" s="190">
        <v>37664</v>
      </c>
      <c r="K247" s="190">
        <v>37664</v>
      </c>
      <c r="L247" s="159" t="s">
        <v>1114</v>
      </c>
      <c r="M247" s="190">
        <v>40677.120000000003</v>
      </c>
      <c r="N247" s="159" t="s">
        <v>1345</v>
      </c>
      <c r="O247" s="182" t="s">
        <v>1237</v>
      </c>
      <c r="P247" s="67" t="str">
        <f t="shared" si="20"/>
        <v>T4</v>
      </c>
      <c r="Q247" s="181">
        <f t="shared" si="23"/>
        <v>-37664</v>
      </c>
      <c r="R247" s="183">
        <f t="shared" si="24"/>
        <v>-40677</v>
      </c>
      <c r="S247" s="183"/>
      <c r="T247" s="183"/>
    </row>
    <row r="248" spans="1:20" x14ac:dyDescent="0.25">
      <c r="A248" s="159" t="s">
        <v>1108</v>
      </c>
      <c r="B248" s="159" t="s">
        <v>1109</v>
      </c>
      <c r="C248" s="159" t="s">
        <v>1582</v>
      </c>
      <c r="D248" s="160">
        <v>46134</v>
      </c>
      <c r="E248" s="160">
        <v>46134</v>
      </c>
      <c r="F248" s="159" t="s">
        <v>1123</v>
      </c>
      <c r="G248" s="159" t="s">
        <v>1124</v>
      </c>
      <c r="H248" s="201">
        <v>1</v>
      </c>
      <c r="I248" s="159" t="s">
        <v>1113</v>
      </c>
      <c r="J248" s="190">
        <v>19717</v>
      </c>
      <c r="K248" s="190">
        <v>19717</v>
      </c>
      <c r="L248" s="159" t="s">
        <v>1114</v>
      </c>
      <c r="M248" s="190">
        <v>21294.36</v>
      </c>
      <c r="N248" s="159" t="s">
        <v>1345</v>
      </c>
      <c r="O248" s="182" t="s">
        <v>1237</v>
      </c>
      <c r="P248" s="67" t="str">
        <f t="shared" si="20"/>
        <v>T4</v>
      </c>
      <c r="Q248" s="181">
        <f t="shared" si="23"/>
        <v>-19717</v>
      </c>
      <c r="R248" s="183">
        <f t="shared" si="24"/>
        <v>-21294</v>
      </c>
      <c r="S248" s="183"/>
      <c r="T248" s="183"/>
    </row>
    <row r="249" spans="1:20" x14ac:dyDescent="0.25">
      <c r="A249" s="159" t="s">
        <v>1108</v>
      </c>
      <c r="B249" s="159" t="s">
        <v>1109</v>
      </c>
      <c r="C249" s="159" t="s">
        <v>1583</v>
      </c>
      <c r="D249" s="160">
        <v>46134</v>
      </c>
      <c r="E249" s="160">
        <v>46134</v>
      </c>
      <c r="F249" s="159" t="s">
        <v>1123</v>
      </c>
      <c r="G249" s="159" t="s">
        <v>1124</v>
      </c>
      <c r="H249" s="201">
        <v>1</v>
      </c>
      <c r="I249" s="159" t="s">
        <v>1113</v>
      </c>
      <c r="J249" s="190">
        <v>19717</v>
      </c>
      <c r="K249" s="190">
        <v>19717</v>
      </c>
      <c r="L249" s="159" t="s">
        <v>1114</v>
      </c>
      <c r="M249" s="190">
        <v>21294.36</v>
      </c>
      <c r="N249" s="159" t="s">
        <v>1353</v>
      </c>
      <c r="O249" s="182" t="s">
        <v>1237</v>
      </c>
      <c r="P249" s="67" t="str">
        <f t="shared" si="20"/>
        <v>T4</v>
      </c>
      <c r="Q249" s="181">
        <f t="shared" si="23"/>
        <v>-19717</v>
      </c>
      <c r="R249" s="183">
        <f t="shared" si="24"/>
        <v>-21294</v>
      </c>
      <c r="S249" s="183"/>
      <c r="T249" s="183"/>
    </row>
    <row r="250" spans="1:20" x14ac:dyDescent="0.25">
      <c r="A250" s="159" t="s">
        <v>1108</v>
      </c>
      <c r="B250" s="159" t="s">
        <v>1109</v>
      </c>
      <c r="C250" s="159" t="s">
        <v>1584</v>
      </c>
      <c r="D250" s="160">
        <v>46134</v>
      </c>
      <c r="E250" s="160">
        <v>46134</v>
      </c>
      <c r="F250" s="159" t="s">
        <v>1127</v>
      </c>
      <c r="G250" s="159" t="s">
        <v>1128</v>
      </c>
      <c r="H250" s="201">
        <v>1</v>
      </c>
      <c r="I250" s="159" t="s">
        <v>1129</v>
      </c>
      <c r="J250" s="190">
        <v>37664</v>
      </c>
      <c r="K250" s="190">
        <v>37664</v>
      </c>
      <c r="L250" s="159" t="s">
        <v>1114</v>
      </c>
      <c r="M250" s="190">
        <v>40677.120000000003</v>
      </c>
      <c r="N250" s="159" t="s">
        <v>1353</v>
      </c>
      <c r="O250" s="182" t="s">
        <v>1237</v>
      </c>
      <c r="P250" s="67" t="str">
        <f t="shared" si="20"/>
        <v>T4</v>
      </c>
      <c r="Q250" s="181">
        <f t="shared" si="23"/>
        <v>-37664</v>
      </c>
      <c r="R250" s="183">
        <f t="shared" si="24"/>
        <v>-40677</v>
      </c>
      <c r="S250" s="183"/>
      <c r="T250" s="183"/>
    </row>
    <row r="251" spans="1:20" x14ac:dyDescent="0.25">
      <c r="A251" s="159" t="s">
        <v>1108</v>
      </c>
      <c r="B251" s="159" t="s">
        <v>1109</v>
      </c>
      <c r="C251" s="159" t="s">
        <v>1585</v>
      </c>
      <c r="D251" s="160">
        <v>46120</v>
      </c>
      <c r="E251" s="160">
        <v>46120</v>
      </c>
      <c r="F251" s="159" t="s">
        <v>1111</v>
      </c>
      <c r="G251" s="159" t="s">
        <v>1112</v>
      </c>
      <c r="H251" s="201">
        <v>1</v>
      </c>
      <c r="I251" s="159" t="s">
        <v>1113</v>
      </c>
      <c r="J251" s="190">
        <v>106116</v>
      </c>
      <c r="K251" s="190">
        <v>106116</v>
      </c>
      <c r="L251" s="159" t="s">
        <v>1114</v>
      </c>
      <c r="M251" s="190">
        <v>114605.28000000001</v>
      </c>
      <c r="N251" s="159" t="s">
        <v>1137</v>
      </c>
      <c r="O251" s="182" t="s">
        <v>1237</v>
      </c>
      <c r="P251" s="67" t="str">
        <f t="shared" si="20"/>
        <v>T4</v>
      </c>
      <c r="Q251" s="181">
        <f t="shared" si="23"/>
        <v>-106116</v>
      </c>
      <c r="R251" s="183">
        <f t="shared" si="24"/>
        <v>-114605</v>
      </c>
      <c r="S251" s="183"/>
      <c r="T251" s="183"/>
    </row>
    <row r="252" spans="1:20" x14ac:dyDescent="0.25">
      <c r="A252" s="159" t="s">
        <v>1108</v>
      </c>
      <c r="B252" s="159" t="s">
        <v>1109</v>
      </c>
      <c r="C252" s="159" t="s">
        <v>1586</v>
      </c>
      <c r="D252" s="160">
        <v>46120</v>
      </c>
      <c r="E252" s="160">
        <v>46120</v>
      </c>
      <c r="F252" s="159" t="s">
        <v>1111</v>
      </c>
      <c r="G252" s="159" t="s">
        <v>1112</v>
      </c>
      <c r="H252" s="201">
        <v>2</v>
      </c>
      <c r="I252" s="159" t="s">
        <v>1113</v>
      </c>
      <c r="J252" s="190">
        <v>106116</v>
      </c>
      <c r="K252" s="190">
        <v>212232</v>
      </c>
      <c r="L252" s="159" t="s">
        <v>1114</v>
      </c>
      <c r="M252" s="190">
        <v>229210.56000000003</v>
      </c>
      <c r="N252" s="159" t="s">
        <v>1137</v>
      </c>
      <c r="O252" s="182" t="s">
        <v>1237</v>
      </c>
      <c r="P252" s="67" t="str">
        <f t="shared" si="20"/>
        <v>T4</v>
      </c>
      <c r="Q252" s="181">
        <f t="shared" si="23"/>
        <v>-212232</v>
      </c>
      <c r="R252" s="183">
        <f t="shared" si="24"/>
        <v>-229211</v>
      </c>
      <c r="S252" s="183"/>
      <c r="T252" s="183"/>
    </row>
    <row r="253" spans="1:20" x14ac:dyDescent="0.25">
      <c r="A253" s="159" t="s">
        <v>1108</v>
      </c>
      <c r="B253" s="159" t="s">
        <v>1109</v>
      </c>
      <c r="C253" s="159" t="s">
        <v>1587</v>
      </c>
      <c r="D253" s="160">
        <v>46140</v>
      </c>
      <c r="E253" s="160">
        <v>46140</v>
      </c>
      <c r="F253" s="159" t="s">
        <v>1127</v>
      </c>
      <c r="G253" s="159" t="s">
        <v>1128</v>
      </c>
      <c r="H253" s="201">
        <v>2</v>
      </c>
      <c r="I253" s="159" t="s">
        <v>1129</v>
      </c>
      <c r="J253" s="190">
        <v>37664</v>
      </c>
      <c r="K253" s="190">
        <v>75328</v>
      </c>
      <c r="L253" s="159" t="s">
        <v>1114</v>
      </c>
      <c r="M253" s="190">
        <v>81354.240000000005</v>
      </c>
      <c r="N253" s="159" t="s">
        <v>1137</v>
      </c>
      <c r="O253" s="182" t="s">
        <v>1237</v>
      </c>
      <c r="P253" s="67" t="str">
        <f t="shared" si="20"/>
        <v>T4</v>
      </c>
      <c r="Q253" s="181">
        <f t="shared" si="23"/>
        <v>-75328</v>
      </c>
      <c r="R253" s="183">
        <f t="shared" si="24"/>
        <v>-81354</v>
      </c>
      <c r="S253" s="183"/>
      <c r="T253" s="183"/>
    </row>
    <row r="254" spans="1:20" x14ac:dyDescent="0.25">
      <c r="A254" s="159" t="s">
        <v>1108</v>
      </c>
      <c r="B254" s="159" t="s">
        <v>1109</v>
      </c>
      <c r="C254" s="159" t="s">
        <v>1588</v>
      </c>
      <c r="D254" s="160">
        <v>46141</v>
      </c>
      <c r="E254" s="160">
        <v>46141</v>
      </c>
      <c r="F254" s="159" t="s">
        <v>1123</v>
      </c>
      <c r="G254" s="159" t="s">
        <v>1124</v>
      </c>
      <c r="H254" s="201">
        <v>2</v>
      </c>
      <c r="I254" s="159" t="s">
        <v>1113</v>
      </c>
      <c r="J254" s="190">
        <v>19717</v>
      </c>
      <c r="K254" s="190">
        <v>39434</v>
      </c>
      <c r="L254" s="159" t="s">
        <v>1114</v>
      </c>
      <c r="M254" s="190">
        <v>42588.72</v>
      </c>
      <c r="N254" s="159" t="s">
        <v>1137</v>
      </c>
      <c r="O254" s="182" t="s">
        <v>1237</v>
      </c>
      <c r="P254" s="67" t="str">
        <f t="shared" si="20"/>
        <v>T4</v>
      </c>
      <c r="Q254" s="181">
        <f t="shared" si="23"/>
        <v>-39434</v>
      </c>
      <c r="R254" s="183">
        <f t="shared" si="24"/>
        <v>-42589</v>
      </c>
      <c r="S254" s="183"/>
      <c r="T254" s="183"/>
    </row>
    <row r="255" spans="1:20" x14ac:dyDescent="0.25">
      <c r="A255" s="159" t="s">
        <v>1108</v>
      </c>
      <c r="B255" s="159" t="s">
        <v>1109</v>
      </c>
      <c r="C255" s="159" t="s">
        <v>1589</v>
      </c>
      <c r="D255" s="160">
        <v>46123</v>
      </c>
      <c r="E255" s="160">
        <v>46123</v>
      </c>
      <c r="F255" s="159" t="s">
        <v>1123</v>
      </c>
      <c r="G255" s="159" t="s">
        <v>1124</v>
      </c>
      <c r="H255" s="201">
        <v>1</v>
      </c>
      <c r="I255" s="159" t="s">
        <v>1113</v>
      </c>
      <c r="J255" s="190">
        <v>19717</v>
      </c>
      <c r="K255" s="190">
        <v>19717</v>
      </c>
      <c r="L255" s="159" t="s">
        <v>1114</v>
      </c>
      <c r="M255" s="190">
        <v>21294.36</v>
      </c>
      <c r="N255" s="159" t="s">
        <v>1143</v>
      </c>
      <c r="O255" s="182" t="s">
        <v>1237</v>
      </c>
      <c r="P255" s="67" t="str">
        <f t="shared" si="20"/>
        <v>T4</v>
      </c>
      <c r="Q255" s="181">
        <f t="shared" si="23"/>
        <v>-19717</v>
      </c>
      <c r="R255" s="183">
        <f t="shared" si="24"/>
        <v>-21294</v>
      </c>
      <c r="S255" s="183"/>
      <c r="T255" s="183"/>
    </row>
    <row r="256" spans="1:20" x14ac:dyDescent="0.25">
      <c r="A256" s="159" t="s">
        <v>1108</v>
      </c>
      <c r="B256" s="159" t="s">
        <v>1109</v>
      </c>
      <c r="C256" s="159" t="s">
        <v>1590</v>
      </c>
      <c r="D256" s="160">
        <v>46120</v>
      </c>
      <c r="E256" s="160">
        <v>46120</v>
      </c>
      <c r="F256" s="159" t="s">
        <v>1127</v>
      </c>
      <c r="G256" s="159" t="s">
        <v>1128</v>
      </c>
      <c r="H256" s="201">
        <v>1</v>
      </c>
      <c r="I256" s="159" t="s">
        <v>1129</v>
      </c>
      <c r="J256" s="190">
        <v>37664</v>
      </c>
      <c r="K256" s="190">
        <v>37664</v>
      </c>
      <c r="L256" s="159" t="s">
        <v>1114</v>
      </c>
      <c r="M256" s="190">
        <v>40677.120000000003</v>
      </c>
      <c r="N256" s="159" t="s">
        <v>1145</v>
      </c>
      <c r="O256" s="182" t="s">
        <v>1237</v>
      </c>
      <c r="P256" s="67" t="str">
        <f t="shared" si="20"/>
        <v>T4</v>
      </c>
      <c r="Q256" s="181">
        <f t="shared" si="23"/>
        <v>-37664</v>
      </c>
      <c r="R256" s="183">
        <f t="shared" si="24"/>
        <v>-40677</v>
      </c>
      <c r="S256" s="183"/>
      <c r="T256" s="183"/>
    </row>
    <row r="257" spans="1:20" x14ac:dyDescent="0.25">
      <c r="A257" s="159" t="s">
        <v>1108</v>
      </c>
      <c r="B257" s="159" t="s">
        <v>1109</v>
      </c>
      <c r="C257" s="159" t="s">
        <v>1591</v>
      </c>
      <c r="D257" s="160">
        <v>46113</v>
      </c>
      <c r="E257" s="160">
        <v>46113</v>
      </c>
      <c r="F257" s="159" t="s">
        <v>1111</v>
      </c>
      <c r="G257" s="159" t="s">
        <v>1112</v>
      </c>
      <c r="H257" s="201">
        <v>1</v>
      </c>
      <c r="I257" s="159" t="s">
        <v>1113</v>
      </c>
      <c r="J257" s="190">
        <v>106116</v>
      </c>
      <c r="K257" s="190">
        <v>106116</v>
      </c>
      <c r="L257" s="159" t="s">
        <v>1114</v>
      </c>
      <c r="M257" s="190">
        <v>114605.28000000001</v>
      </c>
      <c r="N257" s="159" t="s">
        <v>1156</v>
      </c>
      <c r="O257" s="182" t="s">
        <v>1237</v>
      </c>
      <c r="P257" s="67" t="str">
        <f t="shared" si="20"/>
        <v>T4</v>
      </c>
      <c r="Q257" s="181">
        <f t="shared" si="23"/>
        <v>-106116</v>
      </c>
      <c r="R257" s="183">
        <f t="shared" si="24"/>
        <v>-114605</v>
      </c>
      <c r="S257" s="183"/>
      <c r="T257" s="183"/>
    </row>
    <row r="258" spans="1:20" x14ac:dyDescent="0.25">
      <c r="A258" s="159" t="s">
        <v>1108</v>
      </c>
      <c r="B258" s="159" t="s">
        <v>1109</v>
      </c>
      <c r="C258" s="159" t="s">
        <v>1592</v>
      </c>
      <c r="D258" s="160">
        <v>46120</v>
      </c>
      <c r="E258" s="160">
        <v>46120</v>
      </c>
      <c r="F258" s="159" t="s">
        <v>1111</v>
      </c>
      <c r="G258" s="159" t="s">
        <v>1112</v>
      </c>
      <c r="H258" s="201">
        <v>1</v>
      </c>
      <c r="I258" s="159" t="s">
        <v>1113</v>
      </c>
      <c r="J258" s="190">
        <v>106116</v>
      </c>
      <c r="K258" s="190">
        <v>106116</v>
      </c>
      <c r="L258" s="159" t="s">
        <v>1114</v>
      </c>
      <c r="M258" s="190">
        <v>114605.28000000001</v>
      </c>
      <c r="N258" s="159" t="s">
        <v>1156</v>
      </c>
      <c r="O258" s="182" t="s">
        <v>1237</v>
      </c>
      <c r="P258" s="67" t="str">
        <f t="shared" si="20"/>
        <v>T4</v>
      </c>
      <c r="Q258" s="181">
        <f t="shared" si="23"/>
        <v>-106116</v>
      </c>
      <c r="R258" s="183">
        <f t="shared" si="24"/>
        <v>-114605</v>
      </c>
      <c r="S258" s="183"/>
      <c r="T258" s="183"/>
    </row>
    <row r="259" spans="1:20" x14ac:dyDescent="0.25">
      <c r="A259" s="159" t="s">
        <v>1108</v>
      </c>
      <c r="B259" s="159" t="s">
        <v>1109</v>
      </c>
      <c r="C259" s="159" t="s">
        <v>1593</v>
      </c>
      <c r="D259" s="160">
        <v>46134</v>
      </c>
      <c r="E259" s="160">
        <v>46134</v>
      </c>
      <c r="F259" s="159" t="s">
        <v>1111</v>
      </c>
      <c r="G259" s="159" t="s">
        <v>1112</v>
      </c>
      <c r="H259" s="201">
        <v>1</v>
      </c>
      <c r="I259" s="159" t="s">
        <v>1113</v>
      </c>
      <c r="J259" s="190">
        <v>106116</v>
      </c>
      <c r="K259" s="190">
        <v>106116</v>
      </c>
      <c r="L259" s="159" t="s">
        <v>1114</v>
      </c>
      <c r="M259" s="190">
        <v>114605.28000000001</v>
      </c>
      <c r="N259" s="159" t="s">
        <v>1431</v>
      </c>
      <c r="O259" s="182" t="s">
        <v>1237</v>
      </c>
      <c r="P259" s="67" t="str">
        <f t="shared" si="20"/>
        <v>T4</v>
      </c>
      <c r="Q259" s="181">
        <f t="shared" si="23"/>
        <v>-106116</v>
      </c>
      <c r="R259" s="183">
        <f t="shared" si="24"/>
        <v>-114605</v>
      </c>
      <c r="S259" s="183"/>
      <c r="T259" s="183"/>
    </row>
    <row r="260" spans="1:20" x14ac:dyDescent="0.25">
      <c r="A260" s="159" t="s">
        <v>1108</v>
      </c>
      <c r="B260" s="159" t="s">
        <v>1109</v>
      </c>
      <c r="C260" s="159" t="s">
        <v>1594</v>
      </c>
      <c r="D260" s="160">
        <v>46135</v>
      </c>
      <c r="E260" s="160">
        <v>46135</v>
      </c>
      <c r="F260" s="159" t="s">
        <v>1127</v>
      </c>
      <c r="G260" s="159" t="s">
        <v>1128</v>
      </c>
      <c r="H260" s="201">
        <v>1</v>
      </c>
      <c r="I260" s="159" t="s">
        <v>1129</v>
      </c>
      <c r="J260" s="190">
        <v>37664</v>
      </c>
      <c r="K260" s="190">
        <v>37664</v>
      </c>
      <c r="L260" s="159" t="s">
        <v>1114</v>
      </c>
      <c r="M260" s="190">
        <v>40677.120000000003</v>
      </c>
      <c r="N260" s="159" t="s">
        <v>1595</v>
      </c>
      <c r="O260" s="182" t="s">
        <v>1237</v>
      </c>
      <c r="P260" s="67" t="str">
        <f t="shared" si="20"/>
        <v>T4</v>
      </c>
      <c r="Q260" s="181">
        <f t="shared" si="23"/>
        <v>-37664</v>
      </c>
      <c r="R260" s="183">
        <f t="shared" si="24"/>
        <v>-40677</v>
      </c>
      <c r="S260" s="183"/>
      <c r="T260" s="183"/>
    </row>
    <row r="261" spans="1:20" x14ac:dyDescent="0.25">
      <c r="A261" s="159" t="s">
        <v>1108</v>
      </c>
      <c r="B261" s="159" t="s">
        <v>1109</v>
      </c>
      <c r="C261" s="159" t="s">
        <v>1596</v>
      </c>
      <c r="D261" s="160">
        <v>46134</v>
      </c>
      <c r="E261" s="160">
        <v>46134</v>
      </c>
      <c r="F261" s="159" t="s">
        <v>1123</v>
      </c>
      <c r="G261" s="159" t="s">
        <v>1124</v>
      </c>
      <c r="H261" s="201">
        <v>1</v>
      </c>
      <c r="I261" s="159" t="s">
        <v>1113</v>
      </c>
      <c r="J261" s="190">
        <v>19717</v>
      </c>
      <c r="K261" s="190">
        <v>19717</v>
      </c>
      <c r="L261" s="159" t="s">
        <v>1114</v>
      </c>
      <c r="M261" s="190">
        <v>21294.36</v>
      </c>
      <c r="N261" s="159" t="s">
        <v>1169</v>
      </c>
      <c r="O261" s="182" t="s">
        <v>1237</v>
      </c>
      <c r="P261" s="67" t="str">
        <f t="shared" si="20"/>
        <v>T4</v>
      </c>
      <c r="Q261" s="181">
        <f t="shared" si="23"/>
        <v>-19717</v>
      </c>
      <c r="R261" s="183">
        <f t="shared" si="24"/>
        <v>-21294</v>
      </c>
      <c r="S261" s="183"/>
      <c r="T261" s="183"/>
    </row>
    <row r="262" spans="1:20" x14ac:dyDescent="0.25">
      <c r="A262" s="159" t="s">
        <v>1108</v>
      </c>
      <c r="B262" s="159" t="s">
        <v>1109</v>
      </c>
      <c r="C262" s="159" t="s">
        <v>1597</v>
      </c>
      <c r="D262" s="160">
        <v>46132</v>
      </c>
      <c r="E262" s="160">
        <v>46132</v>
      </c>
      <c r="F262" s="159" t="s">
        <v>1123</v>
      </c>
      <c r="G262" s="159" t="s">
        <v>1124</v>
      </c>
      <c r="H262" s="201">
        <v>1</v>
      </c>
      <c r="I262" s="159" t="s">
        <v>1113</v>
      </c>
      <c r="J262" s="190">
        <v>19717</v>
      </c>
      <c r="K262" s="190">
        <v>19717</v>
      </c>
      <c r="L262" s="159" t="s">
        <v>1114</v>
      </c>
      <c r="M262" s="190">
        <v>21294.36</v>
      </c>
      <c r="N262" s="159" t="s">
        <v>1174</v>
      </c>
      <c r="O262" s="182" t="s">
        <v>1237</v>
      </c>
      <c r="P262" s="67" t="str">
        <f t="shared" si="20"/>
        <v>T4</v>
      </c>
      <c r="Q262" s="181">
        <f t="shared" si="23"/>
        <v>-19717</v>
      </c>
      <c r="R262" s="183">
        <f t="shared" si="24"/>
        <v>-21294</v>
      </c>
      <c r="S262" s="183"/>
      <c r="T262" s="183"/>
    </row>
    <row r="263" spans="1:20" x14ac:dyDescent="0.25">
      <c r="A263" s="159" t="s">
        <v>1108</v>
      </c>
      <c r="B263" s="159" t="s">
        <v>1109</v>
      </c>
      <c r="C263" s="159" t="s">
        <v>1598</v>
      </c>
      <c r="D263" s="160">
        <v>46114</v>
      </c>
      <c r="E263" s="160">
        <v>46114</v>
      </c>
      <c r="F263" s="159" t="s">
        <v>1123</v>
      </c>
      <c r="G263" s="159" t="s">
        <v>1124</v>
      </c>
      <c r="H263" s="201">
        <v>1</v>
      </c>
      <c r="I263" s="159" t="s">
        <v>1113</v>
      </c>
      <c r="J263" s="190">
        <v>16759</v>
      </c>
      <c r="K263" s="190">
        <v>16759</v>
      </c>
      <c r="L263" s="159" t="s">
        <v>1114</v>
      </c>
      <c r="M263" s="190">
        <v>18099.72</v>
      </c>
      <c r="N263" s="159" t="s">
        <v>1178</v>
      </c>
      <c r="O263" s="182" t="s">
        <v>1237</v>
      </c>
      <c r="P263" s="67" t="str">
        <f t="shared" si="20"/>
        <v>T4</v>
      </c>
      <c r="Q263" s="181">
        <f t="shared" si="23"/>
        <v>-16759</v>
      </c>
      <c r="R263" s="183">
        <f t="shared" si="24"/>
        <v>-18100</v>
      </c>
      <c r="S263" s="183"/>
      <c r="T263" s="183"/>
    </row>
    <row r="264" spans="1:20" x14ac:dyDescent="0.25">
      <c r="A264" s="159" t="s">
        <v>1108</v>
      </c>
      <c r="B264" s="159" t="s">
        <v>1109</v>
      </c>
      <c r="C264" s="159" t="s">
        <v>1599</v>
      </c>
      <c r="D264" s="160">
        <v>46114</v>
      </c>
      <c r="E264" s="160">
        <v>46114</v>
      </c>
      <c r="F264" s="159" t="s">
        <v>1127</v>
      </c>
      <c r="G264" s="159" t="s">
        <v>1128</v>
      </c>
      <c r="H264" s="201">
        <v>1</v>
      </c>
      <c r="I264" s="159" t="s">
        <v>1129</v>
      </c>
      <c r="J264" s="190">
        <v>37664</v>
      </c>
      <c r="K264" s="190">
        <v>37664</v>
      </c>
      <c r="L264" s="159" t="s">
        <v>1114</v>
      </c>
      <c r="M264" s="190">
        <v>40677.120000000003</v>
      </c>
      <c r="N264" s="159" t="s">
        <v>1178</v>
      </c>
      <c r="O264" s="182" t="s">
        <v>1237</v>
      </c>
      <c r="P264" s="67" t="str">
        <f t="shared" si="20"/>
        <v>T4</v>
      </c>
      <c r="Q264" s="181">
        <f t="shared" si="23"/>
        <v>-37664</v>
      </c>
      <c r="R264" s="183">
        <f t="shared" si="24"/>
        <v>-40677</v>
      </c>
      <c r="S264" s="183"/>
      <c r="T264" s="183"/>
    </row>
    <row r="265" spans="1:20" x14ac:dyDescent="0.25">
      <c r="A265" s="159" t="s">
        <v>1108</v>
      </c>
      <c r="B265" s="159" t="s">
        <v>1109</v>
      </c>
      <c r="C265" s="159" t="s">
        <v>1600</v>
      </c>
      <c r="D265" s="160">
        <v>46113</v>
      </c>
      <c r="E265" s="160">
        <v>46113</v>
      </c>
      <c r="F265" s="159" t="s">
        <v>1111</v>
      </c>
      <c r="G265" s="159" t="s">
        <v>1112</v>
      </c>
      <c r="H265" s="201">
        <v>1</v>
      </c>
      <c r="I265" s="159" t="s">
        <v>1113</v>
      </c>
      <c r="J265" s="190">
        <v>106116</v>
      </c>
      <c r="K265" s="190">
        <v>106116</v>
      </c>
      <c r="L265" s="159" t="s">
        <v>1114</v>
      </c>
      <c r="M265" s="190">
        <v>114605.28000000001</v>
      </c>
      <c r="N265" s="159" t="s">
        <v>1181</v>
      </c>
      <c r="O265" s="182" t="s">
        <v>1237</v>
      </c>
      <c r="P265" s="67" t="str">
        <f t="shared" si="20"/>
        <v>T4</v>
      </c>
      <c r="Q265" s="181">
        <f t="shared" si="23"/>
        <v>-106116</v>
      </c>
      <c r="R265" s="183">
        <f t="shared" si="24"/>
        <v>-114605</v>
      </c>
      <c r="S265" s="183"/>
      <c r="T265" s="183"/>
    </row>
    <row r="266" spans="1:20" x14ac:dyDescent="0.25">
      <c r="A266" s="159" t="s">
        <v>1108</v>
      </c>
      <c r="B266" s="159" t="s">
        <v>1109</v>
      </c>
      <c r="C266" s="159" t="s">
        <v>1601</v>
      </c>
      <c r="D266" s="160">
        <v>46122</v>
      </c>
      <c r="E266" s="160">
        <v>46122</v>
      </c>
      <c r="F266" s="159" t="s">
        <v>1123</v>
      </c>
      <c r="G266" s="159" t="s">
        <v>1124</v>
      </c>
      <c r="H266" s="201">
        <v>3</v>
      </c>
      <c r="I266" s="159" t="s">
        <v>1113</v>
      </c>
      <c r="J266" s="190">
        <v>19717</v>
      </c>
      <c r="K266" s="190">
        <v>59151</v>
      </c>
      <c r="L266" s="159" t="s">
        <v>1114</v>
      </c>
      <c r="M266" s="190">
        <v>63883.08</v>
      </c>
      <c r="N266" s="159" t="s">
        <v>1286</v>
      </c>
      <c r="O266" s="182" t="s">
        <v>1237</v>
      </c>
      <c r="P266" s="67" t="str">
        <f t="shared" si="20"/>
        <v>T4</v>
      </c>
      <c r="Q266" s="181">
        <f t="shared" si="23"/>
        <v>-59151</v>
      </c>
      <c r="R266" s="183">
        <f t="shared" si="24"/>
        <v>-63883</v>
      </c>
      <c r="S266" s="183"/>
      <c r="T266" s="183"/>
    </row>
    <row r="267" spans="1:20" x14ac:dyDescent="0.25">
      <c r="A267" s="159" t="s">
        <v>1108</v>
      </c>
      <c r="B267" s="159" t="s">
        <v>1109</v>
      </c>
      <c r="C267" s="159" t="s">
        <v>1601</v>
      </c>
      <c r="D267" s="160">
        <v>46122</v>
      </c>
      <c r="E267" s="160">
        <v>46122</v>
      </c>
      <c r="F267" s="159" t="s">
        <v>1127</v>
      </c>
      <c r="G267" s="159" t="s">
        <v>1128</v>
      </c>
      <c r="H267" s="201">
        <v>1</v>
      </c>
      <c r="I267" s="159" t="s">
        <v>1129</v>
      </c>
      <c r="J267" s="190">
        <v>37664</v>
      </c>
      <c r="K267" s="190">
        <v>37664</v>
      </c>
      <c r="L267" s="159" t="s">
        <v>1114</v>
      </c>
      <c r="M267" s="190">
        <v>40677.120000000003</v>
      </c>
      <c r="N267" s="159" t="s">
        <v>1286</v>
      </c>
      <c r="O267" s="182" t="s">
        <v>1237</v>
      </c>
      <c r="P267" s="67" t="str">
        <f t="shared" si="20"/>
        <v>T4</v>
      </c>
      <c r="Q267" s="181">
        <f t="shared" si="23"/>
        <v>-37664</v>
      </c>
      <c r="R267" s="183">
        <f t="shared" si="24"/>
        <v>-40677</v>
      </c>
      <c r="S267" s="183"/>
      <c r="T267" s="183"/>
    </row>
    <row r="268" spans="1:20" x14ac:dyDescent="0.25">
      <c r="A268" s="159" t="s">
        <v>1108</v>
      </c>
      <c r="B268" s="159" t="s">
        <v>1109</v>
      </c>
      <c r="C268" s="159" t="s">
        <v>1602</v>
      </c>
      <c r="D268" s="160">
        <v>46132</v>
      </c>
      <c r="E268" s="160">
        <v>46132</v>
      </c>
      <c r="F268" s="159" t="s">
        <v>1127</v>
      </c>
      <c r="G268" s="159" t="s">
        <v>1128</v>
      </c>
      <c r="H268" s="201">
        <v>1</v>
      </c>
      <c r="I268" s="159" t="s">
        <v>1129</v>
      </c>
      <c r="J268" s="190">
        <v>37664</v>
      </c>
      <c r="K268" s="190">
        <v>37664</v>
      </c>
      <c r="L268" s="159" t="s">
        <v>1114</v>
      </c>
      <c r="M268" s="190">
        <v>40677.120000000003</v>
      </c>
      <c r="N268" s="159" t="s">
        <v>1286</v>
      </c>
      <c r="O268" s="182" t="s">
        <v>1237</v>
      </c>
      <c r="P268" s="67" t="str">
        <f t="shared" si="20"/>
        <v>T4</v>
      </c>
      <c r="Q268" s="181">
        <f t="shared" si="23"/>
        <v>-37664</v>
      </c>
      <c r="R268" s="183">
        <f t="shared" si="24"/>
        <v>-40677</v>
      </c>
      <c r="S268" s="183"/>
      <c r="T268" s="183"/>
    </row>
    <row r="269" spans="1:20" x14ac:dyDescent="0.25">
      <c r="A269" s="159" t="s">
        <v>1108</v>
      </c>
      <c r="B269" s="159" t="s">
        <v>1109</v>
      </c>
      <c r="C269" s="159" t="s">
        <v>1603</v>
      </c>
      <c r="D269" s="160">
        <v>46126</v>
      </c>
      <c r="E269" s="160">
        <v>46126</v>
      </c>
      <c r="F269" s="159" t="s">
        <v>1127</v>
      </c>
      <c r="G269" s="159" t="s">
        <v>1128</v>
      </c>
      <c r="H269" s="201">
        <v>2</v>
      </c>
      <c r="I269" s="159" t="s">
        <v>1129</v>
      </c>
      <c r="J269" s="190">
        <v>37664</v>
      </c>
      <c r="K269" s="190">
        <v>75328</v>
      </c>
      <c r="L269" s="159" t="s">
        <v>1114</v>
      </c>
      <c r="M269" s="190">
        <v>81354.240000000005</v>
      </c>
      <c r="N269" s="159" t="s">
        <v>1288</v>
      </c>
      <c r="O269" s="182" t="s">
        <v>1237</v>
      </c>
      <c r="P269" s="67" t="str">
        <f t="shared" si="20"/>
        <v>T4</v>
      </c>
      <c r="Q269" s="181">
        <f t="shared" si="23"/>
        <v>-75328</v>
      </c>
      <c r="R269" s="183">
        <f t="shared" si="24"/>
        <v>-81354</v>
      </c>
      <c r="S269" s="183"/>
      <c r="T269" s="183"/>
    </row>
    <row r="270" spans="1:20" x14ac:dyDescent="0.25">
      <c r="A270" s="159" t="s">
        <v>1108</v>
      </c>
      <c r="B270" s="159" t="s">
        <v>1109</v>
      </c>
      <c r="C270" s="159" t="s">
        <v>1604</v>
      </c>
      <c r="D270" s="160">
        <v>46127</v>
      </c>
      <c r="E270" s="160">
        <v>46127</v>
      </c>
      <c r="F270" s="159" t="s">
        <v>1111</v>
      </c>
      <c r="G270" s="159" t="s">
        <v>1112</v>
      </c>
      <c r="H270" s="201">
        <v>1</v>
      </c>
      <c r="I270" s="159" t="s">
        <v>1113</v>
      </c>
      <c r="J270" s="190">
        <v>106116</v>
      </c>
      <c r="K270" s="190">
        <v>106116</v>
      </c>
      <c r="L270" s="159" t="s">
        <v>1114</v>
      </c>
      <c r="M270" s="190">
        <v>114605.28000000001</v>
      </c>
      <c r="N270" s="159" t="s">
        <v>1188</v>
      </c>
      <c r="O270" s="182" t="s">
        <v>1237</v>
      </c>
      <c r="P270" s="67" t="str">
        <f t="shared" si="20"/>
        <v>T4</v>
      </c>
      <c r="Q270" s="181">
        <f t="shared" si="23"/>
        <v>-106116</v>
      </c>
      <c r="R270" s="183">
        <f t="shared" si="24"/>
        <v>-114605</v>
      </c>
      <c r="S270" s="183"/>
      <c r="T270" s="183"/>
    </row>
    <row r="271" spans="1:20" x14ac:dyDescent="0.25">
      <c r="A271" s="159" t="s">
        <v>1108</v>
      </c>
      <c r="B271" s="159" t="s">
        <v>1109</v>
      </c>
      <c r="C271" s="159" t="s">
        <v>1605</v>
      </c>
      <c r="D271" s="160">
        <v>46141</v>
      </c>
      <c r="E271" s="160">
        <v>46141</v>
      </c>
      <c r="F271" s="159" t="s">
        <v>1123</v>
      </c>
      <c r="G271" s="159" t="s">
        <v>1124</v>
      </c>
      <c r="H271" s="201">
        <v>2</v>
      </c>
      <c r="I271" s="159" t="s">
        <v>1113</v>
      </c>
      <c r="J271" s="190">
        <v>19717</v>
      </c>
      <c r="K271" s="190">
        <v>39434</v>
      </c>
      <c r="L271" s="159" t="s">
        <v>1114</v>
      </c>
      <c r="M271" s="190">
        <v>42588.72</v>
      </c>
      <c r="N271" s="159" t="s">
        <v>1606</v>
      </c>
      <c r="O271" s="182" t="s">
        <v>1237</v>
      </c>
      <c r="P271" s="67" t="str">
        <f t="shared" si="20"/>
        <v>T4</v>
      </c>
      <c r="Q271" s="181">
        <f t="shared" si="23"/>
        <v>-39434</v>
      </c>
      <c r="R271" s="183">
        <f t="shared" si="24"/>
        <v>-42589</v>
      </c>
      <c r="S271" s="183"/>
      <c r="T271" s="183"/>
    </row>
    <row r="272" spans="1:20" x14ac:dyDescent="0.25">
      <c r="A272" s="159" t="s">
        <v>1108</v>
      </c>
      <c r="B272" s="159" t="s">
        <v>1109</v>
      </c>
      <c r="C272" s="159" t="s">
        <v>1607</v>
      </c>
      <c r="D272" s="160">
        <v>46141</v>
      </c>
      <c r="E272" s="160">
        <v>46141</v>
      </c>
      <c r="F272" s="159" t="s">
        <v>1127</v>
      </c>
      <c r="G272" s="159" t="s">
        <v>1128</v>
      </c>
      <c r="H272" s="201">
        <v>1</v>
      </c>
      <c r="I272" s="159" t="s">
        <v>1129</v>
      </c>
      <c r="J272" s="190">
        <v>37664</v>
      </c>
      <c r="K272" s="190">
        <v>37664</v>
      </c>
      <c r="L272" s="159" t="s">
        <v>1114</v>
      </c>
      <c r="M272" s="190">
        <v>40677.120000000003</v>
      </c>
      <c r="N272" s="159" t="s">
        <v>1606</v>
      </c>
      <c r="O272" s="182" t="s">
        <v>1237</v>
      </c>
      <c r="P272" s="67" t="str">
        <f t="shared" si="20"/>
        <v>T4</v>
      </c>
      <c r="Q272" s="181">
        <f t="shared" si="23"/>
        <v>-37664</v>
      </c>
      <c r="R272" s="183">
        <f t="shared" si="24"/>
        <v>-40677</v>
      </c>
      <c r="S272" s="183"/>
      <c r="T272" s="183"/>
    </row>
    <row r="273" spans="1:31" x14ac:dyDescent="0.25">
      <c r="A273" s="159" t="s">
        <v>1108</v>
      </c>
      <c r="B273" s="159" t="s">
        <v>1109</v>
      </c>
      <c r="C273" s="159" t="s">
        <v>1608</v>
      </c>
      <c r="D273" s="160">
        <v>46122</v>
      </c>
      <c r="E273" s="160">
        <v>46122</v>
      </c>
      <c r="F273" s="159" t="s">
        <v>1127</v>
      </c>
      <c r="G273" s="159" t="s">
        <v>1128</v>
      </c>
      <c r="H273" s="201">
        <v>1</v>
      </c>
      <c r="I273" s="159" t="s">
        <v>1129</v>
      </c>
      <c r="J273" s="190">
        <v>37664</v>
      </c>
      <c r="K273" s="190">
        <v>37664</v>
      </c>
      <c r="L273" s="159" t="s">
        <v>1114</v>
      </c>
      <c r="M273" s="190">
        <v>40677.120000000003</v>
      </c>
      <c r="N273" s="159" t="s">
        <v>1190</v>
      </c>
      <c r="O273" s="182" t="s">
        <v>1237</v>
      </c>
      <c r="P273" s="67" t="str">
        <f t="shared" si="20"/>
        <v>T4</v>
      </c>
      <c r="Q273" s="181">
        <f t="shared" si="23"/>
        <v>-37664</v>
      </c>
      <c r="R273" s="183">
        <f t="shared" si="24"/>
        <v>-40677</v>
      </c>
      <c r="S273" s="183"/>
      <c r="T273" s="183"/>
    </row>
    <row r="274" spans="1:31" x14ac:dyDescent="0.25">
      <c r="A274" s="159" t="s">
        <v>1108</v>
      </c>
      <c r="B274" s="159" t="s">
        <v>1109</v>
      </c>
      <c r="C274" s="159" t="s">
        <v>1609</v>
      </c>
      <c r="D274" s="160">
        <v>46120</v>
      </c>
      <c r="E274" s="160">
        <v>46120</v>
      </c>
      <c r="F274" s="159" t="s">
        <v>1111</v>
      </c>
      <c r="G274" s="159" t="s">
        <v>1112</v>
      </c>
      <c r="H274" s="201">
        <v>1</v>
      </c>
      <c r="I274" s="159" t="s">
        <v>1113</v>
      </c>
      <c r="J274" s="190">
        <v>106116</v>
      </c>
      <c r="K274" s="190">
        <v>106116</v>
      </c>
      <c r="L274" s="159" t="s">
        <v>1114</v>
      </c>
      <c r="M274" s="190">
        <v>114605.28000000001</v>
      </c>
      <c r="N274" s="159" t="s">
        <v>1302</v>
      </c>
      <c r="O274" s="182" t="s">
        <v>1237</v>
      </c>
      <c r="P274" s="67" t="str">
        <f t="shared" si="20"/>
        <v>T4</v>
      </c>
      <c r="Q274" s="181">
        <f t="shared" si="23"/>
        <v>-106116</v>
      </c>
      <c r="R274" s="183">
        <f t="shared" si="24"/>
        <v>-114605</v>
      </c>
      <c r="S274" s="183"/>
      <c r="T274" s="183"/>
    </row>
    <row r="275" spans="1:31" x14ac:dyDescent="0.25">
      <c r="A275" s="159" t="s">
        <v>1108</v>
      </c>
      <c r="B275" s="159" t="s">
        <v>1109</v>
      </c>
      <c r="C275" s="159" t="s">
        <v>1610</v>
      </c>
      <c r="D275" s="160">
        <v>46137</v>
      </c>
      <c r="E275" s="160">
        <v>46137</v>
      </c>
      <c r="F275" s="159" t="s">
        <v>1127</v>
      </c>
      <c r="G275" s="159" t="s">
        <v>1128</v>
      </c>
      <c r="H275" s="201">
        <v>3</v>
      </c>
      <c r="I275" s="159" t="s">
        <v>1129</v>
      </c>
      <c r="J275" s="190">
        <v>37664</v>
      </c>
      <c r="K275" s="190">
        <v>112992</v>
      </c>
      <c r="L275" s="159" t="s">
        <v>1114</v>
      </c>
      <c r="M275" s="190">
        <v>122031.36000000002</v>
      </c>
      <c r="N275" s="159" t="s">
        <v>1398</v>
      </c>
      <c r="O275" s="182" t="s">
        <v>1237</v>
      </c>
      <c r="P275" s="67" t="str">
        <f t="shared" si="20"/>
        <v>T4</v>
      </c>
      <c r="Q275" s="181">
        <f t="shared" si="23"/>
        <v>-112992</v>
      </c>
      <c r="R275" s="183">
        <f t="shared" si="24"/>
        <v>-122031</v>
      </c>
      <c r="S275" s="183"/>
      <c r="T275" s="183"/>
    </row>
    <row r="276" spans="1:31" x14ac:dyDescent="0.25">
      <c r="A276" s="159" t="s">
        <v>1108</v>
      </c>
      <c r="B276" s="159" t="s">
        <v>1109</v>
      </c>
      <c r="C276" s="159" t="s">
        <v>1611</v>
      </c>
      <c r="D276" s="160">
        <v>46136</v>
      </c>
      <c r="E276" s="160">
        <v>46136</v>
      </c>
      <c r="F276" s="159" t="s">
        <v>1123</v>
      </c>
      <c r="G276" s="159" t="s">
        <v>1124</v>
      </c>
      <c r="H276" s="201">
        <v>1</v>
      </c>
      <c r="I276" s="159" t="s">
        <v>1113</v>
      </c>
      <c r="J276" s="190">
        <v>19717</v>
      </c>
      <c r="K276" s="190">
        <v>19717</v>
      </c>
      <c r="L276" s="159" t="s">
        <v>1114</v>
      </c>
      <c r="M276" s="190">
        <v>21294.36</v>
      </c>
      <c r="N276" s="159" t="s">
        <v>1195</v>
      </c>
      <c r="O276" s="182" t="s">
        <v>1237</v>
      </c>
      <c r="P276" s="67" t="str">
        <f t="shared" si="20"/>
        <v>T4</v>
      </c>
      <c r="Q276" s="181">
        <f t="shared" si="23"/>
        <v>-19717</v>
      </c>
      <c r="R276" s="183">
        <f t="shared" si="24"/>
        <v>-21294</v>
      </c>
      <c r="S276" s="183"/>
      <c r="T276" s="183"/>
    </row>
    <row r="277" spans="1:31" x14ac:dyDescent="0.25">
      <c r="A277" s="159" t="s">
        <v>1108</v>
      </c>
      <c r="B277" s="159" t="s">
        <v>1109</v>
      </c>
      <c r="C277" s="159" t="s">
        <v>1612</v>
      </c>
      <c r="D277" s="160">
        <v>46123</v>
      </c>
      <c r="E277" s="160">
        <v>46123</v>
      </c>
      <c r="F277" s="159" t="s">
        <v>1127</v>
      </c>
      <c r="G277" s="159" t="s">
        <v>1128</v>
      </c>
      <c r="H277" s="201">
        <v>2</v>
      </c>
      <c r="I277" s="159" t="s">
        <v>1129</v>
      </c>
      <c r="J277" s="190">
        <v>37664</v>
      </c>
      <c r="K277" s="190">
        <v>75328</v>
      </c>
      <c r="L277" s="159" t="s">
        <v>1114</v>
      </c>
      <c r="M277" s="190">
        <v>81354.240000000005</v>
      </c>
      <c r="N277" s="159" t="s">
        <v>1313</v>
      </c>
      <c r="O277" s="182" t="s">
        <v>1237</v>
      </c>
      <c r="P277" s="67" t="str">
        <f t="shared" si="20"/>
        <v>T4</v>
      </c>
      <c r="Q277" s="181">
        <f t="shared" si="23"/>
        <v>-75328</v>
      </c>
      <c r="R277" s="183">
        <f t="shared" si="24"/>
        <v>-81354</v>
      </c>
      <c r="S277" s="183"/>
      <c r="T277" s="183"/>
    </row>
    <row r="278" spans="1:31" x14ac:dyDescent="0.25">
      <c r="A278" s="159" t="s">
        <v>1108</v>
      </c>
      <c r="B278" s="159" t="s">
        <v>1109</v>
      </c>
      <c r="C278" s="159" t="s">
        <v>1613</v>
      </c>
      <c r="D278" s="160">
        <v>46123</v>
      </c>
      <c r="E278" s="160">
        <v>46123</v>
      </c>
      <c r="F278" s="159" t="s">
        <v>1123</v>
      </c>
      <c r="G278" s="159" t="s">
        <v>1124</v>
      </c>
      <c r="H278" s="201">
        <v>1</v>
      </c>
      <c r="I278" s="159" t="s">
        <v>1113</v>
      </c>
      <c r="J278" s="190">
        <v>19717</v>
      </c>
      <c r="K278" s="190">
        <v>19717</v>
      </c>
      <c r="L278" s="159" t="s">
        <v>1114</v>
      </c>
      <c r="M278" s="190">
        <v>21294.36</v>
      </c>
      <c r="N278" s="159" t="s">
        <v>1313</v>
      </c>
      <c r="O278" s="182" t="s">
        <v>1237</v>
      </c>
      <c r="P278" s="67" t="str">
        <f t="shared" si="20"/>
        <v>T4</v>
      </c>
      <c r="Q278" s="181">
        <f t="shared" si="23"/>
        <v>-19717</v>
      </c>
      <c r="R278" s="183">
        <f t="shared" si="24"/>
        <v>-21294</v>
      </c>
      <c r="S278" s="183"/>
      <c r="T278" s="183"/>
    </row>
    <row r="279" spans="1:31" x14ac:dyDescent="0.25">
      <c r="A279" s="159" t="s">
        <v>1108</v>
      </c>
      <c r="B279" s="159" t="s">
        <v>1109</v>
      </c>
      <c r="C279" s="159" t="s">
        <v>1614</v>
      </c>
      <c r="D279" s="160">
        <v>46120</v>
      </c>
      <c r="E279" s="160">
        <v>46120</v>
      </c>
      <c r="F279" s="159" t="s">
        <v>1111</v>
      </c>
      <c r="G279" s="159" t="s">
        <v>1112</v>
      </c>
      <c r="H279" s="201">
        <v>1</v>
      </c>
      <c r="I279" s="159" t="s">
        <v>1113</v>
      </c>
      <c r="J279" s="190">
        <v>106116</v>
      </c>
      <c r="K279" s="190">
        <v>106116</v>
      </c>
      <c r="L279" s="159" t="s">
        <v>1114</v>
      </c>
      <c r="M279" s="190">
        <v>114605.28000000001</v>
      </c>
      <c r="N279" s="159" t="s">
        <v>1203</v>
      </c>
      <c r="O279" s="182" t="s">
        <v>1237</v>
      </c>
      <c r="P279" s="67" t="str">
        <f t="shared" si="20"/>
        <v>T4</v>
      </c>
      <c r="Q279" s="181">
        <f t="shared" si="23"/>
        <v>-106116</v>
      </c>
      <c r="R279" s="183">
        <f t="shared" si="24"/>
        <v>-114605</v>
      </c>
      <c r="S279" s="183"/>
      <c r="T279" s="183"/>
    </row>
    <row r="280" spans="1:31" x14ac:dyDescent="0.25">
      <c r="A280" s="159" t="s">
        <v>1108</v>
      </c>
      <c r="B280" s="159" t="s">
        <v>1109</v>
      </c>
      <c r="C280" s="159" t="s">
        <v>1615</v>
      </c>
      <c r="D280" s="160">
        <v>46120</v>
      </c>
      <c r="E280" s="160">
        <v>46120</v>
      </c>
      <c r="F280" s="159" t="s">
        <v>1127</v>
      </c>
      <c r="G280" s="159" t="s">
        <v>1128</v>
      </c>
      <c r="H280" s="201">
        <v>1</v>
      </c>
      <c r="I280" s="159" t="s">
        <v>1129</v>
      </c>
      <c r="J280" s="190">
        <v>37664</v>
      </c>
      <c r="K280" s="190">
        <v>37664</v>
      </c>
      <c r="L280" s="159" t="s">
        <v>1114</v>
      </c>
      <c r="M280" s="190">
        <v>40677.120000000003</v>
      </c>
      <c r="N280" s="159" t="s">
        <v>1401</v>
      </c>
      <c r="O280" s="182" t="s">
        <v>1237</v>
      </c>
      <c r="P280" s="67" t="str">
        <f t="shared" si="20"/>
        <v>T4</v>
      </c>
      <c r="Q280" s="181">
        <f t="shared" si="23"/>
        <v>-37664</v>
      </c>
      <c r="R280" s="183">
        <f t="shared" si="24"/>
        <v>-40677</v>
      </c>
      <c r="S280" s="183"/>
      <c r="T280" s="183"/>
    </row>
    <row r="281" spans="1:31" x14ac:dyDescent="0.25">
      <c r="A281" s="159" t="s">
        <v>1108</v>
      </c>
      <c r="B281" s="159" t="s">
        <v>1109</v>
      </c>
      <c r="C281" s="159" t="s">
        <v>1616</v>
      </c>
      <c r="D281" s="160">
        <v>46122</v>
      </c>
      <c r="E281" s="160">
        <v>46122</v>
      </c>
      <c r="F281" s="159" t="s">
        <v>1123</v>
      </c>
      <c r="G281" s="159" t="s">
        <v>1124</v>
      </c>
      <c r="H281" s="201">
        <v>1</v>
      </c>
      <c r="I281" s="159" t="s">
        <v>1113</v>
      </c>
      <c r="J281" s="190">
        <v>19717</v>
      </c>
      <c r="K281" s="190">
        <v>19717</v>
      </c>
      <c r="L281" s="159" t="s">
        <v>1114</v>
      </c>
      <c r="M281" s="190">
        <v>21294.36</v>
      </c>
      <c r="N281" s="159" t="s">
        <v>1401</v>
      </c>
      <c r="O281" s="182" t="s">
        <v>1237</v>
      </c>
      <c r="P281" s="67" t="str">
        <f t="shared" si="20"/>
        <v>T4</v>
      </c>
      <c r="Q281" s="181">
        <f t="shared" si="23"/>
        <v>-19717</v>
      </c>
      <c r="R281" s="183">
        <f t="shared" si="24"/>
        <v>-21294</v>
      </c>
      <c r="S281" s="183"/>
      <c r="T281" s="183"/>
    </row>
    <row r="282" spans="1:31" x14ac:dyDescent="0.25">
      <c r="A282" s="159" t="s">
        <v>1108</v>
      </c>
      <c r="B282" s="159" t="s">
        <v>1109</v>
      </c>
      <c r="C282" s="159" t="s">
        <v>1617</v>
      </c>
      <c r="D282" s="160">
        <v>46122</v>
      </c>
      <c r="E282" s="160">
        <v>46122</v>
      </c>
      <c r="F282" s="159" t="s">
        <v>1127</v>
      </c>
      <c r="G282" s="159" t="s">
        <v>1128</v>
      </c>
      <c r="H282" s="201">
        <v>1</v>
      </c>
      <c r="I282" s="159" t="s">
        <v>1129</v>
      </c>
      <c r="J282" s="190">
        <v>37664</v>
      </c>
      <c r="K282" s="190">
        <v>37664</v>
      </c>
      <c r="L282" s="159" t="s">
        <v>1114</v>
      </c>
      <c r="M282" s="190">
        <v>40677.120000000003</v>
      </c>
      <c r="N282" s="159" t="s">
        <v>1401</v>
      </c>
      <c r="O282" s="182" t="s">
        <v>1237</v>
      </c>
      <c r="P282" s="67" t="str">
        <f t="shared" si="20"/>
        <v>T4</v>
      </c>
      <c r="Q282" s="181">
        <f t="shared" si="23"/>
        <v>-37664</v>
      </c>
      <c r="R282" s="183">
        <f t="shared" si="24"/>
        <v>-40677</v>
      </c>
      <c r="S282" s="183"/>
      <c r="T282" s="183"/>
    </row>
    <row r="283" spans="1:31" x14ac:dyDescent="0.25">
      <c r="A283" s="159" t="s">
        <v>1108</v>
      </c>
      <c r="B283" s="159" t="s">
        <v>1109</v>
      </c>
      <c r="C283" s="159" t="s">
        <v>1618</v>
      </c>
      <c r="D283" s="160">
        <v>46132</v>
      </c>
      <c r="E283" s="160">
        <v>46132</v>
      </c>
      <c r="F283" s="159" t="s">
        <v>1123</v>
      </c>
      <c r="G283" s="159" t="s">
        <v>1124</v>
      </c>
      <c r="H283" s="201">
        <v>1</v>
      </c>
      <c r="I283" s="159" t="s">
        <v>1113</v>
      </c>
      <c r="J283" s="190">
        <v>19717</v>
      </c>
      <c r="K283" s="190">
        <v>19717</v>
      </c>
      <c r="L283" s="159" t="s">
        <v>1114</v>
      </c>
      <c r="M283" s="190">
        <v>21294.36</v>
      </c>
      <c r="N283" s="159" t="s">
        <v>1401</v>
      </c>
      <c r="O283" s="182" t="s">
        <v>1237</v>
      </c>
      <c r="P283" s="67" t="str">
        <f t="shared" si="20"/>
        <v>T4</v>
      </c>
      <c r="Q283" s="181">
        <f t="shared" si="23"/>
        <v>-19717</v>
      </c>
      <c r="R283" s="183">
        <f t="shared" si="24"/>
        <v>-21294</v>
      </c>
      <c r="S283" s="183"/>
      <c r="T283" s="183"/>
    </row>
    <row r="284" spans="1:31" x14ac:dyDescent="0.25">
      <c r="A284" s="159" t="s">
        <v>1108</v>
      </c>
      <c r="B284" s="159" t="s">
        <v>1109</v>
      </c>
      <c r="C284" s="159" t="s">
        <v>1619</v>
      </c>
      <c r="D284" s="160">
        <v>46138</v>
      </c>
      <c r="E284" s="160">
        <v>46138</v>
      </c>
      <c r="F284" s="159" t="s">
        <v>1111</v>
      </c>
      <c r="G284" s="159" t="s">
        <v>1112</v>
      </c>
      <c r="H284" s="201">
        <v>1</v>
      </c>
      <c r="I284" s="159" t="s">
        <v>1113</v>
      </c>
      <c r="J284" s="190">
        <v>106116</v>
      </c>
      <c r="K284" s="190">
        <v>106116</v>
      </c>
      <c r="L284" s="159" t="s">
        <v>1114</v>
      </c>
      <c r="M284" s="190">
        <v>114605.28000000001</v>
      </c>
      <c r="N284" s="159" t="s">
        <v>1205</v>
      </c>
      <c r="O284" s="182" t="s">
        <v>1237</v>
      </c>
      <c r="P284" s="67" t="str">
        <f t="shared" si="20"/>
        <v>T4</v>
      </c>
      <c r="Q284" s="181">
        <f t="shared" si="23"/>
        <v>-106116</v>
      </c>
      <c r="R284" s="183">
        <f t="shared" si="24"/>
        <v>-114605</v>
      </c>
      <c r="S284" s="183"/>
      <c r="T284" s="183"/>
    </row>
    <row r="285" spans="1:31" x14ac:dyDescent="0.25">
      <c r="A285" s="159" t="s">
        <v>1108</v>
      </c>
      <c r="B285" s="159" t="s">
        <v>1109</v>
      </c>
      <c r="C285" s="159" t="s">
        <v>1620</v>
      </c>
      <c r="D285" s="160">
        <v>46138</v>
      </c>
      <c r="E285" s="160">
        <v>46138</v>
      </c>
      <c r="F285" s="159" t="s">
        <v>1127</v>
      </c>
      <c r="G285" s="159" t="s">
        <v>1128</v>
      </c>
      <c r="H285" s="201">
        <v>2</v>
      </c>
      <c r="I285" s="159" t="s">
        <v>1129</v>
      </c>
      <c r="J285" s="190">
        <v>37664</v>
      </c>
      <c r="K285" s="190">
        <v>75328</v>
      </c>
      <c r="L285" s="159" t="s">
        <v>1114</v>
      </c>
      <c r="M285" s="190">
        <v>81354.240000000005</v>
      </c>
      <c r="N285" s="159" t="s">
        <v>1205</v>
      </c>
      <c r="O285" s="182" t="s">
        <v>1237</v>
      </c>
      <c r="P285" s="67" t="str">
        <f t="shared" si="20"/>
        <v>T4</v>
      </c>
      <c r="Q285" s="181">
        <f t="shared" si="23"/>
        <v>-75328</v>
      </c>
      <c r="R285" s="183">
        <f t="shared" si="24"/>
        <v>-81354</v>
      </c>
      <c r="S285" s="183"/>
      <c r="T285" s="183"/>
      <c r="AA285" s="214">
        <v>46228</v>
      </c>
      <c r="AB285" s="67">
        <v>14807</v>
      </c>
      <c r="AC285" s="67">
        <v>10474</v>
      </c>
      <c r="AD285" s="213" t="s">
        <v>325</v>
      </c>
      <c r="AE285" s="213" t="s">
        <v>322</v>
      </c>
    </row>
    <row r="286" spans="1:31" x14ac:dyDescent="0.25">
      <c r="A286" s="159" t="s">
        <v>1108</v>
      </c>
      <c r="B286" s="159" t="s">
        <v>1109</v>
      </c>
      <c r="C286" s="159" t="s">
        <v>1621</v>
      </c>
      <c r="D286" s="160">
        <v>46135</v>
      </c>
      <c r="E286" s="160">
        <v>46135</v>
      </c>
      <c r="F286" s="159" t="s">
        <v>1123</v>
      </c>
      <c r="G286" s="159" t="s">
        <v>1124</v>
      </c>
      <c r="H286" s="201">
        <v>2</v>
      </c>
      <c r="I286" s="159" t="s">
        <v>1113</v>
      </c>
      <c r="J286" s="190">
        <v>19717</v>
      </c>
      <c r="K286" s="190">
        <v>39434</v>
      </c>
      <c r="L286" s="159" t="s">
        <v>1114</v>
      </c>
      <c r="M286" s="190">
        <v>42588.72</v>
      </c>
      <c r="N286" s="159" t="s">
        <v>1211</v>
      </c>
      <c r="O286" s="182" t="s">
        <v>1237</v>
      </c>
      <c r="P286" s="67" t="str">
        <f t="shared" si="20"/>
        <v>T4</v>
      </c>
      <c r="Q286" s="181">
        <f t="shared" si="23"/>
        <v>-39434</v>
      </c>
      <c r="R286" s="183">
        <f t="shared" si="24"/>
        <v>-42589</v>
      </c>
      <c r="S286" s="183"/>
      <c r="T286" s="183"/>
      <c r="U286" t="s">
        <v>1899</v>
      </c>
      <c r="V286" s="159" t="s">
        <v>1112</v>
      </c>
      <c r="W286">
        <v>1</v>
      </c>
      <c r="X286" s="190">
        <v>106116</v>
      </c>
      <c r="Y286" s="31">
        <f>W286*X286</f>
        <v>106116</v>
      </c>
      <c r="Z286" s="211">
        <f>ROUND(Y286*8%,0)</f>
        <v>8489</v>
      </c>
      <c r="AA286" s="211">
        <f>Y286+Z286</f>
        <v>114605</v>
      </c>
      <c r="AB286" s="67" t="s">
        <v>1489</v>
      </c>
    </row>
    <row r="287" spans="1:31" x14ac:dyDescent="0.25">
      <c r="A287" s="159" t="s">
        <v>1108</v>
      </c>
      <c r="B287" s="159" t="s">
        <v>1109</v>
      </c>
      <c r="C287" s="159" t="s">
        <v>1622</v>
      </c>
      <c r="D287" s="160">
        <v>46135</v>
      </c>
      <c r="E287" s="160">
        <v>46135</v>
      </c>
      <c r="F287" s="159" t="s">
        <v>1123</v>
      </c>
      <c r="G287" s="159" t="s">
        <v>1124</v>
      </c>
      <c r="H287" s="201">
        <v>2</v>
      </c>
      <c r="I287" s="159" t="s">
        <v>1113</v>
      </c>
      <c r="J287" s="190">
        <v>19717</v>
      </c>
      <c r="K287" s="190">
        <v>39434</v>
      </c>
      <c r="L287" s="159" t="s">
        <v>1114</v>
      </c>
      <c r="M287" s="190">
        <v>42588.72</v>
      </c>
      <c r="N287" s="159" t="s">
        <v>1464</v>
      </c>
      <c r="O287" s="182" t="s">
        <v>1237</v>
      </c>
      <c r="P287" s="67" t="str">
        <f t="shared" si="20"/>
        <v>T4</v>
      </c>
      <c r="Q287" s="181">
        <f t="shared" si="23"/>
        <v>-39434</v>
      </c>
      <c r="R287" s="183">
        <f t="shared" si="24"/>
        <v>-42589</v>
      </c>
      <c r="S287" s="183"/>
      <c r="T287" s="183"/>
      <c r="U287" t="s">
        <v>1487</v>
      </c>
      <c r="V287" s="159" t="s">
        <v>1128</v>
      </c>
      <c r="W287">
        <v>3</v>
      </c>
      <c r="X287" s="190">
        <v>37664</v>
      </c>
      <c r="Y287" s="31">
        <f t="shared" ref="Y287:Y292" si="25">W287*X287</f>
        <v>112992</v>
      </c>
      <c r="Z287" s="211">
        <f t="shared" ref="Z287:Z292" si="26">ROUND(Y287*8%,0)</f>
        <v>9039</v>
      </c>
      <c r="AA287" s="211">
        <f t="shared" ref="AA287:AA292" si="27">Y287+Z287</f>
        <v>122031</v>
      </c>
      <c r="AE287" s="67" t="s">
        <v>1489</v>
      </c>
    </row>
    <row r="288" spans="1:31" x14ac:dyDescent="0.25">
      <c r="A288" s="159" t="s">
        <v>1108</v>
      </c>
      <c r="B288" s="159" t="s">
        <v>1109</v>
      </c>
      <c r="C288" s="159" t="s">
        <v>1622</v>
      </c>
      <c r="D288" s="160">
        <v>46135</v>
      </c>
      <c r="E288" s="160">
        <v>46135</v>
      </c>
      <c r="F288" s="159" t="s">
        <v>1127</v>
      </c>
      <c r="G288" s="159" t="s">
        <v>1128</v>
      </c>
      <c r="H288" s="201">
        <v>2</v>
      </c>
      <c r="I288" s="159" t="s">
        <v>1129</v>
      </c>
      <c r="J288" s="190">
        <v>37664</v>
      </c>
      <c r="K288" s="190">
        <v>75328</v>
      </c>
      <c r="L288" s="159" t="s">
        <v>1114</v>
      </c>
      <c r="M288" s="190">
        <v>81354.240000000005</v>
      </c>
      <c r="N288" s="159" t="s">
        <v>1464</v>
      </c>
      <c r="O288" s="182" t="s">
        <v>1237</v>
      </c>
      <c r="P288" s="67" t="str">
        <f t="shared" si="20"/>
        <v>T4</v>
      </c>
      <c r="Q288" s="181">
        <f t="shared" si="23"/>
        <v>-75328</v>
      </c>
      <c r="R288" s="183">
        <f t="shared" si="24"/>
        <v>-81354</v>
      </c>
      <c r="S288" s="183"/>
      <c r="T288" s="183"/>
      <c r="U288" t="s">
        <v>1487</v>
      </c>
      <c r="V288" s="159" t="s">
        <v>1124</v>
      </c>
      <c r="W288">
        <v>1</v>
      </c>
      <c r="X288" s="190">
        <v>19717</v>
      </c>
      <c r="Y288" s="31">
        <f t="shared" si="25"/>
        <v>19717</v>
      </c>
      <c r="Z288" s="211">
        <f t="shared" si="26"/>
        <v>1577</v>
      </c>
      <c r="AA288" s="211">
        <f t="shared" si="27"/>
        <v>21294</v>
      </c>
      <c r="AE288" s="67" t="s">
        <v>1489</v>
      </c>
    </row>
    <row r="289" spans="1:30" x14ac:dyDescent="0.25">
      <c r="A289" s="159" t="s">
        <v>1108</v>
      </c>
      <c r="B289" s="159" t="s">
        <v>1109</v>
      </c>
      <c r="C289" s="159" t="s">
        <v>1623</v>
      </c>
      <c r="D289" s="160">
        <v>46133</v>
      </c>
      <c r="E289" s="160">
        <v>46133</v>
      </c>
      <c r="F289" s="159" t="s">
        <v>1127</v>
      </c>
      <c r="G289" s="159" t="s">
        <v>1128</v>
      </c>
      <c r="H289" s="201">
        <v>1</v>
      </c>
      <c r="I289" s="159" t="s">
        <v>1129</v>
      </c>
      <c r="J289" s="190">
        <v>37664</v>
      </c>
      <c r="K289" s="190">
        <v>37664</v>
      </c>
      <c r="L289" s="159" t="s">
        <v>1114</v>
      </c>
      <c r="M289" s="190">
        <v>40677.120000000003</v>
      </c>
      <c r="N289" s="159" t="s">
        <v>1412</v>
      </c>
      <c r="O289" s="182" t="s">
        <v>1223</v>
      </c>
      <c r="P289" s="67" t="str">
        <f t="shared" si="20"/>
        <v>T4</v>
      </c>
      <c r="Q289" s="181">
        <f t="shared" si="23"/>
        <v>-37664</v>
      </c>
      <c r="R289" s="183">
        <f t="shared" si="24"/>
        <v>-40677</v>
      </c>
      <c r="S289" s="183"/>
      <c r="T289" s="183"/>
      <c r="U289" t="s">
        <v>1486</v>
      </c>
      <c r="V289" s="159" t="s">
        <v>1128</v>
      </c>
      <c r="W289">
        <v>27</v>
      </c>
      <c r="X289" s="190">
        <v>37664</v>
      </c>
      <c r="Y289" s="31">
        <f t="shared" si="25"/>
        <v>1016928</v>
      </c>
      <c r="Z289" s="211">
        <f t="shared" si="26"/>
        <v>81354</v>
      </c>
      <c r="AA289" s="211">
        <f t="shared" si="27"/>
        <v>1098282</v>
      </c>
      <c r="AD289" s="67" t="s">
        <v>1489</v>
      </c>
    </row>
    <row r="290" spans="1:30" x14ac:dyDescent="0.25">
      <c r="A290" s="159" t="s">
        <v>1108</v>
      </c>
      <c r="B290" s="159" t="s">
        <v>1109</v>
      </c>
      <c r="C290" s="159" t="s">
        <v>1624</v>
      </c>
      <c r="D290" s="160">
        <v>46133</v>
      </c>
      <c r="E290" s="160">
        <v>46133</v>
      </c>
      <c r="F290" s="159" t="s">
        <v>1127</v>
      </c>
      <c r="G290" s="159" t="s">
        <v>1128</v>
      </c>
      <c r="H290" s="201">
        <v>2</v>
      </c>
      <c r="I290" s="159" t="s">
        <v>1129</v>
      </c>
      <c r="J290" s="190">
        <v>37664</v>
      </c>
      <c r="K290" s="190">
        <v>75328</v>
      </c>
      <c r="L290" s="159" t="s">
        <v>1114</v>
      </c>
      <c r="M290" s="190">
        <v>81354.240000000005</v>
      </c>
      <c r="N290" s="159" t="s">
        <v>1412</v>
      </c>
      <c r="O290" s="182" t="s">
        <v>1223</v>
      </c>
      <c r="P290" s="67" t="str">
        <f t="shared" si="20"/>
        <v>T4</v>
      </c>
      <c r="Q290" s="181">
        <f t="shared" si="23"/>
        <v>-75328</v>
      </c>
      <c r="R290" s="183">
        <f t="shared" si="24"/>
        <v>-81354</v>
      </c>
      <c r="S290" s="183"/>
      <c r="T290" s="183"/>
      <c r="U290" t="s">
        <v>1486</v>
      </c>
      <c r="V290" s="159" t="s">
        <v>1112</v>
      </c>
      <c r="W290">
        <v>12</v>
      </c>
      <c r="X290" s="190">
        <v>106116</v>
      </c>
      <c r="Y290" s="31">
        <f t="shared" si="25"/>
        <v>1273392</v>
      </c>
      <c r="Z290" s="211">
        <f t="shared" si="26"/>
        <v>101871</v>
      </c>
      <c r="AA290" s="211">
        <f t="shared" si="27"/>
        <v>1375263</v>
      </c>
      <c r="AD290" s="67" t="s">
        <v>1489</v>
      </c>
    </row>
    <row r="291" spans="1:30" x14ac:dyDescent="0.25">
      <c r="A291" s="159" t="s">
        <v>1108</v>
      </c>
      <c r="B291" s="159" t="s">
        <v>1109</v>
      </c>
      <c r="C291" s="159" t="s">
        <v>1625</v>
      </c>
      <c r="D291" s="160">
        <v>46120</v>
      </c>
      <c r="E291" s="160">
        <v>46120</v>
      </c>
      <c r="F291" s="159" t="s">
        <v>1123</v>
      </c>
      <c r="G291" s="159" t="s">
        <v>1124</v>
      </c>
      <c r="H291" s="201">
        <v>1</v>
      </c>
      <c r="I291" s="159" t="s">
        <v>1113</v>
      </c>
      <c r="J291" s="190">
        <v>19717</v>
      </c>
      <c r="K291" s="190">
        <v>19717</v>
      </c>
      <c r="L291" s="159" t="s">
        <v>1114</v>
      </c>
      <c r="M291" s="190">
        <v>21294.36</v>
      </c>
      <c r="N291" s="159" t="s">
        <v>1626</v>
      </c>
      <c r="O291" s="182" t="s">
        <v>1223</v>
      </c>
      <c r="P291" s="67" t="str">
        <f t="shared" si="20"/>
        <v>T4</v>
      </c>
      <c r="Q291" s="181">
        <f t="shared" si="23"/>
        <v>-19717</v>
      </c>
      <c r="R291" s="183">
        <f t="shared" si="24"/>
        <v>-21294</v>
      </c>
      <c r="S291" s="183"/>
      <c r="T291" s="183"/>
      <c r="U291" t="s">
        <v>1486</v>
      </c>
      <c r="V291" s="159" t="s">
        <v>1124</v>
      </c>
      <c r="W291">
        <v>20</v>
      </c>
      <c r="X291" s="190">
        <v>19717</v>
      </c>
      <c r="Y291" s="31">
        <f t="shared" si="25"/>
        <v>394340</v>
      </c>
      <c r="Z291" s="211">
        <f t="shared" si="26"/>
        <v>31547</v>
      </c>
      <c r="AA291" s="211">
        <f t="shared" si="27"/>
        <v>425887</v>
      </c>
      <c r="AD291" s="67" t="s">
        <v>1489</v>
      </c>
    </row>
    <row r="292" spans="1:30" x14ac:dyDescent="0.25">
      <c r="A292" s="159" t="s">
        <v>1108</v>
      </c>
      <c r="B292" s="159" t="s">
        <v>1109</v>
      </c>
      <c r="C292" s="159" t="s">
        <v>1627</v>
      </c>
      <c r="D292" s="160">
        <v>46114</v>
      </c>
      <c r="E292" s="160">
        <v>46114</v>
      </c>
      <c r="F292" s="159" t="s">
        <v>1111</v>
      </c>
      <c r="G292" s="159" t="s">
        <v>1112</v>
      </c>
      <c r="H292" s="201">
        <v>1</v>
      </c>
      <c r="I292" s="159" t="s">
        <v>1113</v>
      </c>
      <c r="J292" s="190">
        <v>106116</v>
      </c>
      <c r="K292" s="190">
        <v>106116</v>
      </c>
      <c r="L292" s="159" t="s">
        <v>1114</v>
      </c>
      <c r="M292" s="190">
        <v>114605.28000000001</v>
      </c>
      <c r="N292" s="159" t="s">
        <v>1628</v>
      </c>
      <c r="O292" s="182" t="s">
        <v>1231</v>
      </c>
      <c r="P292" s="67" t="str">
        <f t="shared" si="20"/>
        <v>T4</v>
      </c>
      <c r="Q292" s="181">
        <f t="shared" si="23"/>
        <v>-106116</v>
      </c>
      <c r="R292" s="183">
        <f t="shared" si="24"/>
        <v>-114605</v>
      </c>
      <c r="S292" s="183"/>
      <c r="T292" s="183"/>
      <c r="U292" t="s">
        <v>1486</v>
      </c>
      <c r="V292" s="159" t="s">
        <v>1124</v>
      </c>
      <c r="W292">
        <v>1</v>
      </c>
      <c r="X292" s="212">
        <v>16759</v>
      </c>
      <c r="Y292" s="31">
        <f t="shared" si="25"/>
        <v>16759</v>
      </c>
      <c r="Z292" s="211">
        <f t="shared" si="26"/>
        <v>1341</v>
      </c>
      <c r="AA292" s="211">
        <f t="shared" si="27"/>
        <v>18100</v>
      </c>
      <c r="AC292" s="67" t="s">
        <v>1489</v>
      </c>
    </row>
    <row r="293" spans="1:30" x14ac:dyDescent="0.25">
      <c r="A293" s="199" t="s">
        <v>1234</v>
      </c>
      <c r="B293" s="159"/>
      <c r="C293" s="200"/>
      <c r="D293" s="202"/>
      <c r="E293" s="202"/>
      <c r="F293" s="200"/>
      <c r="G293" s="200"/>
      <c r="H293" s="203"/>
      <c r="I293" s="200"/>
      <c r="J293" s="191"/>
      <c r="K293" s="191">
        <v>2940244</v>
      </c>
      <c r="L293" s="200"/>
      <c r="M293" s="191">
        <v>3175463.5200000014</v>
      </c>
      <c r="N293" s="200"/>
      <c r="O293" s="180"/>
      <c r="Q293" s="181">
        <f t="shared" si="23"/>
        <v>0</v>
      </c>
      <c r="R293" s="183">
        <f t="shared" si="24"/>
        <v>0</v>
      </c>
      <c r="S293" s="183"/>
      <c r="T293" s="183"/>
    </row>
    <row r="294" spans="1:30" x14ac:dyDescent="0.25">
      <c r="A294" s="122" t="s">
        <v>1108</v>
      </c>
      <c r="B294" s="122" t="s">
        <v>1109</v>
      </c>
      <c r="C294" s="122" t="s">
        <v>1339</v>
      </c>
      <c r="D294" s="123">
        <v>46164</v>
      </c>
      <c r="E294" s="123">
        <v>46164</v>
      </c>
      <c r="F294" s="122" t="s">
        <v>1123</v>
      </c>
      <c r="G294" s="122" t="s">
        <v>1124</v>
      </c>
      <c r="H294" s="192">
        <v>1</v>
      </c>
      <c r="I294" s="122" t="s">
        <v>1113</v>
      </c>
      <c r="J294" s="190">
        <v>19717</v>
      </c>
      <c r="K294" s="190">
        <v>19717</v>
      </c>
      <c r="L294" s="122" t="s">
        <v>1114</v>
      </c>
      <c r="M294" s="190">
        <v>21294.36</v>
      </c>
      <c r="N294" s="122" t="s">
        <v>1115</v>
      </c>
      <c r="O294" s="182" t="s">
        <v>1237</v>
      </c>
      <c r="P294" s="67" t="str">
        <f t="shared" si="20"/>
        <v>T5</v>
      </c>
      <c r="Q294" s="181">
        <f t="shared" si="23"/>
        <v>-19717</v>
      </c>
      <c r="R294" s="183">
        <f t="shared" si="24"/>
        <v>-21294</v>
      </c>
      <c r="S294" s="183"/>
    </row>
    <row r="295" spans="1:30" x14ac:dyDescent="0.25">
      <c r="A295" s="122" t="s">
        <v>1108</v>
      </c>
      <c r="B295" s="122" t="s">
        <v>1109</v>
      </c>
      <c r="C295" s="122" t="s">
        <v>1340</v>
      </c>
      <c r="D295" s="123">
        <v>46147</v>
      </c>
      <c r="E295" s="123">
        <v>46147</v>
      </c>
      <c r="F295" s="122" t="s">
        <v>1123</v>
      </c>
      <c r="G295" s="122" t="s">
        <v>1124</v>
      </c>
      <c r="H295" s="192">
        <v>2</v>
      </c>
      <c r="I295" s="122" t="s">
        <v>1113</v>
      </c>
      <c r="J295" s="190">
        <v>19717</v>
      </c>
      <c r="K295" s="190">
        <v>39434</v>
      </c>
      <c r="L295" s="122" t="s">
        <v>1114</v>
      </c>
      <c r="M295" s="190">
        <v>42588.72</v>
      </c>
      <c r="N295" s="122" t="s">
        <v>1341</v>
      </c>
      <c r="O295" s="182" t="s">
        <v>1237</v>
      </c>
      <c r="P295" s="67" t="str">
        <f t="shared" si="20"/>
        <v>T5</v>
      </c>
      <c r="Q295" s="181">
        <f t="shared" si="23"/>
        <v>-39434</v>
      </c>
      <c r="R295" s="183">
        <f t="shared" si="24"/>
        <v>-42589</v>
      </c>
      <c r="S295" s="183"/>
    </row>
    <row r="296" spans="1:30" x14ac:dyDescent="0.25">
      <c r="A296" s="122" t="s">
        <v>1108</v>
      </c>
      <c r="B296" s="122" t="s">
        <v>1109</v>
      </c>
      <c r="C296" s="122" t="s">
        <v>1342</v>
      </c>
      <c r="D296" s="123">
        <v>46152</v>
      </c>
      <c r="E296" s="123">
        <v>46152</v>
      </c>
      <c r="F296" s="122" t="s">
        <v>1123</v>
      </c>
      <c r="G296" s="122" t="s">
        <v>1124</v>
      </c>
      <c r="H296" s="192">
        <v>2</v>
      </c>
      <c r="I296" s="122" t="s">
        <v>1113</v>
      </c>
      <c r="J296" s="190">
        <v>19717</v>
      </c>
      <c r="K296" s="190">
        <v>39434</v>
      </c>
      <c r="L296" s="122" t="s">
        <v>1114</v>
      </c>
      <c r="M296" s="190">
        <v>42588.72</v>
      </c>
      <c r="N296" s="122" t="s">
        <v>1343</v>
      </c>
      <c r="O296" s="182" t="s">
        <v>1237</v>
      </c>
      <c r="P296" s="67" t="str">
        <f t="shared" si="20"/>
        <v>T5</v>
      </c>
      <c r="Q296" s="181">
        <f t="shared" si="23"/>
        <v>-39434</v>
      </c>
      <c r="R296" s="183">
        <f t="shared" si="24"/>
        <v>-42589</v>
      </c>
      <c r="S296" s="183"/>
    </row>
    <row r="297" spans="1:30" x14ac:dyDescent="0.25">
      <c r="A297" s="122" t="s">
        <v>1108</v>
      </c>
      <c r="B297" s="122" t="s">
        <v>1109</v>
      </c>
      <c r="C297" s="122" t="s">
        <v>1344</v>
      </c>
      <c r="D297" s="123">
        <v>46154</v>
      </c>
      <c r="E297" s="123">
        <v>46154</v>
      </c>
      <c r="F297" s="122" t="s">
        <v>1123</v>
      </c>
      <c r="G297" s="122" t="s">
        <v>1124</v>
      </c>
      <c r="H297" s="192">
        <v>2</v>
      </c>
      <c r="I297" s="122" t="s">
        <v>1113</v>
      </c>
      <c r="J297" s="190">
        <v>19717</v>
      </c>
      <c r="K297" s="190">
        <v>39434</v>
      </c>
      <c r="L297" s="122" t="s">
        <v>1114</v>
      </c>
      <c r="M297" s="190">
        <v>42588.72</v>
      </c>
      <c r="N297" s="122" t="s">
        <v>1345</v>
      </c>
      <c r="O297" s="182" t="s">
        <v>1237</v>
      </c>
      <c r="P297" s="67" t="str">
        <f t="shared" si="20"/>
        <v>T5</v>
      </c>
      <c r="Q297" s="181">
        <f t="shared" si="23"/>
        <v>-39434</v>
      </c>
      <c r="R297" s="183">
        <f t="shared" si="24"/>
        <v>-42589</v>
      </c>
      <c r="S297" s="183"/>
    </row>
    <row r="298" spans="1:30" x14ac:dyDescent="0.25">
      <c r="A298" s="122" t="s">
        <v>1108</v>
      </c>
      <c r="B298" s="122" t="s">
        <v>1109</v>
      </c>
      <c r="C298" s="122" t="s">
        <v>1346</v>
      </c>
      <c r="D298" s="123">
        <v>46173</v>
      </c>
      <c r="E298" s="123">
        <v>46173</v>
      </c>
      <c r="F298" s="122" t="s">
        <v>1123</v>
      </c>
      <c r="G298" s="122" t="s">
        <v>1124</v>
      </c>
      <c r="H298" s="192">
        <v>2</v>
      </c>
      <c r="I298" s="122" t="s">
        <v>1113</v>
      </c>
      <c r="J298" s="190">
        <v>19717</v>
      </c>
      <c r="K298" s="190">
        <v>39434</v>
      </c>
      <c r="L298" s="122" t="s">
        <v>1114</v>
      </c>
      <c r="M298" s="190">
        <v>42588.72</v>
      </c>
      <c r="N298" s="122" t="s">
        <v>1345</v>
      </c>
      <c r="O298" s="182" t="s">
        <v>1237</v>
      </c>
      <c r="P298" s="67" t="str">
        <f t="shared" si="20"/>
        <v>T5</v>
      </c>
      <c r="Q298" s="181">
        <f t="shared" si="23"/>
        <v>-39434</v>
      </c>
      <c r="R298" s="183">
        <f t="shared" si="24"/>
        <v>-42589</v>
      </c>
      <c r="S298" s="183"/>
      <c r="T298" s="183"/>
    </row>
    <row r="299" spans="1:30" x14ac:dyDescent="0.25">
      <c r="A299" s="122" t="s">
        <v>1108</v>
      </c>
      <c r="B299" s="122" t="s">
        <v>1109</v>
      </c>
      <c r="C299" s="122" t="s">
        <v>1347</v>
      </c>
      <c r="D299" s="123">
        <v>46157</v>
      </c>
      <c r="E299" s="123">
        <v>46157</v>
      </c>
      <c r="F299" s="122" t="s">
        <v>1127</v>
      </c>
      <c r="G299" s="122" t="s">
        <v>1128</v>
      </c>
      <c r="H299" s="192">
        <v>1</v>
      </c>
      <c r="I299" s="122" t="s">
        <v>1129</v>
      </c>
      <c r="J299" s="190">
        <v>37664</v>
      </c>
      <c r="K299" s="190">
        <v>37664</v>
      </c>
      <c r="L299" s="122" t="s">
        <v>1114</v>
      </c>
      <c r="M299" s="190">
        <v>40677.120000000003</v>
      </c>
      <c r="N299" s="122" t="s">
        <v>1348</v>
      </c>
      <c r="O299" s="182" t="s">
        <v>1237</v>
      </c>
      <c r="P299" s="67" t="str">
        <f t="shared" si="20"/>
        <v>T5</v>
      </c>
      <c r="Q299" s="181">
        <f t="shared" si="23"/>
        <v>-37664</v>
      </c>
      <c r="R299" s="183">
        <f t="shared" si="24"/>
        <v>-40677</v>
      </c>
      <c r="S299" s="183"/>
      <c r="T299" s="183"/>
    </row>
    <row r="300" spans="1:30" x14ac:dyDescent="0.25">
      <c r="A300" s="122" t="s">
        <v>1108</v>
      </c>
      <c r="B300" s="122" t="s">
        <v>1109</v>
      </c>
      <c r="C300" s="122" t="s">
        <v>1349</v>
      </c>
      <c r="D300" s="123">
        <v>46170</v>
      </c>
      <c r="E300" s="123">
        <v>46170</v>
      </c>
      <c r="F300" s="122" t="s">
        <v>1123</v>
      </c>
      <c r="G300" s="122" t="s">
        <v>1124</v>
      </c>
      <c r="H300" s="192">
        <v>1</v>
      </c>
      <c r="I300" s="122" t="s">
        <v>1113</v>
      </c>
      <c r="J300" s="190">
        <v>19717</v>
      </c>
      <c r="K300" s="190">
        <v>19717</v>
      </c>
      <c r="L300" s="122" t="s">
        <v>1114</v>
      </c>
      <c r="M300" s="190">
        <v>21294.36</v>
      </c>
      <c r="N300" s="122" t="s">
        <v>1350</v>
      </c>
      <c r="O300" s="182" t="s">
        <v>1237</v>
      </c>
      <c r="P300" s="67" t="str">
        <f t="shared" si="20"/>
        <v>T5</v>
      </c>
      <c r="Q300" s="181">
        <f t="shared" si="23"/>
        <v>-19717</v>
      </c>
      <c r="R300" s="183">
        <f t="shared" si="24"/>
        <v>-21294</v>
      </c>
      <c r="S300" s="183"/>
      <c r="T300" s="183"/>
    </row>
    <row r="301" spans="1:30" x14ac:dyDescent="0.25">
      <c r="A301" s="122" t="s">
        <v>1108</v>
      </c>
      <c r="B301" s="122" t="s">
        <v>1109</v>
      </c>
      <c r="C301" s="122" t="s">
        <v>1351</v>
      </c>
      <c r="D301" s="123">
        <v>46170</v>
      </c>
      <c r="E301" s="123">
        <v>46170</v>
      </c>
      <c r="F301" s="122" t="s">
        <v>1127</v>
      </c>
      <c r="G301" s="122" t="s">
        <v>1128</v>
      </c>
      <c r="H301" s="192">
        <v>1</v>
      </c>
      <c r="I301" s="122" t="s">
        <v>1129</v>
      </c>
      <c r="J301" s="190">
        <v>37664</v>
      </c>
      <c r="K301" s="190">
        <v>37664</v>
      </c>
      <c r="L301" s="122" t="s">
        <v>1114</v>
      </c>
      <c r="M301" s="190">
        <v>40677.120000000003</v>
      </c>
      <c r="N301" s="122" t="s">
        <v>1350</v>
      </c>
      <c r="O301" s="182" t="s">
        <v>1237</v>
      </c>
      <c r="P301" s="67" t="str">
        <f t="shared" si="20"/>
        <v>T5</v>
      </c>
      <c r="Q301" s="181">
        <f t="shared" si="23"/>
        <v>-37664</v>
      </c>
      <c r="R301" s="183">
        <f t="shared" si="24"/>
        <v>-40677</v>
      </c>
      <c r="S301" s="183"/>
      <c r="T301" s="183"/>
    </row>
    <row r="302" spans="1:30" x14ac:dyDescent="0.25">
      <c r="A302" s="122" t="s">
        <v>1108</v>
      </c>
      <c r="B302" s="122" t="s">
        <v>1109</v>
      </c>
      <c r="C302" s="122" t="s">
        <v>1352</v>
      </c>
      <c r="D302" s="123">
        <v>46146</v>
      </c>
      <c r="E302" s="123">
        <v>46146</v>
      </c>
      <c r="F302" s="122" t="s">
        <v>1127</v>
      </c>
      <c r="G302" s="122" t="s">
        <v>1128</v>
      </c>
      <c r="H302" s="192">
        <v>1</v>
      </c>
      <c r="I302" s="122" t="s">
        <v>1129</v>
      </c>
      <c r="J302" s="190">
        <v>37664</v>
      </c>
      <c r="K302" s="190">
        <v>37664</v>
      </c>
      <c r="L302" s="122" t="s">
        <v>1114</v>
      </c>
      <c r="M302" s="190">
        <v>40677.120000000003</v>
      </c>
      <c r="N302" s="122" t="s">
        <v>1353</v>
      </c>
      <c r="O302" s="182" t="s">
        <v>1237</v>
      </c>
      <c r="P302" s="67" t="str">
        <f t="shared" si="20"/>
        <v>T5</v>
      </c>
      <c r="Q302" s="181">
        <f t="shared" si="23"/>
        <v>-37664</v>
      </c>
      <c r="R302" s="183">
        <f t="shared" si="24"/>
        <v>-40677</v>
      </c>
      <c r="S302" s="183"/>
      <c r="T302" s="183"/>
    </row>
    <row r="303" spans="1:30" x14ac:dyDescent="0.25">
      <c r="A303" s="122" t="s">
        <v>1108</v>
      </c>
      <c r="B303" s="122" t="s">
        <v>1109</v>
      </c>
      <c r="C303" s="122" t="s">
        <v>1354</v>
      </c>
      <c r="D303" s="123">
        <v>46146</v>
      </c>
      <c r="E303" s="123">
        <v>46146</v>
      </c>
      <c r="F303" s="122" t="s">
        <v>1123</v>
      </c>
      <c r="G303" s="122" t="s">
        <v>1124</v>
      </c>
      <c r="H303" s="192">
        <v>1</v>
      </c>
      <c r="I303" s="122" t="s">
        <v>1113</v>
      </c>
      <c r="J303" s="190">
        <v>19717</v>
      </c>
      <c r="K303" s="190">
        <v>19717</v>
      </c>
      <c r="L303" s="122" t="s">
        <v>1114</v>
      </c>
      <c r="M303" s="190">
        <v>21294.36</v>
      </c>
      <c r="N303" s="122" t="s">
        <v>1353</v>
      </c>
      <c r="O303" s="182" t="s">
        <v>1237</v>
      </c>
      <c r="P303" s="67" t="str">
        <f t="shared" si="20"/>
        <v>T5</v>
      </c>
      <c r="Q303" s="181">
        <f t="shared" si="23"/>
        <v>-19717</v>
      </c>
      <c r="R303" s="183">
        <f t="shared" si="24"/>
        <v>-21294</v>
      </c>
      <c r="S303" s="183"/>
      <c r="T303" s="183"/>
    </row>
    <row r="304" spans="1:30" x14ac:dyDescent="0.25">
      <c r="A304" s="122" t="s">
        <v>1108</v>
      </c>
      <c r="B304" s="122" t="s">
        <v>1109</v>
      </c>
      <c r="C304" s="122" t="s">
        <v>1355</v>
      </c>
      <c r="D304" s="123">
        <v>46153</v>
      </c>
      <c r="E304" s="123">
        <v>46153</v>
      </c>
      <c r="F304" s="122" t="s">
        <v>1111</v>
      </c>
      <c r="G304" s="122" t="s">
        <v>1112</v>
      </c>
      <c r="H304" s="192">
        <v>1</v>
      </c>
      <c r="I304" s="122" t="s">
        <v>1113</v>
      </c>
      <c r="J304" s="190">
        <v>106116</v>
      </c>
      <c r="K304" s="190">
        <v>106116</v>
      </c>
      <c r="L304" s="122" t="s">
        <v>1114</v>
      </c>
      <c r="M304" s="190">
        <v>114605.28000000001</v>
      </c>
      <c r="N304" s="122" t="s">
        <v>1356</v>
      </c>
      <c r="O304" s="182" t="s">
        <v>1237</v>
      </c>
      <c r="P304" s="67" t="str">
        <f t="shared" si="20"/>
        <v>T5</v>
      </c>
      <c r="Q304" s="181">
        <f t="shared" si="23"/>
        <v>-106116</v>
      </c>
      <c r="R304" s="183">
        <f t="shared" si="24"/>
        <v>-114605</v>
      </c>
      <c r="S304" s="183"/>
      <c r="T304" s="183"/>
    </row>
    <row r="305" spans="1:20" x14ac:dyDescent="0.25">
      <c r="A305" s="122" t="s">
        <v>1108</v>
      </c>
      <c r="B305" s="122" t="s">
        <v>1109</v>
      </c>
      <c r="C305" s="122" t="s">
        <v>1357</v>
      </c>
      <c r="D305" s="123">
        <v>46153</v>
      </c>
      <c r="E305" s="123">
        <v>46153</v>
      </c>
      <c r="F305" s="122" t="s">
        <v>1111</v>
      </c>
      <c r="G305" s="122" t="s">
        <v>1112</v>
      </c>
      <c r="H305" s="192">
        <v>1</v>
      </c>
      <c r="I305" s="122" t="s">
        <v>1113</v>
      </c>
      <c r="J305" s="190">
        <v>106116</v>
      </c>
      <c r="K305" s="190">
        <v>106116</v>
      </c>
      <c r="L305" s="122" t="s">
        <v>1114</v>
      </c>
      <c r="M305" s="190">
        <v>114605.28000000001</v>
      </c>
      <c r="N305" s="122" t="s">
        <v>1356</v>
      </c>
      <c r="O305" s="182" t="s">
        <v>1237</v>
      </c>
      <c r="P305" s="67" t="str">
        <f t="shared" si="20"/>
        <v>T5</v>
      </c>
      <c r="Q305" s="181">
        <f t="shared" si="23"/>
        <v>-106116</v>
      </c>
      <c r="R305" s="183">
        <f t="shared" si="24"/>
        <v>-114605</v>
      </c>
      <c r="S305" s="183"/>
      <c r="T305" s="183"/>
    </row>
    <row r="306" spans="1:20" x14ac:dyDescent="0.25">
      <c r="A306" s="122" t="s">
        <v>1108</v>
      </c>
      <c r="B306" s="122" t="s">
        <v>1109</v>
      </c>
      <c r="C306" s="122" t="s">
        <v>1358</v>
      </c>
      <c r="D306" s="123">
        <v>46153</v>
      </c>
      <c r="E306" s="123">
        <v>46153</v>
      </c>
      <c r="F306" s="122" t="s">
        <v>1111</v>
      </c>
      <c r="G306" s="122" t="s">
        <v>1112</v>
      </c>
      <c r="H306" s="192">
        <v>1</v>
      </c>
      <c r="I306" s="122" t="s">
        <v>1113</v>
      </c>
      <c r="J306" s="190">
        <v>106116</v>
      </c>
      <c r="K306" s="190">
        <v>106116</v>
      </c>
      <c r="L306" s="122" t="s">
        <v>1114</v>
      </c>
      <c r="M306" s="190">
        <v>114605.28000000001</v>
      </c>
      <c r="N306" s="122" t="s">
        <v>1356</v>
      </c>
      <c r="O306" s="182" t="s">
        <v>1237</v>
      </c>
      <c r="P306" s="67" t="str">
        <f t="shared" si="20"/>
        <v>T5</v>
      </c>
      <c r="Q306" s="181">
        <f t="shared" si="23"/>
        <v>-106116</v>
      </c>
      <c r="R306" s="183">
        <f t="shared" si="24"/>
        <v>-114605</v>
      </c>
      <c r="S306" s="183"/>
      <c r="T306" s="183"/>
    </row>
    <row r="307" spans="1:20" x14ac:dyDescent="0.25">
      <c r="A307" s="122" t="s">
        <v>1108</v>
      </c>
      <c r="B307" s="122" t="s">
        <v>1109</v>
      </c>
      <c r="C307" s="122" t="s">
        <v>1359</v>
      </c>
      <c r="D307" s="123">
        <v>46148</v>
      </c>
      <c r="E307" s="123">
        <v>46148</v>
      </c>
      <c r="F307" s="122" t="s">
        <v>1123</v>
      </c>
      <c r="G307" s="122" t="s">
        <v>1124</v>
      </c>
      <c r="H307" s="192">
        <v>2</v>
      </c>
      <c r="I307" s="122" t="s">
        <v>1113</v>
      </c>
      <c r="J307" s="190">
        <v>19717</v>
      </c>
      <c r="K307" s="190">
        <v>39434</v>
      </c>
      <c r="L307" s="122" t="s">
        <v>1114</v>
      </c>
      <c r="M307" s="190">
        <v>42588.72</v>
      </c>
      <c r="N307" s="122" t="s">
        <v>1134</v>
      </c>
      <c r="O307" s="182" t="s">
        <v>1237</v>
      </c>
      <c r="P307" s="67" t="str">
        <f t="shared" si="20"/>
        <v>T5</v>
      </c>
      <c r="Q307" s="181">
        <f t="shared" ref="Q307:Q370" si="28">-(J307*H307)</f>
        <v>-39434</v>
      </c>
      <c r="R307" s="183">
        <f t="shared" ref="R307:R370" si="29">ROUND((Q307*8%)+Q307,0)</f>
        <v>-42589</v>
      </c>
      <c r="S307" s="183"/>
      <c r="T307" s="183"/>
    </row>
    <row r="308" spans="1:20" x14ac:dyDescent="0.25">
      <c r="A308" s="122" t="s">
        <v>1108</v>
      </c>
      <c r="B308" s="122" t="s">
        <v>1109</v>
      </c>
      <c r="C308" s="122" t="s">
        <v>1359</v>
      </c>
      <c r="D308" s="123">
        <v>46148</v>
      </c>
      <c r="E308" s="123">
        <v>46148</v>
      </c>
      <c r="F308" s="122" t="s">
        <v>1127</v>
      </c>
      <c r="G308" s="122" t="s">
        <v>1128</v>
      </c>
      <c r="H308" s="192">
        <v>1</v>
      </c>
      <c r="I308" s="122" t="s">
        <v>1129</v>
      </c>
      <c r="J308" s="190">
        <v>37664</v>
      </c>
      <c r="K308" s="190">
        <v>37664</v>
      </c>
      <c r="L308" s="122" t="s">
        <v>1114</v>
      </c>
      <c r="M308" s="190">
        <v>40677.120000000003</v>
      </c>
      <c r="N308" s="122" t="s">
        <v>1134</v>
      </c>
      <c r="O308" s="182" t="s">
        <v>1237</v>
      </c>
      <c r="P308" s="67" t="str">
        <f t="shared" si="20"/>
        <v>T5</v>
      </c>
      <c r="Q308" s="181">
        <f t="shared" si="28"/>
        <v>-37664</v>
      </c>
      <c r="R308" s="183">
        <f t="shared" si="29"/>
        <v>-40677</v>
      </c>
      <c r="S308" s="183"/>
      <c r="T308" s="183"/>
    </row>
    <row r="309" spans="1:20" x14ac:dyDescent="0.25">
      <c r="A309" s="122" t="s">
        <v>1108</v>
      </c>
      <c r="B309" s="122" t="s">
        <v>1109</v>
      </c>
      <c r="C309" s="122" t="s">
        <v>1360</v>
      </c>
      <c r="D309" s="123">
        <v>46160</v>
      </c>
      <c r="E309" s="123">
        <v>46160</v>
      </c>
      <c r="F309" s="122" t="s">
        <v>1127</v>
      </c>
      <c r="G309" s="122" t="s">
        <v>1128</v>
      </c>
      <c r="H309" s="192">
        <v>1</v>
      </c>
      <c r="I309" s="122" t="s">
        <v>1129</v>
      </c>
      <c r="J309" s="190">
        <v>37664</v>
      </c>
      <c r="K309" s="190">
        <v>37664</v>
      </c>
      <c r="L309" s="122" t="s">
        <v>1114</v>
      </c>
      <c r="M309" s="190">
        <v>40677.120000000003</v>
      </c>
      <c r="N309" s="122" t="s">
        <v>1251</v>
      </c>
      <c r="O309" s="182" t="s">
        <v>1237</v>
      </c>
      <c r="P309" s="67" t="str">
        <f t="shared" si="20"/>
        <v>T5</v>
      </c>
      <c r="Q309" s="181">
        <f t="shared" si="28"/>
        <v>-37664</v>
      </c>
      <c r="R309" s="183">
        <f t="shared" si="29"/>
        <v>-40677</v>
      </c>
      <c r="S309" s="183"/>
      <c r="T309" s="183"/>
    </row>
    <row r="310" spans="1:20" x14ac:dyDescent="0.25">
      <c r="A310" s="122" t="s">
        <v>1108</v>
      </c>
      <c r="B310" s="122" t="s">
        <v>1109</v>
      </c>
      <c r="C310" s="122" t="s">
        <v>1361</v>
      </c>
      <c r="D310" s="123">
        <v>46160</v>
      </c>
      <c r="E310" s="123">
        <v>46160</v>
      </c>
      <c r="F310" s="122" t="s">
        <v>1123</v>
      </c>
      <c r="G310" s="122" t="s">
        <v>1124</v>
      </c>
      <c r="H310" s="192">
        <v>5</v>
      </c>
      <c r="I310" s="122" t="s">
        <v>1113</v>
      </c>
      <c r="J310" s="190">
        <v>19717</v>
      </c>
      <c r="K310" s="190">
        <v>98585</v>
      </c>
      <c r="L310" s="122" t="s">
        <v>1114</v>
      </c>
      <c r="M310" s="190">
        <v>106471.8</v>
      </c>
      <c r="N310" s="122" t="s">
        <v>1362</v>
      </c>
      <c r="O310" s="182" t="s">
        <v>1237</v>
      </c>
      <c r="P310" s="67" t="str">
        <f t="shared" si="20"/>
        <v>T5</v>
      </c>
      <c r="Q310" s="181">
        <f t="shared" si="28"/>
        <v>-98585</v>
      </c>
      <c r="R310" s="183">
        <f t="shared" si="29"/>
        <v>-106472</v>
      </c>
      <c r="S310" s="183"/>
      <c r="T310" s="183"/>
    </row>
    <row r="311" spans="1:20" x14ac:dyDescent="0.25">
      <c r="A311" s="122" t="s">
        <v>1108</v>
      </c>
      <c r="B311" s="122" t="s">
        <v>1109</v>
      </c>
      <c r="C311" s="122" t="s">
        <v>1363</v>
      </c>
      <c r="D311" s="123">
        <v>46163</v>
      </c>
      <c r="E311" s="123">
        <v>46163</v>
      </c>
      <c r="F311" s="122" t="s">
        <v>1111</v>
      </c>
      <c r="G311" s="122" t="s">
        <v>1112</v>
      </c>
      <c r="H311" s="192">
        <v>1</v>
      </c>
      <c r="I311" s="122" t="s">
        <v>1113</v>
      </c>
      <c r="J311" s="190">
        <v>106116</v>
      </c>
      <c r="K311" s="190">
        <v>106116</v>
      </c>
      <c r="L311" s="122" t="s">
        <v>1114</v>
      </c>
      <c r="M311" s="190">
        <v>114605.28000000001</v>
      </c>
      <c r="N311" s="122" t="s">
        <v>1156</v>
      </c>
      <c r="O311" s="182" t="s">
        <v>1237</v>
      </c>
      <c r="P311" s="67" t="str">
        <f t="shared" si="20"/>
        <v>T5</v>
      </c>
      <c r="Q311" s="181">
        <f t="shared" si="28"/>
        <v>-106116</v>
      </c>
      <c r="R311" s="183">
        <f t="shared" si="29"/>
        <v>-114605</v>
      </c>
      <c r="S311" s="183"/>
      <c r="T311" s="183"/>
    </row>
    <row r="312" spans="1:20" x14ac:dyDescent="0.25">
      <c r="A312" s="122" t="s">
        <v>1108</v>
      </c>
      <c r="B312" s="122" t="s">
        <v>1109</v>
      </c>
      <c r="C312" s="122" t="s">
        <v>1364</v>
      </c>
      <c r="D312" s="123">
        <v>46158</v>
      </c>
      <c r="E312" s="123">
        <v>46158</v>
      </c>
      <c r="F312" s="122" t="s">
        <v>1123</v>
      </c>
      <c r="G312" s="122" t="s">
        <v>1124</v>
      </c>
      <c r="H312" s="192">
        <v>2</v>
      </c>
      <c r="I312" s="122" t="s">
        <v>1113</v>
      </c>
      <c r="J312" s="190">
        <v>19717</v>
      </c>
      <c r="K312" s="190">
        <v>39434</v>
      </c>
      <c r="L312" s="122" t="s">
        <v>1114</v>
      </c>
      <c r="M312" s="190">
        <v>42588.72</v>
      </c>
      <c r="N312" s="122" t="s">
        <v>1255</v>
      </c>
      <c r="O312" s="182" t="s">
        <v>1237</v>
      </c>
      <c r="P312" s="67" t="str">
        <f t="shared" si="20"/>
        <v>T5</v>
      </c>
      <c r="Q312" s="181">
        <f t="shared" si="28"/>
        <v>-39434</v>
      </c>
      <c r="R312" s="183">
        <f t="shared" si="29"/>
        <v>-42589</v>
      </c>
      <c r="S312" s="183"/>
      <c r="T312" s="183"/>
    </row>
    <row r="313" spans="1:20" x14ac:dyDescent="0.25">
      <c r="A313" s="122" t="s">
        <v>1108</v>
      </c>
      <c r="B313" s="122" t="s">
        <v>1109</v>
      </c>
      <c r="C313" s="122" t="s">
        <v>1365</v>
      </c>
      <c r="D313" s="123">
        <v>46151</v>
      </c>
      <c r="E313" s="123">
        <v>46151</v>
      </c>
      <c r="F313" s="122" t="s">
        <v>1111</v>
      </c>
      <c r="G313" s="122" t="s">
        <v>1112</v>
      </c>
      <c r="H313" s="192">
        <v>1</v>
      </c>
      <c r="I313" s="122" t="s">
        <v>1113</v>
      </c>
      <c r="J313" s="190">
        <v>106116</v>
      </c>
      <c r="K313" s="190">
        <v>106116</v>
      </c>
      <c r="L313" s="122" t="s">
        <v>1114</v>
      </c>
      <c r="M313" s="190">
        <v>114605.28000000001</v>
      </c>
      <c r="N313" s="122" t="s">
        <v>1366</v>
      </c>
      <c r="O313" s="182" t="s">
        <v>1237</v>
      </c>
      <c r="P313" s="67" t="str">
        <f t="shared" si="20"/>
        <v>T5</v>
      </c>
      <c r="Q313" s="181">
        <f t="shared" si="28"/>
        <v>-106116</v>
      </c>
      <c r="R313" s="183">
        <f t="shared" si="29"/>
        <v>-114605</v>
      </c>
      <c r="S313" s="183"/>
      <c r="T313" s="183"/>
    </row>
    <row r="314" spans="1:20" x14ac:dyDescent="0.25">
      <c r="A314" s="122" t="s">
        <v>1108</v>
      </c>
      <c r="B314" s="122" t="s">
        <v>1109</v>
      </c>
      <c r="C314" s="122" t="s">
        <v>1367</v>
      </c>
      <c r="D314" s="123">
        <v>46151</v>
      </c>
      <c r="E314" s="123">
        <v>46151</v>
      </c>
      <c r="F314" s="122" t="s">
        <v>1111</v>
      </c>
      <c r="G314" s="122" t="s">
        <v>1112</v>
      </c>
      <c r="H314" s="192">
        <v>1</v>
      </c>
      <c r="I314" s="122" t="s">
        <v>1113</v>
      </c>
      <c r="J314" s="190">
        <v>106116</v>
      </c>
      <c r="K314" s="190">
        <v>106116</v>
      </c>
      <c r="L314" s="122" t="s">
        <v>1114</v>
      </c>
      <c r="M314" s="190">
        <v>114605.28000000001</v>
      </c>
      <c r="N314" s="122" t="s">
        <v>1366</v>
      </c>
      <c r="O314" s="182" t="s">
        <v>1237</v>
      </c>
      <c r="P314" s="67" t="str">
        <f t="shared" si="20"/>
        <v>T5</v>
      </c>
      <c r="Q314" s="181">
        <f t="shared" si="28"/>
        <v>-106116</v>
      </c>
      <c r="R314" s="183">
        <f t="shared" si="29"/>
        <v>-114605</v>
      </c>
      <c r="S314" s="183"/>
      <c r="T314" s="183"/>
    </row>
    <row r="315" spans="1:20" x14ac:dyDescent="0.25">
      <c r="A315" s="122" t="s">
        <v>1108</v>
      </c>
      <c r="B315" s="122" t="s">
        <v>1109</v>
      </c>
      <c r="C315" s="122" t="s">
        <v>1368</v>
      </c>
      <c r="D315" s="123">
        <v>46157</v>
      </c>
      <c r="E315" s="123">
        <v>46157</v>
      </c>
      <c r="F315" s="122" t="s">
        <v>1127</v>
      </c>
      <c r="G315" s="122" t="s">
        <v>1128</v>
      </c>
      <c r="H315" s="192">
        <v>2</v>
      </c>
      <c r="I315" s="122" t="s">
        <v>1129</v>
      </c>
      <c r="J315" s="190">
        <v>37664</v>
      </c>
      <c r="K315" s="190">
        <v>75328</v>
      </c>
      <c r="L315" s="122" t="s">
        <v>1114</v>
      </c>
      <c r="M315" s="190">
        <v>81354.240000000005</v>
      </c>
      <c r="N315" s="122" t="s">
        <v>1369</v>
      </c>
      <c r="O315" s="182" t="s">
        <v>1237</v>
      </c>
      <c r="P315" s="67" t="str">
        <f t="shared" si="20"/>
        <v>T5</v>
      </c>
      <c r="Q315" s="181">
        <f t="shared" si="28"/>
        <v>-75328</v>
      </c>
      <c r="R315" s="183">
        <f t="shared" si="29"/>
        <v>-81354</v>
      </c>
      <c r="S315" s="183"/>
      <c r="T315" s="183"/>
    </row>
    <row r="316" spans="1:20" x14ac:dyDescent="0.25">
      <c r="A316" s="122" t="s">
        <v>1108</v>
      </c>
      <c r="B316" s="122" t="s">
        <v>1109</v>
      </c>
      <c r="C316" s="122" t="s">
        <v>1370</v>
      </c>
      <c r="D316" s="123">
        <v>46157</v>
      </c>
      <c r="E316" s="123">
        <v>46157</v>
      </c>
      <c r="F316" s="122" t="s">
        <v>1123</v>
      </c>
      <c r="G316" s="122" t="s">
        <v>1124</v>
      </c>
      <c r="H316" s="192">
        <v>1</v>
      </c>
      <c r="I316" s="122" t="s">
        <v>1113</v>
      </c>
      <c r="J316" s="190">
        <v>19717</v>
      </c>
      <c r="K316" s="190">
        <v>19717</v>
      </c>
      <c r="L316" s="122" t="s">
        <v>1114</v>
      </c>
      <c r="M316" s="190">
        <v>21294.36</v>
      </c>
      <c r="N316" s="122" t="s">
        <v>1369</v>
      </c>
      <c r="O316" s="182" t="s">
        <v>1237</v>
      </c>
      <c r="P316" s="67" t="str">
        <f t="shared" si="20"/>
        <v>T5</v>
      </c>
      <c r="Q316" s="181">
        <f t="shared" si="28"/>
        <v>-19717</v>
      </c>
      <c r="R316" s="183">
        <f t="shared" si="29"/>
        <v>-21294</v>
      </c>
      <c r="S316" s="183"/>
      <c r="T316" s="183"/>
    </row>
    <row r="317" spans="1:20" x14ac:dyDescent="0.25">
      <c r="A317" s="122" t="s">
        <v>1108</v>
      </c>
      <c r="B317" s="122" t="s">
        <v>1109</v>
      </c>
      <c r="C317" s="122" t="s">
        <v>1371</v>
      </c>
      <c r="D317" s="123">
        <v>46157</v>
      </c>
      <c r="E317" s="123">
        <v>46157</v>
      </c>
      <c r="F317" s="122" t="s">
        <v>1123</v>
      </c>
      <c r="G317" s="122" t="s">
        <v>1124</v>
      </c>
      <c r="H317" s="192">
        <v>4</v>
      </c>
      <c r="I317" s="122" t="s">
        <v>1113</v>
      </c>
      <c r="J317" s="190">
        <v>19717</v>
      </c>
      <c r="K317" s="190">
        <v>78868</v>
      </c>
      <c r="L317" s="122" t="s">
        <v>1114</v>
      </c>
      <c r="M317" s="190">
        <v>85177.44</v>
      </c>
      <c r="N317" s="122" t="s">
        <v>1369</v>
      </c>
      <c r="O317" s="182" t="s">
        <v>1237</v>
      </c>
      <c r="P317" s="67" t="str">
        <f t="shared" si="20"/>
        <v>T5</v>
      </c>
      <c r="Q317" s="181">
        <f t="shared" si="28"/>
        <v>-78868</v>
      </c>
      <c r="R317" s="183">
        <f t="shared" si="29"/>
        <v>-85177</v>
      </c>
      <c r="S317" s="183"/>
      <c r="T317" s="183"/>
    </row>
    <row r="318" spans="1:20" x14ac:dyDescent="0.25">
      <c r="A318" s="122" t="s">
        <v>1108</v>
      </c>
      <c r="B318" s="122" t="s">
        <v>1109</v>
      </c>
      <c r="C318" s="122" t="s">
        <v>1372</v>
      </c>
      <c r="D318" s="123">
        <v>46159</v>
      </c>
      <c r="E318" s="123">
        <v>46159</v>
      </c>
      <c r="F318" s="122" t="s">
        <v>1123</v>
      </c>
      <c r="G318" s="122" t="s">
        <v>1124</v>
      </c>
      <c r="H318" s="192">
        <v>1</v>
      </c>
      <c r="I318" s="122" t="s">
        <v>1113</v>
      </c>
      <c r="J318" s="190">
        <v>19717</v>
      </c>
      <c r="K318" s="190">
        <v>19717</v>
      </c>
      <c r="L318" s="122" t="s">
        <v>1114</v>
      </c>
      <c r="M318" s="190">
        <v>21294.36</v>
      </c>
      <c r="N318" s="122" t="s">
        <v>1373</v>
      </c>
      <c r="O318" s="182" t="s">
        <v>1237</v>
      </c>
      <c r="P318" s="67" t="str">
        <f t="shared" si="20"/>
        <v>T5</v>
      </c>
      <c r="Q318" s="181">
        <f t="shared" si="28"/>
        <v>-19717</v>
      </c>
      <c r="R318" s="183">
        <f t="shared" si="29"/>
        <v>-21294</v>
      </c>
      <c r="S318" s="183"/>
      <c r="T318" s="183"/>
    </row>
    <row r="319" spans="1:20" x14ac:dyDescent="0.25">
      <c r="A319" s="122" t="s">
        <v>1108</v>
      </c>
      <c r="B319" s="122" t="s">
        <v>1109</v>
      </c>
      <c r="C319" s="122" t="s">
        <v>1374</v>
      </c>
      <c r="D319" s="123">
        <v>46146</v>
      </c>
      <c r="E319" s="123">
        <v>46146</v>
      </c>
      <c r="F319" s="122" t="s">
        <v>1111</v>
      </c>
      <c r="G319" s="122" t="s">
        <v>1112</v>
      </c>
      <c r="H319" s="192">
        <v>2</v>
      </c>
      <c r="I319" s="122" t="s">
        <v>1113</v>
      </c>
      <c r="J319" s="190">
        <v>106116</v>
      </c>
      <c r="K319" s="190">
        <v>212232</v>
      </c>
      <c r="L319" s="122" t="s">
        <v>1114</v>
      </c>
      <c r="M319" s="190">
        <v>229210.56000000003</v>
      </c>
      <c r="N319" s="122" t="s">
        <v>1375</v>
      </c>
      <c r="O319" s="182" t="s">
        <v>1237</v>
      </c>
      <c r="P319" s="67" t="str">
        <f t="shared" si="20"/>
        <v>T5</v>
      </c>
      <c r="Q319" s="181">
        <f t="shared" si="28"/>
        <v>-212232</v>
      </c>
      <c r="R319" s="183">
        <f t="shared" si="29"/>
        <v>-229211</v>
      </c>
      <c r="S319" s="183"/>
      <c r="T319" s="183"/>
    </row>
    <row r="320" spans="1:20" x14ac:dyDescent="0.25">
      <c r="A320" s="122" t="s">
        <v>1108</v>
      </c>
      <c r="B320" s="122" t="s">
        <v>1109</v>
      </c>
      <c r="C320" s="122" t="s">
        <v>1376</v>
      </c>
      <c r="D320" s="123">
        <v>46145</v>
      </c>
      <c r="E320" s="123">
        <v>46145</v>
      </c>
      <c r="F320" s="122" t="s">
        <v>1127</v>
      </c>
      <c r="G320" s="122" t="s">
        <v>1128</v>
      </c>
      <c r="H320" s="192">
        <v>2</v>
      </c>
      <c r="I320" s="122" t="s">
        <v>1129</v>
      </c>
      <c r="J320" s="190">
        <v>37664</v>
      </c>
      <c r="K320" s="190">
        <v>75328</v>
      </c>
      <c r="L320" s="122" t="s">
        <v>1114</v>
      </c>
      <c r="M320" s="190">
        <v>81354.240000000005</v>
      </c>
      <c r="N320" s="122" t="s">
        <v>1169</v>
      </c>
      <c r="O320" s="182" t="s">
        <v>1237</v>
      </c>
      <c r="P320" s="67" t="str">
        <f t="shared" si="20"/>
        <v>T5</v>
      </c>
      <c r="Q320" s="181">
        <f t="shared" si="28"/>
        <v>-75328</v>
      </c>
      <c r="R320" s="183">
        <f t="shared" si="29"/>
        <v>-81354</v>
      </c>
      <c r="S320" s="183"/>
      <c r="T320" s="183"/>
    </row>
    <row r="321" spans="1:20" x14ac:dyDescent="0.25">
      <c r="A321" s="122" t="s">
        <v>1108</v>
      </c>
      <c r="B321" s="122" t="s">
        <v>1109</v>
      </c>
      <c r="C321" s="122" t="s">
        <v>1377</v>
      </c>
      <c r="D321" s="123">
        <v>46145</v>
      </c>
      <c r="E321" s="123">
        <v>46145</v>
      </c>
      <c r="F321" s="122" t="s">
        <v>1123</v>
      </c>
      <c r="G321" s="122" t="s">
        <v>1124</v>
      </c>
      <c r="H321" s="192">
        <v>1</v>
      </c>
      <c r="I321" s="122" t="s">
        <v>1113</v>
      </c>
      <c r="J321" s="190">
        <v>19717</v>
      </c>
      <c r="K321" s="190">
        <v>19717</v>
      </c>
      <c r="L321" s="122" t="s">
        <v>1114</v>
      </c>
      <c r="M321" s="190">
        <v>21294.36</v>
      </c>
      <c r="N321" s="122" t="s">
        <v>1169</v>
      </c>
      <c r="O321" s="182" t="s">
        <v>1237</v>
      </c>
      <c r="P321" s="67" t="str">
        <f t="shared" si="20"/>
        <v>T5</v>
      </c>
      <c r="Q321" s="181">
        <f t="shared" si="28"/>
        <v>-19717</v>
      </c>
      <c r="R321" s="183">
        <f t="shared" si="29"/>
        <v>-21294</v>
      </c>
      <c r="S321" s="183"/>
      <c r="T321" s="183"/>
    </row>
    <row r="322" spans="1:20" x14ac:dyDescent="0.25">
      <c r="A322" s="122" t="s">
        <v>1108</v>
      </c>
      <c r="B322" s="122" t="s">
        <v>1109</v>
      </c>
      <c r="C322" s="122" t="s">
        <v>1378</v>
      </c>
      <c r="D322" s="123">
        <v>46168</v>
      </c>
      <c r="E322" s="123">
        <v>46168</v>
      </c>
      <c r="F322" s="122" t="s">
        <v>1127</v>
      </c>
      <c r="G322" s="122" t="s">
        <v>1128</v>
      </c>
      <c r="H322" s="192">
        <v>2</v>
      </c>
      <c r="I322" s="122" t="s">
        <v>1129</v>
      </c>
      <c r="J322" s="190">
        <v>37664</v>
      </c>
      <c r="K322" s="190">
        <v>75328</v>
      </c>
      <c r="L322" s="122" t="s">
        <v>1114</v>
      </c>
      <c r="M322" s="190">
        <v>81354.240000000005</v>
      </c>
      <c r="N322" s="122" t="s">
        <v>1169</v>
      </c>
      <c r="O322" s="182" t="s">
        <v>1237</v>
      </c>
      <c r="P322" s="67" t="str">
        <f t="shared" si="20"/>
        <v>T5</v>
      </c>
      <c r="Q322" s="181">
        <f t="shared" si="28"/>
        <v>-75328</v>
      </c>
      <c r="R322" s="183">
        <f t="shared" si="29"/>
        <v>-81354</v>
      </c>
      <c r="S322" s="183"/>
      <c r="T322" s="183"/>
    </row>
    <row r="323" spans="1:20" x14ac:dyDescent="0.25">
      <c r="A323" s="122" t="s">
        <v>1108</v>
      </c>
      <c r="B323" s="122" t="s">
        <v>1109</v>
      </c>
      <c r="C323" s="122" t="s">
        <v>1379</v>
      </c>
      <c r="D323" s="123">
        <v>46157</v>
      </c>
      <c r="E323" s="123">
        <v>46157</v>
      </c>
      <c r="F323" s="122" t="s">
        <v>1111</v>
      </c>
      <c r="G323" s="122" t="s">
        <v>1112</v>
      </c>
      <c r="H323" s="192">
        <v>1</v>
      </c>
      <c r="I323" s="122" t="s">
        <v>1113</v>
      </c>
      <c r="J323" s="190">
        <v>106116</v>
      </c>
      <c r="K323" s="190">
        <v>106116</v>
      </c>
      <c r="L323" s="122" t="s">
        <v>1114</v>
      </c>
      <c r="M323" s="190">
        <v>114605.28000000001</v>
      </c>
      <c r="N323" s="122" t="s">
        <v>1178</v>
      </c>
      <c r="O323" s="182" t="s">
        <v>1237</v>
      </c>
      <c r="P323" s="67" t="str">
        <f t="shared" si="20"/>
        <v>T5</v>
      </c>
      <c r="Q323" s="181">
        <f t="shared" si="28"/>
        <v>-106116</v>
      </c>
      <c r="R323" s="183">
        <f t="shared" si="29"/>
        <v>-114605</v>
      </c>
      <c r="S323" s="183"/>
      <c r="T323" s="183"/>
    </row>
    <row r="324" spans="1:20" x14ac:dyDescent="0.25">
      <c r="A324" s="122" t="s">
        <v>1108</v>
      </c>
      <c r="B324" s="122" t="s">
        <v>1109</v>
      </c>
      <c r="C324" s="122" t="s">
        <v>1380</v>
      </c>
      <c r="D324" s="123">
        <v>46172</v>
      </c>
      <c r="E324" s="123">
        <v>46172</v>
      </c>
      <c r="F324" s="122" t="s">
        <v>1111</v>
      </c>
      <c r="G324" s="122" t="s">
        <v>1112</v>
      </c>
      <c r="H324" s="192">
        <v>1</v>
      </c>
      <c r="I324" s="122" t="s">
        <v>1113</v>
      </c>
      <c r="J324" s="190">
        <v>106116</v>
      </c>
      <c r="K324" s="190">
        <v>106116</v>
      </c>
      <c r="L324" s="122" t="s">
        <v>1114</v>
      </c>
      <c r="M324" s="190">
        <v>114605.28000000001</v>
      </c>
      <c r="N324" s="122" t="s">
        <v>1185</v>
      </c>
      <c r="O324" s="182" t="s">
        <v>1237</v>
      </c>
      <c r="P324" s="67" t="str">
        <f t="shared" si="20"/>
        <v>T5</v>
      </c>
      <c r="Q324" s="181">
        <f t="shared" si="28"/>
        <v>-106116</v>
      </c>
      <c r="R324" s="183">
        <f t="shared" si="29"/>
        <v>-114605</v>
      </c>
      <c r="S324" s="183"/>
      <c r="T324" s="183"/>
    </row>
    <row r="325" spans="1:20" x14ac:dyDescent="0.25">
      <c r="A325" s="122" t="s">
        <v>1108</v>
      </c>
      <c r="B325" s="122" t="s">
        <v>1109</v>
      </c>
      <c r="C325" s="122" t="s">
        <v>1381</v>
      </c>
      <c r="D325" s="123">
        <v>46172</v>
      </c>
      <c r="E325" s="123">
        <v>46172</v>
      </c>
      <c r="F325" s="122" t="s">
        <v>1123</v>
      </c>
      <c r="G325" s="122" t="s">
        <v>1124</v>
      </c>
      <c r="H325" s="192">
        <v>1</v>
      </c>
      <c r="I325" s="122" t="s">
        <v>1113</v>
      </c>
      <c r="J325" s="190">
        <v>19717</v>
      </c>
      <c r="K325" s="190">
        <v>19717</v>
      </c>
      <c r="L325" s="122" t="s">
        <v>1114</v>
      </c>
      <c r="M325" s="190">
        <v>21294.36</v>
      </c>
      <c r="N325" s="122" t="s">
        <v>1185</v>
      </c>
      <c r="O325" s="182" t="s">
        <v>1237</v>
      </c>
      <c r="P325" s="67" t="str">
        <f t="shared" si="20"/>
        <v>T5</v>
      </c>
      <c r="Q325" s="181">
        <f t="shared" si="28"/>
        <v>-19717</v>
      </c>
      <c r="R325" s="183">
        <f t="shared" si="29"/>
        <v>-21294</v>
      </c>
      <c r="S325" s="183"/>
      <c r="T325" s="183"/>
    </row>
    <row r="326" spans="1:20" x14ac:dyDescent="0.25">
      <c r="A326" s="122" t="s">
        <v>1108</v>
      </c>
      <c r="B326" s="122" t="s">
        <v>1109</v>
      </c>
      <c r="C326" s="122" t="s">
        <v>1382</v>
      </c>
      <c r="D326" s="123">
        <v>46172</v>
      </c>
      <c r="E326" s="123">
        <v>46172</v>
      </c>
      <c r="F326" s="122" t="s">
        <v>1123</v>
      </c>
      <c r="G326" s="122" t="s">
        <v>1124</v>
      </c>
      <c r="H326" s="192">
        <v>3</v>
      </c>
      <c r="I326" s="122" t="s">
        <v>1113</v>
      </c>
      <c r="J326" s="190">
        <v>19717</v>
      </c>
      <c r="K326" s="190">
        <v>59151</v>
      </c>
      <c r="L326" s="122" t="s">
        <v>1114</v>
      </c>
      <c r="M326" s="190">
        <v>63883.08</v>
      </c>
      <c r="N326" s="122" t="s">
        <v>1185</v>
      </c>
      <c r="O326" s="182" t="s">
        <v>1237</v>
      </c>
      <c r="P326" s="67" t="str">
        <f t="shared" ref="P326:P389" si="30">"T"&amp;MONTH(E326)</f>
        <v>T5</v>
      </c>
      <c r="Q326" s="181">
        <f t="shared" si="28"/>
        <v>-59151</v>
      </c>
      <c r="R326" s="183">
        <f t="shared" si="29"/>
        <v>-63883</v>
      </c>
      <c r="S326" s="183"/>
      <c r="T326" s="183"/>
    </row>
    <row r="327" spans="1:20" x14ac:dyDescent="0.25">
      <c r="A327" s="122" t="s">
        <v>1108</v>
      </c>
      <c r="B327" s="122" t="s">
        <v>1109</v>
      </c>
      <c r="C327" s="122" t="s">
        <v>1383</v>
      </c>
      <c r="D327" s="123">
        <v>46145</v>
      </c>
      <c r="E327" s="123">
        <v>46145</v>
      </c>
      <c r="F327" s="122" t="s">
        <v>1127</v>
      </c>
      <c r="G327" s="122" t="s">
        <v>1128</v>
      </c>
      <c r="H327" s="192">
        <v>1</v>
      </c>
      <c r="I327" s="122" t="s">
        <v>1129</v>
      </c>
      <c r="J327" s="190">
        <v>37664</v>
      </c>
      <c r="K327" s="190">
        <v>37664</v>
      </c>
      <c r="L327" s="122" t="s">
        <v>1114</v>
      </c>
      <c r="M327" s="190">
        <v>40677.120000000003</v>
      </c>
      <c r="N327" s="122" t="s">
        <v>1286</v>
      </c>
      <c r="O327" s="182" t="s">
        <v>1237</v>
      </c>
      <c r="P327" s="67" t="str">
        <f t="shared" si="30"/>
        <v>T5</v>
      </c>
      <c r="Q327" s="181">
        <f t="shared" si="28"/>
        <v>-37664</v>
      </c>
      <c r="R327" s="183">
        <f t="shared" si="29"/>
        <v>-40677</v>
      </c>
      <c r="S327" s="183"/>
      <c r="T327" s="183"/>
    </row>
    <row r="328" spans="1:20" x14ac:dyDescent="0.25">
      <c r="A328" s="122" t="s">
        <v>1108</v>
      </c>
      <c r="B328" s="122" t="s">
        <v>1109</v>
      </c>
      <c r="C328" s="122" t="s">
        <v>1384</v>
      </c>
      <c r="D328" s="123">
        <v>46163</v>
      </c>
      <c r="E328" s="123">
        <v>46163</v>
      </c>
      <c r="F328" s="122" t="s">
        <v>1123</v>
      </c>
      <c r="G328" s="122" t="s">
        <v>1124</v>
      </c>
      <c r="H328" s="192">
        <v>1</v>
      </c>
      <c r="I328" s="122" t="s">
        <v>1113</v>
      </c>
      <c r="J328" s="190">
        <v>19717</v>
      </c>
      <c r="K328" s="190">
        <v>19717</v>
      </c>
      <c r="L328" s="122" t="s">
        <v>1114</v>
      </c>
      <c r="M328" s="190">
        <v>21294.36</v>
      </c>
      <c r="N328" s="122" t="s">
        <v>1286</v>
      </c>
      <c r="O328" s="182" t="s">
        <v>1237</v>
      </c>
      <c r="P328" s="67" t="str">
        <f t="shared" si="30"/>
        <v>T5</v>
      </c>
      <c r="Q328" s="181">
        <f t="shared" si="28"/>
        <v>-19717</v>
      </c>
      <c r="R328" s="183">
        <f t="shared" si="29"/>
        <v>-21294</v>
      </c>
      <c r="S328" s="183"/>
      <c r="T328" s="183"/>
    </row>
    <row r="329" spans="1:20" x14ac:dyDescent="0.25">
      <c r="A329" s="122" t="s">
        <v>1108</v>
      </c>
      <c r="B329" s="122" t="s">
        <v>1109</v>
      </c>
      <c r="C329" s="122" t="s">
        <v>1385</v>
      </c>
      <c r="D329" s="123">
        <v>46171</v>
      </c>
      <c r="E329" s="123">
        <v>46171</v>
      </c>
      <c r="F329" s="122" t="s">
        <v>1123</v>
      </c>
      <c r="G329" s="122" t="s">
        <v>1124</v>
      </c>
      <c r="H329" s="192">
        <v>1</v>
      </c>
      <c r="I329" s="122" t="s">
        <v>1113</v>
      </c>
      <c r="J329" s="190">
        <v>19717</v>
      </c>
      <c r="K329" s="190">
        <v>19717</v>
      </c>
      <c r="L329" s="122" t="s">
        <v>1114</v>
      </c>
      <c r="M329" s="190">
        <v>21294.36</v>
      </c>
      <c r="N329" s="122" t="s">
        <v>1386</v>
      </c>
      <c r="O329" s="182" t="s">
        <v>1237</v>
      </c>
      <c r="P329" s="67" t="str">
        <f t="shared" si="30"/>
        <v>T5</v>
      </c>
      <c r="Q329" s="181">
        <f t="shared" si="28"/>
        <v>-19717</v>
      </c>
      <c r="R329" s="183">
        <f t="shared" si="29"/>
        <v>-21294</v>
      </c>
      <c r="S329" s="183"/>
      <c r="T329" s="183"/>
    </row>
    <row r="330" spans="1:20" x14ac:dyDescent="0.25">
      <c r="A330" s="122" t="s">
        <v>1108</v>
      </c>
      <c r="B330" s="122" t="s">
        <v>1109</v>
      </c>
      <c r="C330" s="122" t="s">
        <v>1387</v>
      </c>
      <c r="D330" s="123">
        <v>46154</v>
      </c>
      <c r="E330" s="123">
        <v>46154</v>
      </c>
      <c r="F330" s="122" t="s">
        <v>1111</v>
      </c>
      <c r="G330" s="122" t="s">
        <v>1112</v>
      </c>
      <c r="H330" s="192">
        <v>1</v>
      </c>
      <c r="I330" s="122" t="s">
        <v>1113</v>
      </c>
      <c r="J330" s="190">
        <v>106116</v>
      </c>
      <c r="K330" s="190">
        <v>106116</v>
      </c>
      <c r="L330" s="122" t="s">
        <v>1114</v>
      </c>
      <c r="M330" s="190">
        <v>114605.28000000001</v>
      </c>
      <c r="N330" s="122" t="s">
        <v>1388</v>
      </c>
      <c r="O330" s="182" t="s">
        <v>1237</v>
      </c>
      <c r="P330" s="67" t="str">
        <f t="shared" si="30"/>
        <v>T5</v>
      </c>
      <c r="Q330" s="181">
        <f t="shared" si="28"/>
        <v>-106116</v>
      </c>
      <c r="R330" s="183">
        <f t="shared" si="29"/>
        <v>-114605</v>
      </c>
      <c r="S330" s="183"/>
      <c r="T330" s="183"/>
    </row>
    <row r="331" spans="1:20" x14ac:dyDescent="0.25">
      <c r="A331" s="122" t="s">
        <v>1108</v>
      </c>
      <c r="B331" s="122" t="s">
        <v>1109</v>
      </c>
      <c r="C331" s="122" t="s">
        <v>1389</v>
      </c>
      <c r="D331" s="123">
        <v>46149</v>
      </c>
      <c r="E331" s="123">
        <v>46149</v>
      </c>
      <c r="F331" s="122" t="s">
        <v>1127</v>
      </c>
      <c r="G331" s="122" t="s">
        <v>1128</v>
      </c>
      <c r="H331" s="192">
        <v>2</v>
      </c>
      <c r="I331" s="122" t="s">
        <v>1129</v>
      </c>
      <c r="J331" s="190">
        <v>37664</v>
      </c>
      <c r="K331" s="190">
        <v>75328</v>
      </c>
      <c r="L331" s="122" t="s">
        <v>1114</v>
      </c>
      <c r="M331" s="190">
        <v>81354.240000000005</v>
      </c>
      <c r="N331" s="122" t="s">
        <v>1390</v>
      </c>
      <c r="O331" s="182" t="s">
        <v>1237</v>
      </c>
      <c r="P331" s="67" t="str">
        <f t="shared" si="30"/>
        <v>T5</v>
      </c>
      <c r="Q331" s="181">
        <f t="shared" si="28"/>
        <v>-75328</v>
      </c>
      <c r="R331" s="183">
        <f t="shared" si="29"/>
        <v>-81354</v>
      </c>
      <c r="S331" s="183"/>
      <c r="T331" s="183"/>
    </row>
    <row r="332" spans="1:20" x14ac:dyDescent="0.25">
      <c r="A332" s="122" t="s">
        <v>1108</v>
      </c>
      <c r="B332" s="122" t="s">
        <v>1109</v>
      </c>
      <c r="C332" s="122" t="s">
        <v>1391</v>
      </c>
      <c r="D332" s="123">
        <v>46149</v>
      </c>
      <c r="E332" s="123">
        <v>46149</v>
      </c>
      <c r="F332" s="122" t="s">
        <v>1127</v>
      </c>
      <c r="G332" s="122" t="s">
        <v>1128</v>
      </c>
      <c r="H332" s="192">
        <v>1</v>
      </c>
      <c r="I332" s="122" t="s">
        <v>1129</v>
      </c>
      <c r="J332" s="190">
        <v>37664</v>
      </c>
      <c r="K332" s="190">
        <v>37664</v>
      </c>
      <c r="L332" s="122" t="s">
        <v>1114</v>
      </c>
      <c r="M332" s="190">
        <v>40677.120000000003</v>
      </c>
      <c r="N332" s="122" t="s">
        <v>1190</v>
      </c>
      <c r="O332" s="182" t="s">
        <v>1237</v>
      </c>
      <c r="P332" s="67" t="str">
        <f t="shared" si="30"/>
        <v>T5</v>
      </c>
      <c r="Q332" s="181">
        <f t="shared" si="28"/>
        <v>-37664</v>
      </c>
      <c r="R332" s="183">
        <f t="shared" si="29"/>
        <v>-40677</v>
      </c>
      <c r="S332" s="183"/>
      <c r="T332" s="183"/>
    </row>
    <row r="333" spans="1:20" x14ac:dyDescent="0.25">
      <c r="A333" s="122" t="s">
        <v>1108</v>
      </c>
      <c r="B333" s="122" t="s">
        <v>1109</v>
      </c>
      <c r="C333" s="122" t="s">
        <v>1392</v>
      </c>
      <c r="D333" s="123">
        <v>46144</v>
      </c>
      <c r="E333" s="123">
        <v>46144</v>
      </c>
      <c r="F333" s="122" t="s">
        <v>1127</v>
      </c>
      <c r="G333" s="122" t="s">
        <v>1128</v>
      </c>
      <c r="H333" s="192">
        <v>1</v>
      </c>
      <c r="I333" s="122" t="s">
        <v>1129</v>
      </c>
      <c r="J333" s="190">
        <v>37664</v>
      </c>
      <c r="K333" s="190">
        <v>37664</v>
      </c>
      <c r="L333" s="122" t="s">
        <v>1114</v>
      </c>
      <c r="M333" s="190">
        <v>40677.120000000003</v>
      </c>
      <c r="N333" s="122" t="s">
        <v>1304</v>
      </c>
      <c r="O333" s="182" t="s">
        <v>1237</v>
      </c>
      <c r="P333" s="67" t="str">
        <f t="shared" si="30"/>
        <v>T5</v>
      </c>
      <c r="Q333" s="181">
        <f t="shared" si="28"/>
        <v>-37664</v>
      </c>
      <c r="R333" s="183">
        <f t="shared" si="29"/>
        <v>-40677</v>
      </c>
      <c r="S333" s="183"/>
      <c r="T333" s="183"/>
    </row>
    <row r="334" spans="1:20" x14ac:dyDescent="0.25">
      <c r="A334" s="122" t="s">
        <v>1108</v>
      </c>
      <c r="B334" s="122" t="s">
        <v>1109</v>
      </c>
      <c r="C334" s="122" t="s">
        <v>1393</v>
      </c>
      <c r="D334" s="123">
        <v>46144</v>
      </c>
      <c r="E334" s="123">
        <v>46144</v>
      </c>
      <c r="F334" s="122" t="s">
        <v>1123</v>
      </c>
      <c r="G334" s="122" t="s">
        <v>1124</v>
      </c>
      <c r="H334" s="192">
        <v>1</v>
      </c>
      <c r="I334" s="122" t="s">
        <v>1113</v>
      </c>
      <c r="J334" s="190">
        <v>19717</v>
      </c>
      <c r="K334" s="190">
        <v>19717</v>
      </c>
      <c r="L334" s="122" t="s">
        <v>1114</v>
      </c>
      <c r="M334" s="190">
        <v>21294.36</v>
      </c>
      <c r="N334" s="122" t="s">
        <v>1304</v>
      </c>
      <c r="O334" s="182" t="s">
        <v>1237</v>
      </c>
      <c r="P334" s="67" t="str">
        <f t="shared" si="30"/>
        <v>T5</v>
      </c>
      <c r="Q334" s="181">
        <f t="shared" si="28"/>
        <v>-19717</v>
      </c>
      <c r="R334" s="183">
        <f t="shared" si="29"/>
        <v>-21294</v>
      </c>
      <c r="S334" s="183"/>
      <c r="T334" s="183"/>
    </row>
    <row r="335" spans="1:20" x14ac:dyDescent="0.25">
      <c r="A335" s="122" t="s">
        <v>1108</v>
      </c>
      <c r="B335" s="122" t="s">
        <v>1109</v>
      </c>
      <c r="C335" s="122" t="s">
        <v>1394</v>
      </c>
      <c r="D335" s="123">
        <v>46144</v>
      </c>
      <c r="E335" s="123">
        <v>46144</v>
      </c>
      <c r="F335" s="122" t="s">
        <v>1123</v>
      </c>
      <c r="G335" s="122" t="s">
        <v>1124</v>
      </c>
      <c r="H335" s="192">
        <v>1</v>
      </c>
      <c r="I335" s="122" t="s">
        <v>1113</v>
      </c>
      <c r="J335" s="190">
        <v>19717</v>
      </c>
      <c r="K335" s="190">
        <v>19717</v>
      </c>
      <c r="L335" s="122" t="s">
        <v>1114</v>
      </c>
      <c r="M335" s="190">
        <v>21294.36</v>
      </c>
      <c r="N335" s="122" t="s">
        <v>1304</v>
      </c>
      <c r="O335" s="182" t="s">
        <v>1237</v>
      </c>
      <c r="P335" s="67" t="str">
        <f t="shared" si="30"/>
        <v>T5</v>
      </c>
      <c r="Q335" s="181">
        <f t="shared" si="28"/>
        <v>-19717</v>
      </c>
      <c r="R335" s="183">
        <f t="shared" si="29"/>
        <v>-21294</v>
      </c>
      <c r="S335" s="183"/>
      <c r="T335" s="183"/>
    </row>
    <row r="336" spans="1:20" x14ac:dyDescent="0.25">
      <c r="A336" s="122" t="s">
        <v>1108</v>
      </c>
      <c r="B336" s="122" t="s">
        <v>1109</v>
      </c>
      <c r="C336" s="122" t="s">
        <v>1395</v>
      </c>
      <c r="D336" s="123">
        <v>46144</v>
      </c>
      <c r="E336" s="123">
        <v>46144</v>
      </c>
      <c r="F336" s="122" t="s">
        <v>1123</v>
      </c>
      <c r="G336" s="122" t="s">
        <v>1124</v>
      </c>
      <c r="H336" s="192">
        <v>2</v>
      </c>
      <c r="I336" s="122" t="s">
        <v>1113</v>
      </c>
      <c r="J336" s="190">
        <v>19717</v>
      </c>
      <c r="K336" s="190">
        <v>39434</v>
      </c>
      <c r="L336" s="122" t="s">
        <v>1114</v>
      </c>
      <c r="M336" s="190">
        <v>42588.72</v>
      </c>
      <c r="N336" s="122" t="s">
        <v>1304</v>
      </c>
      <c r="O336" s="182" t="s">
        <v>1237</v>
      </c>
      <c r="P336" s="67" t="str">
        <f t="shared" si="30"/>
        <v>T5</v>
      </c>
      <c r="Q336" s="181">
        <f t="shared" si="28"/>
        <v>-39434</v>
      </c>
      <c r="R336" s="183">
        <f t="shared" si="29"/>
        <v>-42589</v>
      </c>
      <c r="S336" s="183"/>
      <c r="T336" s="183"/>
    </row>
    <row r="337" spans="1:29" x14ac:dyDescent="0.25">
      <c r="A337" s="122" t="s">
        <v>1108</v>
      </c>
      <c r="B337" s="122" t="s">
        <v>1109</v>
      </c>
      <c r="C337" s="122" t="s">
        <v>1396</v>
      </c>
      <c r="D337" s="123">
        <v>46144</v>
      </c>
      <c r="E337" s="123">
        <v>46144</v>
      </c>
      <c r="F337" s="122" t="s">
        <v>1123</v>
      </c>
      <c r="G337" s="122" t="s">
        <v>1124</v>
      </c>
      <c r="H337" s="192">
        <v>1</v>
      </c>
      <c r="I337" s="122" t="s">
        <v>1113</v>
      </c>
      <c r="J337" s="190">
        <v>19717</v>
      </c>
      <c r="K337" s="190">
        <v>19717</v>
      </c>
      <c r="L337" s="122" t="s">
        <v>1114</v>
      </c>
      <c r="M337" s="190">
        <v>21294.36</v>
      </c>
      <c r="N337" s="122" t="s">
        <v>1304</v>
      </c>
      <c r="O337" s="182" t="s">
        <v>1237</v>
      </c>
      <c r="P337" s="67" t="str">
        <f t="shared" si="30"/>
        <v>T5</v>
      </c>
      <c r="Q337" s="181">
        <f t="shared" si="28"/>
        <v>-19717</v>
      </c>
      <c r="R337" s="183">
        <f t="shared" si="29"/>
        <v>-21294</v>
      </c>
      <c r="S337" s="183"/>
      <c r="T337" s="183"/>
    </row>
    <row r="338" spans="1:29" x14ac:dyDescent="0.25">
      <c r="A338" s="122" t="s">
        <v>1108</v>
      </c>
      <c r="B338" s="122" t="s">
        <v>1109</v>
      </c>
      <c r="C338" s="122" t="s">
        <v>1397</v>
      </c>
      <c r="D338" s="123">
        <v>46148</v>
      </c>
      <c r="E338" s="123">
        <v>46148</v>
      </c>
      <c r="F338" s="122" t="s">
        <v>1111</v>
      </c>
      <c r="G338" s="122" t="s">
        <v>1112</v>
      </c>
      <c r="H338" s="192">
        <v>1</v>
      </c>
      <c r="I338" s="122" t="s">
        <v>1113</v>
      </c>
      <c r="J338" s="190">
        <v>106116</v>
      </c>
      <c r="K338" s="190">
        <v>106116</v>
      </c>
      <c r="L338" s="122" t="s">
        <v>1114</v>
      </c>
      <c r="M338" s="190">
        <v>114605.28000000001</v>
      </c>
      <c r="N338" s="122" t="s">
        <v>1398</v>
      </c>
      <c r="O338" s="182" t="s">
        <v>1237</v>
      </c>
      <c r="P338" s="67" t="str">
        <f t="shared" si="30"/>
        <v>T5</v>
      </c>
      <c r="Q338" s="181">
        <f t="shared" si="28"/>
        <v>-106116</v>
      </c>
      <c r="R338" s="183">
        <f t="shared" si="29"/>
        <v>-114605</v>
      </c>
      <c r="S338" s="183"/>
      <c r="T338" s="183"/>
    </row>
    <row r="339" spans="1:29" x14ac:dyDescent="0.25">
      <c r="A339" s="122" t="s">
        <v>1108</v>
      </c>
      <c r="B339" s="122" t="s">
        <v>1109</v>
      </c>
      <c r="C339" s="122" t="s">
        <v>1399</v>
      </c>
      <c r="D339" s="123">
        <v>46148</v>
      </c>
      <c r="E339" s="123">
        <v>46148</v>
      </c>
      <c r="F339" s="122" t="s">
        <v>1123</v>
      </c>
      <c r="G339" s="122" t="s">
        <v>1124</v>
      </c>
      <c r="H339" s="192">
        <v>1</v>
      </c>
      <c r="I339" s="122" t="s">
        <v>1113</v>
      </c>
      <c r="J339" s="190">
        <v>19717</v>
      </c>
      <c r="K339" s="190">
        <v>19717</v>
      </c>
      <c r="L339" s="122" t="s">
        <v>1114</v>
      </c>
      <c r="M339" s="190">
        <v>21294.36</v>
      </c>
      <c r="N339" s="122" t="s">
        <v>1203</v>
      </c>
      <c r="O339" s="182" t="s">
        <v>1237</v>
      </c>
      <c r="P339" s="67" t="str">
        <f t="shared" si="30"/>
        <v>T5</v>
      </c>
      <c r="Q339" s="181">
        <f t="shared" si="28"/>
        <v>-19717</v>
      </c>
      <c r="R339" s="183">
        <f t="shared" si="29"/>
        <v>-21294</v>
      </c>
      <c r="S339" s="183"/>
      <c r="T339" s="183"/>
    </row>
    <row r="340" spans="1:29" x14ac:dyDescent="0.25">
      <c r="A340" s="122" t="s">
        <v>1108</v>
      </c>
      <c r="B340" s="122" t="s">
        <v>1109</v>
      </c>
      <c r="C340" s="122" t="s">
        <v>1400</v>
      </c>
      <c r="D340" s="123">
        <v>46152</v>
      </c>
      <c r="E340" s="123">
        <v>46152</v>
      </c>
      <c r="F340" s="122" t="s">
        <v>1123</v>
      </c>
      <c r="G340" s="122" t="s">
        <v>1124</v>
      </c>
      <c r="H340" s="192">
        <v>1</v>
      </c>
      <c r="I340" s="122" t="s">
        <v>1113</v>
      </c>
      <c r="J340" s="190">
        <v>19717</v>
      </c>
      <c r="K340" s="190">
        <v>19717</v>
      </c>
      <c r="L340" s="122" t="s">
        <v>1114</v>
      </c>
      <c r="M340" s="190">
        <v>21294.36</v>
      </c>
      <c r="N340" s="122" t="s">
        <v>1401</v>
      </c>
      <c r="O340" s="182" t="s">
        <v>1237</v>
      </c>
      <c r="P340" s="67" t="str">
        <f t="shared" si="30"/>
        <v>T5</v>
      </c>
      <c r="Q340" s="181">
        <f t="shared" si="28"/>
        <v>-19717</v>
      </c>
      <c r="R340" s="183">
        <f t="shared" si="29"/>
        <v>-21294</v>
      </c>
      <c r="S340" s="183"/>
      <c r="T340" s="183"/>
    </row>
    <row r="341" spans="1:29" x14ac:dyDescent="0.25">
      <c r="A341" s="122" t="s">
        <v>1108</v>
      </c>
      <c r="B341" s="122" t="s">
        <v>1109</v>
      </c>
      <c r="C341" s="122" t="s">
        <v>1402</v>
      </c>
      <c r="D341" s="123">
        <v>46152</v>
      </c>
      <c r="E341" s="123">
        <v>46152</v>
      </c>
      <c r="F341" s="122" t="s">
        <v>1111</v>
      </c>
      <c r="G341" s="122" t="s">
        <v>1112</v>
      </c>
      <c r="H341" s="192">
        <v>1</v>
      </c>
      <c r="I341" s="122" t="s">
        <v>1113</v>
      </c>
      <c r="J341" s="190">
        <v>106116</v>
      </c>
      <c r="K341" s="190">
        <v>106116</v>
      </c>
      <c r="L341" s="122" t="s">
        <v>1114</v>
      </c>
      <c r="M341" s="190">
        <v>114605.28000000001</v>
      </c>
      <c r="N341" s="122" t="s">
        <v>1401</v>
      </c>
      <c r="O341" s="182" t="s">
        <v>1237</v>
      </c>
      <c r="P341" s="67" t="str">
        <f t="shared" si="30"/>
        <v>T5</v>
      </c>
      <c r="Q341" s="181">
        <f t="shared" si="28"/>
        <v>-106116</v>
      </c>
      <c r="R341" s="183">
        <f t="shared" si="29"/>
        <v>-114605</v>
      </c>
      <c r="S341" s="183"/>
      <c r="T341" s="183"/>
    </row>
    <row r="342" spans="1:29" x14ac:dyDescent="0.25">
      <c r="A342" s="122" t="s">
        <v>1108</v>
      </c>
      <c r="B342" s="122" t="s">
        <v>1109</v>
      </c>
      <c r="C342" s="122" t="s">
        <v>1403</v>
      </c>
      <c r="D342" s="123">
        <v>46154</v>
      </c>
      <c r="E342" s="123">
        <v>46154</v>
      </c>
      <c r="F342" s="122" t="s">
        <v>1111</v>
      </c>
      <c r="G342" s="122" t="s">
        <v>1112</v>
      </c>
      <c r="H342" s="192">
        <v>1</v>
      </c>
      <c r="I342" s="122" t="s">
        <v>1113</v>
      </c>
      <c r="J342" s="190">
        <v>106116</v>
      </c>
      <c r="K342" s="190">
        <v>106116</v>
      </c>
      <c r="L342" s="122" t="s">
        <v>1114</v>
      </c>
      <c r="M342" s="190">
        <v>114605.28000000001</v>
      </c>
      <c r="N342" s="122" t="s">
        <v>1401</v>
      </c>
      <c r="O342" s="182" t="s">
        <v>1237</v>
      </c>
      <c r="P342" s="67" t="str">
        <f t="shared" si="30"/>
        <v>T5</v>
      </c>
      <c r="Q342" s="181">
        <f t="shared" si="28"/>
        <v>-106116</v>
      </c>
      <c r="R342" s="183">
        <f t="shared" si="29"/>
        <v>-114605</v>
      </c>
      <c r="S342" s="183"/>
      <c r="T342" s="183"/>
    </row>
    <row r="343" spans="1:29" x14ac:dyDescent="0.25">
      <c r="A343" s="122" t="s">
        <v>1108</v>
      </c>
      <c r="B343" s="122" t="s">
        <v>1109</v>
      </c>
      <c r="C343" s="122" t="s">
        <v>1404</v>
      </c>
      <c r="D343" s="123">
        <v>46160</v>
      </c>
      <c r="E343" s="123">
        <v>46160</v>
      </c>
      <c r="F343" s="122" t="s">
        <v>1123</v>
      </c>
      <c r="G343" s="122" t="s">
        <v>1124</v>
      </c>
      <c r="H343" s="192">
        <v>1</v>
      </c>
      <c r="I343" s="122" t="s">
        <v>1113</v>
      </c>
      <c r="J343" s="190">
        <v>19717</v>
      </c>
      <c r="K343" s="190">
        <v>19717</v>
      </c>
      <c r="L343" s="122" t="s">
        <v>1114</v>
      </c>
      <c r="M343" s="190">
        <v>21294.36</v>
      </c>
      <c r="N343" s="122" t="s">
        <v>1401</v>
      </c>
      <c r="O343" s="182" t="s">
        <v>1237</v>
      </c>
      <c r="P343" s="67" t="str">
        <f t="shared" si="30"/>
        <v>T5</v>
      </c>
      <c r="Q343" s="181">
        <f t="shared" si="28"/>
        <v>-19717</v>
      </c>
      <c r="R343" s="183">
        <f t="shared" si="29"/>
        <v>-21294</v>
      </c>
      <c r="S343" s="183"/>
      <c r="T343" s="183"/>
    </row>
    <row r="344" spans="1:29" x14ac:dyDescent="0.25">
      <c r="A344" s="122" t="s">
        <v>1108</v>
      </c>
      <c r="B344" s="122" t="s">
        <v>1109</v>
      </c>
      <c r="C344" s="122" t="s">
        <v>1405</v>
      </c>
      <c r="D344" s="123">
        <v>46146</v>
      </c>
      <c r="E344" s="123">
        <v>46146</v>
      </c>
      <c r="F344" s="122" t="s">
        <v>1127</v>
      </c>
      <c r="G344" s="122" t="s">
        <v>1128</v>
      </c>
      <c r="H344" s="192">
        <v>2</v>
      </c>
      <c r="I344" s="122" t="s">
        <v>1129</v>
      </c>
      <c r="J344" s="190">
        <v>37664</v>
      </c>
      <c r="K344" s="190">
        <v>75328</v>
      </c>
      <c r="L344" s="122" t="s">
        <v>1114</v>
      </c>
      <c r="M344" s="190">
        <v>81354.240000000005</v>
      </c>
      <c r="N344" s="122" t="s">
        <v>1205</v>
      </c>
      <c r="O344" s="182" t="s">
        <v>1237</v>
      </c>
      <c r="P344" s="67" t="str">
        <f t="shared" si="30"/>
        <v>T5</v>
      </c>
      <c r="Q344" s="181">
        <f t="shared" si="28"/>
        <v>-75328</v>
      </c>
      <c r="R344" s="183">
        <f t="shared" si="29"/>
        <v>-81354</v>
      </c>
      <c r="S344" s="183"/>
      <c r="T344" s="183"/>
    </row>
    <row r="345" spans="1:29" x14ac:dyDescent="0.25">
      <c r="A345" s="122" t="s">
        <v>1108</v>
      </c>
      <c r="B345" s="122" t="s">
        <v>1109</v>
      </c>
      <c r="C345" s="122" t="s">
        <v>1406</v>
      </c>
      <c r="D345" s="123">
        <v>46146</v>
      </c>
      <c r="E345" s="123">
        <v>46146</v>
      </c>
      <c r="F345" s="122" t="s">
        <v>1127</v>
      </c>
      <c r="G345" s="122" t="s">
        <v>1128</v>
      </c>
      <c r="H345" s="192">
        <v>2</v>
      </c>
      <c r="I345" s="122" t="s">
        <v>1129</v>
      </c>
      <c r="J345" s="190">
        <v>37664</v>
      </c>
      <c r="K345" s="190">
        <v>75328</v>
      </c>
      <c r="L345" s="122" t="s">
        <v>1114</v>
      </c>
      <c r="M345" s="190">
        <v>81354.240000000005</v>
      </c>
      <c r="N345" s="122" t="s">
        <v>1205</v>
      </c>
      <c r="O345" s="182" t="s">
        <v>1237</v>
      </c>
      <c r="P345" s="67" t="str">
        <f t="shared" si="30"/>
        <v>T5</v>
      </c>
      <c r="Q345" s="181">
        <f t="shared" si="28"/>
        <v>-75328</v>
      </c>
      <c r="R345" s="183">
        <f t="shared" si="29"/>
        <v>-81354</v>
      </c>
      <c r="S345" s="183"/>
      <c r="T345" s="183"/>
      <c r="Z345" s="214">
        <v>46227</v>
      </c>
      <c r="AA345" s="67">
        <v>20635</v>
      </c>
      <c r="AB345" s="67">
        <v>30350</v>
      </c>
      <c r="AC345" s="67">
        <v>20636</v>
      </c>
    </row>
    <row r="346" spans="1:29" x14ac:dyDescent="0.25">
      <c r="A346" s="122" t="s">
        <v>1108</v>
      </c>
      <c r="B346" s="122" t="s">
        <v>1109</v>
      </c>
      <c r="C346" s="122" t="s">
        <v>1407</v>
      </c>
      <c r="D346" s="123">
        <v>46146</v>
      </c>
      <c r="E346" s="123">
        <v>46146</v>
      </c>
      <c r="F346" s="122" t="s">
        <v>1111</v>
      </c>
      <c r="G346" s="122" t="s">
        <v>1112</v>
      </c>
      <c r="H346" s="192">
        <v>2</v>
      </c>
      <c r="I346" s="122" t="s">
        <v>1113</v>
      </c>
      <c r="J346" s="190">
        <v>106116</v>
      </c>
      <c r="K346" s="190">
        <v>212232</v>
      </c>
      <c r="L346" s="122" t="s">
        <v>1114</v>
      </c>
      <c r="M346" s="190">
        <v>229210.56000000003</v>
      </c>
      <c r="N346" s="122" t="s">
        <v>1205</v>
      </c>
      <c r="O346" s="182" t="s">
        <v>1237</v>
      </c>
      <c r="P346" s="67" t="str">
        <f t="shared" si="30"/>
        <v>T5</v>
      </c>
      <c r="Q346" s="181">
        <f t="shared" si="28"/>
        <v>-212232</v>
      </c>
      <c r="R346" s="183">
        <f t="shared" si="29"/>
        <v>-229211</v>
      </c>
      <c r="S346" s="183"/>
      <c r="T346" s="67" t="s">
        <v>1486</v>
      </c>
      <c r="U346" s="179" t="s">
        <v>1128</v>
      </c>
      <c r="V346" s="67">
        <v>20</v>
      </c>
      <c r="W346" s="197">
        <v>37664</v>
      </c>
      <c r="X346" s="181">
        <f>W346*V346</f>
        <v>753280</v>
      </c>
      <c r="Y346" s="181">
        <f>X346*8%</f>
        <v>60262.400000000001</v>
      </c>
      <c r="Z346" s="181">
        <f>X346+Y346</f>
        <v>813542.40000000002</v>
      </c>
      <c r="AA346" s="67" t="s">
        <v>1488</v>
      </c>
    </row>
    <row r="347" spans="1:29" x14ac:dyDescent="0.25">
      <c r="A347" s="122" t="s">
        <v>1108</v>
      </c>
      <c r="B347" s="122" t="s">
        <v>1109</v>
      </c>
      <c r="C347" s="122" t="s">
        <v>1408</v>
      </c>
      <c r="D347" s="123">
        <v>46153</v>
      </c>
      <c r="E347" s="123">
        <v>46153</v>
      </c>
      <c r="F347" s="122" t="s">
        <v>1111</v>
      </c>
      <c r="G347" s="122" t="s">
        <v>1112</v>
      </c>
      <c r="H347" s="192">
        <v>1</v>
      </c>
      <c r="I347" s="122" t="s">
        <v>1113</v>
      </c>
      <c r="J347" s="190">
        <v>106116</v>
      </c>
      <c r="K347" s="190">
        <v>106116</v>
      </c>
      <c r="L347" s="122" t="s">
        <v>1114</v>
      </c>
      <c r="M347" s="190">
        <v>114605.28000000001</v>
      </c>
      <c r="N347" s="122" t="s">
        <v>1205</v>
      </c>
      <c r="O347" s="182" t="s">
        <v>1237</v>
      </c>
      <c r="P347" s="67" t="str">
        <f t="shared" si="30"/>
        <v>T5</v>
      </c>
      <c r="Q347" s="181">
        <f t="shared" si="28"/>
        <v>-106116</v>
      </c>
      <c r="R347" s="183">
        <f t="shared" si="29"/>
        <v>-114605</v>
      </c>
      <c r="S347" s="183"/>
      <c r="T347" s="67" t="s">
        <v>1486</v>
      </c>
      <c r="U347" s="179" t="s">
        <v>1112</v>
      </c>
      <c r="V347" s="67">
        <v>18</v>
      </c>
      <c r="W347" s="197">
        <v>106116</v>
      </c>
      <c r="X347" s="181">
        <f>W347*V347</f>
        <v>1910088</v>
      </c>
      <c r="Y347" s="181">
        <f>X347*8%</f>
        <v>152807.04000000001</v>
      </c>
      <c r="Z347" s="181">
        <f>X347+Y347</f>
        <v>2062895.04</v>
      </c>
      <c r="AA347" s="67" t="s">
        <v>1488</v>
      </c>
    </row>
    <row r="348" spans="1:29" x14ac:dyDescent="0.25">
      <c r="A348" s="122" t="s">
        <v>1108</v>
      </c>
      <c r="B348" s="122" t="s">
        <v>1109</v>
      </c>
      <c r="C348" s="122" t="s">
        <v>1409</v>
      </c>
      <c r="D348" s="123">
        <v>46163</v>
      </c>
      <c r="E348" s="123">
        <v>46163</v>
      </c>
      <c r="F348" s="122" t="s">
        <v>1111</v>
      </c>
      <c r="G348" s="122" t="s">
        <v>1112</v>
      </c>
      <c r="H348" s="192">
        <v>1</v>
      </c>
      <c r="I348" s="122" t="s">
        <v>1113</v>
      </c>
      <c r="J348" s="190">
        <v>106116</v>
      </c>
      <c r="K348" s="190">
        <v>106116</v>
      </c>
      <c r="L348" s="122" t="s">
        <v>1114</v>
      </c>
      <c r="M348" s="190">
        <v>114605.28000000001</v>
      </c>
      <c r="N348" s="122" t="s">
        <v>1410</v>
      </c>
      <c r="O348" s="182" t="s">
        <v>1237</v>
      </c>
      <c r="P348" s="67" t="str">
        <f t="shared" si="30"/>
        <v>T5</v>
      </c>
      <c r="Q348" s="181">
        <f t="shared" si="28"/>
        <v>-106116</v>
      </c>
      <c r="R348" s="183">
        <f t="shared" si="29"/>
        <v>-114605</v>
      </c>
      <c r="S348" s="183"/>
      <c r="T348" s="67" t="s">
        <v>1486</v>
      </c>
      <c r="U348" s="179" t="s">
        <v>1124</v>
      </c>
      <c r="V348" s="67">
        <v>41</v>
      </c>
      <c r="W348" s="197">
        <v>19717</v>
      </c>
      <c r="X348" s="181">
        <f>W348*V348</f>
        <v>808397</v>
      </c>
      <c r="Y348" s="181">
        <f>X348*8%</f>
        <v>64671.76</v>
      </c>
      <c r="Z348" s="181">
        <f>X348+Y348</f>
        <v>873068.76</v>
      </c>
      <c r="AA348" s="67">
        <v>20</v>
      </c>
      <c r="AB348" s="67">
        <v>21</v>
      </c>
    </row>
    <row r="349" spans="1:29" x14ac:dyDescent="0.25">
      <c r="A349" s="122" t="s">
        <v>1108</v>
      </c>
      <c r="B349" s="122" t="s">
        <v>1109</v>
      </c>
      <c r="C349" s="122" t="s">
        <v>1411</v>
      </c>
      <c r="D349" s="123">
        <v>46170</v>
      </c>
      <c r="E349" s="123">
        <v>46170</v>
      </c>
      <c r="F349" s="122" t="s">
        <v>1123</v>
      </c>
      <c r="G349" s="122" t="s">
        <v>1124</v>
      </c>
      <c r="H349" s="192">
        <v>1</v>
      </c>
      <c r="I349" s="122" t="s">
        <v>1113</v>
      </c>
      <c r="J349" s="190">
        <v>19717</v>
      </c>
      <c r="K349" s="190">
        <v>19717</v>
      </c>
      <c r="L349" s="122" t="s">
        <v>1114</v>
      </c>
      <c r="M349" s="190">
        <v>21294.36</v>
      </c>
      <c r="N349" s="122" t="s">
        <v>1412</v>
      </c>
      <c r="O349" s="182" t="s">
        <v>1223</v>
      </c>
      <c r="P349" s="67" t="str">
        <f t="shared" si="30"/>
        <v>T5</v>
      </c>
      <c r="Q349" s="181">
        <f t="shared" si="28"/>
        <v>-19717</v>
      </c>
      <c r="R349" s="183">
        <f t="shared" si="29"/>
        <v>-21294</v>
      </c>
      <c r="S349" s="183"/>
      <c r="T349" s="67" t="s">
        <v>1487</v>
      </c>
      <c r="U349" s="179" t="s">
        <v>1124</v>
      </c>
      <c r="V349" s="67">
        <v>1</v>
      </c>
      <c r="W349" s="197">
        <v>19717</v>
      </c>
      <c r="X349" s="181">
        <f>W349*V349</f>
        <v>19717</v>
      </c>
      <c r="Y349" s="181">
        <f>X349*8%</f>
        <v>1577.3600000000001</v>
      </c>
      <c r="Z349" s="181">
        <f>X349+Y349</f>
        <v>21294.36</v>
      </c>
      <c r="AC349" s="67" t="s">
        <v>1489</v>
      </c>
    </row>
    <row r="350" spans="1:29" x14ac:dyDescent="0.25">
      <c r="A350" s="193" t="s">
        <v>1234</v>
      </c>
      <c r="B350" s="122"/>
      <c r="C350" s="194"/>
      <c r="D350" s="195"/>
      <c r="E350" s="195"/>
      <c r="F350" s="194"/>
      <c r="G350" s="194"/>
      <c r="H350" s="196"/>
      <c r="I350" s="194"/>
      <c r="J350" s="191"/>
      <c r="K350" s="191">
        <v>3491482</v>
      </c>
      <c r="L350" s="194"/>
      <c r="M350" s="191">
        <v>3770800.5599999991</v>
      </c>
      <c r="N350" s="194"/>
      <c r="O350" s="180"/>
      <c r="Q350" s="181">
        <f t="shared" si="28"/>
        <v>0</v>
      </c>
      <c r="R350" s="183">
        <f t="shared" si="29"/>
        <v>0</v>
      </c>
    </row>
    <row r="351" spans="1:29" x14ac:dyDescent="0.25">
      <c r="A351" s="114" t="s">
        <v>1108</v>
      </c>
      <c r="B351" s="114" t="s">
        <v>1109</v>
      </c>
      <c r="C351" s="114" t="s">
        <v>1413</v>
      </c>
      <c r="D351" s="116">
        <v>46176</v>
      </c>
      <c r="E351" s="116">
        <v>46176</v>
      </c>
      <c r="F351" s="114" t="s">
        <v>1111</v>
      </c>
      <c r="G351" s="114" t="s">
        <v>1112</v>
      </c>
      <c r="H351" s="117">
        <v>1</v>
      </c>
      <c r="I351" s="114" t="s">
        <v>1113</v>
      </c>
      <c r="J351" s="190">
        <v>95504</v>
      </c>
      <c r="K351" s="190">
        <v>95504</v>
      </c>
      <c r="L351" s="114" t="s">
        <v>1114</v>
      </c>
      <c r="M351" s="190">
        <v>103144.32000000001</v>
      </c>
      <c r="N351" s="114" t="s">
        <v>1120</v>
      </c>
      <c r="O351" s="178" t="s">
        <v>1237</v>
      </c>
      <c r="P351" s="67" t="str">
        <f t="shared" si="30"/>
        <v>T6</v>
      </c>
      <c r="Q351" s="181">
        <f t="shared" si="28"/>
        <v>-95504</v>
      </c>
      <c r="R351" s="183">
        <f t="shared" si="29"/>
        <v>-103144</v>
      </c>
    </row>
    <row r="352" spans="1:29" x14ac:dyDescent="0.25">
      <c r="A352" s="114" t="s">
        <v>1108</v>
      </c>
      <c r="B352" s="114" t="s">
        <v>1109</v>
      </c>
      <c r="C352" s="114" t="s">
        <v>1414</v>
      </c>
      <c r="D352" s="116">
        <v>46177</v>
      </c>
      <c r="E352" s="116">
        <v>46177</v>
      </c>
      <c r="F352" s="114" t="s">
        <v>1123</v>
      </c>
      <c r="G352" s="114" t="s">
        <v>1124</v>
      </c>
      <c r="H352" s="117">
        <v>2</v>
      </c>
      <c r="I352" s="114" t="s">
        <v>1113</v>
      </c>
      <c r="J352" s="190">
        <v>19717</v>
      </c>
      <c r="K352" s="190">
        <v>39434</v>
      </c>
      <c r="L352" s="114" t="s">
        <v>1114</v>
      </c>
      <c r="M352" s="190">
        <v>42588.72</v>
      </c>
      <c r="N352" s="114" t="s">
        <v>1345</v>
      </c>
      <c r="O352" s="178" t="s">
        <v>1237</v>
      </c>
      <c r="P352" s="67" t="str">
        <f t="shared" si="30"/>
        <v>T6</v>
      </c>
      <c r="Q352" s="181">
        <f t="shared" si="28"/>
        <v>-39434</v>
      </c>
      <c r="R352" s="183">
        <f t="shared" si="29"/>
        <v>-42589</v>
      </c>
    </row>
    <row r="353" spans="1:18" x14ac:dyDescent="0.25">
      <c r="A353" s="114" t="s">
        <v>1108</v>
      </c>
      <c r="B353" s="114" t="s">
        <v>1109</v>
      </c>
      <c r="C353" s="114" t="s">
        <v>1415</v>
      </c>
      <c r="D353" s="116">
        <v>46176</v>
      </c>
      <c r="E353" s="116">
        <v>46176</v>
      </c>
      <c r="F353" s="114" t="s">
        <v>1127</v>
      </c>
      <c r="G353" s="114" t="s">
        <v>1128</v>
      </c>
      <c r="H353" s="117">
        <v>1</v>
      </c>
      <c r="I353" s="114" t="s">
        <v>1129</v>
      </c>
      <c r="J353" s="190">
        <v>37664</v>
      </c>
      <c r="K353" s="190">
        <v>37664</v>
      </c>
      <c r="L353" s="114" t="s">
        <v>1114</v>
      </c>
      <c r="M353" s="190">
        <v>40677.120000000003</v>
      </c>
      <c r="N353" s="114" t="s">
        <v>1350</v>
      </c>
      <c r="O353" s="178" t="s">
        <v>1237</v>
      </c>
      <c r="P353" s="67" t="str">
        <f t="shared" si="30"/>
        <v>T6</v>
      </c>
      <c r="Q353" s="181">
        <f t="shared" si="28"/>
        <v>-37664</v>
      </c>
      <c r="R353" s="183">
        <f t="shared" si="29"/>
        <v>-40677</v>
      </c>
    </row>
    <row r="354" spans="1:18" x14ac:dyDescent="0.25">
      <c r="A354" s="114" t="s">
        <v>1108</v>
      </c>
      <c r="B354" s="114" t="s">
        <v>1109</v>
      </c>
      <c r="C354" s="114" t="s">
        <v>1416</v>
      </c>
      <c r="D354" s="116">
        <v>46176</v>
      </c>
      <c r="E354" s="116">
        <v>46176</v>
      </c>
      <c r="F354" s="114" t="s">
        <v>1123</v>
      </c>
      <c r="G354" s="114" t="s">
        <v>1124</v>
      </c>
      <c r="H354" s="117">
        <v>2</v>
      </c>
      <c r="I354" s="114" t="s">
        <v>1113</v>
      </c>
      <c r="J354" s="190">
        <v>19717</v>
      </c>
      <c r="K354" s="190">
        <v>39434</v>
      </c>
      <c r="L354" s="114" t="s">
        <v>1114</v>
      </c>
      <c r="M354" s="190">
        <v>42588.72</v>
      </c>
      <c r="N354" s="114" t="s">
        <v>1353</v>
      </c>
      <c r="O354" s="178" t="s">
        <v>1237</v>
      </c>
      <c r="P354" s="67" t="str">
        <f t="shared" si="30"/>
        <v>T6</v>
      </c>
      <c r="Q354" s="181">
        <f t="shared" si="28"/>
        <v>-39434</v>
      </c>
      <c r="R354" s="183">
        <f t="shared" si="29"/>
        <v>-42589</v>
      </c>
    </row>
    <row r="355" spans="1:18" x14ac:dyDescent="0.25">
      <c r="A355" s="114" t="s">
        <v>1108</v>
      </c>
      <c r="B355" s="114" t="s">
        <v>1109</v>
      </c>
      <c r="C355" s="114" t="s">
        <v>1417</v>
      </c>
      <c r="D355" s="116">
        <v>46195</v>
      </c>
      <c r="E355" s="116">
        <v>46195</v>
      </c>
      <c r="F355" s="114" t="s">
        <v>1123</v>
      </c>
      <c r="G355" s="114" t="s">
        <v>1124</v>
      </c>
      <c r="H355" s="117">
        <v>1</v>
      </c>
      <c r="I355" s="114" t="s">
        <v>1113</v>
      </c>
      <c r="J355" s="190">
        <v>19717</v>
      </c>
      <c r="K355" s="190">
        <v>19717</v>
      </c>
      <c r="L355" s="114" t="s">
        <v>1114</v>
      </c>
      <c r="M355" s="190">
        <v>21294.36</v>
      </c>
      <c r="N355" s="114" t="s">
        <v>1353</v>
      </c>
      <c r="O355" s="178" t="s">
        <v>1237</v>
      </c>
      <c r="P355" s="67" t="str">
        <f t="shared" si="30"/>
        <v>T6</v>
      </c>
      <c r="Q355" s="181">
        <f t="shared" si="28"/>
        <v>-19717</v>
      </c>
      <c r="R355" s="183">
        <f t="shared" si="29"/>
        <v>-21294</v>
      </c>
    </row>
    <row r="356" spans="1:18" x14ac:dyDescent="0.25">
      <c r="A356" s="114" t="s">
        <v>1108</v>
      </c>
      <c r="B356" s="114" t="s">
        <v>1109</v>
      </c>
      <c r="C356" s="114" t="s">
        <v>1418</v>
      </c>
      <c r="D356" s="116">
        <v>46178</v>
      </c>
      <c r="E356" s="116">
        <v>46178</v>
      </c>
      <c r="F356" s="114" t="s">
        <v>1117</v>
      </c>
      <c r="G356" s="114" t="s">
        <v>1118</v>
      </c>
      <c r="H356" s="117">
        <v>1</v>
      </c>
      <c r="I356" s="114" t="s">
        <v>1113</v>
      </c>
      <c r="J356" s="190">
        <v>22340</v>
      </c>
      <c r="K356" s="190">
        <v>22340</v>
      </c>
      <c r="L356" s="114" t="s">
        <v>1114</v>
      </c>
      <c r="M356" s="190">
        <v>24127.200000000001</v>
      </c>
      <c r="N356" s="114" t="s">
        <v>1245</v>
      </c>
      <c r="O356" s="178" t="s">
        <v>1237</v>
      </c>
      <c r="P356" s="67" t="str">
        <f t="shared" si="30"/>
        <v>T6</v>
      </c>
      <c r="Q356" s="181">
        <f t="shared" si="28"/>
        <v>-22340</v>
      </c>
      <c r="R356" s="183">
        <f t="shared" si="29"/>
        <v>-24127</v>
      </c>
    </row>
    <row r="357" spans="1:18" x14ac:dyDescent="0.25">
      <c r="A357" s="114" t="s">
        <v>1108</v>
      </c>
      <c r="B357" s="114" t="s">
        <v>1109</v>
      </c>
      <c r="C357" s="114" t="s">
        <v>1419</v>
      </c>
      <c r="D357" s="116">
        <v>46178</v>
      </c>
      <c r="E357" s="116">
        <v>46178</v>
      </c>
      <c r="F357" s="114" t="s">
        <v>1111</v>
      </c>
      <c r="G357" s="114" t="s">
        <v>1112</v>
      </c>
      <c r="H357" s="117">
        <v>1</v>
      </c>
      <c r="I357" s="114" t="s">
        <v>1113</v>
      </c>
      <c r="J357" s="190">
        <v>106116</v>
      </c>
      <c r="K357" s="190">
        <v>106116</v>
      </c>
      <c r="L357" s="114" t="s">
        <v>1114</v>
      </c>
      <c r="M357" s="190">
        <v>114605.28000000001</v>
      </c>
      <c r="N357" s="114" t="s">
        <v>1245</v>
      </c>
      <c r="O357" s="178" t="s">
        <v>1237</v>
      </c>
      <c r="P357" s="67" t="str">
        <f t="shared" si="30"/>
        <v>T6</v>
      </c>
      <c r="Q357" s="181">
        <f t="shared" si="28"/>
        <v>-106116</v>
      </c>
      <c r="R357" s="183">
        <f t="shared" si="29"/>
        <v>-114605</v>
      </c>
    </row>
    <row r="358" spans="1:18" x14ac:dyDescent="0.25">
      <c r="A358" s="114" t="s">
        <v>1108</v>
      </c>
      <c r="B358" s="114" t="s">
        <v>1109</v>
      </c>
      <c r="C358" s="114" t="s">
        <v>1420</v>
      </c>
      <c r="D358" s="116">
        <v>46178</v>
      </c>
      <c r="E358" s="116">
        <v>46178</v>
      </c>
      <c r="F358" s="114" t="s">
        <v>1123</v>
      </c>
      <c r="G358" s="114" t="s">
        <v>1124</v>
      </c>
      <c r="H358" s="117">
        <v>2</v>
      </c>
      <c r="I358" s="114" t="s">
        <v>1113</v>
      </c>
      <c r="J358" s="190">
        <v>19717</v>
      </c>
      <c r="K358" s="190">
        <v>39434</v>
      </c>
      <c r="L358" s="114" t="s">
        <v>1114</v>
      </c>
      <c r="M358" s="190">
        <v>42588.72</v>
      </c>
      <c r="N358" s="114" t="s">
        <v>1245</v>
      </c>
      <c r="O358" s="178" t="s">
        <v>1237</v>
      </c>
      <c r="P358" s="67" t="str">
        <f t="shared" si="30"/>
        <v>T6</v>
      </c>
      <c r="Q358" s="181">
        <f t="shared" si="28"/>
        <v>-39434</v>
      </c>
      <c r="R358" s="183">
        <f t="shared" si="29"/>
        <v>-42589</v>
      </c>
    </row>
    <row r="359" spans="1:18" x14ac:dyDescent="0.25">
      <c r="A359" s="114" t="s">
        <v>1108</v>
      </c>
      <c r="B359" s="114" t="s">
        <v>1109</v>
      </c>
      <c r="C359" s="114" t="s">
        <v>1421</v>
      </c>
      <c r="D359" s="116">
        <v>46174</v>
      </c>
      <c r="E359" s="116">
        <v>46174</v>
      </c>
      <c r="F359" s="114" t="s">
        <v>1123</v>
      </c>
      <c r="G359" s="114" t="s">
        <v>1124</v>
      </c>
      <c r="H359" s="117">
        <v>1</v>
      </c>
      <c r="I359" s="114" t="s">
        <v>1113</v>
      </c>
      <c r="J359" s="190">
        <v>19717</v>
      </c>
      <c r="K359" s="190">
        <v>19717</v>
      </c>
      <c r="L359" s="114" t="s">
        <v>1114</v>
      </c>
      <c r="M359" s="190">
        <v>21294.36</v>
      </c>
      <c r="N359" s="114" t="s">
        <v>1251</v>
      </c>
      <c r="O359" s="178" t="s">
        <v>1237</v>
      </c>
      <c r="P359" s="67" t="str">
        <f t="shared" si="30"/>
        <v>T6</v>
      </c>
      <c r="Q359" s="181">
        <f t="shared" si="28"/>
        <v>-19717</v>
      </c>
      <c r="R359" s="183">
        <f t="shared" si="29"/>
        <v>-21294</v>
      </c>
    </row>
    <row r="360" spans="1:18" x14ac:dyDescent="0.25">
      <c r="A360" s="114" t="s">
        <v>1108</v>
      </c>
      <c r="B360" s="114" t="s">
        <v>1109</v>
      </c>
      <c r="C360" s="114" t="s">
        <v>1422</v>
      </c>
      <c r="D360" s="116">
        <v>46192</v>
      </c>
      <c r="E360" s="116">
        <v>46192</v>
      </c>
      <c r="F360" s="114" t="s">
        <v>1111</v>
      </c>
      <c r="G360" s="114" t="s">
        <v>1112</v>
      </c>
      <c r="H360" s="117">
        <v>1</v>
      </c>
      <c r="I360" s="114" t="s">
        <v>1113</v>
      </c>
      <c r="J360" s="190">
        <v>106116</v>
      </c>
      <c r="K360" s="190">
        <v>106116</v>
      </c>
      <c r="L360" s="114" t="s">
        <v>1114</v>
      </c>
      <c r="M360" s="190">
        <v>114605.28000000001</v>
      </c>
      <c r="N360" s="114" t="s">
        <v>1366</v>
      </c>
      <c r="O360" s="178" t="s">
        <v>1237</v>
      </c>
      <c r="P360" s="67" t="str">
        <f t="shared" si="30"/>
        <v>T6</v>
      </c>
      <c r="Q360" s="181">
        <f t="shared" si="28"/>
        <v>-106116</v>
      </c>
      <c r="R360" s="183">
        <f t="shared" si="29"/>
        <v>-114605</v>
      </c>
    </row>
    <row r="361" spans="1:18" x14ac:dyDescent="0.25">
      <c r="A361" s="114" t="s">
        <v>1108</v>
      </c>
      <c r="B361" s="114" t="s">
        <v>1109</v>
      </c>
      <c r="C361" s="114" t="s">
        <v>1423</v>
      </c>
      <c r="D361" s="116">
        <v>46192</v>
      </c>
      <c r="E361" s="116">
        <v>46192</v>
      </c>
      <c r="F361" s="114" t="s">
        <v>1111</v>
      </c>
      <c r="G361" s="114" t="s">
        <v>1112</v>
      </c>
      <c r="H361" s="117">
        <v>2</v>
      </c>
      <c r="I361" s="114" t="s">
        <v>1113</v>
      </c>
      <c r="J361" s="190">
        <v>106116</v>
      </c>
      <c r="K361" s="190">
        <v>212232</v>
      </c>
      <c r="L361" s="114" t="s">
        <v>1114</v>
      </c>
      <c r="M361" s="190">
        <v>229210.56000000003</v>
      </c>
      <c r="N361" s="114" t="s">
        <v>1366</v>
      </c>
      <c r="O361" s="178" t="s">
        <v>1237</v>
      </c>
      <c r="P361" s="67" t="str">
        <f t="shared" si="30"/>
        <v>T6</v>
      </c>
      <c r="Q361" s="181">
        <f t="shared" si="28"/>
        <v>-212232</v>
      </c>
      <c r="R361" s="183">
        <f t="shared" si="29"/>
        <v>-229211</v>
      </c>
    </row>
    <row r="362" spans="1:18" x14ac:dyDescent="0.25">
      <c r="A362" s="114" t="s">
        <v>1108</v>
      </c>
      <c r="B362" s="114" t="s">
        <v>1109</v>
      </c>
      <c r="C362" s="114" t="s">
        <v>1424</v>
      </c>
      <c r="D362" s="116">
        <v>46178</v>
      </c>
      <c r="E362" s="116">
        <v>46178</v>
      </c>
      <c r="F362" s="114" t="s">
        <v>1123</v>
      </c>
      <c r="G362" s="114" t="s">
        <v>1124</v>
      </c>
      <c r="H362" s="117">
        <v>2</v>
      </c>
      <c r="I362" s="114" t="s">
        <v>1113</v>
      </c>
      <c r="J362" s="190">
        <v>19717</v>
      </c>
      <c r="K362" s="190">
        <v>39434</v>
      </c>
      <c r="L362" s="114" t="s">
        <v>1114</v>
      </c>
      <c r="M362" s="190">
        <v>42588.72</v>
      </c>
      <c r="N362" s="114" t="s">
        <v>1366</v>
      </c>
      <c r="O362" s="178" t="s">
        <v>1237</v>
      </c>
      <c r="P362" s="67" t="str">
        <f t="shared" si="30"/>
        <v>T6</v>
      </c>
      <c r="Q362" s="181">
        <f t="shared" si="28"/>
        <v>-39434</v>
      </c>
      <c r="R362" s="183">
        <f t="shared" si="29"/>
        <v>-42589</v>
      </c>
    </row>
    <row r="363" spans="1:18" x14ac:dyDescent="0.25">
      <c r="A363" s="114" t="s">
        <v>1108</v>
      </c>
      <c r="B363" s="114" t="s">
        <v>1109</v>
      </c>
      <c r="C363" s="114" t="s">
        <v>1425</v>
      </c>
      <c r="D363" s="116">
        <v>46178</v>
      </c>
      <c r="E363" s="116">
        <v>46178</v>
      </c>
      <c r="F363" s="114" t="s">
        <v>1111</v>
      </c>
      <c r="G363" s="114" t="s">
        <v>1112</v>
      </c>
      <c r="H363" s="117">
        <v>1</v>
      </c>
      <c r="I363" s="114" t="s">
        <v>1113</v>
      </c>
      <c r="J363" s="190">
        <v>95504</v>
      </c>
      <c r="K363" s="190">
        <v>95504</v>
      </c>
      <c r="L363" s="114" t="s">
        <v>1114</v>
      </c>
      <c r="M363" s="190">
        <v>103144.32000000001</v>
      </c>
      <c r="N363" s="114" t="s">
        <v>1366</v>
      </c>
      <c r="O363" s="178" t="s">
        <v>1237</v>
      </c>
      <c r="P363" s="67" t="str">
        <f t="shared" si="30"/>
        <v>T6</v>
      </c>
      <c r="Q363" s="181">
        <f t="shared" si="28"/>
        <v>-95504</v>
      </c>
      <c r="R363" s="183">
        <f t="shared" si="29"/>
        <v>-103144</v>
      </c>
    </row>
    <row r="364" spans="1:18" x14ac:dyDescent="0.25">
      <c r="A364" s="114" t="s">
        <v>1108</v>
      </c>
      <c r="B364" s="114" t="s">
        <v>1109</v>
      </c>
      <c r="C364" s="114" t="s">
        <v>1426</v>
      </c>
      <c r="D364" s="116">
        <v>46178</v>
      </c>
      <c r="E364" s="116">
        <v>46178</v>
      </c>
      <c r="F364" s="114" t="s">
        <v>1111</v>
      </c>
      <c r="G364" s="114" t="s">
        <v>1112</v>
      </c>
      <c r="H364" s="117">
        <v>1</v>
      </c>
      <c r="I364" s="114" t="s">
        <v>1113</v>
      </c>
      <c r="J364" s="190">
        <v>95504</v>
      </c>
      <c r="K364" s="190">
        <v>95504</v>
      </c>
      <c r="L364" s="114" t="s">
        <v>1114</v>
      </c>
      <c r="M364" s="190">
        <v>103144.32000000001</v>
      </c>
      <c r="N364" s="114" t="s">
        <v>1366</v>
      </c>
      <c r="O364" s="178" t="s">
        <v>1237</v>
      </c>
      <c r="P364" s="67" t="str">
        <f t="shared" si="30"/>
        <v>T6</v>
      </c>
      <c r="Q364" s="181">
        <f t="shared" si="28"/>
        <v>-95504</v>
      </c>
      <c r="R364" s="183">
        <f t="shared" si="29"/>
        <v>-103144</v>
      </c>
    </row>
    <row r="365" spans="1:18" x14ac:dyDescent="0.25">
      <c r="A365" s="114" t="s">
        <v>1108</v>
      </c>
      <c r="B365" s="114" t="s">
        <v>1109</v>
      </c>
      <c r="C365" s="114" t="s">
        <v>1427</v>
      </c>
      <c r="D365" s="116">
        <v>46178</v>
      </c>
      <c r="E365" s="116">
        <v>46178</v>
      </c>
      <c r="F365" s="114" t="s">
        <v>1123</v>
      </c>
      <c r="G365" s="114" t="s">
        <v>1124</v>
      </c>
      <c r="H365" s="117">
        <v>1</v>
      </c>
      <c r="I365" s="114" t="s">
        <v>1113</v>
      </c>
      <c r="J365" s="190">
        <v>19717</v>
      </c>
      <c r="K365" s="190">
        <v>19717</v>
      </c>
      <c r="L365" s="114" t="s">
        <v>1114</v>
      </c>
      <c r="M365" s="190">
        <v>21294.36</v>
      </c>
      <c r="N365" s="114" t="s">
        <v>1366</v>
      </c>
      <c r="O365" s="178" t="s">
        <v>1237</v>
      </c>
      <c r="P365" s="67" t="str">
        <f t="shared" si="30"/>
        <v>T6</v>
      </c>
      <c r="Q365" s="181">
        <f t="shared" si="28"/>
        <v>-19717</v>
      </c>
      <c r="R365" s="183">
        <f t="shared" si="29"/>
        <v>-21294</v>
      </c>
    </row>
    <row r="366" spans="1:18" x14ac:dyDescent="0.25">
      <c r="A366" s="114" t="s">
        <v>1108</v>
      </c>
      <c r="B366" s="114" t="s">
        <v>1109</v>
      </c>
      <c r="C366" s="114" t="s">
        <v>1428</v>
      </c>
      <c r="D366" s="116">
        <v>46192</v>
      </c>
      <c r="E366" s="116">
        <v>46192</v>
      </c>
      <c r="F366" s="114" t="s">
        <v>1111</v>
      </c>
      <c r="G366" s="114" t="s">
        <v>1112</v>
      </c>
      <c r="H366" s="117">
        <v>1</v>
      </c>
      <c r="I366" s="114" t="s">
        <v>1113</v>
      </c>
      <c r="J366" s="190">
        <v>95504</v>
      </c>
      <c r="K366" s="190">
        <v>95504</v>
      </c>
      <c r="L366" s="114" t="s">
        <v>1114</v>
      </c>
      <c r="M366" s="190">
        <v>103144.32000000001</v>
      </c>
      <c r="N366" s="114" t="s">
        <v>1366</v>
      </c>
      <c r="O366" s="178" t="s">
        <v>1237</v>
      </c>
      <c r="P366" s="67" t="str">
        <f t="shared" si="30"/>
        <v>T6</v>
      </c>
      <c r="Q366" s="181">
        <f t="shared" si="28"/>
        <v>-95504</v>
      </c>
      <c r="R366" s="183">
        <f t="shared" si="29"/>
        <v>-103144</v>
      </c>
    </row>
    <row r="367" spans="1:18" x14ac:dyDescent="0.25">
      <c r="A367" s="114" t="s">
        <v>1108</v>
      </c>
      <c r="B367" s="114" t="s">
        <v>1109</v>
      </c>
      <c r="C367" s="114" t="s">
        <v>1429</v>
      </c>
      <c r="D367" s="116">
        <v>46192</v>
      </c>
      <c r="E367" s="116">
        <v>46192</v>
      </c>
      <c r="F367" s="114" t="s">
        <v>1111</v>
      </c>
      <c r="G367" s="114" t="s">
        <v>1112</v>
      </c>
      <c r="H367" s="117">
        <v>1</v>
      </c>
      <c r="I367" s="114" t="s">
        <v>1113</v>
      </c>
      <c r="J367" s="190">
        <v>95504</v>
      </c>
      <c r="K367" s="190">
        <v>95504</v>
      </c>
      <c r="L367" s="114" t="s">
        <v>1114</v>
      </c>
      <c r="M367" s="190">
        <v>103144.32000000001</v>
      </c>
      <c r="N367" s="114" t="s">
        <v>1366</v>
      </c>
      <c r="O367" s="178" t="s">
        <v>1237</v>
      </c>
      <c r="P367" s="67" t="str">
        <f t="shared" si="30"/>
        <v>T6</v>
      </c>
      <c r="Q367" s="181">
        <f t="shared" si="28"/>
        <v>-95504</v>
      </c>
      <c r="R367" s="183">
        <f t="shared" si="29"/>
        <v>-103144</v>
      </c>
    </row>
    <row r="368" spans="1:18" x14ac:dyDescent="0.25">
      <c r="A368" s="114" t="s">
        <v>1108</v>
      </c>
      <c r="B368" s="114" t="s">
        <v>1109</v>
      </c>
      <c r="C368" s="114" t="s">
        <v>1430</v>
      </c>
      <c r="D368" s="116">
        <v>46185</v>
      </c>
      <c r="E368" s="116">
        <v>46185</v>
      </c>
      <c r="F368" s="114" t="s">
        <v>1111</v>
      </c>
      <c r="G368" s="114" t="s">
        <v>1112</v>
      </c>
      <c r="H368" s="117">
        <v>1</v>
      </c>
      <c r="I368" s="114" t="s">
        <v>1113</v>
      </c>
      <c r="J368" s="190">
        <v>106116</v>
      </c>
      <c r="K368" s="190">
        <v>106116</v>
      </c>
      <c r="L368" s="114" t="s">
        <v>1114</v>
      </c>
      <c r="M368" s="190">
        <v>114605.28000000001</v>
      </c>
      <c r="N368" s="114" t="s">
        <v>1431</v>
      </c>
      <c r="O368" s="178" t="s">
        <v>1237</v>
      </c>
      <c r="P368" s="67" t="str">
        <f t="shared" si="30"/>
        <v>T6</v>
      </c>
      <c r="Q368" s="181">
        <f t="shared" si="28"/>
        <v>-106116</v>
      </c>
      <c r="R368" s="183">
        <f t="shared" si="29"/>
        <v>-114605</v>
      </c>
    </row>
    <row r="369" spans="1:18" x14ac:dyDescent="0.25">
      <c r="A369" s="114" t="s">
        <v>1108</v>
      </c>
      <c r="B369" s="114" t="s">
        <v>1109</v>
      </c>
      <c r="C369" s="114" t="s">
        <v>1432</v>
      </c>
      <c r="D369" s="116">
        <v>46178</v>
      </c>
      <c r="E369" s="116">
        <v>46178</v>
      </c>
      <c r="F369" s="114" t="s">
        <v>1111</v>
      </c>
      <c r="G369" s="114" t="s">
        <v>1112</v>
      </c>
      <c r="H369" s="117">
        <v>1</v>
      </c>
      <c r="I369" s="114" t="s">
        <v>1113</v>
      </c>
      <c r="J369" s="190">
        <v>106116</v>
      </c>
      <c r="K369" s="190">
        <v>106116</v>
      </c>
      <c r="L369" s="114" t="s">
        <v>1114</v>
      </c>
      <c r="M369" s="190">
        <v>114605.28000000001</v>
      </c>
      <c r="N369" s="114" t="s">
        <v>1431</v>
      </c>
      <c r="O369" s="178" t="s">
        <v>1237</v>
      </c>
      <c r="P369" s="67" t="str">
        <f t="shared" si="30"/>
        <v>T6</v>
      </c>
      <c r="Q369" s="181">
        <f t="shared" si="28"/>
        <v>-106116</v>
      </c>
      <c r="R369" s="183">
        <f t="shared" si="29"/>
        <v>-114605</v>
      </c>
    </row>
    <row r="370" spans="1:18" x14ac:dyDescent="0.25">
      <c r="A370" s="114" t="s">
        <v>1108</v>
      </c>
      <c r="B370" s="114" t="s">
        <v>1109</v>
      </c>
      <c r="C370" s="114" t="s">
        <v>1433</v>
      </c>
      <c r="D370" s="116">
        <v>46192</v>
      </c>
      <c r="E370" s="116">
        <v>46192</v>
      </c>
      <c r="F370" s="114" t="s">
        <v>1127</v>
      </c>
      <c r="G370" s="114" t="s">
        <v>1128</v>
      </c>
      <c r="H370" s="117">
        <v>1</v>
      </c>
      <c r="I370" s="114" t="s">
        <v>1129</v>
      </c>
      <c r="J370" s="190">
        <v>37664</v>
      </c>
      <c r="K370" s="190">
        <v>37664</v>
      </c>
      <c r="L370" s="114" t="s">
        <v>1114</v>
      </c>
      <c r="M370" s="190">
        <v>40677.120000000003</v>
      </c>
      <c r="N370" s="114" t="s">
        <v>1257</v>
      </c>
      <c r="O370" s="178" t="s">
        <v>1237</v>
      </c>
      <c r="P370" s="67" t="str">
        <f t="shared" si="30"/>
        <v>T6</v>
      </c>
      <c r="Q370" s="181">
        <f t="shared" si="28"/>
        <v>-37664</v>
      </c>
      <c r="R370" s="183">
        <f t="shared" si="29"/>
        <v>-40677</v>
      </c>
    </row>
    <row r="371" spans="1:18" x14ac:dyDescent="0.25">
      <c r="A371" s="114" t="s">
        <v>1108</v>
      </c>
      <c r="B371" s="114" t="s">
        <v>1109</v>
      </c>
      <c r="C371" s="114" t="s">
        <v>1434</v>
      </c>
      <c r="D371" s="116">
        <v>46194</v>
      </c>
      <c r="E371" s="116">
        <v>46194</v>
      </c>
      <c r="F371" s="114" t="s">
        <v>1111</v>
      </c>
      <c r="G371" s="114" t="s">
        <v>1112</v>
      </c>
      <c r="H371" s="117">
        <v>1</v>
      </c>
      <c r="I371" s="114" t="s">
        <v>1113</v>
      </c>
      <c r="J371" s="190">
        <v>106116</v>
      </c>
      <c r="K371" s="190">
        <v>106116</v>
      </c>
      <c r="L371" s="114" t="s">
        <v>1114</v>
      </c>
      <c r="M371" s="190">
        <v>114605.28000000001</v>
      </c>
      <c r="N371" s="114" t="s">
        <v>1257</v>
      </c>
      <c r="O371" s="178" t="s">
        <v>1237</v>
      </c>
      <c r="P371" s="67" t="str">
        <f t="shared" si="30"/>
        <v>T6</v>
      </c>
      <c r="Q371" s="181">
        <f t="shared" ref="Q371:Q406" si="31">-(J371*H371)</f>
        <v>-106116</v>
      </c>
      <c r="R371" s="183">
        <f t="shared" ref="R371:R406" si="32">ROUND((Q371*8%)+Q371,0)</f>
        <v>-114605</v>
      </c>
    </row>
    <row r="372" spans="1:18" x14ac:dyDescent="0.25">
      <c r="A372" s="114" t="s">
        <v>1108</v>
      </c>
      <c r="B372" s="114" t="s">
        <v>1109</v>
      </c>
      <c r="C372" s="114" t="s">
        <v>1435</v>
      </c>
      <c r="D372" s="116">
        <v>46195</v>
      </c>
      <c r="E372" s="116">
        <v>46195</v>
      </c>
      <c r="F372" s="114" t="s">
        <v>1111</v>
      </c>
      <c r="G372" s="114" t="s">
        <v>1112</v>
      </c>
      <c r="H372" s="117">
        <v>3</v>
      </c>
      <c r="I372" s="114" t="s">
        <v>1113</v>
      </c>
      <c r="J372" s="190">
        <v>95504</v>
      </c>
      <c r="K372" s="190">
        <v>286512</v>
      </c>
      <c r="L372" s="114" t="s">
        <v>1114</v>
      </c>
      <c r="M372" s="190">
        <v>309432.96000000002</v>
      </c>
      <c r="N372" s="114" t="s">
        <v>1257</v>
      </c>
      <c r="O372" s="178" t="s">
        <v>1237</v>
      </c>
      <c r="P372" s="67" t="str">
        <f t="shared" si="30"/>
        <v>T6</v>
      </c>
      <c r="Q372" s="181">
        <f t="shared" si="31"/>
        <v>-286512</v>
      </c>
      <c r="R372" s="183">
        <f t="shared" si="32"/>
        <v>-309433</v>
      </c>
    </row>
    <row r="373" spans="1:18" x14ac:dyDescent="0.25">
      <c r="A373" s="114" t="s">
        <v>1108</v>
      </c>
      <c r="B373" s="114" t="s">
        <v>1109</v>
      </c>
      <c r="C373" s="114" t="s">
        <v>1436</v>
      </c>
      <c r="D373" s="116">
        <v>46189</v>
      </c>
      <c r="E373" s="116">
        <v>46189</v>
      </c>
      <c r="F373" s="114" t="s">
        <v>1123</v>
      </c>
      <c r="G373" s="114" t="s">
        <v>1124</v>
      </c>
      <c r="H373" s="117">
        <v>1</v>
      </c>
      <c r="I373" s="114" t="s">
        <v>1113</v>
      </c>
      <c r="J373" s="190">
        <v>19717</v>
      </c>
      <c r="K373" s="190">
        <v>19717</v>
      </c>
      <c r="L373" s="114" t="s">
        <v>1114</v>
      </c>
      <c r="M373" s="190">
        <v>21294.36</v>
      </c>
      <c r="N373" s="114" t="s">
        <v>1165</v>
      </c>
      <c r="O373" s="178" t="s">
        <v>1237</v>
      </c>
      <c r="P373" s="67" t="str">
        <f t="shared" si="30"/>
        <v>T6</v>
      </c>
      <c r="Q373" s="181">
        <f t="shared" si="31"/>
        <v>-19717</v>
      </c>
      <c r="R373" s="183">
        <f t="shared" si="32"/>
        <v>-21294</v>
      </c>
    </row>
    <row r="374" spans="1:18" x14ac:dyDescent="0.25">
      <c r="A374" s="114" t="s">
        <v>1108</v>
      </c>
      <c r="B374" s="114" t="s">
        <v>1109</v>
      </c>
      <c r="C374" s="114" t="s">
        <v>1437</v>
      </c>
      <c r="D374" s="116">
        <v>46189</v>
      </c>
      <c r="E374" s="116">
        <v>46189</v>
      </c>
      <c r="F374" s="114" t="s">
        <v>1111</v>
      </c>
      <c r="G374" s="114" t="s">
        <v>1112</v>
      </c>
      <c r="H374" s="117">
        <v>1</v>
      </c>
      <c r="I374" s="114" t="s">
        <v>1113</v>
      </c>
      <c r="J374" s="190">
        <v>106116</v>
      </c>
      <c r="K374" s="190">
        <v>106116</v>
      </c>
      <c r="L374" s="114" t="s">
        <v>1114</v>
      </c>
      <c r="M374" s="190">
        <v>114605.28000000001</v>
      </c>
      <c r="N374" s="114" t="s">
        <v>1165</v>
      </c>
      <c r="O374" s="178" t="s">
        <v>1237</v>
      </c>
      <c r="P374" s="67" t="str">
        <f t="shared" si="30"/>
        <v>T6</v>
      </c>
      <c r="Q374" s="181">
        <f t="shared" si="31"/>
        <v>-106116</v>
      </c>
      <c r="R374" s="183">
        <f t="shared" si="32"/>
        <v>-114605</v>
      </c>
    </row>
    <row r="375" spans="1:18" ht="15.75" customHeight="1" x14ac:dyDescent="0.25">
      <c r="A375" s="114" t="s">
        <v>1108</v>
      </c>
      <c r="B375" s="114" t="s">
        <v>1109</v>
      </c>
      <c r="C375" s="114" t="s">
        <v>1438</v>
      </c>
      <c r="D375" s="116">
        <v>46189</v>
      </c>
      <c r="E375" s="116">
        <v>46189</v>
      </c>
      <c r="F375" s="114" t="s">
        <v>1123</v>
      </c>
      <c r="G375" s="114" t="s">
        <v>1124</v>
      </c>
      <c r="H375" s="117">
        <v>2</v>
      </c>
      <c r="I375" s="114" t="s">
        <v>1113</v>
      </c>
      <c r="J375" s="190">
        <v>19717</v>
      </c>
      <c r="K375" s="190">
        <v>39434</v>
      </c>
      <c r="L375" s="114" t="s">
        <v>1114</v>
      </c>
      <c r="M375" s="190">
        <v>42588.72</v>
      </c>
      <c r="N375" s="114" t="s">
        <v>1165</v>
      </c>
      <c r="O375" s="178" t="s">
        <v>1237</v>
      </c>
      <c r="P375" s="67" t="str">
        <f t="shared" si="30"/>
        <v>T6</v>
      </c>
      <c r="Q375" s="181">
        <f t="shared" si="31"/>
        <v>-39434</v>
      </c>
      <c r="R375" s="183">
        <f t="shared" si="32"/>
        <v>-42589</v>
      </c>
    </row>
    <row r="376" spans="1:18" x14ac:dyDescent="0.25">
      <c r="A376" s="114" t="s">
        <v>1108</v>
      </c>
      <c r="B376" s="114" t="s">
        <v>1109</v>
      </c>
      <c r="C376" s="114" t="s">
        <v>1439</v>
      </c>
      <c r="D376" s="116">
        <v>46194</v>
      </c>
      <c r="E376" s="116">
        <v>46194</v>
      </c>
      <c r="F376" s="114" t="s">
        <v>1111</v>
      </c>
      <c r="G376" s="114" t="s">
        <v>1112</v>
      </c>
      <c r="H376" s="117">
        <v>1</v>
      </c>
      <c r="I376" s="114" t="s">
        <v>1113</v>
      </c>
      <c r="J376" s="190">
        <v>95504</v>
      </c>
      <c r="K376" s="190">
        <v>95504</v>
      </c>
      <c r="L376" s="114" t="s">
        <v>1114</v>
      </c>
      <c r="M376" s="190">
        <v>103144.32000000001</v>
      </c>
      <c r="N376" s="114" t="s">
        <v>1165</v>
      </c>
      <c r="O376" s="178" t="s">
        <v>1237</v>
      </c>
      <c r="P376" s="67" t="str">
        <f t="shared" si="30"/>
        <v>T6</v>
      </c>
      <c r="Q376" s="181">
        <f t="shared" si="31"/>
        <v>-95504</v>
      </c>
      <c r="R376" s="183">
        <f t="shared" si="32"/>
        <v>-103144</v>
      </c>
    </row>
    <row r="377" spans="1:18" x14ac:dyDescent="0.25">
      <c r="A377" s="114" t="s">
        <v>1108</v>
      </c>
      <c r="B377" s="114" t="s">
        <v>1109</v>
      </c>
      <c r="C377" s="114" t="s">
        <v>1440</v>
      </c>
      <c r="D377" s="116">
        <v>46199</v>
      </c>
      <c r="E377" s="116">
        <v>46199</v>
      </c>
      <c r="F377" s="114" t="s">
        <v>1117</v>
      </c>
      <c r="G377" s="114" t="s">
        <v>1118</v>
      </c>
      <c r="H377" s="117">
        <v>1</v>
      </c>
      <c r="I377" s="114" t="s">
        <v>1113</v>
      </c>
      <c r="J377" s="190">
        <v>23680</v>
      </c>
      <c r="K377" s="190">
        <v>23680</v>
      </c>
      <c r="L377" s="114" t="s">
        <v>1114</v>
      </c>
      <c r="M377" s="190">
        <v>25574.400000000001</v>
      </c>
      <c r="N377" s="114" t="s">
        <v>1165</v>
      </c>
      <c r="O377" s="178" t="s">
        <v>1237</v>
      </c>
      <c r="P377" s="67" t="str">
        <f t="shared" si="30"/>
        <v>T6</v>
      </c>
      <c r="Q377" s="181">
        <f t="shared" si="31"/>
        <v>-23680</v>
      </c>
      <c r="R377" s="183">
        <f t="shared" si="32"/>
        <v>-25574</v>
      </c>
    </row>
    <row r="378" spans="1:18" x14ac:dyDescent="0.25">
      <c r="A378" s="114" t="s">
        <v>1108</v>
      </c>
      <c r="B378" s="114" t="s">
        <v>1109</v>
      </c>
      <c r="C378" s="114" t="s">
        <v>1441</v>
      </c>
      <c r="D378" s="116">
        <v>46199</v>
      </c>
      <c r="E378" s="116">
        <v>46199</v>
      </c>
      <c r="F378" s="114" t="s">
        <v>1111</v>
      </c>
      <c r="G378" s="114" t="s">
        <v>1112</v>
      </c>
      <c r="H378" s="117">
        <v>2</v>
      </c>
      <c r="I378" s="114" t="s">
        <v>1113</v>
      </c>
      <c r="J378" s="190">
        <v>95504</v>
      </c>
      <c r="K378" s="190">
        <v>191008</v>
      </c>
      <c r="L378" s="114" t="s">
        <v>1114</v>
      </c>
      <c r="M378" s="190">
        <v>206288.64000000001</v>
      </c>
      <c r="N378" s="114" t="s">
        <v>1165</v>
      </c>
      <c r="O378" s="178" t="s">
        <v>1237</v>
      </c>
      <c r="P378" s="67" t="str">
        <f t="shared" si="30"/>
        <v>T6</v>
      </c>
      <c r="Q378" s="181">
        <f t="shared" si="31"/>
        <v>-191008</v>
      </c>
      <c r="R378" s="183">
        <f t="shared" si="32"/>
        <v>-206289</v>
      </c>
    </row>
    <row r="379" spans="1:18" x14ac:dyDescent="0.25">
      <c r="A379" s="114" t="s">
        <v>1108</v>
      </c>
      <c r="B379" s="114" t="s">
        <v>1109</v>
      </c>
      <c r="C379" s="114" t="s">
        <v>1442</v>
      </c>
      <c r="D379" s="116">
        <v>46190</v>
      </c>
      <c r="E379" s="116">
        <v>46190</v>
      </c>
      <c r="F379" s="114" t="s">
        <v>1123</v>
      </c>
      <c r="G379" s="114" t="s">
        <v>1124</v>
      </c>
      <c r="H379" s="117">
        <v>2</v>
      </c>
      <c r="I379" s="114" t="s">
        <v>1113</v>
      </c>
      <c r="J379" s="190">
        <v>19717</v>
      </c>
      <c r="K379" s="190">
        <v>39434</v>
      </c>
      <c r="L379" s="114" t="s">
        <v>1114</v>
      </c>
      <c r="M379" s="190">
        <v>42588.72</v>
      </c>
      <c r="N379" s="114" t="s">
        <v>1375</v>
      </c>
      <c r="O379" s="178" t="s">
        <v>1237</v>
      </c>
      <c r="P379" s="67" t="str">
        <f t="shared" si="30"/>
        <v>T6</v>
      </c>
      <c r="Q379" s="181">
        <f t="shared" si="31"/>
        <v>-39434</v>
      </c>
      <c r="R379" s="183">
        <f t="shared" si="32"/>
        <v>-42589</v>
      </c>
    </row>
    <row r="380" spans="1:18" x14ac:dyDescent="0.25">
      <c r="A380" s="114" t="s">
        <v>1108</v>
      </c>
      <c r="B380" s="114" t="s">
        <v>1109</v>
      </c>
      <c r="C380" s="114" t="s">
        <v>1443</v>
      </c>
      <c r="D380" s="116">
        <v>46181</v>
      </c>
      <c r="E380" s="116">
        <v>46181</v>
      </c>
      <c r="F380" s="114" t="s">
        <v>1123</v>
      </c>
      <c r="G380" s="114" t="s">
        <v>1124</v>
      </c>
      <c r="H380" s="117">
        <v>2</v>
      </c>
      <c r="I380" s="114" t="s">
        <v>1113</v>
      </c>
      <c r="J380" s="190">
        <v>19717</v>
      </c>
      <c r="K380" s="190">
        <v>39434</v>
      </c>
      <c r="L380" s="114" t="s">
        <v>1114</v>
      </c>
      <c r="M380" s="190">
        <v>42588.72</v>
      </c>
      <c r="N380" s="114" t="s">
        <v>1178</v>
      </c>
      <c r="O380" s="178" t="s">
        <v>1237</v>
      </c>
      <c r="P380" s="67" t="str">
        <f t="shared" si="30"/>
        <v>T6</v>
      </c>
      <c r="Q380" s="181">
        <f t="shared" si="31"/>
        <v>-39434</v>
      </c>
      <c r="R380" s="183">
        <f t="shared" si="32"/>
        <v>-42589</v>
      </c>
    </row>
    <row r="381" spans="1:18" x14ac:dyDescent="0.25">
      <c r="A381" s="114" t="s">
        <v>1108</v>
      </c>
      <c r="B381" s="114" t="s">
        <v>1109</v>
      </c>
      <c r="C381" s="114" t="s">
        <v>1444</v>
      </c>
      <c r="D381" s="116">
        <v>46189</v>
      </c>
      <c r="E381" s="116">
        <v>46189</v>
      </c>
      <c r="F381" s="114" t="s">
        <v>1111</v>
      </c>
      <c r="G381" s="114" t="s">
        <v>1112</v>
      </c>
      <c r="H381" s="117">
        <v>1</v>
      </c>
      <c r="I381" s="114" t="s">
        <v>1113</v>
      </c>
      <c r="J381" s="190">
        <v>95504</v>
      </c>
      <c r="K381" s="190">
        <v>95504</v>
      </c>
      <c r="L381" s="114" t="s">
        <v>1114</v>
      </c>
      <c r="M381" s="190">
        <v>103144.32000000001</v>
      </c>
      <c r="N381" s="114" t="s">
        <v>1178</v>
      </c>
      <c r="O381" s="178" t="s">
        <v>1237</v>
      </c>
      <c r="P381" s="67" t="str">
        <f t="shared" si="30"/>
        <v>T6</v>
      </c>
      <c r="Q381" s="181">
        <f t="shared" si="31"/>
        <v>-95504</v>
      </c>
      <c r="R381" s="183">
        <f t="shared" si="32"/>
        <v>-103144</v>
      </c>
    </row>
    <row r="382" spans="1:18" x14ac:dyDescent="0.25">
      <c r="A382" s="114" t="s">
        <v>1108</v>
      </c>
      <c r="B382" s="114" t="s">
        <v>1109</v>
      </c>
      <c r="C382" s="114" t="s">
        <v>1445</v>
      </c>
      <c r="D382" s="116">
        <v>46189</v>
      </c>
      <c r="E382" s="116">
        <v>46189</v>
      </c>
      <c r="F382" s="114" t="s">
        <v>1123</v>
      </c>
      <c r="G382" s="114" t="s">
        <v>1124</v>
      </c>
      <c r="H382" s="117">
        <v>2</v>
      </c>
      <c r="I382" s="114" t="s">
        <v>1113</v>
      </c>
      <c r="J382" s="190">
        <v>19717</v>
      </c>
      <c r="K382" s="190">
        <v>39434</v>
      </c>
      <c r="L382" s="114" t="s">
        <v>1114</v>
      </c>
      <c r="M382" s="190">
        <v>42588.72</v>
      </c>
      <c r="N382" s="114" t="s">
        <v>1181</v>
      </c>
      <c r="O382" s="178" t="s">
        <v>1237</v>
      </c>
      <c r="P382" s="67" t="str">
        <f t="shared" si="30"/>
        <v>T6</v>
      </c>
      <c r="Q382" s="181">
        <f t="shared" si="31"/>
        <v>-39434</v>
      </c>
      <c r="R382" s="183">
        <f t="shared" si="32"/>
        <v>-42589</v>
      </c>
    </row>
    <row r="383" spans="1:18" x14ac:dyDescent="0.25">
      <c r="A383" s="114" t="s">
        <v>1108</v>
      </c>
      <c r="B383" s="114" t="s">
        <v>1109</v>
      </c>
      <c r="C383" s="114" t="s">
        <v>1446</v>
      </c>
      <c r="D383" s="116">
        <v>46189</v>
      </c>
      <c r="E383" s="116">
        <v>46189</v>
      </c>
      <c r="F383" s="114" t="s">
        <v>1127</v>
      </c>
      <c r="G383" s="114" t="s">
        <v>1128</v>
      </c>
      <c r="H383" s="117">
        <v>1</v>
      </c>
      <c r="I383" s="114" t="s">
        <v>1129</v>
      </c>
      <c r="J383" s="190">
        <v>37664</v>
      </c>
      <c r="K383" s="190">
        <v>37664</v>
      </c>
      <c r="L383" s="114" t="s">
        <v>1114</v>
      </c>
      <c r="M383" s="190">
        <v>40677.120000000003</v>
      </c>
      <c r="N383" s="114" t="s">
        <v>1181</v>
      </c>
      <c r="O383" s="178" t="s">
        <v>1237</v>
      </c>
      <c r="P383" s="67" t="str">
        <f t="shared" si="30"/>
        <v>T6</v>
      </c>
      <c r="Q383" s="181">
        <f t="shared" si="31"/>
        <v>-37664</v>
      </c>
      <c r="R383" s="183">
        <f t="shared" si="32"/>
        <v>-40677</v>
      </c>
    </row>
    <row r="384" spans="1:18" x14ac:dyDescent="0.25">
      <c r="A384" s="114" t="s">
        <v>1108</v>
      </c>
      <c r="B384" s="114" t="s">
        <v>1109</v>
      </c>
      <c r="C384" s="114" t="s">
        <v>1447</v>
      </c>
      <c r="D384" s="116">
        <v>46192</v>
      </c>
      <c r="E384" s="116">
        <v>46192</v>
      </c>
      <c r="F384" s="114" t="s">
        <v>1123</v>
      </c>
      <c r="G384" s="114" t="s">
        <v>1124</v>
      </c>
      <c r="H384" s="117">
        <v>1</v>
      </c>
      <c r="I384" s="114" t="s">
        <v>1113</v>
      </c>
      <c r="J384" s="190">
        <v>19717</v>
      </c>
      <c r="K384" s="190">
        <v>19717</v>
      </c>
      <c r="L384" s="114" t="s">
        <v>1114</v>
      </c>
      <c r="M384" s="190">
        <v>21294.36</v>
      </c>
      <c r="N384" s="114" t="s">
        <v>1181</v>
      </c>
      <c r="O384" s="178" t="s">
        <v>1237</v>
      </c>
      <c r="P384" s="67" t="str">
        <f t="shared" si="30"/>
        <v>T6</v>
      </c>
      <c r="Q384" s="181">
        <f t="shared" si="31"/>
        <v>-19717</v>
      </c>
      <c r="R384" s="183">
        <f t="shared" si="32"/>
        <v>-21294</v>
      </c>
    </row>
    <row r="385" spans="1:26" x14ac:dyDescent="0.25">
      <c r="A385" s="114" t="s">
        <v>1108</v>
      </c>
      <c r="B385" s="114" t="s">
        <v>1109</v>
      </c>
      <c r="C385" s="114" t="s">
        <v>1448</v>
      </c>
      <c r="D385" s="116">
        <v>46190</v>
      </c>
      <c r="E385" s="116">
        <v>46190</v>
      </c>
      <c r="F385" s="114" t="s">
        <v>1111</v>
      </c>
      <c r="G385" s="114" t="s">
        <v>1112</v>
      </c>
      <c r="H385" s="117">
        <v>4</v>
      </c>
      <c r="I385" s="114" t="s">
        <v>1113</v>
      </c>
      <c r="J385" s="190">
        <v>95504</v>
      </c>
      <c r="K385" s="190">
        <v>382016</v>
      </c>
      <c r="L385" s="114" t="s">
        <v>1114</v>
      </c>
      <c r="M385" s="190">
        <v>412577.28000000003</v>
      </c>
      <c r="N385" s="114" t="s">
        <v>1181</v>
      </c>
      <c r="O385" s="178" t="s">
        <v>1237</v>
      </c>
      <c r="P385" s="67" t="str">
        <f t="shared" si="30"/>
        <v>T6</v>
      </c>
      <c r="Q385" s="181">
        <f t="shared" si="31"/>
        <v>-382016</v>
      </c>
      <c r="R385" s="183">
        <f t="shared" si="32"/>
        <v>-412577</v>
      </c>
    </row>
    <row r="386" spans="1:26" x14ac:dyDescent="0.25">
      <c r="A386" s="114" t="s">
        <v>1108</v>
      </c>
      <c r="B386" s="114" t="s">
        <v>1109</v>
      </c>
      <c r="C386" s="114" t="s">
        <v>1449</v>
      </c>
      <c r="D386" s="116">
        <v>46190</v>
      </c>
      <c r="E386" s="116">
        <v>46190</v>
      </c>
      <c r="F386" s="114" t="s">
        <v>1123</v>
      </c>
      <c r="G386" s="114" t="s">
        <v>1124</v>
      </c>
      <c r="H386" s="117">
        <v>2</v>
      </c>
      <c r="I386" s="114" t="s">
        <v>1113</v>
      </c>
      <c r="J386" s="190">
        <v>19717</v>
      </c>
      <c r="K386" s="190">
        <v>39434</v>
      </c>
      <c r="L386" s="114" t="s">
        <v>1114</v>
      </c>
      <c r="M386" s="190">
        <v>42588.72</v>
      </c>
      <c r="N386" s="114" t="s">
        <v>1181</v>
      </c>
      <c r="O386" s="178" t="s">
        <v>1237</v>
      </c>
      <c r="P386" s="67" t="str">
        <f t="shared" si="30"/>
        <v>T6</v>
      </c>
      <c r="Q386" s="181">
        <f t="shared" si="31"/>
        <v>-39434</v>
      </c>
      <c r="R386" s="183">
        <f t="shared" si="32"/>
        <v>-42589</v>
      </c>
    </row>
    <row r="387" spans="1:26" x14ac:dyDescent="0.25">
      <c r="A387" s="114" t="s">
        <v>1108</v>
      </c>
      <c r="B387" s="114" t="s">
        <v>1109</v>
      </c>
      <c r="C387" s="114" t="s">
        <v>1450</v>
      </c>
      <c r="D387" s="116">
        <v>46176</v>
      </c>
      <c r="E387" s="116">
        <v>46176</v>
      </c>
      <c r="F387" s="114" t="s">
        <v>1127</v>
      </c>
      <c r="G387" s="114" t="s">
        <v>1128</v>
      </c>
      <c r="H387" s="117">
        <v>1</v>
      </c>
      <c r="I387" s="114" t="s">
        <v>1129</v>
      </c>
      <c r="J387" s="190">
        <v>37664</v>
      </c>
      <c r="K387" s="190">
        <v>37664</v>
      </c>
      <c r="L387" s="114" t="s">
        <v>1114</v>
      </c>
      <c r="M387" s="190">
        <v>40677.120000000003</v>
      </c>
      <c r="N387" s="114" t="s">
        <v>1286</v>
      </c>
      <c r="O387" s="178" t="s">
        <v>1237</v>
      </c>
      <c r="P387" s="67" t="str">
        <f t="shared" si="30"/>
        <v>T6</v>
      </c>
      <c r="Q387" s="181">
        <f t="shared" si="31"/>
        <v>-37664</v>
      </c>
      <c r="R387" s="183">
        <f t="shared" si="32"/>
        <v>-40677</v>
      </c>
    </row>
    <row r="388" spans="1:26" x14ac:dyDescent="0.25">
      <c r="A388" s="114" t="s">
        <v>1108</v>
      </c>
      <c r="B388" s="114" t="s">
        <v>1109</v>
      </c>
      <c r="C388" s="114" t="s">
        <v>1451</v>
      </c>
      <c r="D388" s="116">
        <v>46177</v>
      </c>
      <c r="E388" s="116">
        <v>46177</v>
      </c>
      <c r="F388" s="114" t="s">
        <v>1123</v>
      </c>
      <c r="G388" s="114" t="s">
        <v>1124</v>
      </c>
      <c r="H388" s="117">
        <v>2</v>
      </c>
      <c r="I388" s="114" t="s">
        <v>1113</v>
      </c>
      <c r="J388" s="190">
        <v>19717</v>
      </c>
      <c r="K388" s="190">
        <v>39434</v>
      </c>
      <c r="L388" s="114" t="s">
        <v>1114</v>
      </c>
      <c r="M388" s="190">
        <v>42588.72</v>
      </c>
      <c r="N388" s="114" t="s">
        <v>1286</v>
      </c>
      <c r="O388" s="178" t="s">
        <v>1237</v>
      </c>
      <c r="P388" s="67" t="str">
        <f t="shared" si="30"/>
        <v>T6</v>
      </c>
      <c r="Q388" s="181">
        <f t="shared" si="31"/>
        <v>-39434</v>
      </c>
      <c r="R388" s="183">
        <f t="shared" si="32"/>
        <v>-42589</v>
      </c>
    </row>
    <row r="389" spans="1:26" x14ac:dyDescent="0.25">
      <c r="A389" s="114" t="s">
        <v>1108</v>
      </c>
      <c r="B389" s="114" t="s">
        <v>1109</v>
      </c>
      <c r="C389" s="114" t="s">
        <v>1452</v>
      </c>
      <c r="D389" s="116">
        <v>46178</v>
      </c>
      <c r="E389" s="116">
        <v>46178</v>
      </c>
      <c r="F389" s="114" t="s">
        <v>1117</v>
      </c>
      <c r="G389" s="114" t="s">
        <v>1118</v>
      </c>
      <c r="H389" s="117">
        <v>1</v>
      </c>
      <c r="I389" s="114" t="s">
        <v>1113</v>
      </c>
      <c r="J389" s="190">
        <v>23680</v>
      </c>
      <c r="K389" s="190">
        <v>23680</v>
      </c>
      <c r="L389" s="114" t="s">
        <v>1114</v>
      </c>
      <c r="M389" s="190">
        <v>25574.400000000001</v>
      </c>
      <c r="N389" s="114" t="s">
        <v>1286</v>
      </c>
      <c r="O389" s="178" t="s">
        <v>1237</v>
      </c>
      <c r="P389" s="67" t="str">
        <f t="shared" si="30"/>
        <v>T6</v>
      </c>
      <c r="Q389" s="181">
        <f t="shared" si="31"/>
        <v>-23680</v>
      </c>
      <c r="R389" s="183">
        <f t="shared" si="32"/>
        <v>-25574</v>
      </c>
    </row>
    <row r="390" spans="1:26" x14ac:dyDescent="0.25">
      <c r="A390" s="114" t="s">
        <v>1108</v>
      </c>
      <c r="B390" s="114" t="s">
        <v>1109</v>
      </c>
      <c r="C390" s="114" t="s">
        <v>1453</v>
      </c>
      <c r="D390" s="116">
        <v>46191</v>
      </c>
      <c r="E390" s="116">
        <v>46191</v>
      </c>
      <c r="F390" s="114" t="s">
        <v>1123</v>
      </c>
      <c r="G390" s="114" t="s">
        <v>1124</v>
      </c>
      <c r="H390" s="117">
        <v>2</v>
      </c>
      <c r="I390" s="114" t="s">
        <v>1113</v>
      </c>
      <c r="J390" s="190">
        <v>19717</v>
      </c>
      <c r="K390" s="190">
        <v>39434</v>
      </c>
      <c r="L390" s="114" t="s">
        <v>1114</v>
      </c>
      <c r="M390" s="190">
        <v>42588.72</v>
      </c>
      <c r="N390" s="114" t="s">
        <v>1286</v>
      </c>
      <c r="O390" s="178" t="s">
        <v>1237</v>
      </c>
      <c r="P390" s="67" t="str">
        <f t="shared" ref="P390:P405" si="33">"T"&amp;MONTH(E390)</f>
        <v>T6</v>
      </c>
      <c r="Q390" s="181">
        <f t="shared" si="31"/>
        <v>-39434</v>
      </c>
      <c r="R390" s="183">
        <f t="shared" si="32"/>
        <v>-42589</v>
      </c>
    </row>
    <row r="391" spans="1:26" x14ac:dyDescent="0.25">
      <c r="A391" s="114" t="s">
        <v>1108</v>
      </c>
      <c r="B391" s="114" t="s">
        <v>1109</v>
      </c>
      <c r="C391" s="114" t="s">
        <v>1454</v>
      </c>
      <c r="D391" s="116">
        <v>46195</v>
      </c>
      <c r="E391" s="116">
        <v>46195</v>
      </c>
      <c r="F391" s="114" t="s">
        <v>1123</v>
      </c>
      <c r="G391" s="114" t="s">
        <v>1124</v>
      </c>
      <c r="H391" s="117">
        <v>1</v>
      </c>
      <c r="I391" s="114" t="s">
        <v>1113</v>
      </c>
      <c r="J391" s="190">
        <v>19717</v>
      </c>
      <c r="K391" s="190">
        <v>19717</v>
      </c>
      <c r="L391" s="114" t="s">
        <v>1114</v>
      </c>
      <c r="M391" s="190">
        <v>21294.36</v>
      </c>
      <c r="N391" s="114" t="s">
        <v>1286</v>
      </c>
      <c r="O391" s="178" t="s">
        <v>1237</v>
      </c>
      <c r="P391" s="67" t="str">
        <f t="shared" si="33"/>
        <v>T6</v>
      </c>
      <c r="Q391" s="181">
        <f t="shared" si="31"/>
        <v>-19717</v>
      </c>
      <c r="R391" s="183">
        <f t="shared" si="32"/>
        <v>-21294</v>
      </c>
    </row>
    <row r="392" spans="1:26" x14ac:dyDescent="0.25">
      <c r="A392" s="114" t="s">
        <v>1108</v>
      </c>
      <c r="B392" s="114" t="s">
        <v>1109</v>
      </c>
      <c r="C392" s="114" t="s">
        <v>1455</v>
      </c>
      <c r="D392" s="116">
        <v>46203</v>
      </c>
      <c r="E392" s="116">
        <v>46203</v>
      </c>
      <c r="F392" s="114" t="s">
        <v>1117</v>
      </c>
      <c r="G392" s="114" t="s">
        <v>1118</v>
      </c>
      <c r="H392" s="117">
        <v>1</v>
      </c>
      <c r="I392" s="114" t="s">
        <v>1113</v>
      </c>
      <c r="J392" s="190">
        <v>23680</v>
      </c>
      <c r="K392" s="190">
        <v>23680</v>
      </c>
      <c r="L392" s="114" t="s">
        <v>1114</v>
      </c>
      <c r="M392" s="190">
        <v>25574.400000000001</v>
      </c>
      <c r="N392" s="114" t="s">
        <v>1188</v>
      </c>
      <c r="O392" s="178" t="s">
        <v>1237</v>
      </c>
      <c r="P392" s="67" t="str">
        <f t="shared" si="33"/>
        <v>T6</v>
      </c>
      <c r="Q392" s="181">
        <f t="shared" si="31"/>
        <v>-23680</v>
      </c>
      <c r="R392" s="183">
        <f t="shared" si="32"/>
        <v>-25574</v>
      </c>
    </row>
    <row r="393" spans="1:26" x14ac:dyDescent="0.25">
      <c r="A393" s="114" t="s">
        <v>1108</v>
      </c>
      <c r="B393" s="114" t="s">
        <v>1109</v>
      </c>
      <c r="C393" s="114" t="s">
        <v>1456</v>
      </c>
      <c r="D393" s="116">
        <v>46203</v>
      </c>
      <c r="E393" s="116">
        <v>46203</v>
      </c>
      <c r="F393" s="114" t="s">
        <v>1111</v>
      </c>
      <c r="G393" s="114" t="s">
        <v>1112</v>
      </c>
      <c r="H393" s="117">
        <v>1</v>
      </c>
      <c r="I393" s="114" t="s">
        <v>1113</v>
      </c>
      <c r="J393" s="190">
        <v>95504</v>
      </c>
      <c r="K393" s="190">
        <v>95504</v>
      </c>
      <c r="L393" s="114" t="s">
        <v>1114</v>
      </c>
      <c r="M393" s="190">
        <v>103144.32000000001</v>
      </c>
      <c r="N393" s="114" t="s">
        <v>1188</v>
      </c>
      <c r="O393" s="178" t="s">
        <v>1237</v>
      </c>
      <c r="P393" s="67" t="str">
        <f t="shared" si="33"/>
        <v>T6</v>
      </c>
      <c r="Q393" s="181">
        <f t="shared" si="31"/>
        <v>-95504</v>
      </c>
      <c r="R393" s="183">
        <f t="shared" si="32"/>
        <v>-103144</v>
      </c>
    </row>
    <row r="394" spans="1:26" x14ac:dyDescent="0.25">
      <c r="A394" s="114" t="s">
        <v>1108</v>
      </c>
      <c r="B394" s="114" t="s">
        <v>1109</v>
      </c>
      <c r="C394" s="114" t="s">
        <v>1457</v>
      </c>
      <c r="D394" s="116">
        <v>46191</v>
      </c>
      <c r="E394" s="116">
        <v>46191</v>
      </c>
      <c r="F394" s="114" t="s">
        <v>1123</v>
      </c>
      <c r="G394" s="114" t="s">
        <v>1124</v>
      </c>
      <c r="H394" s="117">
        <v>2</v>
      </c>
      <c r="I394" s="114" t="s">
        <v>1113</v>
      </c>
      <c r="J394" s="190">
        <v>19717</v>
      </c>
      <c r="K394" s="190">
        <v>39434</v>
      </c>
      <c r="L394" s="114" t="s">
        <v>1114</v>
      </c>
      <c r="M394" s="190">
        <v>42588.72</v>
      </c>
      <c r="N394" s="114" t="s">
        <v>1398</v>
      </c>
      <c r="O394" s="178" t="s">
        <v>1237</v>
      </c>
      <c r="P394" s="67" t="str">
        <f t="shared" si="33"/>
        <v>T6</v>
      </c>
      <c r="Q394" s="181">
        <f t="shared" si="31"/>
        <v>-39434</v>
      </c>
      <c r="R394" s="183">
        <f t="shared" si="32"/>
        <v>-42589</v>
      </c>
    </row>
    <row r="395" spans="1:26" x14ac:dyDescent="0.25">
      <c r="A395" s="114" t="s">
        <v>1108</v>
      </c>
      <c r="B395" s="114" t="s">
        <v>1109</v>
      </c>
      <c r="C395" s="114" t="s">
        <v>1458</v>
      </c>
      <c r="D395" s="116">
        <v>46174</v>
      </c>
      <c r="E395" s="116">
        <v>46174</v>
      </c>
      <c r="F395" s="114" t="s">
        <v>1127</v>
      </c>
      <c r="G395" s="114" t="s">
        <v>1128</v>
      </c>
      <c r="H395" s="117">
        <v>1</v>
      </c>
      <c r="I395" s="114" t="s">
        <v>1129</v>
      </c>
      <c r="J395" s="190">
        <v>37664</v>
      </c>
      <c r="K395" s="190">
        <v>37664</v>
      </c>
      <c r="L395" s="114" t="s">
        <v>1114</v>
      </c>
      <c r="M395" s="190">
        <v>40677.120000000003</v>
      </c>
      <c r="N395" s="114" t="s">
        <v>1310</v>
      </c>
      <c r="O395" s="178" t="s">
        <v>1237</v>
      </c>
      <c r="P395" s="67" t="str">
        <f t="shared" si="33"/>
        <v>T6</v>
      </c>
      <c r="Q395" s="181">
        <f t="shared" si="31"/>
        <v>-37664</v>
      </c>
      <c r="R395" s="183">
        <f t="shared" si="32"/>
        <v>-40677</v>
      </c>
    </row>
    <row r="396" spans="1:26" x14ac:dyDescent="0.25">
      <c r="A396" s="114" t="s">
        <v>1108</v>
      </c>
      <c r="B396" s="114" t="s">
        <v>1109</v>
      </c>
      <c r="C396" s="114" t="s">
        <v>1459</v>
      </c>
      <c r="D396" s="116">
        <v>46188</v>
      </c>
      <c r="E396" s="116">
        <v>46188</v>
      </c>
      <c r="F396" s="114" t="s">
        <v>1123</v>
      </c>
      <c r="G396" s="114" t="s">
        <v>1124</v>
      </c>
      <c r="H396" s="117">
        <v>1</v>
      </c>
      <c r="I396" s="114" t="s">
        <v>1113</v>
      </c>
      <c r="J396" s="190">
        <v>19717</v>
      </c>
      <c r="K396" s="190">
        <v>19717</v>
      </c>
      <c r="L396" s="114" t="s">
        <v>1114</v>
      </c>
      <c r="M396" s="190">
        <v>21294.36</v>
      </c>
      <c r="N396" s="114" t="s">
        <v>1313</v>
      </c>
      <c r="O396" s="178" t="s">
        <v>1237</v>
      </c>
      <c r="P396" s="67" t="str">
        <f t="shared" si="33"/>
        <v>T6</v>
      </c>
      <c r="Q396" s="181">
        <f t="shared" si="31"/>
        <v>-19717</v>
      </c>
      <c r="R396" s="183">
        <f t="shared" si="32"/>
        <v>-21294</v>
      </c>
    </row>
    <row r="397" spans="1:26" x14ac:dyDescent="0.25">
      <c r="A397" s="114" t="s">
        <v>1108</v>
      </c>
      <c r="B397" s="114" t="s">
        <v>1109</v>
      </c>
      <c r="C397" s="114" t="s">
        <v>1460</v>
      </c>
      <c r="D397" s="116">
        <v>46188</v>
      </c>
      <c r="E397" s="116">
        <v>46188</v>
      </c>
      <c r="F397" s="114" t="s">
        <v>1111</v>
      </c>
      <c r="G397" s="114" t="s">
        <v>1112</v>
      </c>
      <c r="H397" s="117">
        <v>1</v>
      </c>
      <c r="I397" s="114" t="s">
        <v>1113</v>
      </c>
      <c r="J397" s="190">
        <v>95504</v>
      </c>
      <c r="K397" s="190">
        <v>95504</v>
      </c>
      <c r="L397" s="114" t="s">
        <v>1114</v>
      </c>
      <c r="M397" s="190">
        <v>103144.32000000001</v>
      </c>
      <c r="N397" s="114" t="s">
        <v>1203</v>
      </c>
      <c r="O397" s="178" t="s">
        <v>1237</v>
      </c>
      <c r="P397" s="67" t="str">
        <f t="shared" si="33"/>
        <v>T6</v>
      </c>
      <c r="Q397" s="181">
        <f t="shared" si="31"/>
        <v>-95504</v>
      </c>
      <c r="R397" s="183">
        <f t="shared" si="32"/>
        <v>-103144</v>
      </c>
    </row>
    <row r="398" spans="1:26" x14ac:dyDescent="0.25">
      <c r="A398" s="114" t="s">
        <v>1108</v>
      </c>
      <c r="B398" s="114" t="s">
        <v>1109</v>
      </c>
      <c r="C398" s="114" t="s">
        <v>1461</v>
      </c>
      <c r="D398" s="116">
        <v>46177</v>
      </c>
      <c r="E398" s="116">
        <v>46177</v>
      </c>
      <c r="F398" s="114" t="s">
        <v>1111</v>
      </c>
      <c r="G398" s="114" t="s">
        <v>1112</v>
      </c>
      <c r="H398" s="117">
        <v>1</v>
      </c>
      <c r="I398" s="114" t="s">
        <v>1113</v>
      </c>
      <c r="J398" s="190">
        <v>95504</v>
      </c>
      <c r="K398" s="190">
        <v>95504</v>
      </c>
      <c r="L398" s="114" t="s">
        <v>1114</v>
      </c>
      <c r="M398" s="190">
        <v>103144.32000000001</v>
      </c>
      <c r="N398" s="114" t="s">
        <v>1207</v>
      </c>
      <c r="O398" s="178" t="s">
        <v>1237</v>
      </c>
      <c r="P398" s="67" t="str">
        <f t="shared" si="33"/>
        <v>T6</v>
      </c>
      <c r="Q398" s="181">
        <f t="shared" si="31"/>
        <v>-95504</v>
      </c>
      <c r="R398" s="183">
        <f t="shared" si="32"/>
        <v>-103144</v>
      </c>
    </row>
    <row r="399" spans="1:26" x14ac:dyDescent="0.25">
      <c r="A399" s="114" t="s">
        <v>1108</v>
      </c>
      <c r="B399" s="114" t="s">
        <v>1109</v>
      </c>
      <c r="C399" s="114" t="s">
        <v>1462</v>
      </c>
      <c r="D399" s="116">
        <v>46177</v>
      </c>
      <c r="E399" s="116">
        <v>46177</v>
      </c>
      <c r="F399" s="114" t="s">
        <v>1123</v>
      </c>
      <c r="G399" s="114" t="s">
        <v>1124</v>
      </c>
      <c r="H399" s="117">
        <v>1</v>
      </c>
      <c r="I399" s="114" t="s">
        <v>1113</v>
      </c>
      <c r="J399" s="190">
        <v>19717</v>
      </c>
      <c r="K399" s="190">
        <v>19717</v>
      </c>
      <c r="L399" s="114" t="s">
        <v>1114</v>
      </c>
      <c r="M399" s="190">
        <v>21294.36</v>
      </c>
      <c r="N399" s="114" t="s">
        <v>1211</v>
      </c>
      <c r="O399" s="178" t="s">
        <v>1237</v>
      </c>
      <c r="P399" s="67" t="str">
        <f t="shared" si="33"/>
        <v>T6</v>
      </c>
      <c r="Q399" s="181">
        <f t="shared" si="31"/>
        <v>-19717</v>
      </c>
      <c r="R399" s="183">
        <f t="shared" si="32"/>
        <v>-21294</v>
      </c>
    </row>
    <row r="400" spans="1:26" x14ac:dyDescent="0.25">
      <c r="A400" s="114" t="s">
        <v>1108</v>
      </c>
      <c r="B400" s="114" t="s">
        <v>1109</v>
      </c>
      <c r="C400" s="114" t="s">
        <v>1463</v>
      </c>
      <c r="D400" s="116">
        <v>46175</v>
      </c>
      <c r="E400" s="116">
        <v>46175</v>
      </c>
      <c r="F400" s="114" t="s">
        <v>1123</v>
      </c>
      <c r="G400" s="114" t="s">
        <v>1124</v>
      </c>
      <c r="H400" s="117">
        <v>1</v>
      </c>
      <c r="I400" s="114" t="s">
        <v>1113</v>
      </c>
      <c r="J400" s="190">
        <v>19717</v>
      </c>
      <c r="K400" s="190">
        <v>19717</v>
      </c>
      <c r="L400" s="114" t="s">
        <v>1114</v>
      </c>
      <c r="M400" s="190">
        <v>21294.36</v>
      </c>
      <c r="N400" s="114" t="s">
        <v>1464</v>
      </c>
      <c r="O400" s="178" t="s">
        <v>1237</v>
      </c>
      <c r="P400" s="67" t="str">
        <f t="shared" si="33"/>
        <v>T6</v>
      </c>
      <c r="Q400" s="181">
        <f t="shared" si="31"/>
        <v>-19717</v>
      </c>
      <c r="R400" s="183">
        <f t="shared" si="32"/>
        <v>-21294</v>
      </c>
      <c r="T400" s="67" t="s">
        <v>1486</v>
      </c>
      <c r="U400" s="158" t="s">
        <v>1128</v>
      </c>
      <c r="V400" s="67">
        <v>8</v>
      </c>
      <c r="W400" s="197">
        <v>37664</v>
      </c>
      <c r="X400" s="181">
        <f>W400*V400</f>
        <v>301312</v>
      </c>
      <c r="Y400" s="183">
        <f>X400*8%</f>
        <v>24104.959999999999</v>
      </c>
      <c r="Z400" s="183">
        <f>Y400+X400</f>
        <v>325416.96000000002</v>
      </c>
    </row>
    <row r="401" spans="1:26" x14ac:dyDescent="0.25">
      <c r="A401" s="114" t="s">
        <v>1108</v>
      </c>
      <c r="B401" s="114" t="s">
        <v>1109</v>
      </c>
      <c r="C401" s="114" t="s">
        <v>1463</v>
      </c>
      <c r="D401" s="116">
        <v>46175</v>
      </c>
      <c r="E401" s="116">
        <v>46175</v>
      </c>
      <c r="F401" s="114" t="s">
        <v>1127</v>
      </c>
      <c r="G401" s="114" t="s">
        <v>1128</v>
      </c>
      <c r="H401" s="117">
        <v>1</v>
      </c>
      <c r="I401" s="114" t="s">
        <v>1129</v>
      </c>
      <c r="J401" s="190">
        <v>37664</v>
      </c>
      <c r="K401" s="190">
        <v>37664</v>
      </c>
      <c r="L401" s="114" t="s">
        <v>1114</v>
      </c>
      <c r="M401" s="190">
        <v>40677.120000000003</v>
      </c>
      <c r="N401" s="114" t="s">
        <v>1464</v>
      </c>
      <c r="O401" s="178" t="s">
        <v>1237</v>
      </c>
      <c r="P401" s="67" t="str">
        <f t="shared" si="33"/>
        <v>T6</v>
      </c>
      <c r="Q401" s="181">
        <f t="shared" si="31"/>
        <v>-37664</v>
      </c>
      <c r="R401" s="183">
        <f t="shared" si="32"/>
        <v>-40677</v>
      </c>
      <c r="T401" s="67" t="s">
        <v>1486</v>
      </c>
      <c r="U401" s="158" t="s">
        <v>1118</v>
      </c>
      <c r="V401" s="67">
        <v>4</v>
      </c>
      <c r="W401" s="197">
        <v>23680</v>
      </c>
      <c r="X401" s="181">
        <f t="shared" ref="X401:X406" si="34">W401*V401</f>
        <v>94720</v>
      </c>
      <c r="Y401" s="183">
        <f t="shared" ref="Y401:Y406" si="35">X401*8%</f>
        <v>7577.6</v>
      </c>
      <c r="Z401" s="183">
        <f t="shared" ref="Z401:Z406" si="36">Y401+X401</f>
        <v>102297.60000000001</v>
      </c>
    </row>
    <row r="402" spans="1:26" x14ac:dyDescent="0.25">
      <c r="A402" s="114" t="s">
        <v>1108</v>
      </c>
      <c r="B402" s="114" t="s">
        <v>1109</v>
      </c>
      <c r="C402" s="114" t="s">
        <v>1465</v>
      </c>
      <c r="D402" s="116">
        <v>46183</v>
      </c>
      <c r="E402" s="116">
        <v>46183</v>
      </c>
      <c r="F402" s="114" t="s">
        <v>1127</v>
      </c>
      <c r="G402" s="114" t="s">
        <v>1128</v>
      </c>
      <c r="H402" s="117">
        <v>1</v>
      </c>
      <c r="I402" s="114" t="s">
        <v>1129</v>
      </c>
      <c r="J402" s="190">
        <v>37664</v>
      </c>
      <c r="K402" s="190">
        <v>37664</v>
      </c>
      <c r="L402" s="114" t="s">
        <v>1114</v>
      </c>
      <c r="M402" s="190">
        <v>40677.120000000003</v>
      </c>
      <c r="N402" s="114" t="s">
        <v>1217</v>
      </c>
      <c r="O402" s="178" t="s">
        <v>1237</v>
      </c>
      <c r="P402" s="67" t="str">
        <f t="shared" si="33"/>
        <v>T6</v>
      </c>
      <c r="Q402" s="181">
        <f t="shared" si="31"/>
        <v>-37664</v>
      </c>
      <c r="R402" s="183">
        <f t="shared" si="32"/>
        <v>-40677</v>
      </c>
      <c r="T402" s="67" t="s">
        <v>1486</v>
      </c>
      <c r="U402" s="158" t="s">
        <v>1118</v>
      </c>
      <c r="V402" s="67">
        <v>1</v>
      </c>
      <c r="W402" s="197">
        <v>22340</v>
      </c>
      <c r="X402" s="181">
        <f t="shared" si="34"/>
        <v>22340</v>
      </c>
      <c r="Y402" s="183">
        <f t="shared" si="35"/>
        <v>1787.2</v>
      </c>
      <c r="Z402" s="183">
        <f t="shared" si="36"/>
        <v>24127.200000000001</v>
      </c>
    </row>
    <row r="403" spans="1:26" x14ac:dyDescent="0.25">
      <c r="A403" s="114" t="s">
        <v>1108</v>
      </c>
      <c r="B403" s="114" t="s">
        <v>1109</v>
      </c>
      <c r="C403" s="114" t="s">
        <v>1466</v>
      </c>
      <c r="D403" s="116">
        <v>46183</v>
      </c>
      <c r="E403" s="116">
        <v>46183</v>
      </c>
      <c r="F403" s="114" t="s">
        <v>1127</v>
      </c>
      <c r="G403" s="114" t="s">
        <v>1128</v>
      </c>
      <c r="H403" s="117">
        <v>1</v>
      </c>
      <c r="I403" s="114" t="s">
        <v>1129</v>
      </c>
      <c r="J403" s="190">
        <v>37664</v>
      </c>
      <c r="K403" s="190">
        <v>37664</v>
      </c>
      <c r="L403" s="114" t="s">
        <v>1114</v>
      </c>
      <c r="M403" s="190">
        <v>40677.120000000003</v>
      </c>
      <c r="N403" s="114" t="s">
        <v>1217</v>
      </c>
      <c r="O403" s="178" t="s">
        <v>1237</v>
      </c>
      <c r="P403" s="67" t="str">
        <f t="shared" si="33"/>
        <v>T6</v>
      </c>
      <c r="Q403" s="181">
        <f t="shared" si="31"/>
        <v>-37664</v>
      </c>
      <c r="R403" s="183">
        <f t="shared" si="32"/>
        <v>-40677</v>
      </c>
      <c r="T403" s="67" t="s">
        <v>1486</v>
      </c>
      <c r="U403" s="158" t="s">
        <v>1112</v>
      </c>
      <c r="V403" s="67">
        <v>19</v>
      </c>
      <c r="W403" s="197">
        <v>95504</v>
      </c>
      <c r="X403" s="181">
        <f t="shared" si="34"/>
        <v>1814576</v>
      </c>
      <c r="Y403" s="183">
        <f t="shared" si="35"/>
        <v>145166.08000000002</v>
      </c>
      <c r="Z403" s="183">
        <f t="shared" si="36"/>
        <v>1959742.08</v>
      </c>
    </row>
    <row r="404" spans="1:26" x14ac:dyDescent="0.25">
      <c r="A404" s="114" t="s">
        <v>1108</v>
      </c>
      <c r="B404" s="114" t="s">
        <v>1109</v>
      </c>
      <c r="C404" s="114" t="s">
        <v>1467</v>
      </c>
      <c r="D404" s="116">
        <v>46182</v>
      </c>
      <c r="E404" s="116">
        <v>46182</v>
      </c>
      <c r="F404" s="114" t="s">
        <v>1117</v>
      </c>
      <c r="G404" s="114" t="s">
        <v>1118</v>
      </c>
      <c r="H404" s="117">
        <v>1</v>
      </c>
      <c r="I404" s="114" t="s">
        <v>1113</v>
      </c>
      <c r="J404" s="190">
        <v>23680</v>
      </c>
      <c r="K404" s="190">
        <v>23680</v>
      </c>
      <c r="L404" s="114" t="s">
        <v>1114</v>
      </c>
      <c r="M404" s="190">
        <v>25574.400000000001</v>
      </c>
      <c r="N404" s="114" t="s">
        <v>1468</v>
      </c>
      <c r="O404" s="178" t="s">
        <v>1237</v>
      </c>
      <c r="P404" s="67" t="str">
        <f t="shared" si="33"/>
        <v>T6</v>
      </c>
      <c r="Q404" s="181">
        <f t="shared" si="31"/>
        <v>-23680</v>
      </c>
      <c r="R404" s="183">
        <f t="shared" si="32"/>
        <v>-25574</v>
      </c>
      <c r="T404" s="67" t="s">
        <v>1486</v>
      </c>
      <c r="U404" s="158" t="s">
        <v>1112</v>
      </c>
      <c r="V404" s="67">
        <v>8</v>
      </c>
      <c r="W404" s="198">
        <v>106116</v>
      </c>
      <c r="X404" s="181">
        <f t="shared" si="34"/>
        <v>848928</v>
      </c>
      <c r="Y404" s="183">
        <f t="shared" si="35"/>
        <v>67914.240000000005</v>
      </c>
      <c r="Z404" s="183">
        <f t="shared" si="36"/>
        <v>916842.24</v>
      </c>
    </row>
    <row r="405" spans="1:26" x14ac:dyDescent="0.25">
      <c r="A405" s="114" t="s">
        <v>1108</v>
      </c>
      <c r="B405" s="114" t="s">
        <v>1109</v>
      </c>
      <c r="C405" s="114" t="s">
        <v>1469</v>
      </c>
      <c r="D405" s="116">
        <v>46194</v>
      </c>
      <c r="E405" s="116">
        <v>46194</v>
      </c>
      <c r="F405" s="114" t="s">
        <v>1111</v>
      </c>
      <c r="G405" s="114" t="s">
        <v>1112</v>
      </c>
      <c r="H405" s="117">
        <v>1</v>
      </c>
      <c r="I405" s="114" t="s">
        <v>1113</v>
      </c>
      <c r="J405" s="190">
        <v>95504</v>
      </c>
      <c r="K405" s="190">
        <v>95504</v>
      </c>
      <c r="L405" s="114" t="s">
        <v>1114</v>
      </c>
      <c r="M405" s="190">
        <v>103144.32000000001</v>
      </c>
      <c r="N405" s="114" t="s">
        <v>1412</v>
      </c>
      <c r="O405" s="178" t="s">
        <v>1223</v>
      </c>
      <c r="P405" s="67" t="str">
        <f t="shared" si="33"/>
        <v>T6</v>
      </c>
      <c r="Q405" s="181">
        <f t="shared" si="31"/>
        <v>-95504</v>
      </c>
      <c r="R405" s="183">
        <f t="shared" si="32"/>
        <v>-103144</v>
      </c>
      <c r="T405" s="67" t="s">
        <v>1486</v>
      </c>
      <c r="U405" s="158" t="s">
        <v>1124</v>
      </c>
      <c r="V405" s="67">
        <v>33</v>
      </c>
      <c r="W405" s="197">
        <v>19717</v>
      </c>
      <c r="X405" s="181">
        <f t="shared" si="34"/>
        <v>650661</v>
      </c>
      <c r="Y405" s="183">
        <f t="shared" si="35"/>
        <v>52052.880000000005</v>
      </c>
      <c r="Z405" s="183">
        <f t="shared" si="36"/>
        <v>702713.88</v>
      </c>
    </row>
    <row r="406" spans="1:26" x14ac:dyDescent="0.25">
      <c r="A406" s="118" t="s">
        <v>1234</v>
      </c>
      <c r="B406" s="114"/>
      <c r="C406" s="119"/>
      <c r="D406" s="120"/>
      <c r="E406" s="120"/>
      <c r="F406" s="119"/>
      <c r="G406" s="119"/>
      <c r="H406" s="121"/>
      <c r="I406" s="119"/>
      <c r="J406" s="191"/>
      <c r="K406" s="191">
        <v>3828041</v>
      </c>
      <c r="L406" s="119"/>
      <c r="M406" s="191">
        <v>4134284.2800000007</v>
      </c>
      <c r="N406" s="119"/>
      <c r="O406" s="187"/>
      <c r="Q406" s="181">
        <f t="shared" si="31"/>
        <v>0</v>
      </c>
      <c r="R406" s="183">
        <f t="shared" si="32"/>
        <v>0</v>
      </c>
      <c r="T406" s="67" t="s">
        <v>1487</v>
      </c>
      <c r="U406" s="158" t="s">
        <v>1112</v>
      </c>
      <c r="V406" s="67">
        <v>1</v>
      </c>
      <c r="W406" s="197">
        <v>95504</v>
      </c>
      <c r="X406" s="181">
        <f t="shared" si="34"/>
        <v>95504</v>
      </c>
      <c r="Y406" s="183">
        <f t="shared" si="35"/>
        <v>7640.32</v>
      </c>
      <c r="Z406" s="183">
        <f t="shared" si="36"/>
        <v>103144.32000000001</v>
      </c>
    </row>
  </sheetData>
  <autoFilter ref="A1:AC406" xr:uid="{3B43E1D4-F3A5-4578-9F21-E0F04FD23851}"/>
  <phoneticPr fontId="24" type="noConversion"/>
  <conditionalFormatting sqref="C1:C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1A56-E454-4F78-82F5-815D5994F3FB}">
  <dimension ref="A2:K28"/>
  <sheetViews>
    <sheetView workbookViewId="0">
      <selection activeCell="G11" sqref="G11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210" t="s">
        <v>558</v>
      </c>
      <c r="C2" s="210"/>
      <c r="D2" s="210"/>
      <c r="E2" s="210"/>
      <c r="F2" s="210"/>
      <c r="G2" s="210"/>
      <c r="H2" s="210"/>
    </row>
    <row r="3" spans="1:11" s="58" customFormat="1" ht="19.5" x14ac:dyDescent="0.3">
      <c r="A3" s="57"/>
      <c r="B3" s="57"/>
      <c r="C3" s="57" t="s">
        <v>557</v>
      </c>
      <c r="D3" s="57" t="s">
        <v>559</v>
      </c>
      <c r="E3" s="57" t="s">
        <v>560</v>
      </c>
      <c r="F3" s="57"/>
      <c r="G3" s="57" t="s">
        <v>561</v>
      </c>
      <c r="H3" s="57"/>
    </row>
    <row r="4" spans="1:11" ht="15.75" x14ac:dyDescent="0.25">
      <c r="B4" s="13" t="s">
        <v>562</v>
      </c>
      <c r="C4" s="59" t="s">
        <v>563</v>
      </c>
      <c r="D4" s="14" t="s">
        <v>564</v>
      </c>
      <c r="E4" s="14" t="s">
        <v>5</v>
      </c>
      <c r="F4" s="14" t="s">
        <v>565</v>
      </c>
      <c r="G4" s="14" t="s">
        <v>566</v>
      </c>
      <c r="H4" s="14" t="s">
        <v>567</v>
      </c>
      <c r="I4" s="49"/>
      <c r="J4" s="49"/>
    </row>
    <row r="5" spans="1:11" s="67" customFormat="1" ht="15.75" x14ac:dyDescent="0.25">
      <c r="A5" s="60"/>
      <c r="B5" s="61" t="s">
        <v>568</v>
      </c>
      <c r="C5" s="62"/>
      <c r="D5" s="63"/>
      <c r="E5" s="64"/>
      <c r="F5" s="64"/>
      <c r="G5" s="64"/>
      <c r="H5" s="65">
        <v>70849319</v>
      </c>
      <c r="I5" s="66"/>
      <c r="J5" s="66"/>
    </row>
    <row r="6" spans="1:11" s="67" customFormat="1" ht="15.75" x14ac:dyDescent="0.25">
      <c r="B6" s="68">
        <v>1</v>
      </c>
      <c r="C6" s="69">
        <f>SUMIFS('Tổng chi tiết'!$M:$M,'Tổng chi tiết'!$B:$B,'CÔNG NỢ'!$B6,'Tổng chi tiết'!$A:$A,"BH")</f>
        <v>61542890</v>
      </c>
      <c r="D6" s="69">
        <v>-5238114</v>
      </c>
      <c r="E6" s="69">
        <f>SUMIFS('Tổng chi tiết'!$M:$M,'Tổng chi tiết'!$B:$B,'CÔNG NỢ'!$B6,'Tổng chi tiết'!$A:$A,"GT")</f>
        <v>-1446444</v>
      </c>
      <c r="F6" s="69">
        <f>SUM(C6:E6)</f>
        <v>54858332</v>
      </c>
      <c r="G6" s="69">
        <f>SUMIFS('Tổng chi tiết'!$M:$M,'Tổng chi tiết'!$B:$B,'CÔNG NỢ'!$B6,'Tổng chi tiết'!$A:$A,"TT")</f>
        <v>-70849314</v>
      </c>
      <c r="H6" s="70">
        <f>H5+SUM(F6:G6)</f>
        <v>54858337</v>
      </c>
      <c r="I6" s="29" t="s">
        <v>1074</v>
      </c>
      <c r="J6" s="66"/>
    </row>
    <row r="7" spans="1:11" s="67" customFormat="1" ht="15.75" x14ac:dyDescent="0.25">
      <c r="B7" s="68">
        <v>2</v>
      </c>
      <c r="C7" s="69">
        <f>SUMIFS('Tổng chi tiết'!$M:$M,'Tổng chi tiết'!$B:$B,'CÔNG NỢ'!$B7,'Tổng chi tiết'!$A:$A,"BH")</f>
        <v>17661330</v>
      </c>
      <c r="D7" s="69">
        <f>SUMIFS('Tổng chi tiết'!$M:$M,'Tổng chi tiết'!$B:$B,'CÔNG NỢ'!$B7,'Tổng chi tiết'!$A:$A,"TRA")</f>
        <v>-5109045</v>
      </c>
      <c r="E7" s="69">
        <f>SUMIFS('Tổng chi tiết'!$M:$M,'Tổng chi tiết'!$B:$B,'CÔNG NỢ'!$B7,'Tổng chi tiết'!$A:$A,"GT")</f>
        <v>0</v>
      </c>
      <c r="F7" s="69">
        <f t="shared" ref="F7:F17" si="0">SUM(C7:E7)</f>
        <v>12552285</v>
      </c>
      <c r="G7" s="69">
        <f>SUMIFS('Tổng chi tiết'!$M:$M,'Tổng chi tiết'!$B:$B,'CÔNG NỢ'!$B7,'Tổng chi tiết'!$A:$A,"TT")</f>
        <v>0</v>
      </c>
      <c r="H7" s="70">
        <f>H6+SUM(F7:G7)</f>
        <v>67410622</v>
      </c>
      <c r="I7" s="66"/>
      <c r="J7" s="66"/>
    </row>
    <row r="8" spans="1:11" s="67" customFormat="1" ht="15.75" x14ac:dyDescent="0.25">
      <c r="B8" s="68">
        <v>3</v>
      </c>
      <c r="C8" s="69">
        <f>SUMIFS('Tổng chi tiết'!$M:$M,'Tổng chi tiết'!$B:$B,'CÔNG NỢ'!$B8,'Tổng chi tiết'!$A:$A,"BH")</f>
        <v>56293362</v>
      </c>
      <c r="D8" s="69">
        <f>SUMIFS('Tổng chi tiết'!$M:$M,'Tổng chi tiết'!$B:$B,'CÔNG NỢ'!$B8,'Tổng chi tiết'!$A:$A,"TRA")</f>
        <v>-6924410</v>
      </c>
      <c r="E8" s="69">
        <f>SUMIFS('Tổng chi tiết'!$M:$M,'Tổng chi tiết'!$B:$B,'CÔNG NỢ'!$B8,'Tổng chi tiết'!$A:$A,"GT")</f>
        <v>-215999.92</v>
      </c>
      <c r="F8" s="69">
        <f t="shared" si="0"/>
        <v>49152952.079999998</v>
      </c>
      <c r="G8" s="69">
        <f>SUMIFS('Tổng chi tiết'!$M:$M,'Tổng chi tiết'!$B:$B,'CÔNG NỢ'!$B8,'Tổng chi tiết'!$A:$A,"TT")</f>
        <v>-67410611</v>
      </c>
      <c r="H8" s="70">
        <f t="shared" ref="H8:H17" si="1">H7+SUM(F8:G8)</f>
        <v>49152963.079999998</v>
      </c>
      <c r="I8" s="29" t="s">
        <v>1078</v>
      </c>
      <c r="J8" s="66"/>
    </row>
    <row r="9" spans="1:11" s="67" customFormat="1" ht="15.75" x14ac:dyDescent="0.25">
      <c r="B9" s="68">
        <v>4</v>
      </c>
      <c r="C9" s="69">
        <f>SUMIFS('Tổng chi tiết'!$M:$M,'Tổng chi tiết'!$B:$B,'CÔNG NỢ'!$B9,'Tổng chi tiết'!$A:$A,"BH")</f>
        <v>36665173</v>
      </c>
      <c r="D9" s="69">
        <f>SUMIFS('Tổng chi tiết'!$M:$M,'Tổng chi tiết'!$B:$B,'CÔNG NỢ'!$B9,'Tổng chi tiết'!$A:$A,"TRA")</f>
        <v>-3175455</v>
      </c>
      <c r="E9" s="69">
        <f>SUMIFS('Tổng chi tiết'!$M:$M,'Tổng chi tiết'!$B:$B,'CÔNG NỢ'!$B9,'Tổng chi tiết'!$A:$A,"GT")</f>
        <v>-2032463.7999999998</v>
      </c>
      <c r="F9" s="69">
        <f t="shared" si="0"/>
        <v>31457254.199999999</v>
      </c>
      <c r="G9" s="69">
        <f>SUMIFS('Tổng chi tiết'!$M:$M,'Tổng chi tiết'!$B:$B,'CÔNG NỢ'!$B9,'Tổng chi tiết'!$A:$A,"TT")</f>
        <v>-49152946</v>
      </c>
      <c r="H9" s="70">
        <f t="shared" si="1"/>
        <v>31457271.279999997</v>
      </c>
      <c r="I9" s="29" t="s">
        <v>1081</v>
      </c>
      <c r="J9" s="66"/>
    </row>
    <row r="10" spans="1:11" s="67" customFormat="1" ht="15.75" x14ac:dyDescent="0.25">
      <c r="B10" s="68">
        <v>5</v>
      </c>
      <c r="C10" s="69">
        <f>SUMIFS('Tổng chi tiết'!$M:$M,'Tổng chi tiết'!$B:$B,'CÔNG NỢ'!$B10,'Tổng chi tiết'!$A:$A,"BH")</f>
        <v>31639886</v>
      </c>
      <c r="D10" s="69">
        <f>SUMIFS('Tổng chi tiết'!$M:$M,'Tổng chi tiết'!$B:$B,'CÔNG NỢ'!$B10,'Tổng chi tiết'!$A:$A,"TRA")</f>
        <v>-3770791</v>
      </c>
      <c r="E10" s="69">
        <f>SUMIFS('Tổng chi tiết'!$M:$M,'Tổng chi tiết'!$B:$B,'CÔNG NỢ'!$B10,'Tổng chi tiết'!$A:$A,"GT")</f>
        <v>-647999.92000000004</v>
      </c>
      <c r="F10" s="69">
        <f t="shared" si="0"/>
        <v>27221095.079999998</v>
      </c>
      <c r="G10" s="69">
        <f>SUMIFS('Tổng chi tiết'!$M:$M,'Tổng chi tiết'!$B:$B,'CÔNG NỢ'!$B10,'Tổng chi tiết'!$A:$A,"TT")</f>
        <v>-31457254</v>
      </c>
      <c r="H10" s="70">
        <f t="shared" si="1"/>
        <v>27221112.359999996</v>
      </c>
      <c r="I10" s="29" t="s">
        <v>1080</v>
      </c>
      <c r="J10" s="66"/>
      <c r="K10" s="66"/>
    </row>
    <row r="11" spans="1:11" s="67" customFormat="1" ht="15.75" x14ac:dyDescent="0.25">
      <c r="B11" s="68">
        <v>6</v>
      </c>
      <c r="C11" s="69">
        <f>SUMIFS('Tổng chi tiết'!$M:$M,'Tổng chi tiết'!$B:$B,'CÔNG NỢ'!$B11,'Tổng chi tiết'!$A:$A,"BH")</f>
        <v>29049432</v>
      </c>
      <c r="D11" s="69">
        <f>SUMIFS('Tổng chi tiết'!$M:$M,'Tổng chi tiết'!$B:$B,'CÔNG NỢ'!$B11,'Tổng chi tiết'!$A:$A,"TRA")</f>
        <v>-4134277</v>
      </c>
      <c r="E11" s="69">
        <f>SUMIFS('Tổng chi tiết'!$M:$M,'Tổng chi tiết'!$B:$B,'CÔNG NỢ'!$B11,'Tổng chi tiết'!$A:$A,"GT")</f>
        <v>0</v>
      </c>
      <c r="F11" s="69">
        <f t="shared" si="0"/>
        <v>24915155</v>
      </c>
      <c r="G11" s="69">
        <f>SUMIFS('Tổng chi tiết'!$M:$M,'Tổng chi tiết'!$B:$B,'CÔNG NỢ'!$B11,'Tổng chi tiết'!$A:$A,"TT")</f>
        <v>-22138691</v>
      </c>
      <c r="H11" s="70">
        <f t="shared" si="1"/>
        <v>29997576.359999996</v>
      </c>
      <c r="I11" s="29" t="s">
        <v>1083</v>
      </c>
      <c r="J11" s="66"/>
    </row>
    <row r="12" spans="1:11" s="67" customFormat="1" ht="15.75" x14ac:dyDescent="0.25">
      <c r="B12" s="68">
        <v>7</v>
      </c>
      <c r="C12" s="69">
        <f>SUMIFS('Tổng chi tiết'!$M:$M,'Tổng chi tiết'!$B:$B,'CÔNG NỢ'!$B12,'Tổng chi tiết'!$A:$A,"BH")</f>
        <v>37425917</v>
      </c>
      <c r="D12" s="69">
        <f>SUMIFS('Tổng chi tiết'!$M:$M,'Tổng chi tiết'!$B:$B,'CÔNG NỢ'!$B12,'Tổng chi tiết'!$A:$A,"TRA")</f>
        <v>0</v>
      </c>
      <c r="E12" s="69">
        <f>SUMIFS('Tổng chi tiết'!$M:$M,'Tổng chi tiết'!$B:$B,'CÔNG NỢ'!$B12,'Tổng chi tiết'!$A:$A,"GT")</f>
        <v>0</v>
      </c>
      <c r="F12" s="69">
        <f t="shared" si="0"/>
        <v>37425917</v>
      </c>
      <c r="G12" s="69">
        <f>SUMIFS('Tổng chi tiết'!$M:$M,'Tổng chi tiết'!$B:$B,'CÔNG NỢ'!$B12,'Tổng chi tiết'!$A:$A,"TT")</f>
        <v>0</v>
      </c>
      <c r="H12" s="70">
        <f t="shared" si="1"/>
        <v>67423493.359999999</v>
      </c>
    </row>
    <row r="13" spans="1:11" s="67" customFormat="1" ht="15.75" x14ac:dyDescent="0.25">
      <c r="B13" s="68">
        <v>8</v>
      </c>
      <c r="C13" s="69">
        <f>SUMIFS('Tổng chi tiết'!$M:$M,'Tổng chi tiết'!$B:$B,'CÔNG NỢ'!$B13,'Tổng chi tiết'!$A:$A,"BH")</f>
        <v>0</v>
      </c>
      <c r="D13" s="69">
        <f>SUMIFS('Tổng chi tiết'!$M:$M,'Tổng chi tiết'!$B:$B,'CÔNG NỢ'!$B13,'Tổng chi tiết'!$A:$A,"TRA")</f>
        <v>0</v>
      </c>
      <c r="E13" s="69">
        <f>SUMIFS('Tổng chi tiết'!$M:$M,'Tổng chi tiết'!$B:$B,'CÔNG NỢ'!$B13,'Tổng chi tiết'!$A:$A,"GT")</f>
        <v>0</v>
      </c>
      <c r="F13" s="69">
        <f t="shared" si="0"/>
        <v>0</v>
      </c>
      <c r="G13" s="69">
        <f>SUMIFS('Tổng chi tiết'!$M:$M,'Tổng chi tiết'!$B:$B,'CÔNG NỢ'!$B13,'Tổng chi tiết'!$A:$A,"TT")</f>
        <v>0</v>
      </c>
      <c r="H13" s="70">
        <f t="shared" si="1"/>
        <v>67423493.359999999</v>
      </c>
    </row>
    <row r="14" spans="1:11" s="67" customFormat="1" ht="15.75" x14ac:dyDescent="0.25">
      <c r="B14" s="68">
        <v>9</v>
      </c>
      <c r="C14" s="69">
        <f>SUMIFS('Tổng chi tiết'!$M:$M,'Tổng chi tiết'!$B:$B,'CÔNG NỢ'!$B14,'Tổng chi tiết'!$A:$A,"BH")</f>
        <v>0</v>
      </c>
      <c r="D14" s="69">
        <f>SUMIFS('Tổng chi tiết'!$M:$M,'Tổng chi tiết'!$B:$B,'CÔNG NỢ'!$B14,'Tổng chi tiết'!$A:$A,"TRA")</f>
        <v>0</v>
      </c>
      <c r="E14" s="69">
        <f>SUMIFS('Tổng chi tiết'!$M:$M,'Tổng chi tiết'!$B:$B,'CÔNG NỢ'!$B14,'Tổng chi tiết'!$A:$A,"GT")</f>
        <v>0</v>
      </c>
      <c r="F14" s="69">
        <f t="shared" si="0"/>
        <v>0</v>
      </c>
      <c r="G14" s="69">
        <f>SUMIFS('Tổng chi tiết'!$M:$M,'Tổng chi tiết'!$B:$B,'CÔNG NỢ'!$B14,'Tổng chi tiết'!$A:$A,"TT")</f>
        <v>0</v>
      </c>
      <c r="H14" s="70">
        <f t="shared" si="1"/>
        <v>67423493.359999999</v>
      </c>
    </row>
    <row r="15" spans="1:11" s="67" customFormat="1" ht="15.75" x14ac:dyDescent="0.25">
      <c r="B15" s="68">
        <v>10</v>
      </c>
      <c r="C15" s="69">
        <f>SUMIFS('Tổng chi tiết'!$M:$M,'Tổng chi tiết'!$B:$B,'CÔNG NỢ'!$B15,'Tổng chi tiết'!$A:$A,"BH")</f>
        <v>0</v>
      </c>
      <c r="D15" s="69">
        <f>SUMIFS('Tổng chi tiết'!$M:$M,'Tổng chi tiết'!$B:$B,'CÔNG NỢ'!$B15,'Tổng chi tiết'!$A:$A,"TRA")</f>
        <v>0</v>
      </c>
      <c r="E15" s="69">
        <f>SUMIFS('Tổng chi tiết'!$M:$M,'Tổng chi tiết'!$B:$B,'CÔNG NỢ'!$B15,'Tổng chi tiết'!$A:$A,"GT")</f>
        <v>0</v>
      </c>
      <c r="F15" s="69">
        <f t="shared" si="0"/>
        <v>0</v>
      </c>
      <c r="G15" s="69">
        <f>SUMIFS('Tổng chi tiết'!$M:$M,'Tổng chi tiết'!$B:$B,'CÔNG NỢ'!$B15,'Tổng chi tiết'!$A:$A,"TT")</f>
        <v>0</v>
      </c>
      <c r="H15" s="70">
        <f t="shared" si="1"/>
        <v>67423493.359999999</v>
      </c>
    </row>
    <row r="16" spans="1:11" s="67" customFormat="1" ht="15.75" x14ac:dyDescent="0.25">
      <c r="B16" s="68">
        <v>11</v>
      </c>
      <c r="C16" s="69">
        <f>SUMIFS('Tổng chi tiết'!$M:$M,'Tổng chi tiết'!$B:$B,'CÔNG NỢ'!$B16,'Tổng chi tiết'!$A:$A,"BH")</f>
        <v>0</v>
      </c>
      <c r="D16" s="69">
        <f>SUMIFS('Tổng chi tiết'!$M:$M,'Tổng chi tiết'!$B:$B,'CÔNG NỢ'!$B16,'Tổng chi tiết'!$A:$A,"TRA")</f>
        <v>0</v>
      </c>
      <c r="E16" s="69">
        <f>SUMIFS('Tổng chi tiết'!$M:$M,'Tổng chi tiết'!$B:$B,'CÔNG NỢ'!$B16,'Tổng chi tiết'!$A:$A,"GT")</f>
        <v>0</v>
      </c>
      <c r="F16" s="69">
        <f t="shared" si="0"/>
        <v>0</v>
      </c>
      <c r="G16" s="69">
        <f>SUMIFS('Tổng chi tiết'!$M:$M,'Tổng chi tiết'!$B:$B,'CÔNG NỢ'!$B16,'Tổng chi tiết'!$A:$A,"TT")</f>
        <v>0</v>
      </c>
      <c r="H16" s="70">
        <f t="shared" si="1"/>
        <v>67423493.359999999</v>
      </c>
      <c r="I16" s="67" t="s">
        <v>1087</v>
      </c>
    </row>
    <row r="17" spans="2:8" s="67" customFormat="1" ht="15.75" x14ac:dyDescent="0.25">
      <c r="B17" s="68">
        <v>12</v>
      </c>
      <c r="C17" s="69">
        <f>SUMIFS('Tổng chi tiết'!$M:$M,'Tổng chi tiết'!$B:$B,'CÔNG NỢ'!$B17,'Tổng chi tiết'!$A:$A,"BH")</f>
        <v>0</v>
      </c>
      <c r="D17" s="69">
        <f>SUMIFS('Tổng chi tiết'!$M:$M,'Tổng chi tiết'!$B:$B,'CÔNG NỢ'!$B17,'Tổng chi tiết'!$A:$A,"TRA")</f>
        <v>0</v>
      </c>
      <c r="E17" s="69">
        <f>SUMIFS('Tổng chi tiết'!$M:$M,'Tổng chi tiết'!$B:$B,'CÔNG NỢ'!$B17,'Tổng chi tiết'!$A:$A,"GT")</f>
        <v>0</v>
      </c>
      <c r="F17" s="69">
        <f t="shared" si="0"/>
        <v>0</v>
      </c>
      <c r="G17" s="69">
        <f>SUMIFS('Tổng chi tiết'!$M:$M,'Tổng chi tiết'!$B:$B,'CÔNG NỢ'!$B17,'Tổng chi tiết'!$A:$A,"TT")</f>
        <v>0</v>
      </c>
      <c r="H17" s="70">
        <f t="shared" si="1"/>
        <v>67423493.359999999</v>
      </c>
    </row>
    <row r="18" spans="2:8" s="67" customFormat="1" ht="15.75" x14ac:dyDescent="0.25">
      <c r="B18" s="71" t="s">
        <v>569</v>
      </c>
      <c r="C18" s="72">
        <f>SUM(C6:C17)</f>
        <v>270277990</v>
      </c>
      <c r="D18" s="72">
        <f>SUM(D6:D17)</f>
        <v>-28352092</v>
      </c>
      <c r="E18" s="72">
        <f>SUM(E6:E17)</f>
        <v>-4342907.6399999997</v>
      </c>
      <c r="F18" s="72"/>
      <c r="G18" s="72">
        <f>SUM(G6:G17)</f>
        <v>-241008816</v>
      </c>
      <c r="H18" s="72">
        <f>H5+SUM(C18:G18)</f>
        <v>67423493.360000014</v>
      </c>
    </row>
    <row r="28" spans="2:8" x14ac:dyDescent="0.25">
      <c r="E28" s="73"/>
      <c r="F28" s="73"/>
    </row>
  </sheetData>
  <mergeCells count="1">
    <mergeCell ref="B2:H2"/>
  </mergeCells>
  <conditionalFormatting sqref="B18">
    <cfRule type="duplicateValues" dxfId="1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5CED-375E-44E0-938D-2067C03A8B99}">
  <dimension ref="A1:P595"/>
  <sheetViews>
    <sheetView workbookViewId="0">
      <pane xSplit="5" ySplit="3" topLeftCell="F342" activePane="bottomRight" state="frozen"/>
      <selection activeCell="G11" sqref="G11"/>
      <selection pane="topRight" activeCell="G11" sqref="G11"/>
      <selection pane="bottomLeft" activeCell="G11" sqref="G11"/>
      <selection pane="bottomRight" activeCell="G11" sqref="G11"/>
    </sheetView>
  </sheetViews>
  <sheetFormatPr defaultRowHeight="20.100000000000001" customHeight="1" x14ac:dyDescent="0.2"/>
  <cols>
    <col min="1" max="1" width="9.140625" style="29"/>
    <col min="2" max="2" width="11.28515625" style="29" customWidth="1"/>
    <col min="3" max="3" width="23.140625" style="29" bestFit="1" customWidth="1"/>
    <col min="4" max="4" width="17" style="29" customWidth="1"/>
    <col min="5" max="5" width="11.42578125" style="29" bestFit="1" customWidth="1"/>
    <col min="6" max="6" width="24.5703125" style="29" customWidth="1"/>
    <col min="7" max="7" width="30.5703125" style="29" customWidth="1"/>
    <col min="8" max="8" width="30.42578125" style="29" customWidth="1"/>
    <col min="9" max="9" width="19.7109375" style="29" bestFit="1" customWidth="1"/>
    <col min="10" max="10" width="9.28515625" style="29" bestFit="1" customWidth="1"/>
    <col min="11" max="11" width="13.85546875" style="29" bestFit="1" customWidth="1"/>
    <col min="12" max="12" width="11.28515625" style="29" bestFit="1" customWidth="1"/>
    <col min="13" max="13" width="13.28515625" style="29" bestFit="1" customWidth="1"/>
    <col min="14" max="14" width="9.140625" style="29" customWidth="1"/>
    <col min="15" max="15" width="23.140625" style="29" bestFit="1" customWidth="1"/>
    <col min="16" max="16384" width="9.140625" style="29"/>
  </cols>
  <sheetData>
    <row r="1" spans="1:16" ht="20.100000000000001" customHeight="1" x14ac:dyDescent="0.2">
      <c r="E1" s="79"/>
      <c r="I1" s="80"/>
      <c r="J1" s="80"/>
      <c r="K1" s="80"/>
      <c r="L1" s="80"/>
      <c r="M1" s="81">
        <f>SUBTOTAL(9,M3:M31239)</f>
        <v>50255603.359999999</v>
      </c>
      <c r="N1" s="80"/>
    </row>
    <row r="2" spans="1:16" ht="20.100000000000001" customHeight="1" x14ac:dyDescent="0.2">
      <c r="A2" s="50" t="s">
        <v>548</v>
      </c>
      <c r="B2" s="50" t="s">
        <v>825</v>
      </c>
      <c r="C2" s="50" t="s">
        <v>11</v>
      </c>
      <c r="D2" s="50" t="s">
        <v>549</v>
      </c>
      <c r="E2" s="51" t="s">
        <v>10</v>
      </c>
      <c r="F2" s="50" t="s">
        <v>550</v>
      </c>
      <c r="G2" s="50" t="s">
        <v>551</v>
      </c>
      <c r="H2" s="50" t="s">
        <v>19</v>
      </c>
      <c r="I2" s="52" t="s">
        <v>552</v>
      </c>
      <c r="J2" s="52" t="s">
        <v>553</v>
      </c>
      <c r="K2" s="52" t="s">
        <v>554</v>
      </c>
      <c r="L2" s="52" t="s">
        <v>555</v>
      </c>
      <c r="M2" s="52" t="s">
        <v>826</v>
      </c>
      <c r="N2" s="53" t="s">
        <v>556</v>
      </c>
    </row>
    <row r="3" spans="1:16" ht="20.100000000000001" customHeight="1" x14ac:dyDescent="0.2">
      <c r="A3" s="54"/>
      <c r="B3" s="54"/>
      <c r="C3" s="82"/>
      <c r="D3" s="55"/>
      <c r="E3" s="55"/>
      <c r="F3" s="55"/>
      <c r="G3" s="55"/>
      <c r="H3" s="55" t="s">
        <v>9</v>
      </c>
      <c r="I3" s="56"/>
      <c r="J3" s="56"/>
      <c r="K3" s="56"/>
      <c r="L3" s="75"/>
      <c r="M3" s="105">
        <v>70849319</v>
      </c>
    </row>
    <row r="4" spans="1:16" ht="20.100000000000001" customHeight="1" x14ac:dyDescent="0.2">
      <c r="A4" s="54" t="s">
        <v>557</v>
      </c>
      <c r="B4" s="54">
        <f t="shared" ref="B4:B35" si="0">MONTH(E4)</f>
        <v>1</v>
      </c>
      <c r="C4" s="83" t="s">
        <v>79</v>
      </c>
      <c r="D4" s="83" t="s">
        <v>654</v>
      </c>
      <c r="E4" s="84">
        <v>46029</v>
      </c>
      <c r="F4" s="83" t="s">
        <v>787</v>
      </c>
      <c r="G4" s="83" t="s">
        <v>16</v>
      </c>
      <c r="H4" s="83" t="s">
        <v>80</v>
      </c>
      <c r="I4" s="85">
        <v>4598351.8518518517</v>
      </c>
      <c r="J4" s="85">
        <v>0</v>
      </c>
      <c r="K4" s="85">
        <v>367868.14814814815</v>
      </c>
      <c r="L4" s="85">
        <v>4966220</v>
      </c>
      <c r="M4" s="85">
        <v>4966220</v>
      </c>
      <c r="N4" s="86"/>
      <c r="O4" s="29" t="s">
        <v>820</v>
      </c>
      <c r="P4" s="86"/>
    </row>
    <row r="5" spans="1:16" ht="20.100000000000001" customHeight="1" x14ac:dyDescent="0.2">
      <c r="A5" s="54" t="s">
        <v>557</v>
      </c>
      <c r="B5" s="54">
        <f t="shared" si="0"/>
        <v>1</v>
      </c>
      <c r="C5" s="87" t="s">
        <v>828</v>
      </c>
      <c r="D5" s="83"/>
      <c r="E5" s="84">
        <v>46029</v>
      </c>
      <c r="F5" s="83" t="s">
        <v>787</v>
      </c>
      <c r="G5" s="83" t="s">
        <v>16</v>
      </c>
      <c r="H5" s="88" t="s">
        <v>77</v>
      </c>
      <c r="I5" s="85">
        <v>6070020</v>
      </c>
      <c r="J5" s="85">
        <v>0</v>
      </c>
      <c r="K5" s="85">
        <v>485601.60000000003</v>
      </c>
      <c r="L5" s="85">
        <v>6555622</v>
      </c>
      <c r="M5" s="85">
        <v>6555622</v>
      </c>
      <c r="N5" s="86"/>
      <c r="P5" s="86"/>
    </row>
    <row r="6" spans="1:16" ht="20.100000000000001" customHeight="1" x14ac:dyDescent="0.2">
      <c r="A6" s="54" t="s">
        <v>557</v>
      </c>
      <c r="B6" s="54">
        <f t="shared" si="0"/>
        <v>1</v>
      </c>
      <c r="C6" s="87" t="s">
        <v>829</v>
      </c>
      <c r="D6" s="83"/>
      <c r="E6" s="84">
        <v>46029</v>
      </c>
      <c r="F6" s="83" t="s">
        <v>788</v>
      </c>
      <c r="G6" s="83" t="s">
        <v>14</v>
      </c>
      <c r="H6" s="88" t="s">
        <v>78</v>
      </c>
      <c r="I6" s="86">
        <v>433110</v>
      </c>
      <c r="J6" s="85">
        <v>0</v>
      </c>
      <c r="K6" s="86">
        <v>34649</v>
      </c>
      <c r="L6" s="86">
        <v>467759</v>
      </c>
      <c r="M6" s="86">
        <v>467759</v>
      </c>
      <c r="N6" s="86"/>
      <c r="P6" s="86"/>
    </row>
    <row r="7" spans="1:16" ht="20.100000000000001" customHeight="1" x14ac:dyDescent="0.2">
      <c r="A7" s="54" t="s">
        <v>557</v>
      </c>
      <c r="B7" s="54">
        <f t="shared" si="0"/>
        <v>1</v>
      </c>
      <c r="C7" s="83" t="s">
        <v>81</v>
      </c>
      <c r="D7" s="83" t="s">
        <v>655</v>
      </c>
      <c r="E7" s="84">
        <v>46029</v>
      </c>
      <c r="F7" s="83" t="s">
        <v>788</v>
      </c>
      <c r="G7" s="83" t="s">
        <v>14</v>
      </c>
      <c r="H7" s="83" t="s">
        <v>82</v>
      </c>
      <c r="I7" s="85">
        <v>1001551.8518518518</v>
      </c>
      <c r="J7" s="85">
        <v>0</v>
      </c>
      <c r="K7" s="85">
        <v>80124.148148148146</v>
      </c>
      <c r="L7" s="85">
        <v>1081676</v>
      </c>
      <c r="M7" s="85">
        <v>1081676</v>
      </c>
      <c r="N7" s="86"/>
      <c r="O7" s="29" t="s">
        <v>821</v>
      </c>
      <c r="P7" s="86"/>
    </row>
    <row r="8" spans="1:16" ht="20.100000000000001" customHeight="1" x14ac:dyDescent="0.2">
      <c r="A8" s="54" t="s">
        <v>557</v>
      </c>
      <c r="B8" s="54">
        <f t="shared" si="0"/>
        <v>1</v>
      </c>
      <c r="C8" s="83" t="s">
        <v>86</v>
      </c>
      <c r="D8" s="83" t="s">
        <v>656</v>
      </c>
      <c r="E8" s="84">
        <v>46035</v>
      </c>
      <c r="F8" s="83" t="s">
        <v>789</v>
      </c>
      <c r="G8" s="83" t="s">
        <v>17</v>
      </c>
      <c r="H8" s="83" t="s">
        <v>87</v>
      </c>
      <c r="I8" s="85">
        <v>402998.14814814815</v>
      </c>
      <c r="J8" s="85">
        <v>0</v>
      </c>
      <c r="K8" s="85">
        <v>32239.851851851854</v>
      </c>
      <c r="L8" s="85">
        <v>435238</v>
      </c>
      <c r="M8" s="85">
        <v>435238</v>
      </c>
      <c r="N8" s="86"/>
      <c r="O8" s="29" t="s">
        <v>821</v>
      </c>
    </row>
    <row r="9" spans="1:16" ht="20.100000000000001" customHeight="1" x14ac:dyDescent="0.2">
      <c r="A9" s="54" t="s">
        <v>557</v>
      </c>
      <c r="B9" s="54">
        <f t="shared" si="0"/>
        <v>1</v>
      </c>
      <c r="C9" s="83" t="s">
        <v>95</v>
      </c>
      <c r="D9" s="83" t="s">
        <v>657</v>
      </c>
      <c r="E9" s="84">
        <v>46035</v>
      </c>
      <c r="F9" s="83" t="s">
        <v>789</v>
      </c>
      <c r="G9" s="83" t="s">
        <v>17</v>
      </c>
      <c r="H9" s="83" t="s">
        <v>96</v>
      </c>
      <c r="I9" s="85">
        <v>475224.99999999994</v>
      </c>
      <c r="J9" s="85">
        <v>0</v>
      </c>
      <c r="K9" s="85">
        <v>38017.999999999993</v>
      </c>
      <c r="L9" s="85">
        <v>513243</v>
      </c>
      <c r="M9" s="85">
        <v>513243</v>
      </c>
      <c r="N9" s="86"/>
      <c r="O9" s="29" t="s">
        <v>821</v>
      </c>
    </row>
    <row r="10" spans="1:16" ht="20.100000000000001" customHeight="1" x14ac:dyDescent="0.2">
      <c r="A10" s="54" t="s">
        <v>557</v>
      </c>
      <c r="B10" s="54">
        <f t="shared" si="0"/>
        <v>1</v>
      </c>
      <c r="C10" s="83" t="s">
        <v>109</v>
      </c>
      <c r="D10" s="83" t="s">
        <v>658</v>
      </c>
      <c r="E10" s="84">
        <v>46035</v>
      </c>
      <c r="F10" s="83" t="s">
        <v>789</v>
      </c>
      <c r="G10" s="83" t="s">
        <v>17</v>
      </c>
      <c r="H10" s="83" t="s">
        <v>110</v>
      </c>
      <c r="I10" s="85">
        <v>335100</v>
      </c>
      <c r="J10" s="85">
        <v>0</v>
      </c>
      <c r="K10" s="85">
        <v>26808</v>
      </c>
      <c r="L10" s="85">
        <v>361908</v>
      </c>
      <c r="M10" s="85">
        <v>361908</v>
      </c>
      <c r="N10" s="86"/>
      <c r="O10" s="29" t="s">
        <v>820</v>
      </c>
    </row>
    <row r="11" spans="1:16" ht="20.100000000000001" customHeight="1" x14ac:dyDescent="0.2">
      <c r="A11" s="54" t="s">
        <v>557</v>
      </c>
      <c r="B11" s="54">
        <f t="shared" si="0"/>
        <v>1</v>
      </c>
      <c r="C11" s="83" t="s">
        <v>105</v>
      </c>
      <c r="D11" s="83" t="s">
        <v>659</v>
      </c>
      <c r="E11" s="84">
        <v>46036</v>
      </c>
      <c r="F11" s="83" t="s">
        <v>787</v>
      </c>
      <c r="G11" s="83" t="s">
        <v>16</v>
      </c>
      <c r="H11" s="83" t="s">
        <v>106</v>
      </c>
      <c r="I11" s="85">
        <v>5188302.7777777771</v>
      </c>
      <c r="J11" s="85">
        <v>0</v>
      </c>
      <c r="K11" s="85">
        <v>415064.22222222219</v>
      </c>
      <c r="L11" s="85">
        <v>5603367</v>
      </c>
      <c r="M11" s="85">
        <v>5603367</v>
      </c>
      <c r="N11" s="86"/>
      <c r="O11" s="29" t="s">
        <v>821</v>
      </c>
    </row>
    <row r="12" spans="1:16" ht="20.100000000000001" customHeight="1" x14ac:dyDescent="0.2">
      <c r="A12" s="54" t="s">
        <v>557</v>
      </c>
      <c r="B12" s="54">
        <f t="shared" si="0"/>
        <v>1</v>
      </c>
      <c r="C12" s="83" t="s">
        <v>107</v>
      </c>
      <c r="D12" s="83" t="s">
        <v>660</v>
      </c>
      <c r="E12" s="84">
        <v>46036</v>
      </c>
      <c r="F12" s="83" t="s">
        <v>788</v>
      </c>
      <c r="G12" s="83" t="s">
        <v>14</v>
      </c>
      <c r="H12" s="83" t="s">
        <v>108</v>
      </c>
      <c r="I12" s="85">
        <v>84113.888888888891</v>
      </c>
      <c r="J12" s="85">
        <v>0</v>
      </c>
      <c r="K12" s="85">
        <v>6729.1111111111113</v>
      </c>
      <c r="L12" s="85">
        <v>90843</v>
      </c>
      <c r="M12" s="85">
        <v>90843</v>
      </c>
      <c r="N12" s="86"/>
      <c r="O12" s="29" t="s">
        <v>820</v>
      </c>
    </row>
    <row r="13" spans="1:16" ht="20.100000000000001" customHeight="1" x14ac:dyDescent="0.2">
      <c r="A13" s="54" t="s">
        <v>557</v>
      </c>
      <c r="B13" s="54">
        <f t="shared" si="0"/>
        <v>1</v>
      </c>
      <c r="C13" s="83" t="s">
        <v>117</v>
      </c>
      <c r="D13" s="83" t="s">
        <v>661</v>
      </c>
      <c r="E13" s="84">
        <v>46036</v>
      </c>
      <c r="F13" s="83" t="s">
        <v>787</v>
      </c>
      <c r="G13" s="83" t="s">
        <v>16</v>
      </c>
      <c r="H13" s="83" t="s">
        <v>118</v>
      </c>
      <c r="I13" s="85">
        <v>6883054.6296296287</v>
      </c>
      <c r="J13" s="85">
        <v>0</v>
      </c>
      <c r="K13" s="85">
        <v>550644.37037037034</v>
      </c>
      <c r="L13" s="85">
        <v>7433699</v>
      </c>
      <c r="M13" s="85">
        <v>7433699</v>
      </c>
      <c r="N13" s="86"/>
      <c r="O13" s="29" t="s">
        <v>821</v>
      </c>
    </row>
    <row r="14" spans="1:16" ht="20.100000000000001" customHeight="1" x14ac:dyDescent="0.2">
      <c r="A14" s="54" t="s">
        <v>557</v>
      </c>
      <c r="B14" s="54">
        <f t="shared" si="0"/>
        <v>1</v>
      </c>
      <c r="C14" s="83" t="s">
        <v>119</v>
      </c>
      <c r="D14" s="83" t="s">
        <v>662</v>
      </c>
      <c r="E14" s="84">
        <v>46036</v>
      </c>
      <c r="F14" s="83" t="s">
        <v>788</v>
      </c>
      <c r="G14" s="83" t="s">
        <v>14</v>
      </c>
      <c r="H14" s="83" t="s">
        <v>120</v>
      </c>
      <c r="I14" s="85">
        <v>418736.11111111107</v>
      </c>
      <c r="J14" s="85">
        <v>0</v>
      </c>
      <c r="K14" s="85">
        <v>33498.888888888883</v>
      </c>
      <c r="L14" s="85">
        <v>452235</v>
      </c>
      <c r="M14" s="85">
        <v>452235</v>
      </c>
      <c r="N14" s="86"/>
      <c r="O14" s="29" t="s">
        <v>820</v>
      </c>
    </row>
    <row r="15" spans="1:16" ht="20.100000000000001" customHeight="1" x14ac:dyDescent="0.2">
      <c r="A15" s="54" t="s">
        <v>557</v>
      </c>
      <c r="B15" s="54">
        <f t="shared" si="0"/>
        <v>1</v>
      </c>
      <c r="C15" s="83" t="s">
        <v>130</v>
      </c>
      <c r="D15" s="83" t="s">
        <v>663</v>
      </c>
      <c r="E15" s="84">
        <v>46043</v>
      </c>
      <c r="F15" s="83" t="s">
        <v>787</v>
      </c>
      <c r="G15" s="83" t="s">
        <v>16</v>
      </c>
      <c r="H15" s="83" t="s">
        <v>131</v>
      </c>
      <c r="I15" s="85">
        <v>6325549.0740740737</v>
      </c>
      <c r="J15" s="85">
        <v>0</v>
      </c>
      <c r="K15" s="85">
        <v>506043.9259259259</v>
      </c>
      <c r="L15" s="85">
        <v>6831593</v>
      </c>
      <c r="M15" s="85">
        <v>6831593</v>
      </c>
      <c r="N15" s="86"/>
      <c r="O15" s="29" t="s">
        <v>820</v>
      </c>
    </row>
    <row r="16" spans="1:16" ht="20.100000000000001" customHeight="1" x14ac:dyDescent="0.2">
      <c r="A16" s="54" t="s">
        <v>557</v>
      </c>
      <c r="B16" s="54">
        <f t="shared" si="0"/>
        <v>1</v>
      </c>
      <c r="C16" s="83" t="s">
        <v>132</v>
      </c>
      <c r="D16" s="83" t="s">
        <v>664</v>
      </c>
      <c r="E16" s="84">
        <v>46043</v>
      </c>
      <c r="F16" s="83" t="s">
        <v>788</v>
      </c>
      <c r="G16" s="83" t="s">
        <v>14</v>
      </c>
      <c r="H16" s="83" t="s">
        <v>133</v>
      </c>
      <c r="I16" s="85">
        <v>39434.259259259255</v>
      </c>
      <c r="J16" s="85">
        <v>0</v>
      </c>
      <c r="K16" s="85">
        <v>3154.7407407407404</v>
      </c>
      <c r="L16" s="85">
        <v>42589</v>
      </c>
      <c r="M16" s="85">
        <v>42589</v>
      </c>
      <c r="N16" s="86"/>
      <c r="O16" s="29" t="s">
        <v>820</v>
      </c>
    </row>
    <row r="17" spans="1:15" ht="20.100000000000001" customHeight="1" x14ac:dyDescent="0.2">
      <c r="A17" s="54" t="s">
        <v>557</v>
      </c>
      <c r="B17" s="54">
        <f t="shared" si="0"/>
        <v>1</v>
      </c>
      <c r="C17" s="83" t="s">
        <v>138</v>
      </c>
      <c r="D17" s="83" t="s">
        <v>665</v>
      </c>
      <c r="E17" s="84">
        <v>46043</v>
      </c>
      <c r="F17" s="83" t="s">
        <v>787</v>
      </c>
      <c r="G17" s="83" t="s">
        <v>16</v>
      </c>
      <c r="H17" s="83" t="s">
        <v>139</v>
      </c>
      <c r="I17" s="85">
        <v>3729860.1851851852</v>
      </c>
      <c r="J17" s="85">
        <v>0</v>
      </c>
      <c r="K17" s="85">
        <v>298388.81481481483</v>
      </c>
      <c r="L17" s="85">
        <v>4028249</v>
      </c>
      <c r="M17" s="85">
        <v>4028249</v>
      </c>
      <c r="N17" s="86"/>
      <c r="O17" s="29" t="s">
        <v>820</v>
      </c>
    </row>
    <row r="18" spans="1:15" ht="20.100000000000001" customHeight="1" x14ac:dyDescent="0.2">
      <c r="A18" s="54" t="s">
        <v>557</v>
      </c>
      <c r="B18" s="54">
        <f t="shared" si="0"/>
        <v>1</v>
      </c>
      <c r="C18" s="83" t="s">
        <v>140</v>
      </c>
      <c r="D18" s="83" t="s">
        <v>666</v>
      </c>
      <c r="E18" s="84">
        <v>46043</v>
      </c>
      <c r="F18" s="83" t="s">
        <v>788</v>
      </c>
      <c r="G18" s="83" t="s">
        <v>14</v>
      </c>
      <c r="H18" s="83" t="s">
        <v>141</v>
      </c>
      <c r="I18" s="85">
        <v>351715.74074074073</v>
      </c>
      <c r="J18" s="85">
        <v>0</v>
      </c>
      <c r="K18" s="85">
        <v>28137.259259259259</v>
      </c>
      <c r="L18" s="85">
        <v>379853</v>
      </c>
      <c r="M18" s="85">
        <v>379853</v>
      </c>
      <c r="N18" s="86"/>
      <c r="O18" s="29" t="s">
        <v>820</v>
      </c>
    </row>
    <row r="19" spans="1:15" ht="20.100000000000001" customHeight="1" x14ac:dyDescent="0.2">
      <c r="A19" s="54" t="s">
        <v>557</v>
      </c>
      <c r="B19" s="54">
        <f t="shared" si="0"/>
        <v>1</v>
      </c>
      <c r="C19" s="83" t="s">
        <v>143</v>
      </c>
      <c r="D19" s="83" t="s">
        <v>667</v>
      </c>
      <c r="E19" s="84">
        <v>46049</v>
      </c>
      <c r="F19" s="83" t="s">
        <v>789</v>
      </c>
      <c r="G19" s="83" t="s">
        <v>17</v>
      </c>
      <c r="H19" s="83" t="s">
        <v>144</v>
      </c>
      <c r="I19" s="85">
        <v>344286.11111111107</v>
      </c>
      <c r="J19" s="85">
        <v>0</v>
      </c>
      <c r="K19" s="85">
        <v>27542.888888888887</v>
      </c>
      <c r="L19" s="85">
        <v>371829</v>
      </c>
      <c r="M19" s="85">
        <v>371829</v>
      </c>
      <c r="N19" s="86"/>
      <c r="O19" s="29" t="s">
        <v>820</v>
      </c>
    </row>
    <row r="20" spans="1:15" ht="20.100000000000001" customHeight="1" x14ac:dyDescent="0.2">
      <c r="A20" s="54" t="s">
        <v>557</v>
      </c>
      <c r="B20" s="54">
        <f t="shared" si="0"/>
        <v>1</v>
      </c>
      <c r="C20" s="83" t="s">
        <v>154</v>
      </c>
      <c r="D20" s="83" t="s">
        <v>668</v>
      </c>
      <c r="E20" s="84">
        <v>46049</v>
      </c>
      <c r="F20" s="83" t="s">
        <v>789</v>
      </c>
      <c r="G20" s="83" t="s">
        <v>17</v>
      </c>
      <c r="H20" s="83" t="s">
        <v>155</v>
      </c>
      <c r="I20" s="85">
        <v>624530.5555555555</v>
      </c>
      <c r="J20" s="85">
        <v>0</v>
      </c>
      <c r="K20" s="85">
        <v>49962.444444444438</v>
      </c>
      <c r="L20" s="85">
        <v>674493</v>
      </c>
      <c r="M20" s="85">
        <v>674493</v>
      </c>
      <c r="N20" s="86"/>
      <c r="O20" s="29" t="s">
        <v>821</v>
      </c>
    </row>
    <row r="21" spans="1:15" ht="20.100000000000001" customHeight="1" x14ac:dyDescent="0.2">
      <c r="A21" s="54" t="s">
        <v>557</v>
      </c>
      <c r="B21" s="54">
        <f t="shared" si="0"/>
        <v>1</v>
      </c>
      <c r="C21" s="83" t="s">
        <v>148</v>
      </c>
      <c r="D21" s="83" t="s">
        <v>669</v>
      </c>
      <c r="E21" s="84">
        <v>46050</v>
      </c>
      <c r="F21" s="83" t="s">
        <v>787</v>
      </c>
      <c r="G21" s="83" t="s">
        <v>16</v>
      </c>
      <c r="H21" s="83" t="s">
        <v>149</v>
      </c>
      <c r="I21" s="85">
        <v>5184586.111111111</v>
      </c>
      <c r="J21" s="85">
        <v>0</v>
      </c>
      <c r="K21" s="85">
        <v>414766.88888888888</v>
      </c>
      <c r="L21" s="85">
        <v>5599353</v>
      </c>
      <c r="M21" s="85">
        <v>5599353</v>
      </c>
      <c r="N21" s="86"/>
      <c r="O21" s="29" t="s">
        <v>821</v>
      </c>
    </row>
    <row r="22" spans="1:15" ht="20.100000000000001" customHeight="1" x14ac:dyDescent="0.2">
      <c r="A22" s="54" t="s">
        <v>557</v>
      </c>
      <c r="B22" s="54">
        <f t="shared" si="0"/>
        <v>1</v>
      </c>
      <c r="C22" s="83" t="s">
        <v>150</v>
      </c>
      <c r="D22" s="83" t="s">
        <v>670</v>
      </c>
      <c r="E22" s="84">
        <v>46050</v>
      </c>
      <c r="F22" s="83" t="s">
        <v>788</v>
      </c>
      <c r="G22" s="83" t="s">
        <v>14</v>
      </c>
      <c r="H22" s="83" t="s">
        <v>151</v>
      </c>
      <c r="I22" s="85">
        <v>1111921.2962962962</v>
      </c>
      <c r="J22" s="85">
        <v>0</v>
      </c>
      <c r="K22" s="85">
        <v>88953.703703703693</v>
      </c>
      <c r="L22" s="85">
        <v>1200875</v>
      </c>
      <c r="M22" s="85">
        <v>1200875</v>
      </c>
      <c r="N22" s="86"/>
      <c r="O22" s="29" t="s">
        <v>820</v>
      </c>
    </row>
    <row r="23" spans="1:15" ht="20.100000000000001" customHeight="1" x14ac:dyDescent="0.2">
      <c r="A23" s="54" t="s">
        <v>557</v>
      </c>
      <c r="B23" s="54">
        <f t="shared" si="0"/>
        <v>1</v>
      </c>
      <c r="C23" s="83" t="s">
        <v>159</v>
      </c>
      <c r="D23" s="83" t="s">
        <v>671</v>
      </c>
      <c r="E23" s="84">
        <v>46050</v>
      </c>
      <c r="F23" s="83" t="s">
        <v>787</v>
      </c>
      <c r="G23" s="83" t="s">
        <v>16</v>
      </c>
      <c r="H23" s="83" t="s">
        <v>160</v>
      </c>
      <c r="I23" s="85">
        <v>5619445.3703703703</v>
      </c>
      <c r="J23" s="85">
        <v>0</v>
      </c>
      <c r="K23" s="85">
        <v>449555.62962962966</v>
      </c>
      <c r="L23" s="85">
        <v>6069001</v>
      </c>
      <c r="M23" s="85">
        <v>6069001</v>
      </c>
      <c r="N23" s="86"/>
      <c r="O23" s="29" t="s">
        <v>821</v>
      </c>
    </row>
    <row r="24" spans="1:15" ht="20.100000000000001" customHeight="1" x14ac:dyDescent="0.2">
      <c r="A24" s="54" t="s">
        <v>557</v>
      </c>
      <c r="B24" s="54">
        <f t="shared" si="0"/>
        <v>1</v>
      </c>
      <c r="C24" s="83" t="s">
        <v>161</v>
      </c>
      <c r="D24" s="83" t="s">
        <v>672</v>
      </c>
      <c r="E24" s="84">
        <v>46050</v>
      </c>
      <c r="F24" s="83" t="s">
        <v>788</v>
      </c>
      <c r="G24" s="83" t="s">
        <v>14</v>
      </c>
      <c r="H24" s="83" t="s">
        <v>162</v>
      </c>
      <c r="I24" s="85">
        <v>609264.81481481483</v>
      </c>
      <c r="J24" s="85">
        <v>0</v>
      </c>
      <c r="K24" s="85">
        <v>48741.18518518519</v>
      </c>
      <c r="L24" s="85">
        <v>658006</v>
      </c>
      <c r="M24" s="85">
        <v>658006</v>
      </c>
      <c r="N24" s="86"/>
      <c r="O24" s="29" t="s">
        <v>821</v>
      </c>
    </row>
    <row r="25" spans="1:15" ht="20.100000000000001" customHeight="1" x14ac:dyDescent="0.2">
      <c r="A25" s="54" t="s">
        <v>557</v>
      </c>
      <c r="B25" s="54">
        <f t="shared" si="0"/>
        <v>1</v>
      </c>
      <c r="C25" s="83" t="s">
        <v>179</v>
      </c>
      <c r="D25" s="83" t="s">
        <v>673</v>
      </c>
      <c r="E25" s="84">
        <v>46053</v>
      </c>
      <c r="F25" s="83" t="s">
        <v>787</v>
      </c>
      <c r="G25" s="83" t="s">
        <v>16</v>
      </c>
      <c r="H25" s="83" t="s">
        <v>180</v>
      </c>
      <c r="I25" s="85">
        <v>6555200.9259259254</v>
      </c>
      <c r="J25" s="85">
        <v>0</v>
      </c>
      <c r="K25" s="85">
        <v>524416.07407407404</v>
      </c>
      <c r="L25" s="85">
        <v>7079617</v>
      </c>
      <c r="M25" s="85">
        <v>7079617</v>
      </c>
      <c r="N25" s="86"/>
      <c r="O25" s="29" t="s">
        <v>821</v>
      </c>
    </row>
    <row r="26" spans="1:15" ht="20.100000000000001" customHeight="1" x14ac:dyDescent="0.2">
      <c r="A26" s="54" t="s">
        <v>557</v>
      </c>
      <c r="B26" s="54">
        <f t="shared" si="0"/>
        <v>1</v>
      </c>
      <c r="C26" s="83" t="s">
        <v>181</v>
      </c>
      <c r="D26" s="83" t="s">
        <v>674</v>
      </c>
      <c r="E26" s="84">
        <v>46053</v>
      </c>
      <c r="F26" s="83" t="s">
        <v>788</v>
      </c>
      <c r="G26" s="83" t="s">
        <v>14</v>
      </c>
      <c r="H26" s="83" t="s">
        <v>182</v>
      </c>
      <c r="I26" s="85">
        <v>597798.14814814809</v>
      </c>
      <c r="J26" s="85">
        <v>0</v>
      </c>
      <c r="K26" s="85">
        <v>47823.851851851847</v>
      </c>
      <c r="L26" s="85">
        <v>645622</v>
      </c>
      <c r="M26" s="85">
        <v>645622</v>
      </c>
      <c r="N26" s="86"/>
      <c r="O26" s="29" t="s">
        <v>821</v>
      </c>
    </row>
    <row r="27" spans="1:15" ht="20.100000000000001" customHeight="1" x14ac:dyDescent="0.2">
      <c r="A27" s="54" t="s">
        <v>827</v>
      </c>
      <c r="B27" s="54">
        <f t="shared" si="0"/>
        <v>1</v>
      </c>
      <c r="C27" s="89">
        <v>222</v>
      </c>
      <c r="D27" s="89"/>
      <c r="E27" s="90">
        <v>46049</v>
      </c>
      <c r="F27" s="89"/>
      <c r="G27" s="89"/>
      <c r="H27" s="88" t="s">
        <v>174</v>
      </c>
      <c r="I27" s="86">
        <v>-1319301</v>
      </c>
      <c r="J27" s="89"/>
      <c r="K27" s="86">
        <v>-105543</v>
      </c>
      <c r="L27" s="86">
        <v>-1424844</v>
      </c>
      <c r="M27" s="86">
        <v>-1424844</v>
      </c>
    </row>
    <row r="28" spans="1:15" ht="20.100000000000001" customHeight="1" x14ac:dyDescent="0.2">
      <c r="A28" s="54" t="s">
        <v>559</v>
      </c>
      <c r="B28" s="54">
        <f t="shared" si="0"/>
        <v>1</v>
      </c>
      <c r="C28" s="83" t="s">
        <v>573</v>
      </c>
      <c r="D28" s="83" t="s">
        <v>830</v>
      </c>
      <c r="E28" s="84">
        <v>46025</v>
      </c>
      <c r="F28" s="83" t="s">
        <v>787</v>
      </c>
      <c r="G28" s="83" t="s">
        <v>16</v>
      </c>
      <c r="H28" s="83" t="s">
        <v>83</v>
      </c>
      <c r="I28" s="85">
        <v>-106116</v>
      </c>
      <c r="J28" s="85">
        <v>0</v>
      </c>
      <c r="K28" s="85">
        <v>-8489</v>
      </c>
      <c r="L28" s="85">
        <v>-114605</v>
      </c>
      <c r="M28" s="91">
        <v>-114605</v>
      </c>
    </row>
    <row r="29" spans="1:15" ht="20.100000000000001" customHeight="1" x14ac:dyDescent="0.2">
      <c r="A29" s="54" t="s">
        <v>559</v>
      </c>
      <c r="B29" s="54">
        <f t="shared" si="0"/>
        <v>1</v>
      </c>
      <c r="C29" s="83" t="s">
        <v>573</v>
      </c>
      <c r="D29" s="83" t="s">
        <v>831</v>
      </c>
      <c r="E29" s="84">
        <v>46026</v>
      </c>
      <c r="F29" s="83" t="s">
        <v>787</v>
      </c>
      <c r="G29" s="83" t="s">
        <v>16</v>
      </c>
      <c r="H29" s="83" t="s">
        <v>85</v>
      </c>
      <c r="I29" s="85">
        <v>-106116</v>
      </c>
      <c r="J29" s="85">
        <v>0</v>
      </c>
      <c r="K29" s="85">
        <v>-8489</v>
      </c>
      <c r="L29" s="85">
        <v>-114605</v>
      </c>
      <c r="M29" s="91">
        <v>-114605</v>
      </c>
    </row>
    <row r="30" spans="1:15" ht="20.100000000000001" customHeight="1" x14ac:dyDescent="0.2">
      <c r="A30" s="54" t="s">
        <v>559</v>
      </c>
      <c r="B30" s="54">
        <f t="shared" si="0"/>
        <v>1</v>
      </c>
      <c r="C30" s="83" t="s">
        <v>573</v>
      </c>
      <c r="D30" s="83" t="s">
        <v>832</v>
      </c>
      <c r="E30" s="84">
        <v>46026</v>
      </c>
      <c r="F30" s="83" t="s">
        <v>787</v>
      </c>
      <c r="G30" s="83" t="s">
        <v>16</v>
      </c>
      <c r="H30" s="83" t="s">
        <v>84</v>
      </c>
      <c r="I30" s="85">
        <v>-106116</v>
      </c>
      <c r="J30" s="85">
        <v>0</v>
      </c>
      <c r="K30" s="85">
        <v>-8489</v>
      </c>
      <c r="L30" s="85">
        <v>-114605</v>
      </c>
      <c r="M30" s="91">
        <v>-114605</v>
      </c>
    </row>
    <row r="31" spans="1:15" ht="20.100000000000001" customHeight="1" x14ac:dyDescent="0.2">
      <c r="A31" s="54" t="s">
        <v>559</v>
      </c>
      <c r="B31" s="54">
        <f t="shared" si="0"/>
        <v>1</v>
      </c>
      <c r="C31" s="89">
        <v>238</v>
      </c>
      <c r="D31" s="83" t="s">
        <v>833</v>
      </c>
      <c r="E31" s="84">
        <v>46027</v>
      </c>
      <c r="F31" s="83" t="s">
        <v>788</v>
      </c>
      <c r="G31" s="83" t="s">
        <v>14</v>
      </c>
      <c r="H31" s="83" t="s">
        <v>94</v>
      </c>
      <c r="I31" s="85">
        <v>-106116</v>
      </c>
      <c r="J31" s="85">
        <v>0</v>
      </c>
      <c r="K31" s="85">
        <v>-8489</v>
      </c>
      <c r="L31" s="85">
        <v>-114605</v>
      </c>
      <c r="M31" s="91">
        <v>-114605</v>
      </c>
    </row>
    <row r="32" spans="1:15" ht="20.100000000000001" customHeight="1" x14ac:dyDescent="0.2">
      <c r="A32" s="54" t="s">
        <v>559</v>
      </c>
      <c r="B32" s="54">
        <f t="shared" si="0"/>
        <v>1</v>
      </c>
      <c r="C32" s="83" t="s">
        <v>573</v>
      </c>
      <c r="D32" s="83" t="s">
        <v>834</v>
      </c>
      <c r="E32" s="84">
        <v>46027</v>
      </c>
      <c r="F32" s="83" t="s">
        <v>787</v>
      </c>
      <c r="G32" s="83" t="s">
        <v>16</v>
      </c>
      <c r="H32" s="83" t="s">
        <v>92</v>
      </c>
      <c r="I32" s="85">
        <v>-106116</v>
      </c>
      <c r="J32" s="85">
        <v>0</v>
      </c>
      <c r="K32" s="85">
        <v>-8489</v>
      </c>
      <c r="L32" s="85">
        <v>-114605</v>
      </c>
      <c r="M32" s="91">
        <v>-114605</v>
      </c>
    </row>
    <row r="33" spans="1:13" ht="20.100000000000001" customHeight="1" x14ac:dyDescent="0.2">
      <c r="A33" s="54" t="s">
        <v>559</v>
      </c>
      <c r="B33" s="54">
        <f t="shared" si="0"/>
        <v>1</v>
      </c>
      <c r="C33" s="89">
        <v>238</v>
      </c>
      <c r="D33" s="83" t="s">
        <v>835</v>
      </c>
      <c r="E33" s="84">
        <v>46027</v>
      </c>
      <c r="F33" s="83" t="s">
        <v>788</v>
      </c>
      <c r="G33" s="83" t="s">
        <v>14</v>
      </c>
      <c r="H33" s="83" t="s">
        <v>93</v>
      </c>
      <c r="I33" s="85">
        <v>-106116</v>
      </c>
      <c r="J33" s="85">
        <v>0</v>
      </c>
      <c r="K33" s="85">
        <v>-8489</v>
      </c>
      <c r="L33" s="85">
        <v>-114605</v>
      </c>
      <c r="M33" s="91">
        <v>-114605</v>
      </c>
    </row>
    <row r="34" spans="1:13" ht="20.100000000000001" customHeight="1" x14ac:dyDescent="0.2">
      <c r="A34" s="54" t="s">
        <v>559</v>
      </c>
      <c r="B34" s="54">
        <f t="shared" si="0"/>
        <v>1</v>
      </c>
      <c r="C34" s="83" t="s">
        <v>573</v>
      </c>
      <c r="D34" s="83" t="s">
        <v>836</v>
      </c>
      <c r="E34" s="84">
        <v>46027</v>
      </c>
      <c r="F34" s="83" t="s">
        <v>787</v>
      </c>
      <c r="G34" s="83" t="s">
        <v>16</v>
      </c>
      <c r="H34" s="83" t="s">
        <v>88</v>
      </c>
      <c r="I34" s="85">
        <v>-106116</v>
      </c>
      <c r="J34" s="85">
        <v>0</v>
      </c>
      <c r="K34" s="85">
        <v>-8489</v>
      </c>
      <c r="L34" s="85">
        <v>-114605</v>
      </c>
      <c r="M34" s="91">
        <v>-114605</v>
      </c>
    </row>
    <row r="35" spans="1:13" ht="20.100000000000001" customHeight="1" x14ac:dyDescent="0.2">
      <c r="A35" s="54" t="s">
        <v>559</v>
      </c>
      <c r="B35" s="54">
        <f t="shared" si="0"/>
        <v>1</v>
      </c>
      <c r="C35" s="83" t="s">
        <v>573</v>
      </c>
      <c r="D35" s="83" t="s">
        <v>837</v>
      </c>
      <c r="E35" s="84">
        <v>46027</v>
      </c>
      <c r="F35" s="83" t="s">
        <v>787</v>
      </c>
      <c r="G35" s="83" t="s">
        <v>16</v>
      </c>
      <c r="H35" s="83" t="s">
        <v>90</v>
      </c>
      <c r="I35" s="85">
        <v>-106116</v>
      </c>
      <c r="J35" s="85">
        <v>0</v>
      </c>
      <c r="K35" s="85">
        <v>-8489</v>
      </c>
      <c r="L35" s="85">
        <v>-114605</v>
      </c>
      <c r="M35" s="91">
        <v>-114605</v>
      </c>
    </row>
    <row r="36" spans="1:13" ht="20.100000000000001" customHeight="1" x14ac:dyDescent="0.2">
      <c r="A36" s="54" t="s">
        <v>559</v>
      </c>
      <c r="B36" s="54">
        <f t="shared" ref="B36:B67" si="1">MONTH(E36)</f>
        <v>1</v>
      </c>
      <c r="C36" s="83" t="s">
        <v>573</v>
      </c>
      <c r="D36" s="83" t="s">
        <v>838</v>
      </c>
      <c r="E36" s="84">
        <v>46027</v>
      </c>
      <c r="F36" s="83" t="s">
        <v>787</v>
      </c>
      <c r="G36" s="83" t="s">
        <v>16</v>
      </c>
      <c r="H36" s="83" t="s">
        <v>91</v>
      </c>
      <c r="I36" s="85">
        <v>-106116</v>
      </c>
      <c r="J36" s="85">
        <v>0</v>
      </c>
      <c r="K36" s="85">
        <v>-8489</v>
      </c>
      <c r="L36" s="85">
        <v>-114605</v>
      </c>
      <c r="M36" s="91">
        <v>-114605</v>
      </c>
    </row>
    <row r="37" spans="1:13" ht="20.100000000000001" customHeight="1" x14ac:dyDescent="0.2">
      <c r="A37" s="54" t="s">
        <v>559</v>
      </c>
      <c r="B37" s="54">
        <f t="shared" si="1"/>
        <v>1</v>
      </c>
      <c r="C37" s="83" t="s">
        <v>573</v>
      </c>
      <c r="D37" s="83" t="s">
        <v>839</v>
      </c>
      <c r="E37" s="84">
        <v>46027</v>
      </c>
      <c r="F37" s="83" t="s">
        <v>787</v>
      </c>
      <c r="G37" s="83" t="s">
        <v>16</v>
      </c>
      <c r="H37" s="83" t="s">
        <v>89</v>
      </c>
      <c r="I37" s="85">
        <v>-106116</v>
      </c>
      <c r="J37" s="85">
        <v>0</v>
      </c>
      <c r="K37" s="85">
        <v>-8489</v>
      </c>
      <c r="L37" s="85">
        <v>-114605</v>
      </c>
      <c r="M37" s="91">
        <v>-114605</v>
      </c>
    </row>
    <row r="38" spans="1:13" ht="20.100000000000001" customHeight="1" x14ac:dyDescent="0.2">
      <c r="A38" s="54" t="s">
        <v>559</v>
      </c>
      <c r="B38" s="54">
        <f t="shared" si="1"/>
        <v>1</v>
      </c>
      <c r="C38" s="83" t="s">
        <v>573</v>
      </c>
      <c r="D38" s="83" t="s">
        <v>840</v>
      </c>
      <c r="E38" s="84">
        <v>46028</v>
      </c>
      <c r="F38" s="83" t="s">
        <v>787</v>
      </c>
      <c r="G38" s="83" t="s">
        <v>16</v>
      </c>
      <c r="H38" s="83" t="s">
        <v>102</v>
      </c>
      <c r="I38" s="85">
        <v>-106116</v>
      </c>
      <c r="J38" s="85">
        <v>0</v>
      </c>
      <c r="K38" s="85">
        <v>-8489</v>
      </c>
      <c r="L38" s="85">
        <v>-114605</v>
      </c>
      <c r="M38" s="91">
        <v>-114605</v>
      </c>
    </row>
    <row r="39" spans="1:13" ht="20.100000000000001" customHeight="1" x14ac:dyDescent="0.2">
      <c r="A39" s="54" t="s">
        <v>559</v>
      </c>
      <c r="B39" s="54">
        <f t="shared" si="1"/>
        <v>1</v>
      </c>
      <c r="C39" s="83" t="s">
        <v>573</v>
      </c>
      <c r="D39" s="83" t="s">
        <v>841</v>
      </c>
      <c r="E39" s="84">
        <v>46028</v>
      </c>
      <c r="F39" s="83" t="s">
        <v>787</v>
      </c>
      <c r="G39" s="83" t="s">
        <v>16</v>
      </c>
      <c r="H39" s="83" t="s">
        <v>97</v>
      </c>
      <c r="I39" s="85">
        <v>-39434</v>
      </c>
      <c r="J39" s="85">
        <v>0</v>
      </c>
      <c r="K39" s="85">
        <v>-3155</v>
      </c>
      <c r="L39" s="85">
        <v>-42589</v>
      </c>
      <c r="M39" s="91">
        <v>-42589</v>
      </c>
    </row>
    <row r="40" spans="1:13" ht="20.100000000000001" customHeight="1" x14ac:dyDescent="0.2">
      <c r="A40" s="54" t="s">
        <v>559</v>
      </c>
      <c r="B40" s="54">
        <f t="shared" si="1"/>
        <v>1</v>
      </c>
      <c r="C40" s="83" t="s">
        <v>573</v>
      </c>
      <c r="D40" s="83" t="s">
        <v>842</v>
      </c>
      <c r="E40" s="84">
        <v>46028</v>
      </c>
      <c r="F40" s="83" t="s">
        <v>787</v>
      </c>
      <c r="G40" s="83" t="s">
        <v>16</v>
      </c>
      <c r="H40" s="83" t="s">
        <v>101</v>
      </c>
      <c r="I40" s="85">
        <v>-212232</v>
      </c>
      <c r="J40" s="85">
        <v>0</v>
      </c>
      <c r="K40" s="85">
        <v>-16979</v>
      </c>
      <c r="L40" s="85">
        <v>-229211</v>
      </c>
      <c r="M40" s="91">
        <v>-229211</v>
      </c>
    </row>
    <row r="41" spans="1:13" ht="20.100000000000001" customHeight="1" x14ac:dyDescent="0.2">
      <c r="A41" s="54" t="s">
        <v>559</v>
      </c>
      <c r="B41" s="54">
        <f t="shared" si="1"/>
        <v>1</v>
      </c>
      <c r="C41" s="83" t="s">
        <v>573</v>
      </c>
      <c r="D41" s="83" t="s">
        <v>843</v>
      </c>
      <c r="E41" s="84">
        <v>46028</v>
      </c>
      <c r="F41" s="83" t="s">
        <v>787</v>
      </c>
      <c r="G41" s="83" t="s">
        <v>16</v>
      </c>
      <c r="H41" s="83" t="s">
        <v>98</v>
      </c>
      <c r="I41" s="85">
        <v>-75328</v>
      </c>
      <c r="J41" s="85">
        <v>0</v>
      </c>
      <c r="K41" s="85">
        <v>-6026</v>
      </c>
      <c r="L41" s="85">
        <v>-81354</v>
      </c>
      <c r="M41" s="91">
        <v>-81354</v>
      </c>
    </row>
    <row r="42" spans="1:13" ht="20.100000000000001" customHeight="1" x14ac:dyDescent="0.2">
      <c r="A42" s="54" t="s">
        <v>559</v>
      </c>
      <c r="B42" s="54">
        <f t="shared" si="1"/>
        <v>1</v>
      </c>
      <c r="C42" s="83" t="s">
        <v>573</v>
      </c>
      <c r="D42" s="83" t="s">
        <v>844</v>
      </c>
      <c r="E42" s="84">
        <v>46028</v>
      </c>
      <c r="F42" s="83" t="s">
        <v>787</v>
      </c>
      <c r="G42" s="83" t="s">
        <v>16</v>
      </c>
      <c r="H42" s="83" t="s">
        <v>100</v>
      </c>
      <c r="I42" s="85">
        <v>-212232</v>
      </c>
      <c r="J42" s="85">
        <v>0</v>
      </c>
      <c r="K42" s="85">
        <v>-16979</v>
      </c>
      <c r="L42" s="85">
        <v>-229211</v>
      </c>
      <c r="M42" s="91">
        <v>-229211</v>
      </c>
    </row>
    <row r="43" spans="1:13" ht="20.100000000000001" customHeight="1" x14ac:dyDescent="0.2">
      <c r="A43" s="54" t="s">
        <v>559</v>
      </c>
      <c r="B43" s="54">
        <f t="shared" si="1"/>
        <v>1</v>
      </c>
      <c r="C43" s="83" t="s">
        <v>573</v>
      </c>
      <c r="D43" s="83" t="s">
        <v>845</v>
      </c>
      <c r="E43" s="84">
        <v>46028</v>
      </c>
      <c r="F43" s="83" t="s">
        <v>787</v>
      </c>
      <c r="G43" s="83" t="s">
        <v>16</v>
      </c>
      <c r="H43" s="83" t="s">
        <v>103</v>
      </c>
      <c r="I43" s="85">
        <v>-39434</v>
      </c>
      <c r="J43" s="85">
        <v>0</v>
      </c>
      <c r="K43" s="85">
        <v>-3155</v>
      </c>
      <c r="L43" s="85">
        <v>-42589</v>
      </c>
      <c r="M43" s="91">
        <v>-42589</v>
      </c>
    </row>
    <row r="44" spans="1:13" ht="20.100000000000001" customHeight="1" x14ac:dyDescent="0.2">
      <c r="A44" s="54" t="s">
        <v>559</v>
      </c>
      <c r="B44" s="54">
        <f t="shared" si="1"/>
        <v>1</v>
      </c>
      <c r="C44" s="83" t="s">
        <v>573</v>
      </c>
      <c r="D44" s="83" t="s">
        <v>846</v>
      </c>
      <c r="E44" s="84">
        <v>46028</v>
      </c>
      <c r="F44" s="83" t="s">
        <v>787</v>
      </c>
      <c r="G44" s="83" t="s">
        <v>16</v>
      </c>
      <c r="H44" s="83" t="s">
        <v>99</v>
      </c>
      <c r="I44" s="85">
        <v>-106116</v>
      </c>
      <c r="J44" s="85">
        <v>0</v>
      </c>
      <c r="K44" s="85">
        <v>-8489</v>
      </c>
      <c r="L44" s="85">
        <v>-114605</v>
      </c>
      <c r="M44" s="91">
        <v>-114605</v>
      </c>
    </row>
    <row r="45" spans="1:13" ht="20.100000000000001" customHeight="1" x14ac:dyDescent="0.2">
      <c r="A45" s="54" t="s">
        <v>559</v>
      </c>
      <c r="B45" s="54">
        <f t="shared" si="1"/>
        <v>1</v>
      </c>
      <c r="C45" s="89">
        <v>238</v>
      </c>
      <c r="D45" s="83" t="s">
        <v>847</v>
      </c>
      <c r="E45" s="84">
        <v>46028</v>
      </c>
      <c r="F45" s="83" t="s">
        <v>788</v>
      </c>
      <c r="G45" s="83" t="s">
        <v>14</v>
      </c>
      <c r="H45" s="83" t="s">
        <v>104</v>
      </c>
      <c r="I45" s="85">
        <v>-106116</v>
      </c>
      <c r="J45" s="85">
        <v>0</v>
      </c>
      <c r="K45" s="85">
        <v>-8489</v>
      </c>
      <c r="L45" s="85">
        <v>-114605</v>
      </c>
      <c r="M45" s="91">
        <v>-114605</v>
      </c>
    </row>
    <row r="46" spans="1:13" ht="20.100000000000001" customHeight="1" x14ac:dyDescent="0.2">
      <c r="A46" s="54" t="s">
        <v>559</v>
      </c>
      <c r="B46" s="54">
        <f t="shared" si="1"/>
        <v>1</v>
      </c>
      <c r="C46" s="83" t="s">
        <v>573</v>
      </c>
      <c r="D46" s="83" t="s">
        <v>848</v>
      </c>
      <c r="E46" s="84">
        <v>46029</v>
      </c>
      <c r="F46" s="83" t="s">
        <v>787</v>
      </c>
      <c r="G46" s="83" t="s">
        <v>16</v>
      </c>
      <c r="H46" s="83" t="s">
        <v>111</v>
      </c>
      <c r="I46" s="85">
        <v>-212232</v>
      </c>
      <c r="J46" s="85">
        <v>0</v>
      </c>
      <c r="K46" s="85">
        <v>-16979</v>
      </c>
      <c r="L46" s="85">
        <v>-229211</v>
      </c>
      <c r="M46" s="91">
        <v>-229211</v>
      </c>
    </row>
    <row r="47" spans="1:13" ht="20.100000000000001" customHeight="1" x14ac:dyDescent="0.2">
      <c r="A47" s="54" t="s">
        <v>559</v>
      </c>
      <c r="B47" s="54">
        <f t="shared" si="1"/>
        <v>1</v>
      </c>
      <c r="C47" s="83" t="s">
        <v>573</v>
      </c>
      <c r="D47" s="83" t="s">
        <v>849</v>
      </c>
      <c r="E47" s="84">
        <v>46030</v>
      </c>
      <c r="F47" s="83" t="s">
        <v>787</v>
      </c>
      <c r="G47" s="83" t="s">
        <v>16</v>
      </c>
      <c r="H47" s="83" t="s">
        <v>115</v>
      </c>
      <c r="I47" s="85">
        <v>-19717</v>
      </c>
      <c r="J47" s="85">
        <v>0</v>
      </c>
      <c r="K47" s="85">
        <v>-1577</v>
      </c>
      <c r="L47" s="85">
        <v>-21294</v>
      </c>
      <c r="M47" s="91">
        <v>-21294</v>
      </c>
    </row>
    <row r="48" spans="1:13" ht="20.100000000000001" customHeight="1" x14ac:dyDescent="0.2">
      <c r="A48" s="54" t="s">
        <v>559</v>
      </c>
      <c r="B48" s="54">
        <f t="shared" si="1"/>
        <v>1</v>
      </c>
      <c r="C48" s="83" t="s">
        <v>573</v>
      </c>
      <c r="D48" s="83" t="s">
        <v>850</v>
      </c>
      <c r="E48" s="84">
        <v>46030</v>
      </c>
      <c r="F48" s="83" t="s">
        <v>787</v>
      </c>
      <c r="G48" s="83" t="s">
        <v>16</v>
      </c>
      <c r="H48" s="83" t="s">
        <v>112</v>
      </c>
      <c r="I48" s="85">
        <v>-106116</v>
      </c>
      <c r="J48" s="85">
        <v>0</v>
      </c>
      <c r="K48" s="85">
        <v>-8489</v>
      </c>
      <c r="L48" s="85">
        <v>-114605</v>
      </c>
      <c r="M48" s="91">
        <v>-114605</v>
      </c>
    </row>
    <row r="49" spans="1:13" ht="20.100000000000001" customHeight="1" x14ac:dyDescent="0.2">
      <c r="A49" s="54" t="s">
        <v>559</v>
      </c>
      <c r="B49" s="54">
        <f t="shared" si="1"/>
        <v>1</v>
      </c>
      <c r="C49" s="83" t="s">
        <v>573</v>
      </c>
      <c r="D49" s="83" t="s">
        <v>851</v>
      </c>
      <c r="E49" s="84">
        <v>46030</v>
      </c>
      <c r="F49" s="83" t="s">
        <v>787</v>
      </c>
      <c r="G49" s="83" t="s">
        <v>16</v>
      </c>
      <c r="H49" s="83" t="s">
        <v>113</v>
      </c>
      <c r="I49" s="85">
        <v>-22340</v>
      </c>
      <c r="J49" s="85">
        <v>0</v>
      </c>
      <c r="K49" s="85">
        <v>-1787</v>
      </c>
      <c r="L49" s="85">
        <v>-24127</v>
      </c>
      <c r="M49" s="91">
        <v>-24127</v>
      </c>
    </row>
    <row r="50" spans="1:13" ht="20.100000000000001" customHeight="1" x14ac:dyDescent="0.2">
      <c r="A50" s="54" t="s">
        <v>559</v>
      </c>
      <c r="B50" s="54">
        <f t="shared" si="1"/>
        <v>1</v>
      </c>
      <c r="C50" s="83" t="s">
        <v>574</v>
      </c>
      <c r="D50" s="83" t="s">
        <v>852</v>
      </c>
      <c r="E50" s="84">
        <v>46030</v>
      </c>
      <c r="F50" s="83" t="s">
        <v>787</v>
      </c>
      <c r="G50" s="83" t="s">
        <v>16</v>
      </c>
      <c r="H50" s="83" t="s">
        <v>114</v>
      </c>
      <c r="I50" s="85">
        <v>-39434</v>
      </c>
      <c r="J50" s="85">
        <v>0</v>
      </c>
      <c r="K50" s="85">
        <v>-3155</v>
      </c>
      <c r="L50" s="85">
        <v>-42589</v>
      </c>
      <c r="M50" s="91">
        <v>-42589</v>
      </c>
    </row>
    <row r="51" spans="1:13" ht="20.100000000000001" customHeight="1" x14ac:dyDescent="0.2">
      <c r="A51" s="54" t="s">
        <v>559</v>
      </c>
      <c r="B51" s="54">
        <f t="shared" si="1"/>
        <v>1</v>
      </c>
      <c r="C51" s="83" t="s">
        <v>574</v>
      </c>
      <c r="D51" s="83" t="s">
        <v>853</v>
      </c>
      <c r="E51" s="84">
        <v>46031</v>
      </c>
      <c r="F51" s="83" t="s">
        <v>787</v>
      </c>
      <c r="G51" s="83" t="s">
        <v>16</v>
      </c>
      <c r="H51" s="83" t="s">
        <v>116</v>
      </c>
      <c r="I51" s="85">
        <v>-37664</v>
      </c>
      <c r="J51" s="85">
        <v>0</v>
      </c>
      <c r="K51" s="85">
        <v>-3013</v>
      </c>
      <c r="L51" s="85">
        <v>-40677</v>
      </c>
      <c r="M51" s="91">
        <v>-40677</v>
      </c>
    </row>
    <row r="52" spans="1:13" ht="20.100000000000001" customHeight="1" x14ac:dyDescent="0.2">
      <c r="A52" s="54" t="s">
        <v>559</v>
      </c>
      <c r="B52" s="54">
        <f t="shared" si="1"/>
        <v>1</v>
      </c>
      <c r="C52" s="83" t="s">
        <v>573</v>
      </c>
      <c r="D52" s="83" t="s">
        <v>854</v>
      </c>
      <c r="E52" s="84">
        <v>46032</v>
      </c>
      <c r="F52" s="83" t="s">
        <v>787</v>
      </c>
      <c r="G52" s="83" t="s">
        <v>16</v>
      </c>
      <c r="H52" s="83" t="s">
        <v>121</v>
      </c>
      <c r="I52" s="85">
        <v>-19717</v>
      </c>
      <c r="J52" s="85">
        <v>0</v>
      </c>
      <c r="K52" s="85">
        <v>-1577</v>
      </c>
      <c r="L52" s="85">
        <v>-21294</v>
      </c>
      <c r="M52" s="91">
        <v>-21294</v>
      </c>
    </row>
    <row r="53" spans="1:13" ht="20.100000000000001" customHeight="1" x14ac:dyDescent="0.2">
      <c r="A53" s="54" t="s">
        <v>559</v>
      </c>
      <c r="B53" s="54">
        <f t="shared" si="1"/>
        <v>1</v>
      </c>
      <c r="C53" s="83" t="s">
        <v>574</v>
      </c>
      <c r="D53" s="83" t="s">
        <v>855</v>
      </c>
      <c r="E53" s="84">
        <v>46033</v>
      </c>
      <c r="F53" s="83" t="s">
        <v>787</v>
      </c>
      <c r="G53" s="83" t="s">
        <v>16</v>
      </c>
      <c r="H53" s="83" t="s">
        <v>122</v>
      </c>
      <c r="I53" s="85">
        <v>-75328</v>
      </c>
      <c r="J53" s="85">
        <v>0</v>
      </c>
      <c r="K53" s="85">
        <v>-6026</v>
      </c>
      <c r="L53" s="85">
        <v>-81354</v>
      </c>
      <c r="M53" s="91">
        <v>-81354</v>
      </c>
    </row>
    <row r="54" spans="1:13" ht="20.100000000000001" customHeight="1" x14ac:dyDescent="0.2">
      <c r="A54" s="54" t="s">
        <v>559</v>
      </c>
      <c r="B54" s="54">
        <f t="shared" si="1"/>
        <v>1</v>
      </c>
      <c r="C54" s="83" t="s">
        <v>574</v>
      </c>
      <c r="D54" s="83" t="s">
        <v>856</v>
      </c>
      <c r="E54" s="84">
        <v>46033</v>
      </c>
      <c r="F54" s="83" t="s">
        <v>787</v>
      </c>
      <c r="G54" s="83" t="s">
        <v>16</v>
      </c>
      <c r="H54" s="83" t="s">
        <v>123</v>
      </c>
      <c r="I54" s="85">
        <v>-39434</v>
      </c>
      <c r="J54" s="85">
        <v>0</v>
      </c>
      <c r="K54" s="85">
        <v>-3155</v>
      </c>
      <c r="L54" s="85">
        <v>-42589</v>
      </c>
      <c r="M54" s="91">
        <v>-42589</v>
      </c>
    </row>
    <row r="55" spans="1:13" ht="20.100000000000001" customHeight="1" x14ac:dyDescent="0.2">
      <c r="A55" s="54" t="s">
        <v>559</v>
      </c>
      <c r="B55" s="54">
        <f t="shared" si="1"/>
        <v>1</v>
      </c>
      <c r="C55" s="89">
        <v>238</v>
      </c>
      <c r="D55" s="83" t="s">
        <v>857</v>
      </c>
      <c r="E55" s="84">
        <v>46033</v>
      </c>
      <c r="F55" s="83" t="s">
        <v>788</v>
      </c>
      <c r="G55" s="83" t="s">
        <v>14</v>
      </c>
      <c r="H55" s="83" t="s">
        <v>124</v>
      </c>
      <c r="I55" s="85">
        <v>-106116</v>
      </c>
      <c r="J55" s="85">
        <v>0</v>
      </c>
      <c r="K55" s="85">
        <v>-8489</v>
      </c>
      <c r="L55" s="85">
        <v>-114605</v>
      </c>
      <c r="M55" s="91">
        <v>-114605</v>
      </c>
    </row>
    <row r="56" spans="1:13" ht="20.100000000000001" customHeight="1" x14ac:dyDescent="0.2">
      <c r="A56" s="54" t="s">
        <v>559</v>
      </c>
      <c r="B56" s="54">
        <f t="shared" si="1"/>
        <v>1</v>
      </c>
      <c r="C56" s="83" t="s">
        <v>574</v>
      </c>
      <c r="D56" s="83" t="s">
        <v>858</v>
      </c>
      <c r="E56" s="84">
        <v>46034</v>
      </c>
      <c r="F56" s="83" t="s">
        <v>787</v>
      </c>
      <c r="G56" s="83" t="s">
        <v>16</v>
      </c>
      <c r="H56" s="83" t="s">
        <v>128</v>
      </c>
      <c r="I56" s="85">
        <v>-106116</v>
      </c>
      <c r="J56" s="85">
        <v>0</v>
      </c>
      <c r="K56" s="85">
        <v>-8489</v>
      </c>
      <c r="L56" s="85">
        <v>-114605</v>
      </c>
      <c r="M56" s="91">
        <v>-114605</v>
      </c>
    </row>
    <row r="57" spans="1:13" ht="20.100000000000001" customHeight="1" x14ac:dyDescent="0.2">
      <c r="A57" s="54" t="s">
        <v>559</v>
      </c>
      <c r="B57" s="54">
        <f t="shared" si="1"/>
        <v>1</v>
      </c>
      <c r="C57" s="83" t="s">
        <v>574</v>
      </c>
      <c r="D57" s="83" t="s">
        <v>859</v>
      </c>
      <c r="E57" s="84">
        <v>46034</v>
      </c>
      <c r="F57" s="83" t="s">
        <v>787</v>
      </c>
      <c r="G57" s="83" t="s">
        <v>16</v>
      </c>
      <c r="H57" s="83" t="s">
        <v>125</v>
      </c>
      <c r="I57" s="85">
        <v>-19717</v>
      </c>
      <c r="J57" s="85">
        <v>0</v>
      </c>
      <c r="K57" s="85">
        <v>-1577</v>
      </c>
      <c r="L57" s="85">
        <v>-21294</v>
      </c>
      <c r="M57" s="91">
        <v>-21294</v>
      </c>
    </row>
    <row r="58" spans="1:13" ht="20.100000000000001" customHeight="1" x14ac:dyDescent="0.2">
      <c r="A58" s="54" t="s">
        <v>559</v>
      </c>
      <c r="B58" s="54">
        <f t="shared" si="1"/>
        <v>1</v>
      </c>
      <c r="C58" s="83" t="s">
        <v>574</v>
      </c>
      <c r="D58" s="83" t="s">
        <v>860</v>
      </c>
      <c r="E58" s="84">
        <v>46034</v>
      </c>
      <c r="F58" s="83" t="s">
        <v>787</v>
      </c>
      <c r="G58" s="83" t="s">
        <v>16</v>
      </c>
      <c r="H58" s="83" t="s">
        <v>126</v>
      </c>
      <c r="I58" s="85">
        <v>-19717</v>
      </c>
      <c r="J58" s="85">
        <v>0</v>
      </c>
      <c r="K58" s="85">
        <v>-1577</v>
      </c>
      <c r="L58" s="85">
        <v>-21294</v>
      </c>
      <c r="M58" s="91">
        <v>-21294</v>
      </c>
    </row>
    <row r="59" spans="1:13" ht="20.100000000000001" customHeight="1" x14ac:dyDescent="0.2">
      <c r="A59" s="54" t="s">
        <v>559</v>
      </c>
      <c r="B59" s="54">
        <f t="shared" si="1"/>
        <v>1</v>
      </c>
      <c r="C59" s="83" t="s">
        <v>574</v>
      </c>
      <c r="D59" s="83" t="s">
        <v>861</v>
      </c>
      <c r="E59" s="84">
        <v>46034</v>
      </c>
      <c r="F59" s="83" t="s">
        <v>787</v>
      </c>
      <c r="G59" s="83" t="s">
        <v>16</v>
      </c>
      <c r="H59" s="83" t="s">
        <v>127</v>
      </c>
      <c r="I59" s="85">
        <v>-19717</v>
      </c>
      <c r="J59" s="85">
        <v>0</v>
      </c>
      <c r="K59" s="85">
        <v>-1577</v>
      </c>
      <c r="L59" s="85">
        <v>-21294</v>
      </c>
      <c r="M59" s="91">
        <v>-21294</v>
      </c>
    </row>
    <row r="60" spans="1:13" ht="20.100000000000001" customHeight="1" x14ac:dyDescent="0.2">
      <c r="A60" s="54" t="s">
        <v>559</v>
      </c>
      <c r="B60" s="54">
        <f t="shared" si="1"/>
        <v>1</v>
      </c>
      <c r="C60" s="83" t="s">
        <v>574</v>
      </c>
      <c r="D60" s="83" t="s">
        <v>862</v>
      </c>
      <c r="E60" s="84">
        <v>46034</v>
      </c>
      <c r="F60" s="83" t="s">
        <v>787</v>
      </c>
      <c r="G60" s="83" t="s">
        <v>16</v>
      </c>
      <c r="H60" s="83" t="s">
        <v>129</v>
      </c>
      <c r="I60" s="85">
        <v>-39434</v>
      </c>
      <c r="J60" s="85">
        <v>0</v>
      </c>
      <c r="K60" s="85">
        <v>-3155</v>
      </c>
      <c r="L60" s="85">
        <v>-42589</v>
      </c>
      <c r="M60" s="91">
        <v>-42589</v>
      </c>
    </row>
    <row r="61" spans="1:13" ht="20.100000000000001" customHeight="1" x14ac:dyDescent="0.2">
      <c r="A61" s="54" t="s">
        <v>559</v>
      </c>
      <c r="B61" s="54">
        <f t="shared" si="1"/>
        <v>1</v>
      </c>
      <c r="C61" s="83" t="s">
        <v>574</v>
      </c>
      <c r="D61" s="83" t="s">
        <v>863</v>
      </c>
      <c r="E61" s="84">
        <v>46036</v>
      </c>
      <c r="F61" s="83" t="s">
        <v>787</v>
      </c>
      <c r="G61" s="83" t="s">
        <v>16</v>
      </c>
      <c r="H61" s="83" t="s">
        <v>135</v>
      </c>
      <c r="I61" s="85">
        <v>-212232</v>
      </c>
      <c r="J61" s="85">
        <v>0</v>
      </c>
      <c r="K61" s="85">
        <v>-16979</v>
      </c>
      <c r="L61" s="85">
        <v>-229211</v>
      </c>
      <c r="M61" s="91">
        <v>-229211</v>
      </c>
    </row>
    <row r="62" spans="1:13" ht="20.100000000000001" customHeight="1" x14ac:dyDescent="0.2">
      <c r="A62" s="54" t="s">
        <v>559</v>
      </c>
      <c r="B62" s="54">
        <f t="shared" si="1"/>
        <v>1</v>
      </c>
      <c r="C62" s="83" t="s">
        <v>574</v>
      </c>
      <c r="D62" s="83" t="s">
        <v>864</v>
      </c>
      <c r="E62" s="84">
        <v>46036</v>
      </c>
      <c r="F62" s="83" t="s">
        <v>787</v>
      </c>
      <c r="G62" s="83" t="s">
        <v>16</v>
      </c>
      <c r="H62" s="83" t="s">
        <v>136</v>
      </c>
      <c r="I62" s="85">
        <v>-19717</v>
      </c>
      <c r="J62" s="85">
        <v>0</v>
      </c>
      <c r="K62" s="85">
        <v>-1577</v>
      </c>
      <c r="L62" s="85">
        <v>-21294</v>
      </c>
      <c r="M62" s="91">
        <v>-21294</v>
      </c>
    </row>
    <row r="63" spans="1:13" ht="20.100000000000001" customHeight="1" x14ac:dyDescent="0.2">
      <c r="A63" s="54" t="s">
        <v>559</v>
      </c>
      <c r="B63" s="54">
        <f t="shared" si="1"/>
        <v>1</v>
      </c>
      <c r="C63" s="83" t="s">
        <v>574</v>
      </c>
      <c r="D63" s="83" t="s">
        <v>865</v>
      </c>
      <c r="E63" s="84">
        <v>46036</v>
      </c>
      <c r="F63" s="83" t="s">
        <v>787</v>
      </c>
      <c r="G63" s="83" t="s">
        <v>16</v>
      </c>
      <c r="H63" s="83" t="s">
        <v>137</v>
      </c>
      <c r="I63" s="85">
        <v>-37664</v>
      </c>
      <c r="J63" s="85">
        <v>0</v>
      </c>
      <c r="K63" s="85">
        <v>-3013</v>
      </c>
      <c r="L63" s="85">
        <v>-40677</v>
      </c>
      <c r="M63" s="91">
        <v>-40677</v>
      </c>
    </row>
    <row r="64" spans="1:13" ht="20.100000000000001" customHeight="1" x14ac:dyDescent="0.2">
      <c r="A64" s="54" t="s">
        <v>559</v>
      </c>
      <c r="B64" s="54">
        <f t="shared" si="1"/>
        <v>1</v>
      </c>
      <c r="C64" s="83" t="s">
        <v>574</v>
      </c>
      <c r="D64" s="83" t="s">
        <v>866</v>
      </c>
      <c r="E64" s="84">
        <v>46036</v>
      </c>
      <c r="F64" s="83" t="s">
        <v>787</v>
      </c>
      <c r="G64" s="83" t="s">
        <v>16</v>
      </c>
      <c r="H64" s="83" t="s">
        <v>134</v>
      </c>
      <c r="I64" s="85">
        <v>-19717</v>
      </c>
      <c r="J64" s="85">
        <v>0</v>
      </c>
      <c r="K64" s="85">
        <v>-1577</v>
      </c>
      <c r="L64" s="85">
        <v>-21294</v>
      </c>
      <c r="M64" s="91">
        <v>-21294</v>
      </c>
    </row>
    <row r="65" spans="1:13" ht="20.100000000000001" customHeight="1" x14ac:dyDescent="0.2">
      <c r="A65" s="54" t="s">
        <v>559</v>
      </c>
      <c r="B65" s="54">
        <f t="shared" si="1"/>
        <v>1</v>
      </c>
      <c r="C65" s="83" t="s">
        <v>570</v>
      </c>
      <c r="D65" s="83" t="s">
        <v>867</v>
      </c>
      <c r="E65" s="84">
        <v>46041</v>
      </c>
      <c r="F65" s="83" t="s">
        <v>789</v>
      </c>
      <c r="G65" s="83" t="s">
        <v>17</v>
      </c>
      <c r="H65" s="83" t="s">
        <v>142</v>
      </c>
      <c r="I65" s="85">
        <v>-37664</v>
      </c>
      <c r="J65" s="85">
        <v>0</v>
      </c>
      <c r="K65" s="85">
        <v>-3013</v>
      </c>
      <c r="L65" s="85">
        <v>-40677</v>
      </c>
      <c r="M65" s="91">
        <v>-40677</v>
      </c>
    </row>
    <row r="66" spans="1:13" ht="20.100000000000001" customHeight="1" x14ac:dyDescent="0.2">
      <c r="A66" s="54" t="s">
        <v>559</v>
      </c>
      <c r="B66" s="54">
        <f t="shared" si="1"/>
        <v>1</v>
      </c>
      <c r="C66" s="89"/>
      <c r="D66" s="83" t="s">
        <v>868</v>
      </c>
      <c r="E66" s="84">
        <v>46042</v>
      </c>
      <c r="F66" s="83" t="s">
        <v>788</v>
      </c>
      <c r="G66" s="83" t="s">
        <v>14</v>
      </c>
      <c r="H66" s="83" t="s">
        <v>147</v>
      </c>
      <c r="I66" s="85">
        <v>-106116</v>
      </c>
      <c r="J66" s="85">
        <v>0</v>
      </c>
      <c r="K66" s="85">
        <v>-8489</v>
      </c>
      <c r="L66" s="85">
        <v>-114605</v>
      </c>
      <c r="M66" s="91">
        <v>-114605</v>
      </c>
    </row>
    <row r="67" spans="1:13" ht="20.100000000000001" customHeight="1" x14ac:dyDescent="0.2">
      <c r="A67" s="54" t="s">
        <v>559</v>
      </c>
      <c r="B67" s="54">
        <f t="shared" si="1"/>
        <v>1</v>
      </c>
      <c r="C67" s="83" t="s">
        <v>574</v>
      </c>
      <c r="D67" s="83" t="s">
        <v>869</v>
      </c>
      <c r="E67" s="84">
        <v>46042</v>
      </c>
      <c r="F67" s="83" t="s">
        <v>787</v>
      </c>
      <c r="G67" s="83" t="s">
        <v>16</v>
      </c>
      <c r="H67" s="83" t="s">
        <v>145</v>
      </c>
      <c r="I67" s="85">
        <v>-37664</v>
      </c>
      <c r="J67" s="85">
        <v>0</v>
      </c>
      <c r="K67" s="85">
        <v>-3013</v>
      </c>
      <c r="L67" s="85">
        <v>-40677</v>
      </c>
      <c r="M67" s="91">
        <v>-40677</v>
      </c>
    </row>
    <row r="68" spans="1:13" ht="20.100000000000001" customHeight="1" x14ac:dyDescent="0.2">
      <c r="A68" s="54" t="s">
        <v>559</v>
      </c>
      <c r="B68" s="54">
        <f t="shared" ref="B68:B99" si="2">MONTH(E68)</f>
        <v>1</v>
      </c>
      <c r="C68" s="83" t="s">
        <v>574</v>
      </c>
      <c r="D68" s="83" t="s">
        <v>870</v>
      </c>
      <c r="E68" s="84">
        <v>46042</v>
      </c>
      <c r="F68" s="83" t="s">
        <v>787</v>
      </c>
      <c r="G68" s="83" t="s">
        <v>16</v>
      </c>
      <c r="H68" s="83" t="s">
        <v>146</v>
      </c>
      <c r="I68" s="85">
        <v>-19717</v>
      </c>
      <c r="J68" s="85">
        <v>0</v>
      </c>
      <c r="K68" s="85">
        <v>-1577</v>
      </c>
      <c r="L68" s="85">
        <v>-21294</v>
      </c>
      <c r="M68" s="91">
        <v>-21294</v>
      </c>
    </row>
    <row r="69" spans="1:13" ht="20.100000000000001" customHeight="1" x14ac:dyDescent="0.2">
      <c r="A69" s="54" t="s">
        <v>559</v>
      </c>
      <c r="B69" s="54">
        <f t="shared" si="2"/>
        <v>1</v>
      </c>
      <c r="C69" s="83" t="s">
        <v>574</v>
      </c>
      <c r="D69" s="83" t="s">
        <v>871</v>
      </c>
      <c r="E69" s="84">
        <v>46043</v>
      </c>
      <c r="F69" s="83" t="s">
        <v>787</v>
      </c>
      <c r="G69" s="83" t="s">
        <v>16</v>
      </c>
      <c r="H69" s="83" t="s">
        <v>153</v>
      </c>
      <c r="I69" s="85">
        <v>-37664</v>
      </c>
      <c r="J69" s="85">
        <v>0</v>
      </c>
      <c r="K69" s="85">
        <v>-3013</v>
      </c>
      <c r="L69" s="85">
        <v>-40677</v>
      </c>
      <c r="M69" s="91">
        <v>-40677</v>
      </c>
    </row>
    <row r="70" spans="1:13" ht="20.100000000000001" customHeight="1" x14ac:dyDescent="0.2">
      <c r="A70" s="54" t="s">
        <v>559</v>
      </c>
      <c r="B70" s="54">
        <f t="shared" si="2"/>
        <v>1</v>
      </c>
      <c r="C70" s="83" t="s">
        <v>571</v>
      </c>
      <c r="D70" s="83" t="s">
        <v>872</v>
      </c>
      <c r="E70" s="84">
        <v>46043</v>
      </c>
      <c r="F70" s="83" t="s">
        <v>789</v>
      </c>
      <c r="G70" s="83" t="s">
        <v>17</v>
      </c>
      <c r="H70" s="83" t="s">
        <v>152</v>
      </c>
      <c r="I70" s="85">
        <v>-92652</v>
      </c>
      <c r="J70" s="85">
        <v>0</v>
      </c>
      <c r="K70" s="85">
        <v>-7412</v>
      </c>
      <c r="L70" s="85">
        <v>-100064</v>
      </c>
      <c r="M70" s="91">
        <v>-100064</v>
      </c>
    </row>
    <row r="71" spans="1:13" ht="20.100000000000001" customHeight="1" x14ac:dyDescent="0.2">
      <c r="A71" s="54" t="s">
        <v>559</v>
      </c>
      <c r="B71" s="54">
        <f t="shared" si="2"/>
        <v>1</v>
      </c>
      <c r="C71" s="83" t="s">
        <v>574</v>
      </c>
      <c r="D71" s="83" t="s">
        <v>873</v>
      </c>
      <c r="E71" s="84">
        <v>46044</v>
      </c>
      <c r="F71" s="83" t="s">
        <v>787</v>
      </c>
      <c r="G71" s="83" t="s">
        <v>16</v>
      </c>
      <c r="H71" s="83" t="s">
        <v>156</v>
      </c>
      <c r="I71" s="85">
        <v>-19717</v>
      </c>
      <c r="J71" s="85">
        <v>0</v>
      </c>
      <c r="K71" s="85">
        <v>-1577</v>
      </c>
      <c r="L71" s="85">
        <v>-21294</v>
      </c>
      <c r="M71" s="91">
        <v>-21294</v>
      </c>
    </row>
    <row r="72" spans="1:13" ht="20.100000000000001" customHeight="1" x14ac:dyDescent="0.2">
      <c r="A72" s="54" t="s">
        <v>559</v>
      </c>
      <c r="B72" s="54">
        <f t="shared" si="2"/>
        <v>1</v>
      </c>
      <c r="C72" s="83" t="s">
        <v>574</v>
      </c>
      <c r="D72" s="83" t="s">
        <v>874</v>
      </c>
      <c r="E72" s="84">
        <v>46044</v>
      </c>
      <c r="F72" s="83" t="s">
        <v>787</v>
      </c>
      <c r="G72" s="83" t="s">
        <v>16</v>
      </c>
      <c r="H72" s="83" t="s">
        <v>157</v>
      </c>
      <c r="I72" s="85">
        <v>-19717</v>
      </c>
      <c r="J72" s="85">
        <v>0</v>
      </c>
      <c r="K72" s="85">
        <v>-1577</v>
      </c>
      <c r="L72" s="85">
        <v>-21294</v>
      </c>
      <c r="M72" s="91">
        <v>-21294</v>
      </c>
    </row>
    <row r="73" spans="1:13" ht="20.100000000000001" customHeight="1" x14ac:dyDescent="0.2">
      <c r="A73" s="54" t="s">
        <v>559</v>
      </c>
      <c r="B73" s="54">
        <f t="shared" si="2"/>
        <v>1</v>
      </c>
      <c r="C73" s="83" t="s">
        <v>574</v>
      </c>
      <c r="D73" s="83" t="s">
        <v>875</v>
      </c>
      <c r="E73" s="84">
        <v>46045</v>
      </c>
      <c r="F73" s="83" t="s">
        <v>787</v>
      </c>
      <c r="G73" s="83" t="s">
        <v>16</v>
      </c>
      <c r="H73" s="83" t="s">
        <v>158</v>
      </c>
      <c r="I73" s="85">
        <v>-61768</v>
      </c>
      <c r="J73" s="85">
        <v>0</v>
      </c>
      <c r="K73" s="85">
        <v>-4941</v>
      </c>
      <c r="L73" s="85">
        <v>-66709</v>
      </c>
      <c r="M73" s="91">
        <v>-66709</v>
      </c>
    </row>
    <row r="74" spans="1:13" ht="20.100000000000001" customHeight="1" x14ac:dyDescent="0.2">
      <c r="A74" s="54" t="s">
        <v>559</v>
      </c>
      <c r="B74" s="54">
        <f t="shared" si="2"/>
        <v>1</v>
      </c>
      <c r="C74" s="83" t="s">
        <v>574</v>
      </c>
      <c r="D74" s="83" t="s">
        <v>876</v>
      </c>
      <c r="E74" s="84">
        <v>46046</v>
      </c>
      <c r="F74" s="83" t="s">
        <v>787</v>
      </c>
      <c r="G74" s="83" t="s">
        <v>16</v>
      </c>
      <c r="H74" s="83" t="s">
        <v>163</v>
      </c>
      <c r="I74" s="85">
        <v>-37664</v>
      </c>
      <c r="J74" s="85">
        <v>0</v>
      </c>
      <c r="K74" s="85">
        <v>-3013</v>
      </c>
      <c r="L74" s="85">
        <v>-40677</v>
      </c>
      <c r="M74" s="91">
        <v>-40677</v>
      </c>
    </row>
    <row r="75" spans="1:13" ht="20.100000000000001" customHeight="1" x14ac:dyDescent="0.2">
      <c r="A75" s="54" t="s">
        <v>559</v>
      </c>
      <c r="B75" s="54">
        <f t="shared" si="2"/>
        <v>1</v>
      </c>
      <c r="C75" s="83" t="s">
        <v>574</v>
      </c>
      <c r="D75" s="83" t="s">
        <v>877</v>
      </c>
      <c r="E75" s="84">
        <v>46046</v>
      </c>
      <c r="F75" s="83" t="s">
        <v>787</v>
      </c>
      <c r="G75" s="83" t="s">
        <v>16</v>
      </c>
      <c r="H75" s="83" t="s">
        <v>165</v>
      </c>
      <c r="I75" s="85">
        <v>-30884</v>
      </c>
      <c r="J75" s="85">
        <v>0</v>
      </c>
      <c r="K75" s="85">
        <v>-2471</v>
      </c>
      <c r="L75" s="85">
        <v>-33355</v>
      </c>
      <c r="M75" s="91">
        <v>-33355</v>
      </c>
    </row>
    <row r="76" spans="1:13" ht="20.100000000000001" customHeight="1" x14ac:dyDescent="0.2">
      <c r="A76" s="54" t="s">
        <v>559</v>
      </c>
      <c r="B76" s="54">
        <f t="shared" si="2"/>
        <v>1</v>
      </c>
      <c r="C76" s="83" t="s">
        <v>574</v>
      </c>
      <c r="D76" s="83" t="s">
        <v>878</v>
      </c>
      <c r="E76" s="84">
        <v>46046</v>
      </c>
      <c r="F76" s="83" t="s">
        <v>787</v>
      </c>
      <c r="G76" s="83" t="s">
        <v>16</v>
      </c>
      <c r="H76" s="83" t="s">
        <v>164</v>
      </c>
      <c r="I76" s="85">
        <v>-57381</v>
      </c>
      <c r="J76" s="85">
        <v>0</v>
      </c>
      <c r="K76" s="85">
        <v>-4590</v>
      </c>
      <c r="L76" s="85">
        <v>-61971</v>
      </c>
      <c r="M76" s="91">
        <v>-61971</v>
      </c>
    </row>
    <row r="77" spans="1:13" ht="20.100000000000001" customHeight="1" x14ac:dyDescent="0.2">
      <c r="A77" s="54" t="s">
        <v>559</v>
      </c>
      <c r="B77" s="54">
        <f t="shared" si="2"/>
        <v>1</v>
      </c>
      <c r="C77" s="83" t="s">
        <v>574</v>
      </c>
      <c r="D77" s="83" t="s">
        <v>879</v>
      </c>
      <c r="E77" s="84">
        <v>46047</v>
      </c>
      <c r="F77" s="83" t="s">
        <v>787</v>
      </c>
      <c r="G77" s="83" t="s">
        <v>16</v>
      </c>
      <c r="H77" s="83" t="s">
        <v>166</v>
      </c>
      <c r="I77" s="85">
        <v>-19717</v>
      </c>
      <c r="J77" s="85">
        <v>0</v>
      </c>
      <c r="K77" s="85">
        <v>-1577</v>
      </c>
      <c r="L77" s="85">
        <v>-21294</v>
      </c>
      <c r="M77" s="91">
        <v>-21294</v>
      </c>
    </row>
    <row r="78" spans="1:13" ht="20.100000000000001" customHeight="1" x14ac:dyDescent="0.2">
      <c r="A78" s="54" t="s">
        <v>559</v>
      </c>
      <c r="B78" s="54">
        <f t="shared" si="2"/>
        <v>1</v>
      </c>
      <c r="C78" s="83" t="s">
        <v>574</v>
      </c>
      <c r="D78" s="83" t="s">
        <v>880</v>
      </c>
      <c r="E78" s="84">
        <v>46047</v>
      </c>
      <c r="F78" s="83" t="s">
        <v>787</v>
      </c>
      <c r="G78" s="83" t="s">
        <v>16</v>
      </c>
      <c r="H78" s="83" t="s">
        <v>170</v>
      </c>
      <c r="I78" s="85">
        <v>-19717</v>
      </c>
      <c r="J78" s="85">
        <v>0</v>
      </c>
      <c r="K78" s="85">
        <v>-1577</v>
      </c>
      <c r="L78" s="85">
        <v>-21294</v>
      </c>
      <c r="M78" s="91">
        <v>-21294</v>
      </c>
    </row>
    <row r="79" spans="1:13" ht="20.100000000000001" customHeight="1" x14ac:dyDescent="0.2">
      <c r="A79" s="54" t="s">
        <v>559</v>
      </c>
      <c r="B79" s="54">
        <f t="shared" si="2"/>
        <v>1</v>
      </c>
      <c r="C79" s="83" t="s">
        <v>574</v>
      </c>
      <c r="D79" s="83" t="s">
        <v>881</v>
      </c>
      <c r="E79" s="84">
        <v>46047</v>
      </c>
      <c r="F79" s="83" t="s">
        <v>787</v>
      </c>
      <c r="G79" s="83" t="s">
        <v>16</v>
      </c>
      <c r="H79" s="83" t="s">
        <v>167</v>
      </c>
      <c r="I79" s="85">
        <v>-39434</v>
      </c>
      <c r="J79" s="85">
        <v>0</v>
      </c>
      <c r="K79" s="85">
        <v>-3155</v>
      </c>
      <c r="L79" s="85">
        <v>-42589</v>
      </c>
      <c r="M79" s="91">
        <v>-42589</v>
      </c>
    </row>
    <row r="80" spans="1:13" ht="20.100000000000001" customHeight="1" x14ac:dyDescent="0.2">
      <c r="A80" s="54" t="s">
        <v>559</v>
      </c>
      <c r="B80" s="54">
        <f t="shared" si="2"/>
        <v>1</v>
      </c>
      <c r="C80" s="83" t="s">
        <v>574</v>
      </c>
      <c r="D80" s="83" t="s">
        <v>882</v>
      </c>
      <c r="E80" s="84">
        <v>46047</v>
      </c>
      <c r="F80" s="83" t="s">
        <v>787</v>
      </c>
      <c r="G80" s="83" t="s">
        <v>16</v>
      </c>
      <c r="H80" s="83" t="s">
        <v>168</v>
      </c>
      <c r="I80" s="85">
        <v>-212232</v>
      </c>
      <c r="J80" s="85">
        <v>0</v>
      </c>
      <c r="K80" s="85">
        <v>-16979</v>
      </c>
      <c r="L80" s="85">
        <v>-229211</v>
      </c>
      <c r="M80" s="91">
        <v>-229211</v>
      </c>
    </row>
    <row r="81" spans="1:13" ht="20.100000000000001" customHeight="1" x14ac:dyDescent="0.2">
      <c r="A81" s="54" t="s">
        <v>559</v>
      </c>
      <c r="B81" s="54">
        <f t="shared" si="2"/>
        <v>1</v>
      </c>
      <c r="C81" s="83" t="s">
        <v>574</v>
      </c>
      <c r="D81" s="83" t="s">
        <v>883</v>
      </c>
      <c r="E81" s="84">
        <v>46047</v>
      </c>
      <c r="F81" s="83" t="s">
        <v>787</v>
      </c>
      <c r="G81" s="83" t="s">
        <v>16</v>
      </c>
      <c r="H81" s="83" t="s">
        <v>169</v>
      </c>
      <c r="I81" s="85">
        <v>-106116</v>
      </c>
      <c r="J81" s="85">
        <v>0</v>
      </c>
      <c r="K81" s="85">
        <v>-8489</v>
      </c>
      <c r="L81" s="85">
        <v>-114605</v>
      </c>
      <c r="M81" s="91">
        <v>-114605</v>
      </c>
    </row>
    <row r="82" spans="1:13" ht="20.100000000000001" customHeight="1" x14ac:dyDescent="0.2">
      <c r="A82" s="54" t="s">
        <v>559</v>
      </c>
      <c r="B82" s="54">
        <f t="shared" si="2"/>
        <v>1</v>
      </c>
      <c r="C82" s="83" t="s">
        <v>574</v>
      </c>
      <c r="D82" s="83" t="s">
        <v>884</v>
      </c>
      <c r="E82" s="84">
        <v>46048</v>
      </c>
      <c r="F82" s="83" t="s">
        <v>787</v>
      </c>
      <c r="G82" s="83" t="s">
        <v>16</v>
      </c>
      <c r="H82" s="83" t="s">
        <v>171</v>
      </c>
      <c r="I82" s="85">
        <v>-30884</v>
      </c>
      <c r="J82" s="85">
        <v>0</v>
      </c>
      <c r="K82" s="85">
        <v>-2471</v>
      </c>
      <c r="L82" s="85">
        <v>-33355</v>
      </c>
      <c r="M82" s="91">
        <v>-33355</v>
      </c>
    </row>
    <row r="83" spans="1:13" ht="20.100000000000001" customHeight="1" x14ac:dyDescent="0.2">
      <c r="A83" s="54" t="s">
        <v>559</v>
      </c>
      <c r="B83" s="54">
        <f t="shared" si="2"/>
        <v>1</v>
      </c>
      <c r="C83" s="83" t="s">
        <v>574</v>
      </c>
      <c r="D83" s="83" t="s">
        <v>885</v>
      </c>
      <c r="E83" s="84">
        <v>46048</v>
      </c>
      <c r="F83" s="83" t="s">
        <v>787</v>
      </c>
      <c r="G83" s="83" t="s">
        <v>16</v>
      </c>
      <c r="H83" s="83" t="s">
        <v>172</v>
      </c>
      <c r="I83" s="85">
        <v>-59151</v>
      </c>
      <c r="J83" s="85">
        <v>0</v>
      </c>
      <c r="K83" s="85">
        <v>-4732</v>
      </c>
      <c r="L83" s="85">
        <v>-63883</v>
      </c>
      <c r="M83" s="91">
        <v>-63883</v>
      </c>
    </row>
    <row r="84" spans="1:13" ht="20.100000000000001" customHeight="1" x14ac:dyDescent="0.2">
      <c r="A84" s="54" t="s">
        <v>559</v>
      </c>
      <c r="B84" s="54">
        <f t="shared" si="2"/>
        <v>1</v>
      </c>
      <c r="C84" s="83" t="s">
        <v>574</v>
      </c>
      <c r="D84" s="83" t="s">
        <v>886</v>
      </c>
      <c r="E84" s="84">
        <v>46049</v>
      </c>
      <c r="F84" s="83" t="s">
        <v>787</v>
      </c>
      <c r="G84" s="83" t="s">
        <v>16</v>
      </c>
      <c r="H84" s="83" t="s">
        <v>177</v>
      </c>
      <c r="I84" s="85">
        <v>-16759</v>
      </c>
      <c r="J84" s="85">
        <v>0</v>
      </c>
      <c r="K84" s="85">
        <v>-1341</v>
      </c>
      <c r="L84" s="85">
        <v>-18100</v>
      </c>
      <c r="M84" s="91">
        <v>-18100</v>
      </c>
    </row>
    <row r="85" spans="1:13" ht="20.100000000000001" customHeight="1" x14ac:dyDescent="0.2">
      <c r="A85" s="54" t="s">
        <v>559</v>
      </c>
      <c r="B85" s="54">
        <f t="shared" si="2"/>
        <v>1</v>
      </c>
      <c r="C85" s="83" t="s">
        <v>574</v>
      </c>
      <c r="D85" s="83" t="s">
        <v>887</v>
      </c>
      <c r="E85" s="84">
        <v>46049</v>
      </c>
      <c r="F85" s="83" t="s">
        <v>787</v>
      </c>
      <c r="G85" s="83" t="s">
        <v>16</v>
      </c>
      <c r="H85" s="83" t="s">
        <v>175</v>
      </c>
      <c r="I85" s="85">
        <v>-106116</v>
      </c>
      <c r="J85" s="85">
        <v>0</v>
      </c>
      <c r="K85" s="85">
        <v>-8489</v>
      </c>
      <c r="L85" s="85">
        <v>-114605</v>
      </c>
      <c r="M85" s="91">
        <v>-114605</v>
      </c>
    </row>
    <row r="86" spans="1:13" ht="20.100000000000001" customHeight="1" x14ac:dyDescent="0.2">
      <c r="A86" s="54" t="s">
        <v>559</v>
      </c>
      <c r="B86" s="54">
        <f t="shared" si="2"/>
        <v>1</v>
      </c>
      <c r="C86" s="83" t="s">
        <v>574</v>
      </c>
      <c r="D86" s="83" t="s">
        <v>888</v>
      </c>
      <c r="E86" s="84">
        <v>46049</v>
      </c>
      <c r="F86" s="83" t="s">
        <v>787</v>
      </c>
      <c r="G86" s="83" t="s">
        <v>16</v>
      </c>
      <c r="H86" s="83" t="s">
        <v>176</v>
      </c>
      <c r="I86" s="85">
        <v>-30884</v>
      </c>
      <c r="J86" s="85">
        <v>0</v>
      </c>
      <c r="K86" s="85">
        <v>-2471</v>
      </c>
      <c r="L86" s="85">
        <v>-33355</v>
      </c>
      <c r="M86" s="91">
        <v>-33355</v>
      </c>
    </row>
    <row r="87" spans="1:13" ht="20.100000000000001" customHeight="1" x14ac:dyDescent="0.2">
      <c r="A87" s="54" t="s">
        <v>559</v>
      </c>
      <c r="B87" s="54">
        <f t="shared" si="2"/>
        <v>1</v>
      </c>
      <c r="C87" s="83" t="s">
        <v>574</v>
      </c>
      <c r="D87" s="83" t="s">
        <v>889</v>
      </c>
      <c r="E87" s="84">
        <v>46049</v>
      </c>
      <c r="F87" s="83" t="s">
        <v>787</v>
      </c>
      <c r="G87" s="83" t="s">
        <v>16</v>
      </c>
      <c r="H87" s="83" t="s">
        <v>178</v>
      </c>
      <c r="I87" s="85">
        <v>-30884</v>
      </c>
      <c r="J87" s="85">
        <v>0</v>
      </c>
      <c r="K87" s="85">
        <v>-2471</v>
      </c>
      <c r="L87" s="85">
        <v>-33355</v>
      </c>
      <c r="M87" s="91">
        <v>-33355</v>
      </c>
    </row>
    <row r="88" spans="1:13" ht="20.100000000000001" customHeight="1" x14ac:dyDescent="0.2">
      <c r="A88" s="54" t="s">
        <v>559</v>
      </c>
      <c r="B88" s="54">
        <f t="shared" si="2"/>
        <v>1</v>
      </c>
      <c r="C88" s="83" t="s">
        <v>574</v>
      </c>
      <c r="D88" s="83" t="s">
        <v>890</v>
      </c>
      <c r="E88" s="84">
        <v>46050</v>
      </c>
      <c r="F88" s="83" t="s">
        <v>787</v>
      </c>
      <c r="G88" s="83" t="s">
        <v>16</v>
      </c>
      <c r="H88" s="83" t="s">
        <v>186</v>
      </c>
      <c r="I88" s="85">
        <v>-30884</v>
      </c>
      <c r="J88" s="85">
        <v>0</v>
      </c>
      <c r="K88" s="85">
        <v>-2471</v>
      </c>
      <c r="L88" s="85">
        <v>-33355</v>
      </c>
      <c r="M88" s="91">
        <v>-33355</v>
      </c>
    </row>
    <row r="89" spans="1:13" ht="20.100000000000001" customHeight="1" x14ac:dyDescent="0.2">
      <c r="A89" s="54" t="s">
        <v>559</v>
      </c>
      <c r="B89" s="54">
        <f t="shared" si="2"/>
        <v>1</v>
      </c>
      <c r="C89" s="83" t="s">
        <v>574</v>
      </c>
      <c r="D89" s="83" t="s">
        <v>891</v>
      </c>
      <c r="E89" s="84">
        <v>46050</v>
      </c>
      <c r="F89" s="83" t="s">
        <v>787</v>
      </c>
      <c r="G89" s="83" t="s">
        <v>16</v>
      </c>
      <c r="H89" s="83" t="s">
        <v>185</v>
      </c>
      <c r="I89" s="85">
        <v>-16759</v>
      </c>
      <c r="J89" s="85">
        <v>0</v>
      </c>
      <c r="K89" s="85">
        <v>-1341</v>
      </c>
      <c r="L89" s="85">
        <v>-18100</v>
      </c>
      <c r="M89" s="91">
        <v>-18100</v>
      </c>
    </row>
    <row r="90" spans="1:13" ht="20.100000000000001" customHeight="1" x14ac:dyDescent="0.2">
      <c r="A90" s="54" t="s">
        <v>559</v>
      </c>
      <c r="B90" s="54">
        <f t="shared" si="2"/>
        <v>1</v>
      </c>
      <c r="C90" s="83" t="s">
        <v>574</v>
      </c>
      <c r="D90" s="83" t="s">
        <v>892</v>
      </c>
      <c r="E90" s="84">
        <v>46051</v>
      </c>
      <c r="F90" s="83" t="s">
        <v>787</v>
      </c>
      <c r="G90" s="83" t="s">
        <v>16</v>
      </c>
      <c r="H90" s="83" t="s">
        <v>191</v>
      </c>
      <c r="I90" s="85">
        <v>-16759</v>
      </c>
      <c r="J90" s="85">
        <v>0</v>
      </c>
      <c r="K90" s="85">
        <v>-1341</v>
      </c>
      <c r="L90" s="85">
        <v>-18100</v>
      </c>
      <c r="M90" s="91">
        <v>-18100</v>
      </c>
    </row>
    <row r="91" spans="1:13" ht="20.100000000000001" customHeight="1" x14ac:dyDescent="0.2">
      <c r="A91" s="54" t="s">
        <v>559</v>
      </c>
      <c r="B91" s="54">
        <f t="shared" si="2"/>
        <v>1</v>
      </c>
      <c r="C91" s="83" t="s">
        <v>574</v>
      </c>
      <c r="D91" s="83" t="s">
        <v>893</v>
      </c>
      <c r="E91" s="84">
        <v>46051</v>
      </c>
      <c r="F91" s="83" t="s">
        <v>787</v>
      </c>
      <c r="G91" s="83" t="s">
        <v>16</v>
      </c>
      <c r="H91" s="83" t="s">
        <v>189</v>
      </c>
      <c r="I91" s="85">
        <v>-30884</v>
      </c>
      <c r="J91" s="85">
        <v>0</v>
      </c>
      <c r="K91" s="85">
        <v>-2471</v>
      </c>
      <c r="L91" s="85">
        <v>-33355</v>
      </c>
      <c r="M91" s="91">
        <v>-33355</v>
      </c>
    </row>
    <row r="92" spans="1:13" ht="20.100000000000001" customHeight="1" x14ac:dyDescent="0.2">
      <c r="A92" s="54" t="s">
        <v>559</v>
      </c>
      <c r="B92" s="54">
        <f t="shared" si="2"/>
        <v>1</v>
      </c>
      <c r="C92" s="83" t="s">
        <v>574</v>
      </c>
      <c r="D92" s="83" t="s">
        <v>894</v>
      </c>
      <c r="E92" s="84">
        <v>46051</v>
      </c>
      <c r="F92" s="83" t="s">
        <v>787</v>
      </c>
      <c r="G92" s="83" t="s">
        <v>16</v>
      </c>
      <c r="H92" s="83" t="s">
        <v>187</v>
      </c>
      <c r="I92" s="85">
        <v>-30884</v>
      </c>
      <c r="J92" s="85">
        <v>0</v>
      </c>
      <c r="K92" s="85">
        <v>-2471</v>
      </c>
      <c r="L92" s="85">
        <v>-33355</v>
      </c>
      <c r="M92" s="91">
        <v>-33355</v>
      </c>
    </row>
    <row r="93" spans="1:13" ht="20.100000000000001" customHeight="1" x14ac:dyDescent="0.2">
      <c r="A93" s="54" t="s">
        <v>559</v>
      </c>
      <c r="B93" s="54">
        <f t="shared" si="2"/>
        <v>1</v>
      </c>
      <c r="C93" s="83" t="s">
        <v>574</v>
      </c>
      <c r="D93" s="83" t="s">
        <v>895</v>
      </c>
      <c r="E93" s="84">
        <v>46051</v>
      </c>
      <c r="F93" s="83" t="s">
        <v>787</v>
      </c>
      <c r="G93" s="83" t="s">
        <v>16</v>
      </c>
      <c r="H93" s="83" t="s">
        <v>188</v>
      </c>
      <c r="I93" s="85">
        <v>-16759</v>
      </c>
      <c r="J93" s="85">
        <v>0</v>
      </c>
      <c r="K93" s="85">
        <v>-1341</v>
      </c>
      <c r="L93" s="85">
        <v>-18100</v>
      </c>
      <c r="M93" s="91">
        <v>-18100</v>
      </c>
    </row>
    <row r="94" spans="1:13" ht="20.100000000000001" customHeight="1" x14ac:dyDescent="0.2">
      <c r="A94" s="54" t="s">
        <v>559</v>
      </c>
      <c r="B94" s="54">
        <f t="shared" si="2"/>
        <v>1</v>
      </c>
      <c r="C94" s="83" t="s">
        <v>574</v>
      </c>
      <c r="D94" s="83" t="s">
        <v>896</v>
      </c>
      <c r="E94" s="84">
        <v>46051</v>
      </c>
      <c r="F94" s="83" t="s">
        <v>787</v>
      </c>
      <c r="G94" s="83" t="s">
        <v>16</v>
      </c>
      <c r="H94" s="83" t="s">
        <v>190</v>
      </c>
      <c r="I94" s="85">
        <v>-47643</v>
      </c>
      <c r="J94" s="85">
        <v>0</v>
      </c>
      <c r="K94" s="85">
        <v>-3812</v>
      </c>
      <c r="L94" s="85">
        <v>-51455</v>
      </c>
      <c r="M94" s="91">
        <v>-51455</v>
      </c>
    </row>
    <row r="95" spans="1:13" ht="20.100000000000001" customHeight="1" x14ac:dyDescent="0.2">
      <c r="A95" s="54" t="s">
        <v>559</v>
      </c>
      <c r="B95" s="54">
        <f t="shared" si="2"/>
        <v>1</v>
      </c>
      <c r="C95" s="83" t="s">
        <v>574</v>
      </c>
      <c r="D95" s="83" t="s">
        <v>897</v>
      </c>
      <c r="E95" s="84">
        <v>46052</v>
      </c>
      <c r="F95" s="83" t="s">
        <v>787</v>
      </c>
      <c r="G95" s="83" t="s">
        <v>16</v>
      </c>
      <c r="H95" s="83" t="s">
        <v>193</v>
      </c>
      <c r="I95" s="85">
        <v>-30884</v>
      </c>
      <c r="J95" s="85">
        <v>0</v>
      </c>
      <c r="K95" s="85">
        <v>-2471</v>
      </c>
      <c r="L95" s="85">
        <v>-33355</v>
      </c>
      <c r="M95" s="91">
        <v>-33355</v>
      </c>
    </row>
    <row r="96" spans="1:13" ht="20.100000000000001" customHeight="1" x14ac:dyDescent="0.2">
      <c r="A96" s="54" t="s">
        <v>559</v>
      </c>
      <c r="B96" s="54">
        <f t="shared" si="2"/>
        <v>1</v>
      </c>
      <c r="C96" s="83" t="s">
        <v>574</v>
      </c>
      <c r="D96" s="83" t="s">
        <v>898</v>
      </c>
      <c r="E96" s="84">
        <v>46052</v>
      </c>
      <c r="F96" s="83" t="s">
        <v>787</v>
      </c>
      <c r="G96" s="83" t="s">
        <v>16</v>
      </c>
      <c r="H96" s="83" t="s">
        <v>196</v>
      </c>
      <c r="I96" s="85">
        <v>-106116</v>
      </c>
      <c r="J96" s="85">
        <v>0</v>
      </c>
      <c r="K96" s="85">
        <v>-8489</v>
      </c>
      <c r="L96" s="85">
        <v>-114605</v>
      </c>
      <c r="M96" s="91">
        <v>-114605</v>
      </c>
    </row>
    <row r="97" spans="1:16" ht="20.100000000000001" customHeight="1" x14ac:dyDescent="0.2">
      <c r="A97" s="54" t="s">
        <v>559</v>
      </c>
      <c r="B97" s="54">
        <f t="shared" si="2"/>
        <v>1</v>
      </c>
      <c r="C97" s="83" t="s">
        <v>574</v>
      </c>
      <c r="D97" s="83" t="s">
        <v>899</v>
      </c>
      <c r="E97" s="84">
        <v>46052</v>
      </c>
      <c r="F97" s="83" t="s">
        <v>787</v>
      </c>
      <c r="G97" s="83" t="s">
        <v>16</v>
      </c>
      <c r="H97" s="83" t="s">
        <v>195</v>
      </c>
      <c r="I97" s="85">
        <v>-19717</v>
      </c>
      <c r="J97" s="85">
        <v>0</v>
      </c>
      <c r="K97" s="85">
        <v>-1577</v>
      </c>
      <c r="L97" s="85">
        <v>-21294</v>
      </c>
      <c r="M97" s="91">
        <v>-21294</v>
      </c>
    </row>
    <row r="98" spans="1:16" ht="20.100000000000001" customHeight="1" x14ac:dyDescent="0.2">
      <c r="A98" s="54" t="s">
        <v>559</v>
      </c>
      <c r="B98" s="54">
        <f t="shared" si="2"/>
        <v>1</v>
      </c>
      <c r="C98" s="83" t="s">
        <v>574</v>
      </c>
      <c r="D98" s="83" t="s">
        <v>900</v>
      </c>
      <c r="E98" s="84">
        <v>46052</v>
      </c>
      <c r="F98" s="83" t="s">
        <v>787</v>
      </c>
      <c r="G98" s="83" t="s">
        <v>16</v>
      </c>
      <c r="H98" s="83" t="s">
        <v>192</v>
      </c>
      <c r="I98" s="85">
        <v>-16759</v>
      </c>
      <c r="J98" s="85">
        <v>0</v>
      </c>
      <c r="K98" s="85">
        <v>-1341</v>
      </c>
      <c r="L98" s="85">
        <v>-18100</v>
      </c>
      <c r="M98" s="91">
        <v>-18100</v>
      </c>
    </row>
    <row r="99" spans="1:16" ht="20.100000000000001" customHeight="1" x14ac:dyDescent="0.2">
      <c r="A99" s="54" t="s">
        <v>559</v>
      </c>
      <c r="B99" s="54">
        <f t="shared" si="2"/>
        <v>1</v>
      </c>
      <c r="C99" s="83" t="s">
        <v>574</v>
      </c>
      <c r="D99" s="83" t="s">
        <v>901</v>
      </c>
      <c r="E99" s="84">
        <v>46052</v>
      </c>
      <c r="F99" s="83" t="s">
        <v>787</v>
      </c>
      <c r="G99" s="83" t="s">
        <v>16</v>
      </c>
      <c r="H99" s="83" t="s">
        <v>194</v>
      </c>
      <c r="I99" s="85">
        <v>-37664</v>
      </c>
      <c r="J99" s="85">
        <v>0</v>
      </c>
      <c r="K99" s="85">
        <v>-3013</v>
      </c>
      <c r="L99" s="85">
        <v>-40677</v>
      </c>
      <c r="M99" s="91">
        <v>-40677</v>
      </c>
    </row>
    <row r="100" spans="1:16" ht="20.100000000000001" customHeight="1" x14ac:dyDescent="0.2">
      <c r="A100" s="54" t="s">
        <v>559</v>
      </c>
      <c r="B100" s="54">
        <f t="shared" ref="B100:B117" si="3">MONTH(E100)</f>
        <v>1</v>
      </c>
      <c r="C100" s="83" t="s">
        <v>574</v>
      </c>
      <c r="D100" s="83" t="s">
        <v>902</v>
      </c>
      <c r="E100" s="84">
        <v>46053</v>
      </c>
      <c r="F100" s="83" t="s">
        <v>787</v>
      </c>
      <c r="G100" s="83" t="s">
        <v>16</v>
      </c>
      <c r="H100" s="83" t="s">
        <v>197</v>
      </c>
      <c r="I100" s="85">
        <v>-92652</v>
      </c>
      <c r="J100" s="85">
        <v>0</v>
      </c>
      <c r="K100" s="85">
        <v>-7412</v>
      </c>
      <c r="L100" s="85">
        <v>-100064</v>
      </c>
      <c r="M100" s="91">
        <v>-100064</v>
      </c>
    </row>
    <row r="101" spans="1:16" ht="20.100000000000001" customHeight="1" x14ac:dyDescent="0.2">
      <c r="A101" s="54" t="s">
        <v>827</v>
      </c>
      <c r="B101" s="54">
        <f t="shared" si="3"/>
        <v>1</v>
      </c>
      <c r="C101" s="88" t="s">
        <v>183</v>
      </c>
      <c r="D101" s="89"/>
      <c r="E101" s="90">
        <v>46050</v>
      </c>
      <c r="F101" s="111" t="s">
        <v>787</v>
      </c>
      <c r="G101" s="88" t="s">
        <v>16</v>
      </c>
      <c r="H101" s="88" t="s">
        <v>184</v>
      </c>
      <c r="I101" s="86">
        <v>-20000</v>
      </c>
      <c r="J101" s="112">
        <v>0</v>
      </c>
      <c r="K101" s="86">
        <v>-1600</v>
      </c>
      <c r="L101" s="86">
        <v>-21600</v>
      </c>
      <c r="M101" s="91">
        <v>-21600</v>
      </c>
    </row>
    <row r="102" spans="1:16" ht="20.100000000000001" customHeight="1" x14ac:dyDescent="0.2">
      <c r="A102" s="54" t="s">
        <v>557</v>
      </c>
      <c r="B102" s="54">
        <f t="shared" si="3"/>
        <v>2</v>
      </c>
      <c r="C102" s="83" t="s">
        <v>198</v>
      </c>
      <c r="D102" s="83" t="s">
        <v>675</v>
      </c>
      <c r="E102" s="84">
        <v>46057</v>
      </c>
      <c r="F102" s="83" t="s">
        <v>787</v>
      </c>
      <c r="G102" s="83" t="s">
        <v>16</v>
      </c>
      <c r="H102" s="83" t="s">
        <v>222</v>
      </c>
      <c r="I102" s="85">
        <v>3938767.5925925924</v>
      </c>
      <c r="J102" s="85">
        <v>0</v>
      </c>
      <c r="K102" s="85">
        <v>315101.40740740742</v>
      </c>
      <c r="L102" s="85">
        <v>4253869</v>
      </c>
      <c r="M102" s="85">
        <v>4253869</v>
      </c>
      <c r="O102" s="29" t="s">
        <v>821</v>
      </c>
    </row>
    <row r="103" spans="1:16" ht="20.100000000000001" customHeight="1" x14ac:dyDescent="0.2">
      <c r="A103" s="54" t="s">
        <v>557</v>
      </c>
      <c r="B103" s="54">
        <f t="shared" si="3"/>
        <v>2</v>
      </c>
      <c r="C103" s="83" t="s">
        <v>199</v>
      </c>
      <c r="D103" s="83" t="s">
        <v>676</v>
      </c>
      <c r="E103" s="84">
        <v>46057</v>
      </c>
      <c r="F103" s="83" t="s">
        <v>788</v>
      </c>
      <c r="G103" s="83" t="s">
        <v>14</v>
      </c>
      <c r="H103" s="83" t="s">
        <v>223</v>
      </c>
      <c r="I103" s="85">
        <v>663964.81481481472</v>
      </c>
      <c r="J103" s="85">
        <v>0</v>
      </c>
      <c r="K103" s="85">
        <v>53117.185185185175</v>
      </c>
      <c r="L103" s="85">
        <v>717082</v>
      </c>
      <c r="M103" s="85">
        <v>717082</v>
      </c>
      <c r="O103" s="29" t="s">
        <v>821</v>
      </c>
    </row>
    <row r="104" spans="1:16" ht="20.100000000000001" customHeight="1" x14ac:dyDescent="0.2">
      <c r="A104" s="54" t="s">
        <v>557</v>
      </c>
      <c r="B104" s="54">
        <f t="shared" si="3"/>
        <v>2</v>
      </c>
      <c r="C104" s="83" t="s">
        <v>215</v>
      </c>
      <c r="D104" s="83" t="s">
        <v>651</v>
      </c>
      <c r="E104" s="84">
        <v>46062</v>
      </c>
      <c r="F104" s="83" t="s">
        <v>789</v>
      </c>
      <c r="G104" s="83" t="s">
        <v>17</v>
      </c>
      <c r="H104" s="83" t="s">
        <v>227</v>
      </c>
      <c r="I104" s="85">
        <v>-624530.5555555555</v>
      </c>
      <c r="J104" s="85">
        <v>0</v>
      </c>
      <c r="K104" s="85">
        <v>-49962.444444444438</v>
      </c>
      <c r="L104" s="92">
        <v>-674493</v>
      </c>
      <c r="M104" s="92">
        <v>-674493</v>
      </c>
      <c r="O104" s="29" t="s">
        <v>822</v>
      </c>
      <c r="P104" s="29" t="s">
        <v>1071</v>
      </c>
    </row>
    <row r="105" spans="1:16" ht="20.100000000000001" customHeight="1" x14ac:dyDescent="0.2">
      <c r="A105" s="54" t="s">
        <v>557</v>
      </c>
      <c r="B105" s="54">
        <f t="shared" si="3"/>
        <v>2</v>
      </c>
      <c r="C105" s="83" t="s">
        <v>209</v>
      </c>
      <c r="D105" s="83" t="s">
        <v>651</v>
      </c>
      <c r="E105" s="84">
        <v>46062</v>
      </c>
      <c r="F105" s="83" t="s">
        <v>787</v>
      </c>
      <c r="G105" s="83" t="s">
        <v>16</v>
      </c>
      <c r="H105" s="83" t="s">
        <v>227</v>
      </c>
      <c r="I105" s="85">
        <v>-5619445.3703703703</v>
      </c>
      <c r="J105" s="85">
        <v>0</v>
      </c>
      <c r="K105" s="85">
        <v>-449555.62962962966</v>
      </c>
      <c r="L105" s="92">
        <v>-6069001</v>
      </c>
      <c r="M105" s="92">
        <v>-6069001</v>
      </c>
      <c r="O105" s="29" t="s">
        <v>822</v>
      </c>
      <c r="P105" s="93" t="s">
        <v>1072</v>
      </c>
    </row>
    <row r="106" spans="1:16" ht="20.100000000000001" customHeight="1" x14ac:dyDescent="0.2">
      <c r="A106" s="54" t="s">
        <v>557</v>
      </c>
      <c r="B106" s="54">
        <f t="shared" si="3"/>
        <v>2</v>
      </c>
      <c r="C106" s="83" t="s">
        <v>210</v>
      </c>
      <c r="D106" s="83" t="s">
        <v>651</v>
      </c>
      <c r="E106" s="84">
        <v>46062</v>
      </c>
      <c r="F106" s="83" t="s">
        <v>788</v>
      </c>
      <c r="G106" s="83" t="s">
        <v>14</v>
      </c>
      <c r="H106" s="83" t="s">
        <v>227</v>
      </c>
      <c r="I106" s="85">
        <v>-609264.81481481483</v>
      </c>
      <c r="J106" s="85">
        <v>0</v>
      </c>
      <c r="K106" s="85">
        <v>-48741.18518518519</v>
      </c>
      <c r="L106" s="92">
        <v>-658006</v>
      </c>
      <c r="M106" s="92">
        <v>-658006</v>
      </c>
      <c r="O106" s="29" t="s">
        <v>822</v>
      </c>
      <c r="P106" s="29" t="s">
        <v>1066</v>
      </c>
    </row>
    <row r="107" spans="1:16" ht="20.100000000000001" customHeight="1" x14ac:dyDescent="0.2">
      <c r="A107" s="54" t="s">
        <v>557</v>
      </c>
      <c r="B107" s="54">
        <f t="shared" si="3"/>
        <v>2</v>
      </c>
      <c r="C107" s="83" t="s">
        <v>211</v>
      </c>
      <c r="D107" s="83" t="s">
        <v>651</v>
      </c>
      <c r="E107" s="84">
        <v>46062</v>
      </c>
      <c r="F107" s="83" t="s">
        <v>787</v>
      </c>
      <c r="G107" s="83" t="s">
        <v>16</v>
      </c>
      <c r="H107" s="83" t="s">
        <v>227</v>
      </c>
      <c r="I107" s="85">
        <v>-6555200.9259259254</v>
      </c>
      <c r="J107" s="85">
        <v>0</v>
      </c>
      <c r="K107" s="85">
        <v>-524416.07407407404</v>
      </c>
      <c r="L107" s="92">
        <v>-7079617</v>
      </c>
      <c r="M107" s="92">
        <v>-7079617</v>
      </c>
      <c r="O107" s="29" t="s">
        <v>822</v>
      </c>
      <c r="P107" s="93" t="s">
        <v>1073</v>
      </c>
    </row>
    <row r="108" spans="1:16" ht="20.100000000000001" customHeight="1" x14ac:dyDescent="0.2">
      <c r="A108" s="54" t="s">
        <v>557</v>
      </c>
      <c r="B108" s="54">
        <f t="shared" si="3"/>
        <v>2</v>
      </c>
      <c r="C108" s="83" t="s">
        <v>212</v>
      </c>
      <c r="D108" s="83" t="s">
        <v>651</v>
      </c>
      <c r="E108" s="84">
        <v>46062</v>
      </c>
      <c r="F108" s="83" t="s">
        <v>788</v>
      </c>
      <c r="G108" s="83" t="s">
        <v>14</v>
      </c>
      <c r="H108" s="83" t="s">
        <v>227</v>
      </c>
      <c r="I108" s="85">
        <v>-597798.14814814809</v>
      </c>
      <c r="J108" s="85">
        <v>0</v>
      </c>
      <c r="K108" s="85">
        <v>-47823.851851851847</v>
      </c>
      <c r="L108" s="92">
        <v>-645622</v>
      </c>
      <c r="M108" s="92">
        <v>-645622</v>
      </c>
      <c r="O108" s="29" t="s">
        <v>822</v>
      </c>
      <c r="P108" s="29" t="s">
        <v>1067</v>
      </c>
    </row>
    <row r="109" spans="1:16" ht="20.100000000000001" customHeight="1" x14ac:dyDescent="0.2">
      <c r="A109" s="54" t="s">
        <v>557</v>
      </c>
      <c r="B109" s="54">
        <f t="shared" si="3"/>
        <v>2</v>
      </c>
      <c r="C109" s="83" t="s">
        <v>213</v>
      </c>
      <c r="D109" s="83" t="s">
        <v>651</v>
      </c>
      <c r="E109" s="84">
        <v>46062</v>
      </c>
      <c r="F109" s="83" t="s">
        <v>787</v>
      </c>
      <c r="G109" s="83" t="s">
        <v>16</v>
      </c>
      <c r="H109" s="83" t="s">
        <v>227</v>
      </c>
      <c r="I109" s="85">
        <v>-3938767.5925925924</v>
      </c>
      <c r="J109" s="85">
        <v>0</v>
      </c>
      <c r="K109" s="85">
        <v>-315101.40740740742</v>
      </c>
      <c r="L109" s="92">
        <v>-4253869</v>
      </c>
      <c r="M109" s="92">
        <v>-4253869</v>
      </c>
      <c r="O109" s="29" t="s">
        <v>822</v>
      </c>
      <c r="P109" s="29" t="s">
        <v>1062</v>
      </c>
    </row>
    <row r="110" spans="1:16" ht="20.100000000000001" customHeight="1" x14ac:dyDescent="0.2">
      <c r="A110" s="54" t="s">
        <v>557</v>
      </c>
      <c r="B110" s="54">
        <f t="shared" si="3"/>
        <v>2</v>
      </c>
      <c r="C110" s="83" t="s">
        <v>214</v>
      </c>
      <c r="D110" s="83" t="s">
        <v>651</v>
      </c>
      <c r="E110" s="84">
        <v>46062</v>
      </c>
      <c r="F110" s="83" t="s">
        <v>788</v>
      </c>
      <c r="G110" s="83" t="s">
        <v>14</v>
      </c>
      <c r="H110" s="83" t="s">
        <v>227</v>
      </c>
      <c r="I110" s="85">
        <v>-663964.81481481472</v>
      </c>
      <c r="J110" s="85">
        <v>0</v>
      </c>
      <c r="K110" s="85">
        <v>-53117.185185185175</v>
      </c>
      <c r="L110" s="92">
        <v>-717082</v>
      </c>
      <c r="M110" s="92">
        <v>-717082</v>
      </c>
      <c r="O110" s="29" t="s">
        <v>822</v>
      </c>
      <c r="P110" s="29" t="s">
        <v>1068</v>
      </c>
    </row>
    <row r="111" spans="1:16" ht="20.100000000000001" customHeight="1" x14ac:dyDescent="0.2">
      <c r="A111" s="54" t="s">
        <v>557</v>
      </c>
      <c r="B111" s="54">
        <f t="shared" si="3"/>
        <v>2</v>
      </c>
      <c r="C111" s="83" t="s">
        <v>216</v>
      </c>
      <c r="D111" s="83" t="s">
        <v>677</v>
      </c>
      <c r="E111" s="84">
        <v>46062</v>
      </c>
      <c r="F111" s="83" t="s">
        <v>789</v>
      </c>
      <c r="G111" s="83" t="s">
        <v>17</v>
      </c>
      <c r="H111" s="83" t="s">
        <v>155</v>
      </c>
      <c r="I111" s="85">
        <v>581912.96296296292</v>
      </c>
      <c r="J111" s="85">
        <v>0</v>
      </c>
      <c r="K111" s="85">
        <v>46553.037037037036</v>
      </c>
      <c r="L111" s="85">
        <v>628466</v>
      </c>
      <c r="M111" s="85">
        <v>628466</v>
      </c>
      <c r="O111" s="29" t="s">
        <v>821</v>
      </c>
    </row>
    <row r="112" spans="1:16" ht="20.100000000000001" customHeight="1" x14ac:dyDescent="0.2">
      <c r="A112" s="54" t="s">
        <v>557</v>
      </c>
      <c r="B112" s="54">
        <f t="shared" si="3"/>
        <v>2</v>
      </c>
      <c r="C112" s="83" t="s">
        <v>203</v>
      </c>
      <c r="D112" s="83" t="s">
        <v>678</v>
      </c>
      <c r="E112" s="84">
        <v>46062</v>
      </c>
      <c r="F112" s="83" t="s">
        <v>787</v>
      </c>
      <c r="G112" s="83" t="s">
        <v>16</v>
      </c>
      <c r="H112" s="83" t="s">
        <v>160</v>
      </c>
      <c r="I112" s="85">
        <v>5027126.8518518517</v>
      </c>
      <c r="J112" s="85">
        <v>0</v>
      </c>
      <c r="K112" s="85">
        <v>402170.14814814815</v>
      </c>
      <c r="L112" s="85">
        <v>5429297</v>
      </c>
      <c r="M112" s="85">
        <v>5429297</v>
      </c>
      <c r="O112" s="29" t="s">
        <v>821</v>
      </c>
    </row>
    <row r="113" spans="1:16" ht="20.100000000000001" customHeight="1" x14ac:dyDescent="0.2">
      <c r="A113" s="54" t="s">
        <v>557</v>
      </c>
      <c r="B113" s="54">
        <f t="shared" si="3"/>
        <v>2</v>
      </c>
      <c r="C113" s="83" t="s">
        <v>204</v>
      </c>
      <c r="D113" s="83" t="s">
        <v>679</v>
      </c>
      <c r="E113" s="84">
        <v>46062</v>
      </c>
      <c r="F113" s="83" t="s">
        <v>788</v>
      </c>
      <c r="G113" s="83" t="s">
        <v>14</v>
      </c>
      <c r="H113" s="83" t="s">
        <v>162</v>
      </c>
      <c r="I113" s="85">
        <v>513271.29629629623</v>
      </c>
      <c r="J113" s="85">
        <v>0</v>
      </c>
      <c r="K113" s="85">
        <v>41061.703703703701</v>
      </c>
      <c r="L113" s="85">
        <v>554333</v>
      </c>
      <c r="M113" s="85">
        <v>554333</v>
      </c>
      <c r="O113" s="29" t="s">
        <v>821</v>
      </c>
    </row>
    <row r="114" spans="1:16" ht="20.100000000000001" customHeight="1" x14ac:dyDescent="0.2">
      <c r="A114" s="54" t="s">
        <v>557</v>
      </c>
      <c r="B114" s="54">
        <f t="shared" si="3"/>
        <v>2</v>
      </c>
      <c r="C114" s="83" t="s">
        <v>205</v>
      </c>
      <c r="D114" s="83" t="s">
        <v>680</v>
      </c>
      <c r="E114" s="84">
        <v>46062</v>
      </c>
      <c r="F114" s="83" t="s">
        <v>787</v>
      </c>
      <c r="G114" s="83" t="s">
        <v>16</v>
      </c>
      <c r="H114" s="83" t="s">
        <v>180</v>
      </c>
      <c r="I114" s="85">
        <v>5855299.0740740737</v>
      </c>
      <c r="J114" s="85">
        <v>0</v>
      </c>
      <c r="K114" s="85">
        <v>468423.9259259259</v>
      </c>
      <c r="L114" s="85">
        <v>6323723</v>
      </c>
      <c r="M114" s="85">
        <v>6323723</v>
      </c>
      <c r="O114" s="29" t="s">
        <v>821</v>
      </c>
    </row>
    <row r="115" spans="1:16" ht="20.100000000000001" customHeight="1" x14ac:dyDescent="0.2">
      <c r="A115" s="54" t="s">
        <v>557</v>
      </c>
      <c r="B115" s="54">
        <f t="shared" si="3"/>
        <v>2</v>
      </c>
      <c r="C115" s="83" t="s">
        <v>206</v>
      </c>
      <c r="D115" s="83" t="s">
        <v>681</v>
      </c>
      <c r="E115" s="84">
        <v>46062</v>
      </c>
      <c r="F115" s="83" t="s">
        <v>788</v>
      </c>
      <c r="G115" s="83" t="s">
        <v>14</v>
      </c>
      <c r="H115" s="83" t="s">
        <v>182</v>
      </c>
      <c r="I115" s="85">
        <v>555825.92592592584</v>
      </c>
      <c r="J115" s="85">
        <v>0</v>
      </c>
      <c r="K115" s="85">
        <v>44466.074074074066</v>
      </c>
      <c r="L115" s="85">
        <v>600292</v>
      </c>
      <c r="M115" s="85">
        <v>600292</v>
      </c>
      <c r="O115" s="29" t="s">
        <v>820</v>
      </c>
    </row>
    <row r="116" spans="1:16" ht="20.100000000000001" customHeight="1" x14ac:dyDescent="0.2">
      <c r="A116" s="54" t="s">
        <v>557</v>
      </c>
      <c r="B116" s="54">
        <f t="shared" si="3"/>
        <v>2</v>
      </c>
      <c r="C116" s="83" t="s">
        <v>207</v>
      </c>
      <c r="D116" s="83" t="s">
        <v>682</v>
      </c>
      <c r="E116" s="84">
        <v>46062</v>
      </c>
      <c r="F116" s="83" t="s">
        <v>787</v>
      </c>
      <c r="G116" s="83" t="s">
        <v>16</v>
      </c>
      <c r="H116" s="83" t="s">
        <v>222</v>
      </c>
      <c r="I116" s="85">
        <v>3622203.7037037034</v>
      </c>
      <c r="J116" s="85">
        <v>0</v>
      </c>
      <c r="K116" s="85">
        <v>289776.29629629629</v>
      </c>
      <c r="L116" s="85">
        <v>3911980</v>
      </c>
      <c r="M116" s="85">
        <v>3911980</v>
      </c>
      <c r="O116" s="29" t="s">
        <v>821</v>
      </c>
    </row>
    <row r="117" spans="1:16" ht="20.100000000000001" customHeight="1" x14ac:dyDescent="0.2">
      <c r="A117" s="54" t="s">
        <v>557</v>
      </c>
      <c r="B117" s="54">
        <f t="shared" si="3"/>
        <v>2</v>
      </c>
      <c r="C117" s="83" t="s">
        <v>208</v>
      </c>
      <c r="D117" s="83" t="s">
        <v>683</v>
      </c>
      <c r="E117" s="84">
        <v>46062</v>
      </c>
      <c r="F117" s="83" t="s">
        <v>788</v>
      </c>
      <c r="G117" s="83" t="s">
        <v>14</v>
      </c>
      <c r="H117" s="83" t="s">
        <v>223</v>
      </c>
      <c r="I117" s="85">
        <v>615430.5555555555</v>
      </c>
      <c r="J117" s="85">
        <v>0</v>
      </c>
      <c r="K117" s="85">
        <v>49234.444444444438</v>
      </c>
      <c r="L117" s="85">
        <v>664665</v>
      </c>
      <c r="M117" s="85">
        <v>664665</v>
      </c>
      <c r="O117" s="29" t="s">
        <v>820</v>
      </c>
    </row>
    <row r="118" spans="1:16" s="103" customFormat="1" ht="20.100000000000001" customHeight="1" x14ac:dyDescent="0.2">
      <c r="A118" s="98" t="s">
        <v>557</v>
      </c>
      <c r="B118" s="98" t="s">
        <v>1088</v>
      </c>
      <c r="C118" s="99" t="s">
        <v>570</v>
      </c>
      <c r="D118" s="99" t="s">
        <v>651</v>
      </c>
      <c r="E118" s="100">
        <v>46063</v>
      </c>
      <c r="F118" s="99" t="s">
        <v>789</v>
      </c>
      <c r="G118" s="99" t="s">
        <v>17</v>
      </c>
      <c r="H118" s="99" t="s">
        <v>790</v>
      </c>
      <c r="I118" s="101">
        <v>-37663.888888888883</v>
      </c>
      <c r="J118" s="101">
        <v>0</v>
      </c>
      <c r="K118" s="101">
        <v>-3013.1111111111109</v>
      </c>
      <c r="L118" s="102">
        <v>-40677</v>
      </c>
      <c r="M118" s="102">
        <v>-40677</v>
      </c>
      <c r="O118" s="103" t="s">
        <v>822</v>
      </c>
      <c r="P118" s="103" t="s">
        <v>1069</v>
      </c>
    </row>
    <row r="119" spans="1:16" s="103" customFormat="1" ht="20.100000000000001" customHeight="1" x14ac:dyDescent="0.2">
      <c r="A119" s="98" t="s">
        <v>557</v>
      </c>
      <c r="B119" s="98" t="s">
        <v>1088</v>
      </c>
      <c r="C119" s="99" t="s">
        <v>571</v>
      </c>
      <c r="D119" s="99" t="s">
        <v>651</v>
      </c>
      <c r="E119" s="100">
        <v>46063</v>
      </c>
      <c r="F119" s="99" t="s">
        <v>789</v>
      </c>
      <c r="G119" s="99" t="s">
        <v>17</v>
      </c>
      <c r="H119" s="99" t="s">
        <v>790</v>
      </c>
      <c r="I119" s="101">
        <v>-92651.851851851839</v>
      </c>
      <c r="J119" s="101">
        <v>0</v>
      </c>
      <c r="K119" s="101">
        <v>-7412.1481481481469</v>
      </c>
      <c r="L119" s="102">
        <v>-100064</v>
      </c>
      <c r="M119" s="102">
        <v>-100064</v>
      </c>
      <c r="O119" s="103" t="s">
        <v>822</v>
      </c>
      <c r="P119" s="103" t="s">
        <v>1070</v>
      </c>
    </row>
    <row r="120" spans="1:16" s="103" customFormat="1" ht="20.100000000000001" customHeight="1" x14ac:dyDescent="0.2">
      <c r="A120" s="98" t="s">
        <v>557</v>
      </c>
      <c r="B120" s="98" t="s">
        <v>1088</v>
      </c>
      <c r="C120" s="99" t="s">
        <v>572</v>
      </c>
      <c r="D120" s="99" t="s">
        <v>651</v>
      </c>
      <c r="E120" s="100">
        <v>46063</v>
      </c>
      <c r="F120" s="99" t="s">
        <v>788</v>
      </c>
      <c r="G120" s="99" t="s">
        <v>14</v>
      </c>
      <c r="H120" s="99" t="s">
        <v>790</v>
      </c>
      <c r="I120" s="101">
        <v>-424463.88888888888</v>
      </c>
      <c r="J120" s="101">
        <v>0</v>
      </c>
      <c r="K120" s="101">
        <v>-33957.111111111109</v>
      </c>
      <c r="L120" s="102">
        <v>-458421</v>
      </c>
      <c r="M120" s="102">
        <v>-458421</v>
      </c>
      <c r="O120" s="103" t="s">
        <v>822</v>
      </c>
      <c r="P120" s="103" t="s">
        <v>1065</v>
      </c>
    </row>
    <row r="121" spans="1:16" s="103" customFormat="1" ht="20.100000000000001" customHeight="1" x14ac:dyDescent="0.2">
      <c r="A121" s="98" t="s">
        <v>557</v>
      </c>
      <c r="B121" s="98" t="s">
        <v>1088</v>
      </c>
      <c r="C121" s="99" t="s">
        <v>573</v>
      </c>
      <c r="D121" s="99" t="s">
        <v>651</v>
      </c>
      <c r="E121" s="100">
        <v>46063</v>
      </c>
      <c r="F121" s="99" t="s">
        <v>787</v>
      </c>
      <c r="G121" s="99" t="s">
        <v>16</v>
      </c>
      <c r="H121" s="99" t="s">
        <v>790</v>
      </c>
      <c r="I121" s="101">
        <v>-2175712.0370370368</v>
      </c>
      <c r="J121" s="101">
        <v>0</v>
      </c>
      <c r="K121" s="101">
        <v>-174056.96296296295</v>
      </c>
      <c r="L121" s="102">
        <v>-2349769</v>
      </c>
      <c r="M121" s="102">
        <v>-2349769</v>
      </c>
      <c r="O121" s="103" t="s">
        <v>822</v>
      </c>
      <c r="P121" s="103" t="s">
        <v>1064</v>
      </c>
    </row>
    <row r="122" spans="1:16" s="103" customFormat="1" ht="20.100000000000001" customHeight="1" x14ac:dyDescent="0.2">
      <c r="A122" s="98" t="s">
        <v>557</v>
      </c>
      <c r="B122" s="98" t="s">
        <v>1088</v>
      </c>
      <c r="C122" s="99" t="s">
        <v>574</v>
      </c>
      <c r="D122" s="99" t="s">
        <v>651</v>
      </c>
      <c r="E122" s="100">
        <v>46063</v>
      </c>
      <c r="F122" s="99" t="s">
        <v>787</v>
      </c>
      <c r="G122" s="99" t="s">
        <v>16</v>
      </c>
      <c r="H122" s="99" t="s">
        <v>790</v>
      </c>
      <c r="I122" s="101">
        <v>-2018553.7037037036</v>
      </c>
      <c r="J122" s="101">
        <v>0</v>
      </c>
      <c r="K122" s="101">
        <v>-161484.29629629629</v>
      </c>
      <c r="L122" s="102">
        <v>-2180038</v>
      </c>
      <c r="M122" s="102">
        <v>-2180038</v>
      </c>
      <c r="O122" s="103" t="s">
        <v>822</v>
      </c>
      <c r="P122" s="103" t="s">
        <v>1063</v>
      </c>
    </row>
    <row r="123" spans="1:16" ht="20.100000000000001" customHeight="1" x14ac:dyDescent="0.2">
      <c r="A123" s="54" t="s">
        <v>557</v>
      </c>
      <c r="B123" s="54">
        <f>MONTH(E123)</f>
        <v>2</v>
      </c>
      <c r="C123" s="83" t="s">
        <v>200</v>
      </c>
      <c r="D123" s="83" t="s">
        <v>684</v>
      </c>
      <c r="E123" s="84">
        <v>46064</v>
      </c>
      <c r="F123" s="83" t="s">
        <v>787</v>
      </c>
      <c r="G123" s="83" t="s">
        <v>16</v>
      </c>
      <c r="H123" s="83" t="s">
        <v>224</v>
      </c>
      <c r="I123" s="85">
        <v>3216977.7777777775</v>
      </c>
      <c r="J123" s="85">
        <v>0</v>
      </c>
      <c r="K123" s="85">
        <v>257358.22222222222</v>
      </c>
      <c r="L123" s="85">
        <v>3474336</v>
      </c>
      <c r="M123" s="85">
        <v>3474336</v>
      </c>
      <c r="O123" s="29" t="s">
        <v>820</v>
      </c>
    </row>
    <row r="124" spans="1:16" ht="20.100000000000001" customHeight="1" x14ac:dyDescent="0.2">
      <c r="A124" s="54" t="s">
        <v>557</v>
      </c>
      <c r="B124" s="54">
        <f t="shared" ref="B124:B155" si="4">MONTH(E124)</f>
        <v>2</v>
      </c>
      <c r="C124" s="83" t="s">
        <v>201</v>
      </c>
      <c r="D124" s="83" t="s">
        <v>685</v>
      </c>
      <c r="E124" s="84">
        <v>46064</v>
      </c>
      <c r="F124" s="83" t="s">
        <v>787</v>
      </c>
      <c r="G124" s="83" t="s">
        <v>16</v>
      </c>
      <c r="H124" s="83" t="s">
        <v>225</v>
      </c>
      <c r="I124" s="85">
        <v>2958948.1481481479</v>
      </c>
      <c r="J124" s="85">
        <v>0</v>
      </c>
      <c r="K124" s="85">
        <v>236715.85185185182</v>
      </c>
      <c r="L124" s="85">
        <v>3195664</v>
      </c>
      <c r="M124" s="85">
        <v>3195664</v>
      </c>
      <c r="O124" s="29" t="s">
        <v>820</v>
      </c>
    </row>
    <row r="125" spans="1:16" ht="20.100000000000001" customHeight="1" x14ac:dyDescent="0.2">
      <c r="A125" s="54" t="s">
        <v>557</v>
      </c>
      <c r="B125" s="54">
        <f t="shared" si="4"/>
        <v>2</v>
      </c>
      <c r="C125" s="83" t="s">
        <v>202</v>
      </c>
      <c r="D125" s="83" t="s">
        <v>686</v>
      </c>
      <c r="E125" s="84">
        <v>46064</v>
      </c>
      <c r="F125" s="83" t="s">
        <v>788</v>
      </c>
      <c r="G125" s="83" t="s">
        <v>14</v>
      </c>
      <c r="H125" s="83" t="s">
        <v>226</v>
      </c>
      <c r="I125" s="85">
        <v>358560.18518518517</v>
      </c>
      <c r="J125" s="85">
        <v>0</v>
      </c>
      <c r="K125" s="85">
        <v>28684.814814814814</v>
      </c>
      <c r="L125" s="85">
        <v>387245</v>
      </c>
      <c r="M125" s="85">
        <v>387245</v>
      </c>
      <c r="O125" s="29" t="s">
        <v>820</v>
      </c>
    </row>
    <row r="126" spans="1:16" ht="20.100000000000001" customHeight="1" x14ac:dyDescent="0.2">
      <c r="A126" s="54" t="s">
        <v>557</v>
      </c>
      <c r="B126" s="54">
        <f t="shared" si="4"/>
        <v>2</v>
      </c>
      <c r="C126" s="83" t="s">
        <v>217</v>
      </c>
      <c r="D126" s="83" t="s">
        <v>687</v>
      </c>
      <c r="E126" s="84">
        <v>46077</v>
      </c>
      <c r="F126" s="83" t="s">
        <v>789</v>
      </c>
      <c r="G126" s="83" t="s">
        <v>17</v>
      </c>
      <c r="H126" s="83" t="s">
        <v>228</v>
      </c>
      <c r="I126" s="85">
        <v>185303.70370370368</v>
      </c>
      <c r="J126" s="85">
        <v>0</v>
      </c>
      <c r="K126" s="85">
        <v>14824.296296296294</v>
      </c>
      <c r="L126" s="85">
        <v>200128</v>
      </c>
      <c r="M126" s="85">
        <v>200128</v>
      </c>
      <c r="O126" s="29" t="s">
        <v>821</v>
      </c>
    </row>
    <row r="127" spans="1:16" ht="20.100000000000001" customHeight="1" x14ac:dyDescent="0.2">
      <c r="A127" s="54" t="s">
        <v>557</v>
      </c>
      <c r="B127" s="54">
        <f t="shared" si="4"/>
        <v>2</v>
      </c>
      <c r="C127" s="83" t="s">
        <v>218</v>
      </c>
      <c r="D127" s="83" t="s">
        <v>688</v>
      </c>
      <c r="E127" s="84">
        <v>46078</v>
      </c>
      <c r="F127" s="83" t="s">
        <v>787</v>
      </c>
      <c r="G127" s="83" t="s">
        <v>16</v>
      </c>
      <c r="H127" s="83" t="s">
        <v>229</v>
      </c>
      <c r="I127" s="85">
        <v>2899739.8148148148</v>
      </c>
      <c r="J127" s="85">
        <v>0</v>
      </c>
      <c r="K127" s="85">
        <v>231979.1851851852</v>
      </c>
      <c r="L127" s="85">
        <v>3131719</v>
      </c>
      <c r="M127" s="85">
        <v>3131719</v>
      </c>
      <c r="O127" s="29" t="s">
        <v>820</v>
      </c>
    </row>
    <row r="128" spans="1:16" ht="20.100000000000001" customHeight="1" x14ac:dyDescent="0.2">
      <c r="A128" s="54" t="s">
        <v>557</v>
      </c>
      <c r="B128" s="54">
        <f t="shared" si="4"/>
        <v>2</v>
      </c>
      <c r="C128" s="83" t="s">
        <v>219</v>
      </c>
      <c r="D128" s="83" t="s">
        <v>689</v>
      </c>
      <c r="E128" s="84">
        <v>46078</v>
      </c>
      <c r="F128" s="83" t="s">
        <v>788</v>
      </c>
      <c r="G128" s="83" t="s">
        <v>14</v>
      </c>
      <c r="H128" s="83" t="s">
        <v>230</v>
      </c>
      <c r="I128" s="85">
        <v>60317.592592592591</v>
      </c>
      <c r="J128" s="85">
        <v>0</v>
      </c>
      <c r="K128" s="85">
        <v>4825.4074074074078</v>
      </c>
      <c r="L128" s="85">
        <v>65143</v>
      </c>
      <c r="M128" s="85">
        <v>65143</v>
      </c>
      <c r="O128" s="29" t="s">
        <v>820</v>
      </c>
    </row>
    <row r="129" spans="1:15" ht="20.100000000000001" customHeight="1" x14ac:dyDescent="0.2">
      <c r="A129" s="54" t="s">
        <v>557</v>
      </c>
      <c r="B129" s="54">
        <f t="shared" si="4"/>
        <v>2</v>
      </c>
      <c r="C129" s="83" t="s">
        <v>220</v>
      </c>
      <c r="D129" s="83" t="s">
        <v>690</v>
      </c>
      <c r="E129" s="84">
        <v>46078</v>
      </c>
      <c r="F129" s="83" t="s">
        <v>787</v>
      </c>
      <c r="G129" s="83" t="s">
        <v>16</v>
      </c>
      <c r="H129" s="83" t="s">
        <v>231</v>
      </c>
      <c r="I129" s="85">
        <v>3807875.9259259258</v>
      </c>
      <c r="J129" s="85">
        <v>0</v>
      </c>
      <c r="K129" s="85">
        <v>304630.0740740741</v>
      </c>
      <c r="L129" s="85">
        <v>4112506</v>
      </c>
      <c r="M129" s="85">
        <v>4112506</v>
      </c>
      <c r="O129" s="29" t="s">
        <v>820</v>
      </c>
    </row>
    <row r="130" spans="1:15" ht="20.100000000000001" customHeight="1" x14ac:dyDescent="0.2">
      <c r="A130" s="54" t="s">
        <v>557</v>
      </c>
      <c r="B130" s="54">
        <f t="shared" si="4"/>
        <v>2</v>
      </c>
      <c r="C130" s="83" t="s">
        <v>221</v>
      </c>
      <c r="D130" s="83" t="s">
        <v>691</v>
      </c>
      <c r="E130" s="84">
        <v>46078</v>
      </c>
      <c r="F130" s="83" t="s">
        <v>788</v>
      </c>
      <c r="G130" s="83" t="s">
        <v>14</v>
      </c>
      <c r="H130" s="83" t="s">
        <v>232</v>
      </c>
      <c r="I130" s="85">
        <v>100529.62962962962</v>
      </c>
      <c r="J130" s="85">
        <v>0</v>
      </c>
      <c r="K130" s="85">
        <v>8042.3703703703695</v>
      </c>
      <c r="L130" s="85">
        <v>108572</v>
      </c>
      <c r="M130" s="85">
        <v>108572</v>
      </c>
      <c r="O130" s="29" t="s">
        <v>820</v>
      </c>
    </row>
    <row r="131" spans="1:15" ht="20.100000000000001" customHeight="1" x14ac:dyDescent="0.2">
      <c r="A131" s="54" t="s">
        <v>559</v>
      </c>
      <c r="B131" s="54">
        <f t="shared" si="4"/>
        <v>2</v>
      </c>
      <c r="C131" s="113"/>
      <c r="D131" s="83" t="s">
        <v>903</v>
      </c>
      <c r="E131" s="84">
        <v>46054</v>
      </c>
      <c r="F131" s="83" t="s">
        <v>787</v>
      </c>
      <c r="G131" s="83" t="s">
        <v>16</v>
      </c>
      <c r="H131" s="83" t="s">
        <v>233</v>
      </c>
      <c r="I131" s="85">
        <v>-47643</v>
      </c>
      <c r="J131" s="85">
        <v>0</v>
      </c>
      <c r="K131" s="85">
        <v>-3811</v>
      </c>
      <c r="L131" s="85">
        <v>-51454</v>
      </c>
      <c r="M131" s="91">
        <v>-51454</v>
      </c>
    </row>
    <row r="132" spans="1:15" ht="20.100000000000001" customHeight="1" x14ac:dyDescent="0.2">
      <c r="A132" s="54" t="s">
        <v>559</v>
      </c>
      <c r="B132" s="54">
        <f t="shared" si="4"/>
        <v>2</v>
      </c>
      <c r="C132" s="113"/>
      <c r="D132" s="83" t="s">
        <v>904</v>
      </c>
      <c r="E132" s="84">
        <v>46055</v>
      </c>
      <c r="F132" s="83" t="s">
        <v>787</v>
      </c>
      <c r="G132" s="83" t="s">
        <v>16</v>
      </c>
      <c r="H132" s="83" t="s">
        <v>235</v>
      </c>
      <c r="I132" s="85">
        <v>-19717</v>
      </c>
      <c r="J132" s="85">
        <v>0</v>
      </c>
      <c r="K132" s="85">
        <v>-1577</v>
      </c>
      <c r="L132" s="85">
        <v>-21294</v>
      </c>
      <c r="M132" s="91">
        <v>-21294</v>
      </c>
    </row>
    <row r="133" spans="1:15" ht="20.100000000000001" customHeight="1" x14ac:dyDescent="0.2">
      <c r="A133" s="54" t="s">
        <v>559</v>
      </c>
      <c r="B133" s="54">
        <f t="shared" si="4"/>
        <v>2</v>
      </c>
      <c r="C133" s="113"/>
      <c r="D133" s="83" t="s">
        <v>905</v>
      </c>
      <c r="E133" s="84">
        <v>46055</v>
      </c>
      <c r="F133" s="83" t="s">
        <v>787</v>
      </c>
      <c r="G133" s="83" t="s">
        <v>16</v>
      </c>
      <c r="H133" s="83" t="s">
        <v>234</v>
      </c>
      <c r="I133" s="85">
        <v>-16759</v>
      </c>
      <c r="J133" s="85">
        <v>0</v>
      </c>
      <c r="K133" s="85">
        <v>-1341</v>
      </c>
      <c r="L133" s="85">
        <v>-18100</v>
      </c>
      <c r="M133" s="91">
        <v>-18100</v>
      </c>
    </row>
    <row r="134" spans="1:15" ht="20.100000000000001" customHeight="1" x14ac:dyDescent="0.2">
      <c r="A134" s="54" t="s">
        <v>559</v>
      </c>
      <c r="B134" s="54">
        <f t="shared" si="4"/>
        <v>2</v>
      </c>
      <c r="C134" s="113"/>
      <c r="D134" s="83" t="s">
        <v>906</v>
      </c>
      <c r="E134" s="84">
        <v>46055</v>
      </c>
      <c r="F134" s="83" t="s">
        <v>787</v>
      </c>
      <c r="G134" s="83" t="s">
        <v>16</v>
      </c>
      <c r="H134" s="83" t="s">
        <v>238</v>
      </c>
      <c r="I134" s="85">
        <v>-16759</v>
      </c>
      <c r="J134" s="85">
        <v>0</v>
      </c>
      <c r="K134" s="85">
        <v>-1341</v>
      </c>
      <c r="L134" s="85">
        <v>-18100</v>
      </c>
      <c r="M134" s="91">
        <v>-18100</v>
      </c>
    </row>
    <row r="135" spans="1:15" ht="20.100000000000001" customHeight="1" x14ac:dyDescent="0.2">
      <c r="A135" s="54" t="s">
        <v>559</v>
      </c>
      <c r="B135" s="54">
        <f t="shared" si="4"/>
        <v>2</v>
      </c>
      <c r="C135" s="113"/>
      <c r="D135" s="83" t="s">
        <v>907</v>
      </c>
      <c r="E135" s="84">
        <v>46055</v>
      </c>
      <c r="F135" s="83" t="s">
        <v>787</v>
      </c>
      <c r="G135" s="83" t="s">
        <v>16</v>
      </c>
      <c r="H135" s="83" t="s">
        <v>236</v>
      </c>
      <c r="I135" s="85">
        <v>-318348</v>
      </c>
      <c r="J135" s="85">
        <v>0</v>
      </c>
      <c r="K135" s="85">
        <v>-25468</v>
      </c>
      <c r="L135" s="85">
        <v>-343816</v>
      </c>
      <c r="M135" s="91">
        <v>-343816</v>
      </c>
    </row>
    <row r="136" spans="1:15" ht="20.100000000000001" customHeight="1" x14ac:dyDescent="0.2">
      <c r="A136" s="54" t="s">
        <v>559</v>
      </c>
      <c r="B136" s="54">
        <f t="shared" si="4"/>
        <v>2</v>
      </c>
      <c r="C136" s="113"/>
      <c r="D136" s="83" t="s">
        <v>908</v>
      </c>
      <c r="E136" s="84">
        <v>46055</v>
      </c>
      <c r="F136" s="83" t="s">
        <v>787</v>
      </c>
      <c r="G136" s="83" t="s">
        <v>16</v>
      </c>
      <c r="H136" s="83" t="s">
        <v>239</v>
      </c>
      <c r="I136" s="85">
        <v>-30884</v>
      </c>
      <c r="J136" s="85">
        <v>0</v>
      </c>
      <c r="K136" s="85">
        <v>-2471</v>
      </c>
      <c r="L136" s="85">
        <v>-33355</v>
      </c>
      <c r="M136" s="91">
        <v>-33355</v>
      </c>
    </row>
    <row r="137" spans="1:15" ht="20.100000000000001" customHeight="1" x14ac:dyDescent="0.2">
      <c r="A137" s="54" t="s">
        <v>559</v>
      </c>
      <c r="B137" s="54">
        <f t="shared" si="4"/>
        <v>2</v>
      </c>
      <c r="C137" s="113"/>
      <c r="D137" s="83" t="s">
        <v>909</v>
      </c>
      <c r="E137" s="84">
        <v>46055</v>
      </c>
      <c r="F137" s="83" t="s">
        <v>787</v>
      </c>
      <c r="G137" s="83" t="s">
        <v>16</v>
      </c>
      <c r="H137" s="83" t="s">
        <v>237</v>
      </c>
      <c r="I137" s="85">
        <v>-16759</v>
      </c>
      <c r="J137" s="85">
        <v>0</v>
      </c>
      <c r="K137" s="85">
        <v>-1341</v>
      </c>
      <c r="L137" s="85">
        <v>-18100</v>
      </c>
      <c r="M137" s="91">
        <v>-18100</v>
      </c>
    </row>
    <row r="138" spans="1:15" ht="20.100000000000001" customHeight="1" x14ac:dyDescent="0.2">
      <c r="A138" s="54" t="s">
        <v>559</v>
      </c>
      <c r="B138" s="54">
        <f t="shared" si="4"/>
        <v>2</v>
      </c>
      <c r="C138" s="113"/>
      <c r="D138" s="83" t="s">
        <v>910</v>
      </c>
      <c r="E138" s="84">
        <v>46056</v>
      </c>
      <c r="F138" s="83" t="s">
        <v>787</v>
      </c>
      <c r="G138" s="83" t="s">
        <v>16</v>
      </c>
      <c r="H138" s="83" t="s">
        <v>242</v>
      </c>
      <c r="I138" s="85">
        <v>-16759</v>
      </c>
      <c r="J138" s="85">
        <v>0</v>
      </c>
      <c r="K138" s="85">
        <v>-1341</v>
      </c>
      <c r="L138" s="85">
        <v>-18100</v>
      </c>
      <c r="M138" s="91">
        <v>-18100</v>
      </c>
    </row>
    <row r="139" spans="1:15" ht="20.100000000000001" customHeight="1" x14ac:dyDescent="0.2">
      <c r="A139" s="54" t="s">
        <v>559</v>
      </c>
      <c r="B139" s="54">
        <f t="shared" si="4"/>
        <v>2</v>
      </c>
      <c r="C139" s="113"/>
      <c r="D139" s="83" t="s">
        <v>911</v>
      </c>
      <c r="E139" s="84">
        <v>46056</v>
      </c>
      <c r="F139" s="83" t="s">
        <v>787</v>
      </c>
      <c r="G139" s="83" t="s">
        <v>16</v>
      </c>
      <c r="H139" s="83" t="s">
        <v>241</v>
      </c>
      <c r="I139" s="85">
        <v>-16759</v>
      </c>
      <c r="J139" s="85">
        <v>0</v>
      </c>
      <c r="K139" s="85">
        <v>-1341</v>
      </c>
      <c r="L139" s="85">
        <v>-18100</v>
      </c>
      <c r="M139" s="91">
        <v>-18100</v>
      </c>
    </row>
    <row r="140" spans="1:15" ht="20.100000000000001" customHeight="1" x14ac:dyDescent="0.2">
      <c r="A140" s="54" t="s">
        <v>559</v>
      </c>
      <c r="B140" s="54">
        <f t="shared" si="4"/>
        <v>2</v>
      </c>
      <c r="C140" s="107" t="s">
        <v>575</v>
      </c>
      <c r="D140" s="83" t="s">
        <v>912</v>
      </c>
      <c r="E140" s="84">
        <v>46056</v>
      </c>
      <c r="F140" s="83" t="s">
        <v>789</v>
      </c>
      <c r="G140" s="83" t="s">
        <v>17</v>
      </c>
      <c r="H140" s="83" t="s">
        <v>245</v>
      </c>
      <c r="I140" s="85">
        <v>-267188</v>
      </c>
      <c r="J140" s="85">
        <v>0</v>
      </c>
      <c r="K140" s="85">
        <v>-21375</v>
      </c>
      <c r="L140" s="85">
        <v>-288563</v>
      </c>
      <c r="M140" s="91">
        <v>-288563</v>
      </c>
    </row>
    <row r="141" spans="1:15" ht="20.100000000000001" customHeight="1" x14ac:dyDescent="0.2">
      <c r="A141" s="54" t="s">
        <v>559</v>
      </c>
      <c r="B141" s="54">
        <f t="shared" si="4"/>
        <v>2</v>
      </c>
      <c r="C141" s="113"/>
      <c r="D141" s="83" t="s">
        <v>913</v>
      </c>
      <c r="E141" s="84">
        <v>46056</v>
      </c>
      <c r="F141" s="83" t="s">
        <v>787</v>
      </c>
      <c r="G141" s="83" t="s">
        <v>16</v>
      </c>
      <c r="H141" s="83" t="s">
        <v>240</v>
      </c>
      <c r="I141" s="85">
        <v>-47643</v>
      </c>
      <c r="J141" s="85">
        <v>0</v>
      </c>
      <c r="K141" s="85">
        <v>-3811</v>
      </c>
      <c r="L141" s="85">
        <v>-51454</v>
      </c>
      <c r="M141" s="91">
        <v>-51454</v>
      </c>
    </row>
    <row r="142" spans="1:15" ht="20.100000000000001" customHeight="1" x14ac:dyDescent="0.2">
      <c r="A142" s="54" t="s">
        <v>559</v>
      </c>
      <c r="B142" s="54">
        <f t="shared" si="4"/>
        <v>2</v>
      </c>
      <c r="C142" s="113"/>
      <c r="D142" s="83" t="s">
        <v>914</v>
      </c>
      <c r="E142" s="84">
        <v>46056</v>
      </c>
      <c r="F142" s="83" t="s">
        <v>787</v>
      </c>
      <c r="G142" s="83" t="s">
        <v>16</v>
      </c>
      <c r="H142" s="83" t="s">
        <v>243</v>
      </c>
      <c r="I142" s="85">
        <v>-16759</v>
      </c>
      <c r="J142" s="85">
        <v>0</v>
      </c>
      <c r="K142" s="85">
        <v>-1341</v>
      </c>
      <c r="L142" s="85">
        <v>-18100</v>
      </c>
      <c r="M142" s="91">
        <v>-18100</v>
      </c>
    </row>
    <row r="143" spans="1:15" ht="20.100000000000001" customHeight="1" x14ac:dyDescent="0.2">
      <c r="A143" s="54" t="s">
        <v>559</v>
      </c>
      <c r="B143" s="54">
        <f t="shared" si="4"/>
        <v>2</v>
      </c>
      <c r="C143" s="113"/>
      <c r="D143" s="83" t="s">
        <v>915</v>
      </c>
      <c r="E143" s="84">
        <v>46056</v>
      </c>
      <c r="F143" s="83" t="s">
        <v>787</v>
      </c>
      <c r="G143" s="83" t="s">
        <v>16</v>
      </c>
      <c r="H143" s="83" t="s">
        <v>244</v>
      </c>
      <c r="I143" s="85">
        <v>-106116</v>
      </c>
      <c r="J143" s="85">
        <v>0</v>
      </c>
      <c r="K143" s="85">
        <v>-8489</v>
      </c>
      <c r="L143" s="85">
        <v>-114605</v>
      </c>
      <c r="M143" s="91">
        <v>-114605</v>
      </c>
    </row>
    <row r="144" spans="1:15" ht="20.100000000000001" customHeight="1" x14ac:dyDescent="0.2">
      <c r="A144" s="54" t="s">
        <v>559</v>
      </c>
      <c r="B144" s="54">
        <f t="shared" si="4"/>
        <v>2</v>
      </c>
      <c r="C144" s="113"/>
      <c r="D144" s="83" t="s">
        <v>916</v>
      </c>
      <c r="E144" s="84">
        <v>46057</v>
      </c>
      <c r="F144" s="83" t="s">
        <v>787</v>
      </c>
      <c r="G144" s="83" t="s">
        <v>16</v>
      </c>
      <c r="H144" s="83" t="s">
        <v>247</v>
      </c>
      <c r="I144" s="85">
        <v>-33518</v>
      </c>
      <c r="J144" s="85">
        <v>0</v>
      </c>
      <c r="K144" s="85">
        <v>-2681</v>
      </c>
      <c r="L144" s="85">
        <v>-36199</v>
      </c>
      <c r="M144" s="91">
        <v>-36199</v>
      </c>
    </row>
    <row r="145" spans="1:13" ht="20.100000000000001" customHeight="1" x14ac:dyDescent="0.2">
      <c r="A145" s="54" t="s">
        <v>559</v>
      </c>
      <c r="B145" s="54">
        <f t="shared" si="4"/>
        <v>2</v>
      </c>
      <c r="C145" s="94" t="s">
        <v>578</v>
      </c>
      <c r="D145" s="83" t="s">
        <v>917</v>
      </c>
      <c r="E145" s="84">
        <v>46057</v>
      </c>
      <c r="F145" s="83" t="s">
        <v>788</v>
      </c>
      <c r="G145" s="83" t="s">
        <v>14</v>
      </c>
      <c r="H145" s="83" t="s">
        <v>246</v>
      </c>
      <c r="I145" s="85">
        <v>-16759</v>
      </c>
      <c r="J145" s="85">
        <v>0</v>
      </c>
      <c r="K145" s="85">
        <v>-1341</v>
      </c>
      <c r="L145" s="85">
        <v>-18100</v>
      </c>
      <c r="M145" s="91">
        <v>-18100</v>
      </c>
    </row>
    <row r="146" spans="1:13" ht="20.100000000000001" customHeight="1" x14ac:dyDescent="0.2">
      <c r="A146" s="54" t="s">
        <v>559</v>
      </c>
      <c r="B146" s="54">
        <f t="shared" si="4"/>
        <v>2</v>
      </c>
      <c r="C146" s="113"/>
      <c r="D146" s="83" t="s">
        <v>918</v>
      </c>
      <c r="E146" s="84">
        <v>46057</v>
      </c>
      <c r="F146" s="83" t="s">
        <v>787</v>
      </c>
      <c r="G146" s="83" t="s">
        <v>16</v>
      </c>
      <c r="H146" s="83" t="s">
        <v>248</v>
      </c>
      <c r="I146" s="85">
        <v>-30884</v>
      </c>
      <c r="J146" s="85">
        <v>0</v>
      </c>
      <c r="K146" s="85">
        <v>-2471</v>
      </c>
      <c r="L146" s="85">
        <v>-33355</v>
      </c>
      <c r="M146" s="91">
        <v>-33355</v>
      </c>
    </row>
    <row r="147" spans="1:13" ht="20.100000000000001" customHeight="1" x14ac:dyDescent="0.2">
      <c r="A147" s="54" t="s">
        <v>559</v>
      </c>
      <c r="B147" s="54">
        <f t="shared" si="4"/>
        <v>2</v>
      </c>
      <c r="C147" s="113"/>
      <c r="D147" s="83" t="s">
        <v>919</v>
      </c>
      <c r="E147" s="84">
        <v>46058</v>
      </c>
      <c r="F147" s="83" t="s">
        <v>787</v>
      </c>
      <c r="G147" s="83" t="s">
        <v>16</v>
      </c>
      <c r="H147" s="83" t="s">
        <v>249</v>
      </c>
      <c r="I147" s="85">
        <v>-16759</v>
      </c>
      <c r="J147" s="85">
        <v>0</v>
      </c>
      <c r="K147" s="85">
        <v>-1341</v>
      </c>
      <c r="L147" s="85">
        <v>-18100</v>
      </c>
      <c r="M147" s="91">
        <v>-18100</v>
      </c>
    </row>
    <row r="148" spans="1:13" ht="20.100000000000001" customHeight="1" x14ac:dyDescent="0.2">
      <c r="A148" s="54" t="s">
        <v>559</v>
      </c>
      <c r="B148" s="54">
        <f t="shared" si="4"/>
        <v>2</v>
      </c>
      <c r="C148" s="113"/>
      <c r="D148" s="83" t="s">
        <v>920</v>
      </c>
      <c r="E148" s="84">
        <v>46059</v>
      </c>
      <c r="F148" s="83" t="s">
        <v>787</v>
      </c>
      <c r="G148" s="83" t="s">
        <v>16</v>
      </c>
      <c r="H148" s="83" t="s">
        <v>250</v>
      </c>
      <c r="I148" s="85">
        <v>-59151</v>
      </c>
      <c r="J148" s="85">
        <v>0</v>
      </c>
      <c r="K148" s="85">
        <v>-4732</v>
      </c>
      <c r="L148" s="85">
        <v>-63883</v>
      </c>
      <c r="M148" s="91">
        <v>-63883</v>
      </c>
    </row>
    <row r="149" spans="1:13" ht="20.100000000000001" customHeight="1" x14ac:dyDescent="0.2">
      <c r="A149" s="54" t="s">
        <v>559</v>
      </c>
      <c r="B149" s="54">
        <f t="shared" si="4"/>
        <v>2</v>
      </c>
      <c r="C149" s="107" t="s">
        <v>577</v>
      </c>
      <c r="D149" s="83" t="s">
        <v>921</v>
      </c>
      <c r="E149" s="84">
        <v>46059</v>
      </c>
      <c r="F149" s="83" t="s">
        <v>789</v>
      </c>
      <c r="G149" s="83" t="s">
        <v>17</v>
      </c>
      <c r="H149" s="83" t="s">
        <v>252</v>
      </c>
      <c r="I149" s="85">
        <v>-61768</v>
      </c>
      <c r="J149" s="85">
        <v>0</v>
      </c>
      <c r="K149" s="85">
        <v>-4941</v>
      </c>
      <c r="L149" s="85">
        <v>-66709</v>
      </c>
      <c r="M149" s="91">
        <v>-66709</v>
      </c>
    </row>
    <row r="150" spans="1:13" ht="20.100000000000001" customHeight="1" x14ac:dyDescent="0.2">
      <c r="A150" s="54" t="s">
        <v>559</v>
      </c>
      <c r="B150" s="54">
        <f t="shared" si="4"/>
        <v>2</v>
      </c>
      <c r="C150" s="107" t="s">
        <v>576</v>
      </c>
      <c r="D150" s="83" t="s">
        <v>922</v>
      </c>
      <c r="E150" s="84">
        <v>46059</v>
      </c>
      <c r="F150" s="83" t="s">
        <v>789</v>
      </c>
      <c r="G150" s="83" t="s">
        <v>17</v>
      </c>
      <c r="H150" s="83" t="s">
        <v>251</v>
      </c>
      <c r="I150" s="85">
        <v>-33518</v>
      </c>
      <c r="J150" s="85">
        <v>0</v>
      </c>
      <c r="K150" s="85">
        <v>-2681</v>
      </c>
      <c r="L150" s="85">
        <v>-36199</v>
      </c>
      <c r="M150" s="91">
        <v>-36199</v>
      </c>
    </row>
    <row r="151" spans="1:13" ht="20.100000000000001" customHeight="1" x14ac:dyDescent="0.2">
      <c r="A151" s="54" t="s">
        <v>559</v>
      </c>
      <c r="B151" s="54">
        <f t="shared" si="4"/>
        <v>2</v>
      </c>
      <c r="C151" s="113"/>
      <c r="D151" s="83" t="s">
        <v>923</v>
      </c>
      <c r="E151" s="84">
        <v>46060</v>
      </c>
      <c r="F151" s="83" t="s">
        <v>787</v>
      </c>
      <c r="G151" s="83" t="s">
        <v>16</v>
      </c>
      <c r="H151" s="83" t="s">
        <v>253</v>
      </c>
      <c r="I151" s="85">
        <v>-61768</v>
      </c>
      <c r="J151" s="85">
        <v>0</v>
      </c>
      <c r="K151" s="85">
        <v>-4941</v>
      </c>
      <c r="L151" s="85">
        <v>-66709</v>
      </c>
      <c r="M151" s="91">
        <v>-66709</v>
      </c>
    </row>
    <row r="152" spans="1:13" ht="20.100000000000001" customHeight="1" x14ac:dyDescent="0.2">
      <c r="A152" s="54" t="s">
        <v>559</v>
      </c>
      <c r="B152" s="54">
        <f t="shared" si="4"/>
        <v>2</v>
      </c>
      <c r="C152" s="113"/>
      <c r="D152" s="83" t="s">
        <v>924</v>
      </c>
      <c r="E152" s="84">
        <v>46060</v>
      </c>
      <c r="F152" s="83" t="s">
        <v>787</v>
      </c>
      <c r="G152" s="83" t="s">
        <v>16</v>
      </c>
      <c r="H152" s="83" t="s">
        <v>254</v>
      </c>
      <c r="I152" s="85">
        <v>-33518</v>
      </c>
      <c r="J152" s="85">
        <v>0</v>
      </c>
      <c r="K152" s="85">
        <v>-2681</v>
      </c>
      <c r="L152" s="85">
        <v>-36199</v>
      </c>
      <c r="M152" s="91">
        <v>-36199</v>
      </c>
    </row>
    <row r="153" spans="1:13" ht="20.100000000000001" customHeight="1" x14ac:dyDescent="0.2">
      <c r="A153" s="54" t="s">
        <v>559</v>
      </c>
      <c r="B153" s="54">
        <f t="shared" si="4"/>
        <v>2</v>
      </c>
      <c r="C153" s="113"/>
      <c r="D153" s="83" t="s">
        <v>925</v>
      </c>
      <c r="E153" s="84">
        <v>46061</v>
      </c>
      <c r="F153" s="83" t="s">
        <v>787</v>
      </c>
      <c r="G153" s="83" t="s">
        <v>16</v>
      </c>
      <c r="H153" s="83" t="s">
        <v>255</v>
      </c>
      <c r="I153" s="85">
        <v>-16759</v>
      </c>
      <c r="J153" s="85">
        <v>0</v>
      </c>
      <c r="K153" s="85">
        <v>-1341</v>
      </c>
      <c r="L153" s="85">
        <v>-18100</v>
      </c>
      <c r="M153" s="91">
        <v>-18100</v>
      </c>
    </row>
    <row r="154" spans="1:13" ht="20.100000000000001" customHeight="1" x14ac:dyDescent="0.2">
      <c r="A154" s="54" t="s">
        <v>559</v>
      </c>
      <c r="B154" s="54">
        <f t="shared" si="4"/>
        <v>2</v>
      </c>
      <c r="C154" s="113"/>
      <c r="D154" s="83" t="s">
        <v>926</v>
      </c>
      <c r="E154" s="84">
        <v>46062</v>
      </c>
      <c r="F154" s="83" t="s">
        <v>787</v>
      </c>
      <c r="G154" s="83" t="s">
        <v>16</v>
      </c>
      <c r="H154" s="83" t="s">
        <v>256</v>
      </c>
      <c r="I154" s="85">
        <v>-30884</v>
      </c>
      <c r="J154" s="85">
        <v>0</v>
      </c>
      <c r="K154" s="85">
        <v>-2471</v>
      </c>
      <c r="L154" s="85">
        <v>-33355</v>
      </c>
      <c r="M154" s="91">
        <v>-33355</v>
      </c>
    </row>
    <row r="155" spans="1:13" ht="20.100000000000001" customHeight="1" x14ac:dyDescent="0.2">
      <c r="A155" s="54" t="s">
        <v>559</v>
      </c>
      <c r="B155" s="54">
        <f t="shared" si="4"/>
        <v>2</v>
      </c>
      <c r="C155" s="113"/>
      <c r="D155" s="83" t="s">
        <v>927</v>
      </c>
      <c r="E155" s="84">
        <v>46062</v>
      </c>
      <c r="F155" s="83" t="s">
        <v>787</v>
      </c>
      <c r="G155" s="83" t="s">
        <v>16</v>
      </c>
      <c r="H155" s="83" t="s">
        <v>257</v>
      </c>
      <c r="I155" s="85">
        <v>-106116</v>
      </c>
      <c r="J155" s="85">
        <v>0</v>
      </c>
      <c r="K155" s="85">
        <v>-8489</v>
      </c>
      <c r="L155" s="85">
        <v>-114605</v>
      </c>
      <c r="M155" s="91">
        <v>-114605</v>
      </c>
    </row>
    <row r="156" spans="1:13" ht="20.100000000000001" customHeight="1" x14ac:dyDescent="0.2">
      <c r="A156" s="54" t="s">
        <v>559</v>
      </c>
      <c r="B156" s="54">
        <f t="shared" ref="B156:B187" si="5">MONTH(E156)</f>
        <v>2</v>
      </c>
      <c r="C156" s="113"/>
      <c r="D156" s="83" t="s">
        <v>928</v>
      </c>
      <c r="E156" s="84">
        <v>46062</v>
      </c>
      <c r="F156" s="83" t="s">
        <v>787</v>
      </c>
      <c r="G156" s="83" t="s">
        <v>16</v>
      </c>
      <c r="H156" s="83" t="s">
        <v>264</v>
      </c>
      <c r="I156" s="85">
        <v>-30884</v>
      </c>
      <c r="J156" s="85">
        <v>0</v>
      </c>
      <c r="K156" s="85">
        <v>-2471</v>
      </c>
      <c r="L156" s="85">
        <v>-33355</v>
      </c>
      <c r="M156" s="91">
        <v>-33355</v>
      </c>
    </row>
    <row r="157" spans="1:13" ht="20.100000000000001" customHeight="1" x14ac:dyDescent="0.2">
      <c r="A157" s="54" t="s">
        <v>559</v>
      </c>
      <c r="B157" s="54">
        <f t="shared" si="5"/>
        <v>2</v>
      </c>
      <c r="C157" s="113"/>
      <c r="D157" s="83" t="s">
        <v>929</v>
      </c>
      <c r="E157" s="84">
        <v>46062</v>
      </c>
      <c r="F157" s="83" t="s">
        <v>787</v>
      </c>
      <c r="G157" s="83" t="s">
        <v>16</v>
      </c>
      <c r="H157" s="83" t="s">
        <v>267</v>
      </c>
      <c r="I157" s="85">
        <v>-33518</v>
      </c>
      <c r="J157" s="85">
        <v>0</v>
      </c>
      <c r="K157" s="85">
        <v>-2681</v>
      </c>
      <c r="L157" s="85">
        <v>-36199</v>
      </c>
      <c r="M157" s="91">
        <v>-36199</v>
      </c>
    </row>
    <row r="158" spans="1:13" ht="20.100000000000001" customHeight="1" x14ac:dyDescent="0.2">
      <c r="A158" s="54" t="s">
        <v>559</v>
      </c>
      <c r="B158" s="54">
        <f t="shared" si="5"/>
        <v>2</v>
      </c>
      <c r="C158" s="113"/>
      <c r="D158" s="83" t="s">
        <v>930</v>
      </c>
      <c r="E158" s="84">
        <v>46062</v>
      </c>
      <c r="F158" s="83" t="s">
        <v>787</v>
      </c>
      <c r="G158" s="83" t="s">
        <v>16</v>
      </c>
      <c r="H158" s="83" t="s">
        <v>260</v>
      </c>
      <c r="I158" s="85">
        <v>-16759</v>
      </c>
      <c r="J158" s="85">
        <v>0</v>
      </c>
      <c r="K158" s="85">
        <v>-1341</v>
      </c>
      <c r="L158" s="85">
        <v>-18100</v>
      </c>
      <c r="M158" s="91">
        <v>-18100</v>
      </c>
    </row>
    <row r="159" spans="1:13" ht="20.100000000000001" customHeight="1" x14ac:dyDescent="0.2">
      <c r="A159" s="54" t="s">
        <v>559</v>
      </c>
      <c r="B159" s="54">
        <f t="shared" si="5"/>
        <v>2</v>
      </c>
      <c r="C159" s="113"/>
      <c r="D159" s="83" t="s">
        <v>931</v>
      </c>
      <c r="E159" s="84">
        <v>46062</v>
      </c>
      <c r="F159" s="83" t="s">
        <v>787</v>
      </c>
      <c r="G159" s="83" t="s">
        <v>16</v>
      </c>
      <c r="H159" s="83" t="s">
        <v>259</v>
      </c>
      <c r="I159" s="85">
        <v>-16759</v>
      </c>
      <c r="J159" s="85">
        <v>0</v>
      </c>
      <c r="K159" s="85">
        <v>-1341</v>
      </c>
      <c r="L159" s="85">
        <v>-18100</v>
      </c>
      <c r="M159" s="91">
        <v>-18100</v>
      </c>
    </row>
    <row r="160" spans="1:13" ht="20.100000000000001" customHeight="1" x14ac:dyDescent="0.2">
      <c r="A160" s="54" t="s">
        <v>559</v>
      </c>
      <c r="B160" s="54">
        <f t="shared" si="5"/>
        <v>2</v>
      </c>
      <c r="C160" s="113"/>
      <c r="D160" s="83" t="s">
        <v>932</v>
      </c>
      <c r="E160" s="84">
        <v>46062</v>
      </c>
      <c r="F160" s="83" t="s">
        <v>787</v>
      </c>
      <c r="G160" s="83" t="s">
        <v>16</v>
      </c>
      <c r="H160" s="83" t="s">
        <v>261</v>
      </c>
      <c r="I160" s="85">
        <v>-30884</v>
      </c>
      <c r="J160" s="85">
        <v>0</v>
      </c>
      <c r="K160" s="85">
        <v>-2471</v>
      </c>
      <c r="L160" s="85">
        <v>-33355</v>
      </c>
      <c r="M160" s="91">
        <v>-33355</v>
      </c>
    </row>
    <row r="161" spans="1:13" ht="20.100000000000001" customHeight="1" x14ac:dyDescent="0.2">
      <c r="A161" s="54" t="s">
        <v>559</v>
      </c>
      <c r="B161" s="54">
        <f t="shared" si="5"/>
        <v>2</v>
      </c>
      <c r="C161" s="113"/>
      <c r="D161" s="83" t="s">
        <v>933</v>
      </c>
      <c r="E161" s="84">
        <v>46062</v>
      </c>
      <c r="F161" s="83" t="s">
        <v>787</v>
      </c>
      <c r="G161" s="83" t="s">
        <v>16</v>
      </c>
      <c r="H161" s="83" t="s">
        <v>268</v>
      </c>
      <c r="I161" s="85">
        <v>-106116</v>
      </c>
      <c r="J161" s="85">
        <v>0</v>
      </c>
      <c r="K161" s="85">
        <v>-8489</v>
      </c>
      <c r="L161" s="85">
        <v>-114605</v>
      </c>
      <c r="M161" s="91">
        <v>-114605</v>
      </c>
    </row>
    <row r="162" spans="1:13" ht="20.100000000000001" customHeight="1" x14ac:dyDescent="0.2">
      <c r="A162" s="54" t="s">
        <v>559</v>
      </c>
      <c r="B162" s="54">
        <f t="shared" si="5"/>
        <v>2</v>
      </c>
      <c r="C162" s="113"/>
      <c r="D162" s="83" t="s">
        <v>934</v>
      </c>
      <c r="E162" s="84">
        <v>46062</v>
      </c>
      <c r="F162" s="83" t="s">
        <v>787</v>
      </c>
      <c r="G162" s="83" t="s">
        <v>16</v>
      </c>
      <c r="H162" s="83" t="s">
        <v>258</v>
      </c>
      <c r="I162" s="85">
        <v>-33518</v>
      </c>
      <c r="J162" s="85">
        <v>0</v>
      </c>
      <c r="K162" s="85">
        <v>-2681</v>
      </c>
      <c r="L162" s="85">
        <v>-36199</v>
      </c>
      <c r="M162" s="91">
        <v>-36199</v>
      </c>
    </row>
    <row r="163" spans="1:13" ht="20.100000000000001" customHeight="1" x14ac:dyDescent="0.2">
      <c r="A163" s="54" t="s">
        <v>559</v>
      </c>
      <c r="B163" s="54">
        <f t="shared" si="5"/>
        <v>2</v>
      </c>
      <c r="C163" s="113"/>
      <c r="D163" s="83" t="s">
        <v>935</v>
      </c>
      <c r="E163" s="84">
        <v>46062</v>
      </c>
      <c r="F163" s="83" t="s">
        <v>787</v>
      </c>
      <c r="G163" s="83" t="s">
        <v>16</v>
      </c>
      <c r="H163" s="83" t="s">
        <v>263</v>
      </c>
      <c r="I163" s="85">
        <v>-33518</v>
      </c>
      <c r="J163" s="85">
        <v>0</v>
      </c>
      <c r="K163" s="85">
        <v>-2681</v>
      </c>
      <c r="L163" s="85">
        <v>-36199</v>
      </c>
      <c r="M163" s="91">
        <v>-36199</v>
      </c>
    </row>
    <row r="164" spans="1:13" ht="20.100000000000001" customHeight="1" x14ac:dyDescent="0.2">
      <c r="A164" s="54" t="s">
        <v>559</v>
      </c>
      <c r="B164" s="54">
        <f t="shared" si="5"/>
        <v>2</v>
      </c>
      <c r="C164" s="113"/>
      <c r="D164" s="83" t="s">
        <v>936</v>
      </c>
      <c r="E164" s="84">
        <v>46062</v>
      </c>
      <c r="F164" s="83" t="s">
        <v>787</v>
      </c>
      <c r="G164" s="83" t="s">
        <v>16</v>
      </c>
      <c r="H164" s="83" t="s">
        <v>262</v>
      </c>
      <c r="I164" s="85">
        <v>-50277</v>
      </c>
      <c r="J164" s="85">
        <v>0</v>
      </c>
      <c r="K164" s="85">
        <v>-4022</v>
      </c>
      <c r="L164" s="85">
        <v>-54299</v>
      </c>
      <c r="M164" s="91">
        <v>-54299</v>
      </c>
    </row>
    <row r="165" spans="1:13" ht="20.100000000000001" customHeight="1" x14ac:dyDescent="0.2">
      <c r="A165" s="54" t="s">
        <v>559</v>
      </c>
      <c r="B165" s="54">
        <f t="shared" si="5"/>
        <v>2</v>
      </c>
      <c r="C165" s="113"/>
      <c r="D165" s="83" t="s">
        <v>937</v>
      </c>
      <c r="E165" s="84">
        <v>46062</v>
      </c>
      <c r="F165" s="83" t="s">
        <v>787</v>
      </c>
      <c r="G165" s="83" t="s">
        <v>16</v>
      </c>
      <c r="H165" s="83" t="s">
        <v>265</v>
      </c>
      <c r="I165" s="85">
        <v>-30884</v>
      </c>
      <c r="J165" s="85">
        <v>0</v>
      </c>
      <c r="K165" s="85">
        <v>-2471</v>
      </c>
      <c r="L165" s="85">
        <v>-33355</v>
      </c>
      <c r="M165" s="91">
        <v>-33355</v>
      </c>
    </row>
    <row r="166" spans="1:13" ht="20.100000000000001" customHeight="1" x14ac:dyDescent="0.2">
      <c r="A166" s="54" t="s">
        <v>559</v>
      </c>
      <c r="B166" s="54">
        <f t="shared" si="5"/>
        <v>2</v>
      </c>
      <c r="C166" s="113"/>
      <c r="D166" s="83" t="s">
        <v>938</v>
      </c>
      <c r="E166" s="84">
        <v>46062</v>
      </c>
      <c r="F166" s="83" t="s">
        <v>787</v>
      </c>
      <c r="G166" s="83" t="s">
        <v>16</v>
      </c>
      <c r="H166" s="83" t="s">
        <v>266</v>
      </c>
      <c r="I166" s="85">
        <v>-30884</v>
      </c>
      <c r="J166" s="85">
        <v>0</v>
      </c>
      <c r="K166" s="85">
        <v>-2471</v>
      </c>
      <c r="L166" s="85">
        <v>-33355</v>
      </c>
      <c r="M166" s="91">
        <v>-33355</v>
      </c>
    </row>
    <row r="167" spans="1:13" ht="20.100000000000001" customHeight="1" x14ac:dyDescent="0.2">
      <c r="A167" s="54" t="s">
        <v>559</v>
      </c>
      <c r="B167" s="54">
        <f t="shared" si="5"/>
        <v>2</v>
      </c>
      <c r="C167" s="113"/>
      <c r="D167" s="83" t="s">
        <v>939</v>
      </c>
      <c r="E167" s="84">
        <v>46063</v>
      </c>
      <c r="F167" s="83" t="s">
        <v>787</v>
      </c>
      <c r="G167" s="83" t="s">
        <v>16</v>
      </c>
      <c r="H167" s="83" t="s">
        <v>269</v>
      </c>
      <c r="I167" s="85">
        <v>-16759</v>
      </c>
      <c r="J167" s="85">
        <v>0</v>
      </c>
      <c r="K167" s="85">
        <v>-1341</v>
      </c>
      <c r="L167" s="85">
        <v>-18100</v>
      </c>
      <c r="M167" s="91">
        <v>-18100</v>
      </c>
    </row>
    <row r="168" spans="1:13" ht="20.100000000000001" customHeight="1" x14ac:dyDescent="0.2">
      <c r="A168" s="54" t="s">
        <v>559</v>
      </c>
      <c r="B168" s="54">
        <f t="shared" si="5"/>
        <v>2</v>
      </c>
      <c r="C168" s="113"/>
      <c r="D168" s="83" t="s">
        <v>940</v>
      </c>
      <c r="E168" s="84">
        <v>46064</v>
      </c>
      <c r="F168" s="83" t="s">
        <v>787</v>
      </c>
      <c r="G168" s="83" t="s">
        <v>16</v>
      </c>
      <c r="H168" s="83" t="s">
        <v>271</v>
      </c>
      <c r="I168" s="85">
        <v>-16759</v>
      </c>
      <c r="J168" s="85">
        <v>0</v>
      </c>
      <c r="K168" s="85">
        <v>-1341</v>
      </c>
      <c r="L168" s="85">
        <v>-18100</v>
      </c>
      <c r="M168" s="91">
        <v>-18100</v>
      </c>
    </row>
    <row r="169" spans="1:13" ht="20.100000000000001" customHeight="1" x14ac:dyDescent="0.2">
      <c r="A169" s="54" t="s">
        <v>559</v>
      </c>
      <c r="B169" s="54">
        <f t="shared" si="5"/>
        <v>2</v>
      </c>
      <c r="C169" s="113"/>
      <c r="D169" s="83" t="s">
        <v>941</v>
      </c>
      <c r="E169" s="84">
        <v>46064</v>
      </c>
      <c r="F169" s="83" t="s">
        <v>787</v>
      </c>
      <c r="G169" s="83" t="s">
        <v>16</v>
      </c>
      <c r="H169" s="83" t="s">
        <v>275</v>
      </c>
      <c r="I169" s="85">
        <v>-61768</v>
      </c>
      <c r="J169" s="85">
        <v>0</v>
      </c>
      <c r="K169" s="85">
        <v>-4941</v>
      </c>
      <c r="L169" s="85">
        <v>-66709</v>
      </c>
      <c r="M169" s="91">
        <v>-66709</v>
      </c>
    </row>
    <row r="170" spans="1:13" ht="20.100000000000001" customHeight="1" x14ac:dyDescent="0.2">
      <c r="A170" s="54" t="s">
        <v>559</v>
      </c>
      <c r="B170" s="54">
        <f t="shared" si="5"/>
        <v>2</v>
      </c>
      <c r="C170" s="113"/>
      <c r="D170" s="83" t="s">
        <v>942</v>
      </c>
      <c r="E170" s="84">
        <v>46064</v>
      </c>
      <c r="F170" s="83" t="s">
        <v>787</v>
      </c>
      <c r="G170" s="83" t="s">
        <v>16</v>
      </c>
      <c r="H170" s="83" t="s">
        <v>270</v>
      </c>
      <c r="I170" s="85">
        <v>-16759</v>
      </c>
      <c r="J170" s="85">
        <v>0</v>
      </c>
      <c r="K170" s="85">
        <v>-1341</v>
      </c>
      <c r="L170" s="85">
        <v>-18100</v>
      </c>
      <c r="M170" s="91">
        <v>-18100</v>
      </c>
    </row>
    <row r="171" spans="1:13" ht="20.100000000000001" customHeight="1" x14ac:dyDescent="0.2">
      <c r="A171" s="54" t="s">
        <v>559</v>
      </c>
      <c r="B171" s="54">
        <f t="shared" si="5"/>
        <v>2</v>
      </c>
      <c r="C171" s="113"/>
      <c r="D171" s="83" t="s">
        <v>943</v>
      </c>
      <c r="E171" s="84">
        <v>46064</v>
      </c>
      <c r="F171" s="83" t="s">
        <v>787</v>
      </c>
      <c r="G171" s="83" t="s">
        <v>16</v>
      </c>
      <c r="H171" s="83" t="s">
        <v>273</v>
      </c>
      <c r="I171" s="85">
        <v>-33518</v>
      </c>
      <c r="J171" s="85">
        <v>0</v>
      </c>
      <c r="K171" s="85">
        <v>-2681</v>
      </c>
      <c r="L171" s="85">
        <v>-36199</v>
      </c>
      <c r="M171" s="91">
        <v>-36199</v>
      </c>
    </row>
    <row r="172" spans="1:13" ht="20.100000000000001" customHeight="1" x14ac:dyDescent="0.2">
      <c r="A172" s="54" t="s">
        <v>559</v>
      </c>
      <c r="B172" s="54">
        <f t="shared" si="5"/>
        <v>2</v>
      </c>
      <c r="C172" s="113"/>
      <c r="D172" s="83" t="s">
        <v>944</v>
      </c>
      <c r="E172" s="84">
        <v>46064</v>
      </c>
      <c r="F172" s="83" t="s">
        <v>787</v>
      </c>
      <c r="G172" s="83" t="s">
        <v>16</v>
      </c>
      <c r="H172" s="83" t="s">
        <v>274</v>
      </c>
      <c r="I172" s="85">
        <v>-16759</v>
      </c>
      <c r="J172" s="85">
        <v>0</v>
      </c>
      <c r="K172" s="85">
        <v>-1341</v>
      </c>
      <c r="L172" s="85">
        <v>-18100</v>
      </c>
      <c r="M172" s="91">
        <v>-18100</v>
      </c>
    </row>
    <row r="173" spans="1:13" ht="20.100000000000001" customHeight="1" x14ac:dyDescent="0.2">
      <c r="A173" s="54" t="s">
        <v>559</v>
      </c>
      <c r="B173" s="54">
        <f t="shared" si="5"/>
        <v>2</v>
      </c>
      <c r="C173" s="113"/>
      <c r="D173" s="83" t="s">
        <v>945</v>
      </c>
      <c r="E173" s="84">
        <v>46064</v>
      </c>
      <c r="F173" s="83" t="s">
        <v>787</v>
      </c>
      <c r="G173" s="83" t="s">
        <v>16</v>
      </c>
      <c r="H173" s="83" t="s">
        <v>272</v>
      </c>
      <c r="I173" s="85">
        <v>-123536</v>
      </c>
      <c r="J173" s="85">
        <v>0</v>
      </c>
      <c r="K173" s="85">
        <v>-9883</v>
      </c>
      <c r="L173" s="85">
        <v>-133419</v>
      </c>
      <c r="M173" s="91">
        <v>-133419</v>
      </c>
    </row>
    <row r="174" spans="1:13" ht="20.100000000000001" customHeight="1" x14ac:dyDescent="0.2">
      <c r="A174" s="54" t="s">
        <v>559</v>
      </c>
      <c r="B174" s="54">
        <f t="shared" si="5"/>
        <v>2</v>
      </c>
      <c r="C174" s="113"/>
      <c r="D174" s="83" t="s">
        <v>946</v>
      </c>
      <c r="E174" s="84">
        <v>46066</v>
      </c>
      <c r="F174" s="83" t="s">
        <v>787</v>
      </c>
      <c r="G174" s="83" t="s">
        <v>16</v>
      </c>
      <c r="H174" s="83" t="s">
        <v>276</v>
      </c>
      <c r="I174" s="85">
        <v>-30884</v>
      </c>
      <c r="J174" s="85">
        <v>0</v>
      </c>
      <c r="K174" s="85">
        <v>-2471</v>
      </c>
      <c r="L174" s="85">
        <v>-33355</v>
      </c>
      <c r="M174" s="91">
        <v>-33355</v>
      </c>
    </row>
    <row r="175" spans="1:13" ht="20.100000000000001" customHeight="1" x14ac:dyDescent="0.2">
      <c r="A175" s="54" t="s">
        <v>559</v>
      </c>
      <c r="B175" s="54">
        <f t="shared" si="5"/>
        <v>2</v>
      </c>
      <c r="C175" s="113"/>
      <c r="D175" s="83" t="s">
        <v>947</v>
      </c>
      <c r="E175" s="84">
        <v>46068</v>
      </c>
      <c r="F175" s="83" t="s">
        <v>787</v>
      </c>
      <c r="G175" s="83" t="s">
        <v>16</v>
      </c>
      <c r="H175" s="83" t="s">
        <v>277</v>
      </c>
      <c r="I175" s="85">
        <v>-106116</v>
      </c>
      <c r="J175" s="85">
        <v>0</v>
      </c>
      <c r="K175" s="85">
        <v>-8489</v>
      </c>
      <c r="L175" s="85">
        <v>-114605</v>
      </c>
      <c r="M175" s="91">
        <v>-114605</v>
      </c>
    </row>
    <row r="176" spans="1:13" ht="20.100000000000001" customHeight="1" x14ac:dyDescent="0.2">
      <c r="A176" s="54" t="s">
        <v>559</v>
      </c>
      <c r="B176" s="54">
        <f t="shared" si="5"/>
        <v>2</v>
      </c>
      <c r="C176" s="113"/>
      <c r="D176" s="83" t="s">
        <v>948</v>
      </c>
      <c r="E176" s="84">
        <v>46068</v>
      </c>
      <c r="F176" s="83" t="s">
        <v>787</v>
      </c>
      <c r="G176" s="83" t="s">
        <v>16</v>
      </c>
      <c r="H176" s="83" t="s">
        <v>278</v>
      </c>
      <c r="I176" s="85">
        <v>-61768</v>
      </c>
      <c r="J176" s="85">
        <v>0</v>
      </c>
      <c r="K176" s="85">
        <v>-4941</v>
      </c>
      <c r="L176" s="85">
        <v>-66709</v>
      </c>
      <c r="M176" s="91">
        <v>-66709</v>
      </c>
    </row>
    <row r="177" spans="1:13" ht="20.100000000000001" customHeight="1" x14ac:dyDescent="0.2">
      <c r="A177" s="54" t="s">
        <v>559</v>
      </c>
      <c r="B177" s="54">
        <f t="shared" si="5"/>
        <v>2</v>
      </c>
      <c r="C177" s="113"/>
      <c r="D177" s="83" t="s">
        <v>949</v>
      </c>
      <c r="E177" s="84">
        <v>46072</v>
      </c>
      <c r="F177" s="83" t="s">
        <v>787</v>
      </c>
      <c r="G177" s="83" t="s">
        <v>16</v>
      </c>
      <c r="H177" s="83" t="s">
        <v>279</v>
      </c>
      <c r="I177" s="85">
        <v>-142929</v>
      </c>
      <c r="J177" s="85">
        <v>0</v>
      </c>
      <c r="K177" s="85">
        <v>-11434</v>
      </c>
      <c r="L177" s="85">
        <v>-154363</v>
      </c>
      <c r="M177" s="91">
        <v>-154363</v>
      </c>
    </row>
    <row r="178" spans="1:13" ht="20.100000000000001" customHeight="1" x14ac:dyDescent="0.2">
      <c r="A178" s="54" t="s">
        <v>559</v>
      </c>
      <c r="B178" s="54">
        <f t="shared" si="5"/>
        <v>2</v>
      </c>
      <c r="C178" s="94" t="s">
        <v>578</v>
      </c>
      <c r="D178" s="83" t="s">
        <v>950</v>
      </c>
      <c r="E178" s="84">
        <v>46076</v>
      </c>
      <c r="F178" s="83" t="s">
        <v>788</v>
      </c>
      <c r="G178" s="83" t="s">
        <v>14</v>
      </c>
      <c r="H178" s="83" t="s">
        <v>280</v>
      </c>
      <c r="I178" s="85">
        <v>-33518</v>
      </c>
      <c r="J178" s="85">
        <v>0</v>
      </c>
      <c r="K178" s="85">
        <v>-2681</v>
      </c>
      <c r="L178" s="85">
        <v>-36199</v>
      </c>
      <c r="M178" s="91">
        <v>-36199</v>
      </c>
    </row>
    <row r="179" spans="1:13" ht="20.100000000000001" customHeight="1" x14ac:dyDescent="0.2">
      <c r="A179" s="54" t="s">
        <v>559</v>
      </c>
      <c r="B179" s="54">
        <f t="shared" si="5"/>
        <v>2</v>
      </c>
      <c r="C179" s="113"/>
      <c r="D179" s="83" t="s">
        <v>951</v>
      </c>
      <c r="E179" s="84">
        <v>46076</v>
      </c>
      <c r="F179" s="83" t="s">
        <v>787</v>
      </c>
      <c r="G179" s="83" t="s">
        <v>16</v>
      </c>
      <c r="H179" s="83" t="s">
        <v>281</v>
      </c>
      <c r="I179" s="85">
        <v>-16759</v>
      </c>
      <c r="J179" s="85">
        <v>0</v>
      </c>
      <c r="K179" s="85">
        <v>-1341</v>
      </c>
      <c r="L179" s="85">
        <v>-18100</v>
      </c>
      <c r="M179" s="91">
        <v>-18100</v>
      </c>
    </row>
    <row r="180" spans="1:13" ht="20.100000000000001" customHeight="1" x14ac:dyDescent="0.2">
      <c r="A180" s="76" t="s">
        <v>559</v>
      </c>
      <c r="B180" s="54">
        <f t="shared" si="5"/>
        <v>2</v>
      </c>
      <c r="C180" s="113"/>
      <c r="D180" s="94" t="s">
        <v>952</v>
      </c>
      <c r="E180" s="84">
        <v>46077</v>
      </c>
      <c r="F180" s="94" t="s">
        <v>787</v>
      </c>
      <c r="G180" s="94" t="s">
        <v>16</v>
      </c>
      <c r="H180" s="83" t="s">
        <v>284</v>
      </c>
      <c r="I180" s="85">
        <v>-50277</v>
      </c>
      <c r="J180" s="95">
        <v>0</v>
      </c>
      <c r="K180" s="85">
        <v>-4022</v>
      </c>
      <c r="L180" s="85">
        <v>-54299</v>
      </c>
      <c r="M180" s="91">
        <v>-54299</v>
      </c>
    </row>
    <row r="181" spans="1:13" ht="20.100000000000001" customHeight="1" x14ac:dyDescent="0.2">
      <c r="A181" s="76" t="s">
        <v>559</v>
      </c>
      <c r="B181" s="54">
        <f t="shared" si="5"/>
        <v>2</v>
      </c>
      <c r="C181" s="113"/>
      <c r="D181" s="83" t="s">
        <v>953</v>
      </c>
      <c r="E181" s="84">
        <v>46077</v>
      </c>
      <c r="F181" s="83" t="s">
        <v>787</v>
      </c>
      <c r="G181" s="83" t="s">
        <v>16</v>
      </c>
      <c r="H181" s="83" t="s">
        <v>283</v>
      </c>
      <c r="I181" s="85">
        <v>-30884</v>
      </c>
      <c r="J181" s="85">
        <v>0</v>
      </c>
      <c r="K181" s="85">
        <v>-2471</v>
      </c>
      <c r="L181" s="85">
        <v>-33355</v>
      </c>
      <c r="M181" s="80">
        <v>-33355</v>
      </c>
    </row>
    <row r="182" spans="1:13" ht="20.100000000000001" customHeight="1" x14ac:dyDescent="0.2">
      <c r="A182" s="76" t="s">
        <v>559</v>
      </c>
      <c r="B182" s="54">
        <f t="shared" si="5"/>
        <v>2</v>
      </c>
      <c r="C182" s="113"/>
      <c r="D182" s="83" t="s">
        <v>954</v>
      </c>
      <c r="E182" s="84">
        <v>46077</v>
      </c>
      <c r="F182" s="83" t="s">
        <v>787</v>
      </c>
      <c r="G182" s="83" t="s">
        <v>16</v>
      </c>
      <c r="H182" s="83" t="s">
        <v>285</v>
      </c>
      <c r="I182" s="85">
        <v>-106116</v>
      </c>
      <c r="J182" s="85">
        <v>0</v>
      </c>
      <c r="K182" s="85">
        <v>-8489</v>
      </c>
      <c r="L182" s="85">
        <v>-114605</v>
      </c>
      <c r="M182" s="80">
        <v>-114605</v>
      </c>
    </row>
    <row r="183" spans="1:13" ht="20.100000000000001" customHeight="1" x14ac:dyDescent="0.2">
      <c r="A183" s="76" t="s">
        <v>559</v>
      </c>
      <c r="B183" s="54">
        <f t="shared" si="5"/>
        <v>2</v>
      </c>
      <c r="C183" s="113"/>
      <c r="D183" s="83" t="s">
        <v>955</v>
      </c>
      <c r="E183" s="84">
        <v>46077</v>
      </c>
      <c r="F183" s="83" t="s">
        <v>787</v>
      </c>
      <c r="G183" s="83" t="s">
        <v>16</v>
      </c>
      <c r="H183" s="83" t="s">
        <v>282</v>
      </c>
      <c r="I183" s="85">
        <v>-106116</v>
      </c>
      <c r="J183" s="85">
        <v>0</v>
      </c>
      <c r="K183" s="85">
        <v>-8489</v>
      </c>
      <c r="L183" s="85">
        <v>-114605</v>
      </c>
      <c r="M183" s="80">
        <v>-114605</v>
      </c>
    </row>
    <row r="184" spans="1:13" ht="20.100000000000001" customHeight="1" x14ac:dyDescent="0.2">
      <c r="A184" s="76" t="s">
        <v>559</v>
      </c>
      <c r="B184" s="54">
        <f t="shared" si="5"/>
        <v>2</v>
      </c>
      <c r="C184" s="113"/>
      <c r="D184" s="83" t="s">
        <v>956</v>
      </c>
      <c r="E184" s="84">
        <v>46078</v>
      </c>
      <c r="F184" s="83" t="s">
        <v>787</v>
      </c>
      <c r="G184" s="83" t="s">
        <v>16</v>
      </c>
      <c r="H184" s="83" t="s">
        <v>293</v>
      </c>
      <c r="I184" s="85">
        <v>-318348</v>
      </c>
      <c r="J184" s="85">
        <v>0</v>
      </c>
      <c r="K184" s="85">
        <v>-25468</v>
      </c>
      <c r="L184" s="85">
        <v>-343816</v>
      </c>
      <c r="M184" s="80">
        <v>-343816</v>
      </c>
    </row>
    <row r="185" spans="1:13" ht="20.100000000000001" customHeight="1" x14ac:dyDescent="0.2">
      <c r="A185" s="76" t="s">
        <v>559</v>
      </c>
      <c r="B185" s="54">
        <f t="shared" si="5"/>
        <v>2</v>
      </c>
      <c r="C185" s="113"/>
      <c r="D185" s="83" t="s">
        <v>957</v>
      </c>
      <c r="E185" s="84">
        <v>46078</v>
      </c>
      <c r="F185" s="83" t="s">
        <v>787</v>
      </c>
      <c r="G185" s="83" t="s">
        <v>16</v>
      </c>
      <c r="H185" s="83" t="s">
        <v>298</v>
      </c>
      <c r="I185" s="85">
        <v>-16759</v>
      </c>
      <c r="J185" s="85">
        <v>0</v>
      </c>
      <c r="K185" s="85">
        <v>-1341</v>
      </c>
      <c r="L185" s="85">
        <v>-18100</v>
      </c>
      <c r="M185" s="80">
        <v>-18100</v>
      </c>
    </row>
    <row r="186" spans="1:13" ht="20.100000000000001" customHeight="1" x14ac:dyDescent="0.2">
      <c r="A186" s="76" t="s">
        <v>559</v>
      </c>
      <c r="B186" s="54">
        <f t="shared" si="5"/>
        <v>2</v>
      </c>
      <c r="C186" s="113"/>
      <c r="D186" s="83" t="s">
        <v>958</v>
      </c>
      <c r="E186" s="84">
        <v>46078</v>
      </c>
      <c r="F186" s="83" t="s">
        <v>787</v>
      </c>
      <c r="G186" s="83" t="s">
        <v>16</v>
      </c>
      <c r="H186" s="83" t="s">
        <v>297</v>
      </c>
      <c r="I186" s="85">
        <v>-16759</v>
      </c>
      <c r="J186" s="85">
        <v>0</v>
      </c>
      <c r="K186" s="85">
        <v>-1341</v>
      </c>
      <c r="L186" s="85">
        <v>-18100</v>
      </c>
      <c r="M186" s="80">
        <v>-18100</v>
      </c>
    </row>
    <row r="187" spans="1:13" ht="20.100000000000001" customHeight="1" x14ac:dyDescent="0.2">
      <c r="A187" s="76" t="s">
        <v>559</v>
      </c>
      <c r="B187" s="54">
        <f t="shared" si="5"/>
        <v>2</v>
      </c>
      <c r="C187" s="113"/>
      <c r="D187" s="83" t="s">
        <v>959</v>
      </c>
      <c r="E187" s="84">
        <v>46078</v>
      </c>
      <c r="F187" s="83" t="s">
        <v>787</v>
      </c>
      <c r="G187" s="83" t="s">
        <v>16</v>
      </c>
      <c r="H187" s="83" t="s">
        <v>288</v>
      </c>
      <c r="I187" s="85">
        <v>-33518</v>
      </c>
      <c r="J187" s="85">
        <v>0</v>
      </c>
      <c r="K187" s="85">
        <v>-2681</v>
      </c>
      <c r="L187" s="85">
        <v>-36199</v>
      </c>
      <c r="M187" s="80">
        <v>-36199</v>
      </c>
    </row>
    <row r="188" spans="1:13" ht="20.100000000000001" customHeight="1" x14ac:dyDescent="0.2">
      <c r="A188" s="76" t="s">
        <v>559</v>
      </c>
      <c r="B188" s="54">
        <f t="shared" ref="B188:B212" si="6">MONTH(E188)</f>
        <v>2</v>
      </c>
      <c r="C188" s="113"/>
      <c r="D188" s="83" t="s">
        <v>960</v>
      </c>
      <c r="E188" s="84">
        <v>46078</v>
      </c>
      <c r="F188" s="83" t="s">
        <v>787</v>
      </c>
      <c r="G188" s="83" t="s">
        <v>16</v>
      </c>
      <c r="H188" s="83" t="s">
        <v>299</v>
      </c>
      <c r="I188" s="85">
        <v>-106116</v>
      </c>
      <c r="J188" s="85">
        <v>0</v>
      </c>
      <c r="K188" s="85">
        <v>-8489</v>
      </c>
      <c r="L188" s="85">
        <v>-114605</v>
      </c>
      <c r="M188" s="80">
        <v>-114605</v>
      </c>
    </row>
    <row r="189" spans="1:13" ht="20.100000000000001" customHeight="1" x14ac:dyDescent="0.2">
      <c r="A189" s="76" t="s">
        <v>559</v>
      </c>
      <c r="B189" s="54">
        <f t="shared" si="6"/>
        <v>2</v>
      </c>
      <c r="C189" s="113"/>
      <c r="D189" s="83" t="s">
        <v>961</v>
      </c>
      <c r="E189" s="84">
        <v>46078</v>
      </c>
      <c r="F189" s="83" t="s">
        <v>787</v>
      </c>
      <c r="G189" s="83" t="s">
        <v>16</v>
      </c>
      <c r="H189" s="83" t="s">
        <v>300</v>
      </c>
      <c r="I189" s="85">
        <v>-33518</v>
      </c>
      <c r="J189" s="85">
        <v>0</v>
      </c>
      <c r="K189" s="85">
        <v>-2681</v>
      </c>
      <c r="L189" s="85">
        <v>-36199</v>
      </c>
      <c r="M189" s="80">
        <v>-36199</v>
      </c>
    </row>
    <row r="190" spans="1:13" ht="20.100000000000001" customHeight="1" x14ac:dyDescent="0.2">
      <c r="A190" s="76" t="s">
        <v>559</v>
      </c>
      <c r="B190" s="54">
        <f t="shared" si="6"/>
        <v>2</v>
      </c>
      <c r="C190" s="113"/>
      <c r="D190" s="83" t="s">
        <v>962</v>
      </c>
      <c r="E190" s="84">
        <v>46078</v>
      </c>
      <c r="F190" s="83" t="s">
        <v>787</v>
      </c>
      <c r="G190" s="83" t="s">
        <v>16</v>
      </c>
      <c r="H190" s="83" t="s">
        <v>294</v>
      </c>
      <c r="I190" s="85">
        <v>-106116</v>
      </c>
      <c r="J190" s="85">
        <v>0</v>
      </c>
      <c r="K190" s="85">
        <v>-8489</v>
      </c>
      <c r="L190" s="85">
        <v>-114605</v>
      </c>
      <c r="M190" s="80">
        <v>-114605</v>
      </c>
    </row>
    <row r="191" spans="1:13" ht="20.100000000000001" customHeight="1" x14ac:dyDescent="0.2">
      <c r="A191" s="76" t="s">
        <v>559</v>
      </c>
      <c r="B191" s="54">
        <f t="shared" si="6"/>
        <v>2</v>
      </c>
      <c r="C191" s="113"/>
      <c r="D191" s="83" t="s">
        <v>963</v>
      </c>
      <c r="E191" s="84">
        <v>46078</v>
      </c>
      <c r="F191" s="83" t="s">
        <v>787</v>
      </c>
      <c r="G191" s="83" t="s">
        <v>16</v>
      </c>
      <c r="H191" s="83" t="s">
        <v>295</v>
      </c>
      <c r="I191" s="85">
        <v>-16759</v>
      </c>
      <c r="J191" s="85">
        <v>0</v>
      </c>
      <c r="K191" s="85">
        <v>-1341</v>
      </c>
      <c r="L191" s="85">
        <v>-18100</v>
      </c>
      <c r="M191" s="80">
        <v>-18100</v>
      </c>
    </row>
    <row r="192" spans="1:13" ht="20.100000000000001" customHeight="1" x14ac:dyDescent="0.2">
      <c r="A192" s="76" t="s">
        <v>559</v>
      </c>
      <c r="B192" s="54">
        <f t="shared" si="6"/>
        <v>2</v>
      </c>
      <c r="C192" s="113"/>
      <c r="D192" s="83" t="s">
        <v>964</v>
      </c>
      <c r="E192" s="84">
        <v>46078</v>
      </c>
      <c r="F192" s="83" t="s">
        <v>787</v>
      </c>
      <c r="G192" s="83" t="s">
        <v>16</v>
      </c>
      <c r="H192" s="83" t="s">
        <v>296</v>
      </c>
      <c r="I192" s="85">
        <v>-16759</v>
      </c>
      <c r="J192" s="85">
        <v>0</v>
      </c>
      <c r="K192" s="85">
        <v>-1341</v>
      </c>
      <c r="L192" s="85">
        <v>-18100</v>
      </c>
      <c r="M192" s="80">
        <v>-18100</v>
      </c>
    </row>
    <row r="193" spans="1:15" ht="20.100000000000001" customHeight="1" x14ac:dyDescent="0.2">
      <c r="A193" s="76" t="s">
        <v>559</v>
      </c>
      <c r="B193" s="54">
        <f t="shared" si="6"/>
        <v>2</v>
      </c>
      <c r="C193" s="113"/>
      <c r="D193" s="83" t="s">
        <v>965</v>
      </c>
      <c r="E193" s="84">
        <v>46078</v>
      </c>
      <c r="F193" s="83" t="s">
        <v>787</v>
      </c>
      <c r="G193" s="83" t="s">
        <v>16</v>
      </c>
      <c r="H193" s="83" t="s">
        <v>289</v>
      </c>
      <c r="I193" s="85">
        <v>-16759</v>
      </c>
      <c r="J193" s="85">
        <v>0</v>
      </c>
      <c r="K193" s="85">
        <v>-1341</v>
      </c>
      <c r="L193" s="85">
        <v>-18100</v>
      </c>
      <c r="M193" s="80">
        <v>-18100</v>
      </c>
    </row>
    <row r="194" spans="1:15" ht="20.100000000000001" customHeight="1" x14ac:dyDescent="0.2">
      <c r="A194" s="76" t="s">
        <v>559</v>
      </c>
      <c r="B194" s="54">
        <f t="shared" si="6"/>
        <v>2</v>
      </c>
      <c r="C194" s="107" t="s">
        <v>577</v>
      </c>
      <c r="D194" s="83" t="s">
        <v>966</v>
      </c>
      <c r="E194" s="84">
        <v>46078</v>
      </c>
      <c r="F194" s="83" t="s">
        <v>789</v>
      </c>
      <c r="G194" s="83" t="s">
        <v>17</v>
      </c>
      <c r="H194" s="83" t="s">
        <v>286</v>
      </c>
      <c r="I194" s="85">
        <v>-61768</v>
      </c>
      <c r="J194" s="85">
        <v>0</v>
      </c>
      <c r="K194" s="85">
        <v>-4941</v>
      </c>
      <c r="L194" s="85">
        <v>-66709</v>
      </c>
      <c r="M194" s="80">
        <v>-66709</v>
      </c>
    </row>
    <row r="195" spans="1:15" ht="20.100000000000001" customHeight="1" x14ac:dyDescent="0.2">
      <c r="A195" s="76" t="s">
        <v>559</v>
      </c>
      <c r="B195" s="54">
        <f t="shared" si="6"/>
        <v>2</v>
      </c>
      <c r="C195" s="113"/>
      <c r="D195" s="83" t="s">
        <v>967</v>
      </c>
      <c r="E195" s="84">
        <v>46078</v>
      </c>
      <c r="F195" s="83" t="s">
        <v>787</v>
      </c>
      <c r="G195" s="83" t="s">
        <v>16</v>
      </c>
      <c r="H195" s="83" t="s">
        <v>290</v>
      </c>
      <c r="I195" s="85">
        <v>-19717</v>
      </c>
      <c r="J195" s="85">
        <v>0</v>
      </c>
      <c r="K195" s="85">
        <v>-1577</v>
      </c>
      <c r="L195" s="85">
        <v>-21294</v>
      </c>
      <c r="M195" s="80">
        <v>-21294</v>
      </c>
    </row>
    <row r="196" spans="1:15" ht="20.100000000000001" customHeight="1" x14ac:dyDescent="0.2">
      <c r="A196" s="76" t="s">
        <v>559</v>
      </c>
      <c r="B196" s="54">
        <f t="shared" si="6"/>
        <v>2</v>
      </c>
      <c r="C196" s="113"/>
      <c r="D196" s="83" t="s">
        <v>968</v>
      </c>
      <c r="E196" s="84">
        <v>46078</v>
      </c>
      <c r="F196" s="83" t="s">
        <v>787</v>
      </c>
      <c r="G196" s="83" t="s">
        <v>16</v>
      </c>
      <c r="H196" s="83" t="s">
        <v>292</v>
      </c>
      <c r="I196" s="85">
        <v>-318348</v>
      </c>
      <c r="J196" s="85">
        <v>0</v>
      </c>
      <c r="K196" s="85">
        <v>-25468</v>
      </c>
      <c r="L196" s="85">
        <v>-343816</v>
      </c>
      <c r="M196" s="80">
        <v>-343816</v>
      </c>
    </row>
    <row r="197" spans="1:15" ht="20.100000000000001" customHeight="1" x14ac:dyDescent="0.2">
      <c r="A197" s="76" t="s">
        <v>559</v>
      </c>
      <c r="B197" s="54">
        <f t="shared" si="6"/>
        <v>2</v>
      </c>
      <c r="C197" s="107" t="s">
        <v>576</v>
      </c>
      <c r="D197" s="83" t="s">
        <v>969</v>
      </c>
      <c r="E197" s="84">
        <v>46078</v>
      </c>
      <c r="F197" s="83" t="s">
        <v>789</v>
      </c>
      <c r="G197" s="83" t="s">
        <v>17</v>
      </c>
      <c r="H197" s="83" t="s">
        <v>287</v>
      </c>
      <c r="I197" s="85">
        <v>-106116</v>
      </c>
      <c r="J197" s="85">
        <v>0</v>
      </c>
      <c r="K197" s="85">
        <v>-8489</v>
      </c>
      <c r="L197" s="85">
        <v>-114605</v>
      </c>
      <c r="M197" s="80">
        <v>-114605</v>
      </c>
    </row>
    <row r="198" spans="1:15" ht="20.100000000000001" customHeight="1" x14ac:dyDescent="0.2">
      <c r="A198" s="76" t="s">
        <v>559</v>
      </c>
      <c r="B198" s="54">
        <f t="shared" si="6"/>
        <v>2</v>
      </c>
      <c r="C198" s="113"/>
      <c r="D198" s="83" t="s">
        <v>970</v>
      </c>
      <c r="E198" s="84">
        <v>46078</v>
      </c>
      <c r="F198" s="83" t="s">
        <v>787</v>
      </c>
      <c r="G198" s="83" t="s">
        <v>16</v>
      </c>
      <c r="H198" s="83" t="s">
        <v>291</v>
      </c>
      <c r="I198" s="85">
        <v>-318348</v>
      </c>
      <c r="J198" s="85">
        <v>0</v>
      </c>
      <c r="K198" s="85">
        <v>-25468</v>
      </c>
      <c r="L198" s="85">
        <v>-343816</v>
      </c>
      <c r="M198" s="80">
        <v>-343816</v>
      </c>
    </row>
    <row r="199" spans="1:15" ht="20.100000000000001" customHeight="1" x14ac:dyDescent="0.2">
      <c r="A199" s="76" t="s">
        <v>559</v>
      </c>
      <c r="B199" s="54">
        <f t="shared" si="6"/>
        <v>2</v>
      </c>
      <c r="C199" s="113"/>
      <c r="D199" s="83" t="s">
        <v>971</v>
      </c>
      <c r="E199" s="84">
        <v>46079</v>
      </c>
      <c r="F199" s="83" t="s">
        <v>787</v>
      </c>
      <c r="G199" s="83" t="s">
        <v>16</v>
      </c>
      <c r="H199" s="83" t="s">
        <v>304</v>
      </c>
      <c r="I199" s="85">
        <v>-16759</v>
      </c>
      <c r="J199" s="85">
        <v>0</v>
      </c>
      <c r="K199" s="85">
        <v>-1341</v>
      </c>
      <c r="L199" s="85">
        <v>-18100</v>
      </c>
      <c r="M199" s="80">
        <v>-18100</v>
      </c>
    </row>
    <row r="200" spans="1:15" ht="20.100000000000001" customHeight="1" x14ac:dyDescent="0.2">
      <c r="A200" s="76" t="s">
        <v>559</v>
      </c>
      <c r="B200" s="54">
        <f t="shared" si="6"/>
        <v>2</v>
      </c>
      <c r="C200" s="113"/>
      <c r="D200" s="83" t="s">
        <v>972</v>
      </c>
      <c r="E200" s="84">
        <v>46079</v>
      </c>
      <c r="F200" s="83" t="s">
        <v>787</v>
      </c>
      <c r="G200" s="83" t="s">
        <v>16</v>
      </c>
      <c r="H200" s="83" t="s">
        <v>305</v>
      </c>
      <c r="I200" s="85">
        <v>-106116</v>
      </c>
      <c r="J200" s="85">
        <v>0</v>
      </c>
      <c r="K200" s="85">
        <v>-8489</v>
      </c>
      <c r="L200" s="85">
        <v>-114605</v>
      </c>
      <c r="M200" s="80">
        <v>-114605</v>
      </c>
    </row>
    <row r="201" spans="1:15" ht="20.100000000000001" customHeight="1" x14ac:dyDescent="0.2">
      <c r="A201" s="76" t="s">
        <v>559</v>
      </c>
      <c r="B201" s="54">
        <f t="shared" si="6"/>
        <v>2</v>
      </c>
      <c r="C201" s="113"/>
      <c r="D201" s="83" t="s">
        <v>973</v>
      </c>
      <c r="E201" s="84">
        <v>46079</v>
      </c>
      <c r="F201" s="83" t="s">
        <v>787</v>
      </c>
      <c r="G201" s="83" t="s">
        <v>16</v>
      </c>
      <c r="H201" s="83" t="s">
        <v>306</v>
      </c>
      <c r="I201" s="85">
        <v>-30884</v>
      </c>
      <c r="J201" s="85">
        <v>0</v>
      </c>
      <c r="K201" s="85">
        <v>-2471</v>
      </c>
      <c r="L201" s="85">
        <v>-33355</v>
      </c>
      <c r="M201" s="80">
        <v>-33355</v>
      </c>
    </row>
    <row r="202" spans="1:15" ht="20.100000000000001" customHeight="1" x14ac:dyDescent="0.2">
      <c r="A202" s="76" t="s">
        <v>559</v>
      </c>
      <c r="B202" s="54">
        <f t="shared" si="6"/>
        <v>2</v>
      </c>
      <c r="C202" s="94" t="s">
        <v>578</v>
      </c>
      <c r="D202" s="83" t="s">
        <v>974</v>
      </c>
      <c r="E202" s="84">
        <v>46079</v>
      </c>
      <c r="F202" s="83" t="s">
        <v>788</v>
      </c>
      <c r="G202" s="83" t="s">
        <v>14</v>
      </c>
      <c r="H202" s="83" t="s">
        <v>302</v>
      </c>
      <c r="I202" s="85">
        <v>-61768</v>
      </c>
      <c r="J202" s="85">
        <v>0</v>
      </c>
      <c r="K202" s="85">
        <v>-4941</v>
      </c>
      <c r="L202" s="85">
        <v>-66709</v>
      </c>
      <c r="M202" s="80">
        <v>-66709</v>
      </c>
    </row>
    <row r="203" spans="1:15" ht="20.100000000000001" customHeight="1" x14ac:dyDescent="0.2">
      <c r="A203" s="76" t="s">
        <v>559</v>
      </c>
      <c r="B203" s="54">
        <f t="shared" si="6"/>
        <v>2</v>
      </c>
      <c r="C203" s="94" t="s">
        <v>578</v>
      </c>
      <c r="D203" s="83" t="s">
        <v>975</v>
      </c>
      <c r="E203" s="84">
        <v>46079</v>
      </c>
      <c r="F203" s="83" t="s">
        <v>788</v>
      </c>
      <c r="G203" s="83" t="s">
        <v>14</v>
      </c>
      <c r="H203" s="83" t="s">
        <v>301</v>
      </c>
      <c r="I203" s="85">
        <v>-30884</v>
      </c>
      <c r="J203" s="85">
        <v>0</v>
      </c>
      <c r="K203" s="85">
        <v>-2471</v>
      </c>
      <c r="L203" s="85">
        <v>-33355</v>
      </c>
      <c r="M203" s="80">
        <v>-33355</v>
      </c>
    </row>
    <row r="204" spans="1:15" ht="20.100000000000001" customHeight="1" x14ac:dyDescent="0.2">
      <c r="A204" s="76" t="s">
        <v>559</v>
      </c>
      <c r="B204" s="54">
        <f t="shared" si="6"/>
        <v>2</v>
      </c>
      <c r="C204" s="113"/>
      <c r="D204" s="83" t="s">
        <v>976</v>
      </c>
      <c r="E204" s="84">
        <v>46079</v>
      </c>
      <c r="F204" s="83" t="s">
        <v>787</v>
      </c>
      <c r="G204" s="83" t="s">
        <v>16</v>
      </c>
      <c r="H204" s="83" t="s">
        <v>303</v>
      </c>
      <c r="I204" s="85">
        <v>-106116</v>
      </c>
      <c r="J204" s="85">
        <v>0</v>
      </c>
      <c r="K204" s="85">
        <v>-8489</v>
      </c>
      <c r="L204" s="85">
        <v>-114605</v>
      </c>
      <c r="M204" s="80">
        <v>-114605</v>
      </c>
    </row>
    <row r="205" spans="1:15" ht="20.100000000000001" customHeight="1" x14ac:dyDescent="0.2">
      <c r="A205" s="76" t="s">
        <v>559</v>
      </c>
      <c r="B205" s="54">
        <f t="shared" si="6"/>
        <v>2</v>
      </c>
      <c r="C205" s="113"/>
      <c r="D205" s="83" t="s">
        <v>977</v>
      </c>
      <c r="E205" s="84">
        <v>46080</v>
      </c>
      <c r="F205" s="83" t="s">
        <v>787</v>
      </c>
      <c r="G205" s="83" t="s">
        <v>16</v>
      </c>
      <c r="H205" s="83" t="s">
        <v>308</v>
      </c>
      <c r="I205" s="85">
        <v>-30884</v>
      </c>
      <c r="J205" s="85">
        <v>0</v>
      </c>
      <c r="K205" s="85">
        <v>-2471</v>
      </c>
      <c r="L205" s="85">
        <v>-33355</v>
      </c>
      <c r="M205" s="80">
        <v>-33355</v>
      </c>
    </row>
    <row r="206" spans="1:15" ht="20.100000000000001" customHeight="1" x14ac:dyDescent="0.2">
      <c r="A206" s="76" t="s">
        <v>559</v>
      </c>
      <c r="B206" s="54">
        <f t="shared" si="6"/>
        <v>2</v>
      </c>
      <c r="C206" s="113"/>
      <c r="D206" s="83" t="s">
        <v>978</v>
      </c>
      <c r="E206" s="84">
        <v>46080</v>
      </c>
      <c r="F206" s="83" t="s">
        <v>787</v>
      </c>
      <c r="G206" s="83" t="s">
        <v>16</v>
      </c>
      <c r="H206" s="83" t="s">
        <v>307</v>
      </c>
      <c r="I206" s="85">
        <v>-16759</v>
      </c>
      <c r="J206" s="85">
        <v>0</v>
      </c>
      <c r="K206" s="85">
        <v>-1341</v>
      </c>
      <c r="L206" s="85">
        <v>-18100</v>
      </c>
      <c r="M206" s="80">
        <v>-18100</v>
      </c>
    </row>
    <row r="207" spans="1:15" ht="20.100000000000001" customHeight="1" x14ac:dyDescent="0.2">
      <c r="A207" s="76" t="s">
        <v>557</v>
      </c>
      <c r="B207" s="54">
        <f t="shared" si="6"/>
        <v>3</v>
      </c>
      <c r="C207" s="94" t="s">
        <v>314</v>
      </c>
      <c r="D207" s="83" t="s">
        <v>692</v>
      </c>
      <c r="E207" s="84">
        <v>46084</v>
      </c>
      <c r="F207" s="83" t="s">
        <v>789</v>
      </c>
      <c r="G207" s="83" t="s">
        <v>17</v>
      </c>
      <c r="H207" s="83" t="s">
        <v>340</v>
      </c>
      <c r="I207" s="85">
        <v>318348.14814814815</v>
      </c>
      <c r="J207" s="85">
        <v>0</v>
      </c>
      <c r="K207" s="85">
        <v>25467.851851851854</v>
      </c>
      <c r="L207" s="85">
        <v>343816</v>
      </c>
      <c r="M207" s="95">
        <v>343816</v>
      </c>
      <c r="O207" s="29" t="s">
        <v>820</v>
      </c>
    </row>
    <row r="208" spans="1:15" ht="20.100000000000001" customHeight="1" x14ac:dyDescent="0.2">
      <c r="A208" s="76" t="s">
        <v>557</v>
      </c>
      <c r="B208" s="54">
        <f t="shared" si="6"/>
        <v>3</v>
      </c>
      <c r="C208" s="94" t="s">
        <v>313</v>
      </c>
      <c r="D208" s="83" t="s">
        <v>693</v>
      </c>
      <c r="E208" s="84">
        <v>46084</v>
      </c>
      <c r="F208" s="83" t="s">
        <v>789</v>
      </c>
      <c r="G208" s="83" t="s">
        <v>17</v>
      </c>
      <c r="H208" s="83" t="s">
        <v>339</v>
      </c>
      <c r="I208" s="85">
        <v>120636.11111111111</v>
      </c>
      <c r="J208" s="85">
        <v>0</v>
      </c>
      <c r="K208" s="85">
        <v>9650.8888888888887</v>
      </c>
      <c r="L208" s="85">
        <v>130287</v>
      </c>
      <c r="M208" s="95">
        <v>130287</v>
      </c>
      <c r="O208" s="29" t="s">
        <v>820</v>
      </c>
    </row>
    <row r="209" spans="1:15" ht="20.100000000000001" customHeight="1" x14ac:dyDescent="0.2">
      <c r="A209" s="76" t="s">
        <v>557</v>
      </c>
      <c r="B209" s="54">
        <f t="shared" si="6"/>
        <v>3</v>
      </c>
      <c r="C209" s="94" t="s">
        <v>309</v>
      </c>
      <c r="D209" s="83" t="s">
        <v>694</v>
      </c>
      <c r="E209" s="84">
        <v>46085</v>
      </c>
      <c r="F209" s="83" t="s">
        <v>787</v>
      </c>
      <c r="G209" s="83" t="s">
        <v>16</v>
      </c>
      <c r="H209" s="83" t="s">
        <v>335</v>
      </c>
      <c r="I209" s="85">
        <v>5251050</v>
      </c>
      <c r="J209" s="85">
        <v>0</v>
      </c>
      <c r="K209" s="85">
        <v>420084</v>
      </c>
      <c r="L209" s="85">
        <v>5671134</v>
      </c>
      <c r="M209" s="95">
        <v>5671134</v>
      </c>
      <c r="O209" s="29" t="s">
        <v>820</v>
      </c>
    </row>
    <row r="210" spans="1:15" ht="20.100000000000001" customHeight="1" x14ac:dyDescent="0.2">
      <c r="A210" s="76" t="s">
        <v>557</v>
      </c>
      <c r="B210" s="54">
        <f t="shared" si="6"/>
        <v>3</v>
      </c>
      <c r="C210" s="94" t="s">
        <v>310</v>
      </c>
      <c r="D210" s="83" t="s">
        <v>695</v>
      </c>
      <c r="E210" s="84">
        <v>46085</v>
      </c>
      <c r="F210" s="83" t="s">
        <v>788</v>
      </c>
      <c r="G210" s="83" t="s">
        <v>14</v>
      </c>
      <c r="H210" s="83" t="s">
        <v>336</v>
      </c>
      <c r="I210" s="85">
        <v>1247700</v>
      </c>
      <c r="J210" s="85">
        <v>0</v>
      </c>
      <c r="K210" s="85">
        <v>99816</v>
      </c>
      <c r="L210" s="85">
        <v>1347516</v>
      </c>
      <c r="M210" s="95">
        <v>1347516</v>
      </c>
      <c r="O210" s="29" t="s">
        <v>820</v>
      </c>
    </row>
    <row r="211" spans="1:15" ht="20.100000000000001" customHeight="1" x14ac:dyDescent="0.2">
      <c r="A211" s="76" t="s">
        <v>557</v>
      </c>
      <c r="B211" s="54">
        <f t="shared" si="6"/>
        <v>3</v>
      </c>
      <c r="C211" s="94" t="s">
        <v>311</v>
      </c>
      <c r="D211" s="83" t="s">
        <v>696</v>
      </c>
      <c r="E211" s="84">
        <v>46085</v>
      </c>
      <c r="F211" s="83" t="s">
        <v>787</v>
      </c>
      <c r="G211" s="83" t="s">
        <v>16</v>
      </c>
      <c r="H211" s="83" t="s">
        <v>337</v>
      </c>
      <c r="I211" s="85">
        <v>2055287.9629629629</v>
      </c>
      <c r="J211" s="85">
        <v>0</v>
      </c>
      <c r="K211" s="85">
        <v>164423.03703703705</v>
      </c>
      <c r="L211" s="85">
        <v>2219711</v>
      </c>
      <c r="M211" s="95">
        <v>2219711</v>
      </c>
      <c r="O211" s="29" t="s">
        <v>820</v>
      </c>
    </row>
    <row r="212" spans="1:15" ht="20.100000000000001" customHeight="1" x14ac:dyDescent="0.2">
      <c r="A212" s="76" t="s">
        <v>557</v>
      </c>
      <c r="B212" s="54">
        <f t="shared" si="6"/>
        <v>3</v>
      </c>
      <c r="C212" s="94" t="s">
        <v>312</v>
      </c>
      <c r="D212" s="83" t="s">
        <v>697</v>
      </c>
      <c r="E212" s="84">
        <v>46085</v>
      </c>
      <c r="F212" s="83" t="s">
        <v>788</v>
      </c>
      <c r="G212" s="83" t="s">
        <v>14</v>
      </c>
      <c r="H212" s="83" t="s">
        <v>338</v>
      </c>
      <c r="I212" s="85">
        <v>898074.07407407404</v>
      </c>
      <c r="J212" s="85">
        <v>0</v>
      </c>
      <c r="K212" s="85">
        <v>71845.925925925927</v>
      </c>
      <c r="L212" s="85">
        <v>969920</v>
      </c>
      <c r="M212" s="95">
        <v>969920</v>
      </c>
      <c r="O212" s="29" t="s">
        <v>820</v>
      </c>
    </row>
    <row r="213" spans="1:15" s="103" customFormat="1" ht="20.100000000000001" customHeight="1" x14ac:dyDescent="0.2">
      <c r="A213" s="106" t="s">
        <v>557</v>
      </c>
      <c r="B213" s="98" t="s">
        <v>1089</v>
      </c>
      <c r="C213" s="107" t="s">
        <v>575</v>
      </c>
      <c r="D213" s="99" t="s">
        <v>651</v>
      </c>
      <c r="E213" s="100">
        <v>46090</v>
      </c>
      <c r="F213" s="99" t="s">
        <v>789</v>
      </c>
      <c r="G213" s="99" t="s">
        <v>17</v>
      </c>
      <c r="H213" s="99" t="s">
        <v>790</v>
      </c>
      <c r="I213" s="101">
        <v>-267187.96296296292</v>
      </c>
      <c r="J213" s="101">
        <v>0</v>
      </c>
      <c r="K213" s="101">
        <v>-21375.037037037033</v>
      </c>
      <c r="L213" s="102">
        <v>-288563</v>
      </c>
      <c r="M213" s="108">
        <v>-288563</v>
      </c>
      <c r="O213" s="103" t="s">
        <v>822</v>
      </c>
    </row>
    <row r="214" spans="1:15" s="103" customFormat="1" ht="20.100000000000001" customHeight="1" x14ac:dyDescent="0.2">
      <c r="A214" s="106" t="s">
        <v>557</v>
      </c>
      <c r="B214" s="98" t="s">
        <v>1089</v>
      </c>
      <c r="C214" s="107" t="s">
        <v>576</v>
      </c>
      <c r="D214" s="99" t="s">
        <v>651</v>
      </c>
      <c r="E214" s="100">
        <v>46090</v>
      </c>
      <c r="F214" s="99" t="s">
        <v>789</v>
      </c>
      <c r="G214" s="99" t="s">
        <v>17</v>
      </c>
      <c r="H214" s="99" t="s">
        <v>790</v>
      </c>
      <c r="I214" s="101">
        <v>-139633.33333333331</v>
      </c>
      <c r="J214" s="101">
        <v>0</v>
      </c>
      <c r="K214" s="101">
        <v>-11170.666666666666</v>
      </c>
      <c r="L214" s="102">
        <v>-150804</v>
      </c>
      <c r="M214" s="108">
        <v>-150804</v>
      </c>
      <c r="O214" s="103" t="s">
        <v>822</v>
      </c>
    </row>
    <row r="215" spans="1:15" s="103" customFormat="1" ht="20.100000000000001" customHeight="1" x14ac:dyDescent="0.2">
      <c r="A215" s="106" t="s">
        <v>557</v>
      </c>
      <c r="B215" s="98" t="s">
        <v>1089</v>
      </c>
      <c r="C215" s="107" t="s">
        <v>577</v>
      </c>
      <c r="D215" s="99" t="s">
        <v>651</v>
      </c>
      <c r="E215" s="100">
        <v>46090</v>
      </c>
      <c r="F215" s="99" t="s">
        <v>789</v>
      </c>
      <c r="G215" s="99" t="s">
        <v>17</v>
      </c>
      <c r="H215" s="99" t="s">
        <v>790</v>
      </c>
      <c r="I215" s="101">
        <v>-123536.11111111111</v>
      </c>
      <c r="J215" s="101">
        <v>0</v>
      </c>
      <c r="K215" s="101">
        <v>-9882.8888888888887</v>
      </c>
      <c r="L215" s="102">
        <v>-133419</v>
      </c>
      <c r="M215" s="108">
        <v>-133419</v>
      </c>
      <c r="O215" s="103" t="s">
        <v>822</v>
      </c>
    </row>
    <row r="216" spans="1:15" s="103" customFormat="1" ht="20.100000000000001" customHeight="1" x14ac:dyDescent="0.2">
      <c r="A216" s="106" t="s">
        <v>557</v>
      </c>
      <c r="B216" s="98" t="s">
        <v>1089</v>
      </c>
      <c r="C216" s="107" t="s">
        <v>578</v>
      </c>
      <c r="D216" s="99" t="s">
        <v>651</v>
      </c>
      <c r="E216" s="100">
        <v>46090</v>
      </c>
      <c r="F216" s="99" t="s">
        <v>788</v>
      </c>
      <c r="G216" s="99" t="s">
        <v>14</v>
      </c>
      <c r="H216" s="99" t="s">
        <v>790</v>
      </c>
      <c r="I216" s="101">
        <v>-142928.70370370371</v>
      </c>
      <c r="J216" s="101">
        <v>0</v>
      </c>
      <c r="K216" s="101">
        <v>-11434.296296296297</v>
      </c>
      <c r="L216" s="102">
        <v>-154363</v>
      </c>
      <c r="M216" s="108">
        <v>-154363</v>
      </c>
      <c r="O216" s="103" t="s">
        <v>822</v>
      </c>
    </row>
    <row r="217" spans="1:15" s="103" customFormat="1" ht="20.100000000000001" customHeight="1" x14ac:dyDescent="0.2">
      <c r="A217" s="106" t="s">
        <v>557</v>
      </c>
      <c r="B217" s="98" t="s">
        <v>1089</v>
      </c>
      <c r="C217" s="107" t="s">
        <v>579</v>
      </c>
      <c r="D217" s="99" t="s">
        <v>651</v>
      </c>
      <c r="E217" s="100">
        <v>46090</v>
      </c>
      <c r="F217" s="99" t="s">
        <v>787</v>
      </c>
      <c r="G217" s="99" t="s">
        <v>16</v>
      </c>
      <c r="H217" s="99" t="s">
        <v>790</v>
      </c>
      <c r="I217" s="101">
        <v>-2802575.9259259258</v>
      </c>
      <c r="J217" s="101">
        <v>0</v>
      </c>
      <c r="K217" s="101">
        <v>-224206.07407407407</v>
      </c>
      <c r="L217" s="102">
        <v>-3026782</v>
      </c>
      <c r="M217" s="108">
        <v>-3026782</v>
      </c>
      <c r="O217" s="103" t="s">
        <v>822</v>
      </c>
    </row>
    <row r="218" spans="1:15" s="103" customFormat="1" ht="20.100000000000001" customHeight="1" x14ac:dyDescent="0.2">
      <c r="A218" s="106" t="s">
        <v>557</v>
      </c>
      <c r="B218" s="98" t="s">
        <v>1089</v>
      </c>
      <c r="C218" s="107" t="s">
        <v>580</v>
      </c>
      <c r="D218" s="99" t="s">
        <v>651</v>
      </c>
      <c r="E218" s="100">
        <v>46090</v>
      </c>
      <c r="F218" s="99" t="s">
        <v>787</v>
      </c>
      <c r="G218" s="99" t="s">
        <v>16</v>
      </c>
      <c r="H218" s="99" t="s">
        <v>790</v>
      </c>
      <c r="I218" s="101">
        <v>-1053629.6296296297</v>
      </c>
      <c r="J218" s="101">
        <v>0</v>
      </c>
      <c r="K218" s="101">
        <v>-84290.37037037038</v>
      </c>
      <c r="L218" s="102">
        <v>-1137920</v>
      </c>
      <c r="M218" s="108">
        <v>-1137920</v>
      </c>
      <c r="O218" s="103" t="s">
        <v>822</v>
      </c>
    </row>
    <row r="219" spans="1:15" s="103" customFormat="1" ht="20.100000000000001" customHeight="1" x14ac:dyDescent="0.2">
      <c r="A219" s="106" t="s">
        <v>557</v>
      </c>
      <c r="B219" s="98" t="s">
        <v>1089</v>
      </c>
      <c r="C219" s="107" t="s">
        <v>581</v>
      </c>
      <c r="D219" s="99" t="s">
        <v>651</v>
      </c>
      <c r="E219" s="100">
        <v>46090</v>
      </c>
      <c r="F219" s="99" t="s">
        <v>787</v>
      </c>
      <c r="G219" s="99" t="s">
        <v>16</v>
      </c>
      <c r="H219" s="99" t="s">
        <v>790</v>
      </c>
      <c r="I219" s="101">
        <v>-201108.33333333331</v>
      </c>
      <c r="J219" s="101">
        <v>0</v>
      </c>
      <c r="K219" s="101">
        <v>-16088.666666666666</v>
      </c>
      <c r="L219" s="102">
        <v>-217197</v>
      </c>
      <c r="M219" s="108">
        <v>-217197</v>
      </c>
      <c r="O219" s="103" t="s">
        <v>822</v>
      </c>
    </row>
    <row r="220" spans="1:15" ht="20.100000000000001" customHeight="1" x14ac:dyDescent="0.2">
      <c r="A220" s="76" t="s">
        <v>557</v>
      </c>
      <c r="B220" s="54">
        <f t="shared" ref="B220:B251" si="7">MONTH(E220)</f>
        <v>3</v>
      </c>
      <c r="C220" s="94" t="s">
        <v>315</v>
      </c>
      <c r="D220" s="83" t="s">
        <v>698</v>
      </c>
      <c r="E220" s="84">
        <v>46091</v>
      </c>
      <c r="F220" s="83" t="s">
        <v>789</v>
      </c>
      <c r="G220" s="83" t="s">
        <v>17</v>
      </c>
      <c r="H220" s="83" t="s">
        <v>341</v>
      </c>
      <c r="I220" s="85">
        <v>201060.18518518517</v>
      </c>
      <c r="J220" s="85">
        <v>0</v>
      </c>
      <c r="K220" s="85">
        <v>16084.814814814814</v>
      </c>
      <c r="L220" s="85">
        <v>217145</v>
      </c>
      <c r="M220" s="95">
        <v>217145</v>
      </c>
      <c r="O220" s="29" t="s">
        <v>820</v>
      </c>
    </row>
    <row r="221" spans="1:15" ht="20.100000000000001" customHeight="1" x14ac:dyDescent="0.2">
      <c r="A221" s="76" t="s">
        <v>557</v>
      </c>
      <c r="B221" s="54">
        <f t="shared" si="7"/>
        <v>3</v>
      </c>
      <c r="C221" s="94" t="s">
        <v>318</v>
      </c>
      <c r="D221" s="83" t="s">
        <v>699</v>
      </c>
      <c r="E221" s="84">
        <v>46091</v>
      </c>
      <c r="F221" s="83" t="s">
        <v>789</v>
      </c>
      <c r="G221" s="83" t="s">
        <v>17</v>
      </c>
      <c r="H221" s="83" t="s">
        <v>344</v>
      </c>
      <c r="I221" s="85">
        <v>318348.14814814815</v>
      </c>
      <c r="J221" s="85">
        <v>0</v>
      </c>
      <c r="K221" s="85">
        <v>25467.851851851854</v>
      </c>
      <c r="L221" s="85">
        <v>343816</v>
      </c>
      <c r="M221" s="95">
        <v>343816</v>
      </c>
      <c r="O221" s="29" t="s">
        <v>820</v>
      </c>
    </row>
    <row r="222" spans="1:15" ht="20.100000000000001" customHeight="1" x14ac:dyDescent="0.2">
      <c r="A222" s="76" t="s">
        <v>557</v>
      </c>
      <c r="B222" s="54">
        <f t="shared" si="7"/>
        <v>3</v>
      </c>
      <c r="C222" s="94" t="s">
        <v>316</v>
      </c>
      <c r="D222" s="83" t="s">
        <v>700</v>
      </c>
      <c r="E222" s="84">
        <v>46092</v>
      </c>
      <c r="F222" s="83" t="s">
        <v>787</v>
      </c>
      <c r="G222" s="83" t="s">
        <v>16</v>
      </c>
      <c r="H222" s="83" t="s">
        <v>342</v>
      </c>
      <c r="I222" s="85">
        <v>3542022.222222222</v>
      </c>
      <c r="J222" s="85">
        <v>0</v>
      </c>
      <c r="K222" s="85">
        <v>283361.77777777775</v>
      </c>
      <c r="L222" s="85">
        <v>3825384</v>
      </c>
      <c r="M222" s="95">
        <v>3825384</v>
      </c>
      <c r="O222" s="29" t="s">
        <v>820</v>
      </c>
    </row>
    <row r="223" spans="1:15" ht="20.100000000000001" customHeight="1" x14ac:dyDescent="0.2">
      <c r="A223" s="76" t="s">
        <v>557</v>
      </c>
      <c r="B223" s="54">
        <f t="shared" si="7"/>
        <v>3</v>
      </c>
      <c r="C223" s="94" t="s">
        <v>317</v>
      </c>
      <c r="D223" s="83" t="s">
        <v>701</v>
      </c>
      <c r="E223" s="84">
        <v>46092</v>
      </c>
      <c r="F223" s="83" t="s">
        <v>788</v>
      </c>
      <c r="G223" s="83" t="s">
        <v>14</v>
      </c>
      <c r="H223" s="83" t="s">
        <v>343</v>
      </c>
      <c r="I223" s="85">
        <v>20105.555555555555</v>
      </c>
      <c r="J223" s="85">
        <v>0</v>
      </c>
      <c r="K223" s="85">
        <v>1608.4444444444443</v>
      </c>
      <c r="L223" s="85">
        <v>21714</v>
      </c>
      <c r="M223" s="95">
        <v>21714</v>
      </c>
      <c r="O223" s="29" t="s">
        <v>820</v>
      </c>
    </row>
    <row r="224" spans="1:15" ht="20.100000000000001" customHeight="1" x14ac:dyDescent="0.2">
      <c r="A224" s="76" t="s">
        <v>557</v>
      </c>
      <c r="B224" s="54">
        <f t="shared" si="7"/>
        <v>3</v>
      </c>
      <c r="C224" s="94" t="s">
        <v>319</v>
      </c>
      <c r="D224" s="83" t="s">
        <v>702</v>
      </c>
      <c r="E224" s="84">
        <v>46092</v>
      </c>
      <c r="F224" s="83" t="s">
        <v>787</v>
      </c>
      <c r="G224" s="83" t="s">
        <v>16</v>
      </c>
      <c r="H224" s="83" t="s">
        <v>345</v>
      </c>
      <c r="I224" s="85">
        <v>3563251.8518518517</v>
      </c>
      <c r="J224" s="85">
        <v>0</v>
      </c>
      <c r="K224" s="85">
        <v>285060.14814814815</v>
      </c>
      <c r="L224" s="85">
        <v>3848312</v>
      </c>
      <c r="M224" s="95">
        <v>3848312</v>
      </c>
      <c r="O224" s="29" t="s">
        <v>820</v>
      </c>
    </row>
    <row r="225" spans="1:15" ht="20.100000000000001" customHeight="1" x14ac:dyDescent="0.2">
      <c r="A225" s="76" t="s">
        <v>557</v>
      </c>
      <c r="B225" s="54">
        <f t="shared" si="7"/>
        <v>3</v>
      </c>
      <c r="C225" s="94" t="s">
        <v>320</v>
      </c>
      <c r="D225" s="83" t="s">
        <v>703</v>
      </c>
      <c r="E225" s="84">
        <v>46092</v>
      </c>
      <c r="F225" s="83" t="s">
        <v>788</v>
      </c>
      <c r="G225" s="83" t="s">
        <v>14</v>
      </c>
      <c r="H225" s="83" t="s">
        <v>346</v>
      </c>
      <c r="I225" s="85">
        <v>318348.14814814815</v>
      </c>
      <c r="J225" s="85">
        <v>0</v>
      </c>
      <c r="K225" s="85">
        <v>25467.851851851854</v>
      </c>
      <c r="L225" s="85">
        <v>343816</v>
      </c>
      <c r="M225" s="95">
        <v>343816</v>
      </c>
      <c r="O225" s="29" t="s">
        <v>820</v>
      </c>
    </row>
    <row r="226" spans="1:15" ht="20.100000000000001" customHeight="1" x14ac:dyDescent="0.2">
      <c r="A226" s="76" t="s">
        <v>557</v>
      </c>
      <c r="B226" s="54">
        <f t="shared" si="7"/>
        <v>3</v>
      </c>
      <c r="C226" s="94" t="s">
        <v>321</v>
      </c>
      <c r="D226" s="83" t="s">
        <v>704</v>
      </c>
      <c r="E226" s="84">
        <v>46099</v>
      </c>
      <c r="F226" s="83" t="s">
        <v>787</v>
      </c>
      <c r="G226" s="83" t="s">
        <v>16</v>
      </c>
      <c r="H226" s="83" t="s">
        <v>347</v>
      </c>
      <c r="I226" s="85">
        <v>6835500.9259259254</v>
      </c>
      <c r="J226" s="85">
        <v>0</v>
      </c>
      <c r="K226" s="85">
        <v>546840.07407407404</v>
      </c>
      <c r="L226" s="85">
        <v>7382341</v>
      </c>
      <c r="M226" s="95">
        <v>7382341</v>
      </c>
      <c r="O226" s="29" t="s">
        <v>820</v>
      </c>
    </row>
    <row r="227" spans="1:15" ht="20.100000000000001" customHeight="1" x14ac:dyDescent="0.2">
      <c r="A227" s="76" t="s">
        <v>557</v>
      </c>
      <c r="B227" s="54">
        <f t="shared" si="7"/>
        <v>3</v>
      </c>
      <c r="C227" s="94" t="s">
        <v>322</v>
      </c>
      <c r="D227" s="83" t="s">
        <v>705</v>
      </c>
      <c r="E227" s="84">
        <v>46099</v>
      </c>
      <c r="F227" s="83" t="s">
        <v>788</v>
      </c>
      <c r="G227" s="83" t="s">
        <v>14</v>
      </c>
      <c r="H227" s="83" t="s">
        <v>348</v>
      </c>
      <c r="I227" s="85">
        <v>799736.11111111101</v>
      </c>
      <c r="J227" s="85">
        <v>0</v>
      </c>
      <c r="K227" s="85">
        <v>63978.888888888883</v>
      </c>
      <c r="L227" s="85">
        <v>863715</v>
      </c>
      <c r="M227" s="95">
        <v>863715</v>
      </c>
      <c r="O227" s="29" t="s">
        <v>820</v>
      </c>
    </row>
    <row r="228" spans="1:15" ht="20.100000000000001" customHeight="1" x14ac:dyDescent="0.2">
      <c r="A228" s="76" t="s">
        <v>557</v>
      </c>
      <c r="B228" s="54">
        <f t="shared" si="7"/>
        <v>3</v>
      </c>
      <c r="C228" s="94" t="s">
        <v>323</v>
      </c>
      <c r="D228" s="83" t="s">
        <v>706</v>
      </c>
      <c r="E228" s="84">
        <v>46099</v>
      </c>
      <c r="F228" s="83" t="s">
        <v>787</v>
      </c>
      <c r="G228" s="83" t="s">
        <v>16</v>
      </c>
      <c r="H228" s="83" t="s">
        <v>349</v>
      </c>
      <c r="I228" s="85">
        <v>5615447.222222222</v>
      </c>
      <c r="J228" s="85">
        <v>0</v>
      </c>
      <c r="K228" s="85">
        <v>449235.77777777775</v>
      </c>
      <c r="L228" s="85">
        <v>6064683</v>
      </c>
      <c r="M228" s="95">
        <v>6064683</v>
      </c>
      <c r="O228" s="29" t="s">
        <v>820</v>
      </c>
    </row>
    <row r="229" spans="1:15" ht="20.100000000000001" customHeight="1" x14ac:dyDescent="0.2">
      <c r="A229" s="76" t="s">
        <v>557</v>
      </c>
      <c r="B229" s="54">
        <f t="shared" si="7"/>
        <v>3</v>
      </c>
      <c r="C229" s="94" t="s">
        <v>324</v>
      </c>
      <c r="D229" s="83" t="s">
        <v>707</v>
      </c>
      <c r="E229" s="84">
        <v>46099</v>
      </c>
      <c r="F229" s="83" t="s">
        <v>788</v>
      </c>
      <c r="G229" s="83" t="s">
        <v>14</v>
      </c>
      <c r="H229" s="83" t="s">
        <v>350</v>
      </c>
      <c r="I229" s="85">
        <v>407708.33333333331</v>
      </c>
      <c r="J229" s="85">
        <v>0</v>
      </c>
      <c r="K229" s="85">
        <v>32616.666666666664</v>
      </c>
      <c r="L229" s="85">
        <v>440325</v>
      </c>
      <c r="M229" s="95">
        <v>440325</v>
      </c>
      <c r="O229" s="29" t="s">
        <v>820</v>
      </c>
    </row>
    <row r="230" spans="1:15" ht="20.100000000000001" customHeight="1" x14ac:dyDescent="0.2">
      <c r="A230" s="76" t="s">
        <v>557</v>
      </c>
      <c r="B230" s="54">
        <f t="shared" si="7"/>
        <v>3</v>
      </c>
      <c r="C230" s="94" t="s">
        <v>327</v>
      </c>
      <c r="D230" s="83" t="s">
        <v>708</v>
      </c>
      <c r="E230" s="84">
        <v>46105</v>
      </c>
      <c r="F230" s="83" t="s">
        <v>789</v>
      </c>
      <c r="G230" s="83" t="s">
        <v>17</v>
      </c>
      <c r="H230" s="83" t="s">
        <v>353</v>
      </c>
      <c r="I230" s="85">
        <v>541748.14814814809</v>
      </c>
      <c r="J230" s="85">
        <v>0</v>
      </c>
      <c r="K230" s="85">
        <v>43339.851851851847</v>
      </c>
      <c r="L230" s="85">
        <v>585088</v>
      </c>
      <c r="M230" s="95">
        <v>585088</v>
      </c>
      <c r="O230" s="29" t="s">
        <v>820</v>
      </c>
    </row>
    <row r="231" spans="1:15" ht="20.100000000000001" customHeight="1" x14ac:dyDescent="0.2">
      <c r="A231" s="76" t="s">
        <v>557</v>
      </c>
      <c r="B231" s="54">
        <f t="shared" si="7"/>
        <v>3</v>
      </c>
      <c r="C231" s="94" t="s">
        <v>325</v>
      </c>
      <c r="D231" s="83" t="s">
        <v>709</v>
      </c>
      <c r="E231" s="84">
        <v>46106</v>
      </c>
      <c r="F231" s="83" t="s">
        <v>787</v>
      </c>
      <c r="G231" s="83" t="s">
        <v>16</v>
      </c>
      <c r="H231" s="83" t="s">
        <v>351</v>
      </c>
      <c r="I231" s="85">
        <v>6126367.5925925924</v>
      </c>
      <c r="J231" s="85">
        <v>0</v>
      </c>
      <c r="K231" s="85">
        <v>490109.40740740742</v>
      </c>
      <c r="L231" s="85">
        <v>6616477</v>
      </c>
      <c r="M231" s="95">
        <v>6616477</v>
      </c>
      <c r="O231" s="29" t="s">
        <v>820</v>
      </c>
    </row>
    <row r="232" spans="1:15" ht="20.100000000000001" customHeight="1" x14ac:dyDescent="0.2">
      <c r="A232" s="76" t="s">
        <v>557</v>
      </c>
      <c r="B232" s="54">
        <f t="shared" si="7"/>
        <v>3</v>
      </c>
      <c r="C232" s="94" t="s">
        <v>326</v>
      </c>
      <c r="D232" s="83" t="s">
        <v>710</v>
      </c>
      <c r="E232" s="84">
        <v>46106</v>
      </c>
      <c r="F232" s="83" t="s">
        <v>788</v>
      </c>
      <c r="G232" s="83" t="s">
        <v>14</v>
      </c>
      <c r="H232" s="83" t="s">
        <v>352</v>
      </c>
      <c r="I232" s="85">
        <v>240494.44444444444</v>
      </c>
      <c r="J232" s="85">
        <v>0</v>
      </c>
      <c r="K232" s="85">
        <v>19239.555555555555</v>
      </c>
      <c r="L232" s="85">
        <v>259734</v>
      </c>
      <c r="M232" s="95">
        <v>259734</v>
      </c>
      <c r="O232" s="29" t="s">
        <v>820</v>
      </c>
    </row>
    <row r="233" spans="1:15" ht="20.100000000000001" customHeight="1" x14ac:dyDescent="0.2">
      <c r="A233" s="76" t="s">
        <v>557</v>
      </c>
      <c r="B233" s="54">
        <f t="shared" si="7"/>
        <v>3</v>
      </c>
      <c r="C233" s="94" t="s">
        <v>328</v>
      </c>
      <c r="D233" s="83" t="s">
        <v>711</v>
      </c>
      <c r="E233" s="84">
        <v>46106</v>
      </c>
      <c r="F233" s="83" t="s">
        <v>787</v>
      </c>
      <c r="G233" s="83" t="s">
        <v>16</v>
      </c>
      <c r="H233" s="83" t="s">
        <v>354</v>
      </c>
      <c r="I233" s="85">
        <v>4227614.8148148144</v>
      </c>
      <c r="J233" s="85">
        <v>0</v>
      </c>
      <c r="K233" s="85">
        <v>338209.18518518517</v>
      </c>
      <c r="L233" s="85">
        <v>4565824</v>
      </c>
      <c r="M233" s="95">
        <v>4565824</v>
      </c>
      <c r="O233" s="29" t="s">
        <v>820</v>
      </c>
    </row>
    <row r="234" spans="1:15" ht="20.100000000000001" customHeight="1" x14ac:dyDescent="0.2">
      <c r="A234" s="76" t="s">
        <v>557</v>
      </c>
      <c r="B234" s="54">
        <f t="shared" si="7"/>
        <v>3</v>
      </c>
      <c r="C234" s="94" t="s">
        <v>329</v>
      </c>
      <c r="D234" s="83" t="s">
        <v>712</v>
      </c>
      <c r="E234" s="84">
        <v>46106</v>
      </c>
      <c r="F234" s="83" t="s">
        <v>788</v>
      </c>
      <c r="G234" s="83" t="s">
        <v>14</v>
      </c>
      <c r="H234" s="83" t="s">
        <v>355</v>
      </c>
      <c r="I234" s="85">
        <v>223399.99999999997</v>
      </c>
      <c r="J234" s="85">
        <v>0</v>
      </c>
      <c r="K234" s="85">
        <v>17871.999999999996</v>
      </c>
      <c r="L234" s="85">
        <v>241272</v>
      </c>
      <c r="M234" s="95">
        <v>241272</v>
      </c>
      <c r="O234" s="29" t="s">
        <v>820</v>
      </c>
    </row>
    <row r="235" spans="1:15" ht="20.100000000000001" customHeight="1" x14ac:dyDescent="0.2">
      <c r="A235" s="76" t="s">
        <v>557</v>
      </c>
      <c r="B235" s="54">
        <f t="shared" si="7"/>
        <v>3</v>
      </c>
      <c r="C235" s="94" t="s">
        <v>330</v>
      </c>
      <c r="D235" s="83" t="s">
        <v>713</v>
      </c>
      <c r="E235" s="84">
        <v>46112</v>
      </c>
      <c r="F235" s="83" t="s">
        <v>787</v>
      </c>
      <c r="G235" s="83" t="s">
        <v>16</v>
      </c>
      <c r="H235" s="83" t="s">
        <v>356</v>
      </c>
      <c r="I235" s="85">
        <v>5212600</v>
      </c>
      <c r="J235" s="85">
        <v>0</v>
      </c>
      <c r="K235" s="85">
        <v>417008</v>
      </c>
      <c r="L235" s="85">
        <v>5629608</v>
      </c>
      <c r="M235" s="95">
        <v>5629608</v>
      </c>
      <c r="O235" s="29" t="s">
        <v>820</v>
      </c>
    </row>
    <row r="236" spans="1:15" ht="20.100000000000001" customHeight="1" x14ac:dyDescent="0.2">
      <c r="A236" s="76" t="s">
        <v>557</v>
      </c>
      <c r="B236" s="54">
        <f t="shared" si="7"/>
        <v>3</v>
      </c>
      <c r="C236" s="94" t="s">
        <v>331</v>
      </c>
      <c r="D236" s="83" t="s">
        <v>714</v>
      </c>
      <c r="E236" s="84">
        <v>46112</v>
      </c>
      <c r="F236" s="83" t="s">
        <v>788</v>
      </c>
      <c r="G236" s="83" t="s">
        <v>14</v>
      </c>
      <c r="H236" s="83" t="s">
        <v>357</v>
      </c>
      <c r="I236" s="85">
        <v>104684.25925925926</v>
      </c>
      <c r="J236" s="85">
        <v>0</v>
      </c>
      <c r="K236" s="85">
        <v>8374.7407407407409</v>
      </c>
      <c r="L236" s="85">
        <v>113059</v>
      </c>
      <c r="M236" s="95">
        <v>113059</v>
      </c>
      <c r="O236" s="29" t="s">
        <v>820</v>
      </c>
    </row>
    <row r="237" spans="1:15" ht="20.100000000000001" customHeight="1" x14ac:dyDescent="0.2">
      <c r="A237" s="76" t="s">
        <v>557</v>
      </c>
      <c r="B237" s="54">
        <f t="shared" si="7"/>
        <v>3</v>
      </c>
      <c r="C237" s="94" t="s">
        <v>332</v>
      </c>
      <c r="D237" s="83" t="s">
        <v>715</v>
      </c>
      <c r="E237" s="84">
        <v>46112</v>
      </c>
      <c r="F237" s="83" t="s">
        <v>787</v>
      </c>
      <c r="G237" s="83" t="s">
        <v>16</v>
      </c>
      <c r="H237" s="83" t="s">
        <v>358</v>
      </c>
      <c r="I237" s="85">
        <v>3837134.2592592589</v>
      </c>
      <c r="J237" s="85">
        <v>0</v>
      </c>
      <c r="K237" s="85">
        <v>306970.74074074073</v>
      </c>
      <c r="L237" s="85">
        <v>4144105</v>
      </c>
      <c r="M237" s="95">
        <v>4144105</v>
      </c>
      <c r="O237" s="29" t="s">
        <v>820</v>
      </c>
    </row>
    <row r="238" spans="1:15" ht="20.100000000000001" customHeight="1" x14ac:dyDescent="0.2">
      <c r="A238" s="76" t="s">
        <v>557</v>
      </c>
      <c r="B238" s="54">
        <f t="shared" si="7"/>
        <v>3</v>
      </c>
      <c r="C238" s="94" t="s">
        <v>333</v>
      </c>
      <c r="D238" s="83" t="s">
        <v>716</v>
      </c>
      <c r="E238" s="84">
        <v>46112</v>
      </c>
      <c r="F238" s="83" t="s">
        <v>788</v>
      </c>
      <c r="G238" s="83" t="s">
        <v>14</v>
      </c>
      <c r="H238" s="83" t="s">
        <v>359</v>
      </c>
      <c r="I238" s="85">
        <v>96814.814814814803</v>
      </c>
      <c r="J238" s="85">
        <v>0</v>
      </c>
      <c r="K238" s="85">
        <v>7745.1851851851843</v>
      </c>
      <c r="L238" s="85">
        <v>104560</v>
      </c>
      <c r="M238" s="95">
        <v>104560</v>
      </c>
      <c r="O238" s="29" t="s">
        <v>820</v>
      </c>
    </row>
    <row r="239" spans="1:15" ht="20.100000000000001" customHeight="1" x14ac:dyDescent="0.2">
      <c r="A239" s="76" t="s">
        <v>559</v>
      </c>
      <c r="B239" s="54">
        <f t="shared" si="7"/>
        <v>3</v>
      </c>
      <c r="D239" s="83" t="s">
        <v>979</v>
      </c>
      <c r="E239" s="84">
        <v>46082</v>
      </c>
      <c r="F239" s="83" t="s">
        <v>787</v>
      </c>
      <c r="G239" s="83" t="s">
        <v>16</v>
      </c>
      <c r="H239" s="83" t="s">
        <v>360</v>
      </c>
      <c r="I239" s="85">
        <v>-30884</v>
      </c>
      <c r="J239" s="85">
        <v>0</v>
      </c>
      <c r="K239" s="85">
        <v>-2471</v>
      </c>
      <c r="L239" s="85">
        <v>-33355</v>
      </c>
      <c r="M239" s="80">
        <v>-33355</v>
      </c>
    </row>
    <row r="240" spans="1:15" ht="20.100000000000001" customHeight="1" x14ac:dyDescent="0.2">
      <c r="A240" s="76" t="s">
        <v>559</v>
      </c>
      <c r="B240" s="54">
        <f t="shared" si="7"/>
        <v>3</v>
      </c>
      <c r="D240" s="83" t="s">
        <v>980</v>
      </c>
      <c r="E240" s="84">
        <v>46082</v>
      </c>
      <c r="F240" s="83" t="s">
        <v>787</v>
      </c>
      <c r="G240" s="83" t="s">
        <v>16</v>
      </c>
      <c r="H240" s="83" t="s">
        <v>362</v>
      </c>
      <c r="I240" s="85">
        <v>-16759</v>
      </c>
      <c r="J240" s="85">
        <v>0</v>
      </c>
      <c r="K240" s="85">
        <v>-1341</v>
      </c>
      <c r="L240" s="85">
        <v>-18100</v>
      </c>
      <c r="M240" s="80">
        <v>-18100</v>
      </c>
    </row>
    <row r="241" spans="1:13" ht="20.100000000000001" customHeight="1" x14ac:dyDescent="0.2">
      <c r="A241" s="76" t="s">
        <v>559</v>
      </c>
      <c r="B241" s="54">
        <f t="shared" si="7"/>
        <v>3</v>
      </c>
      <c r="D241" s="83" t="s">
        <v>981</v>
      </c>
      <c r="E241" s="84">
        <v>46082</v>
      </c>
      <c r="F241" s="83" t="s">
        <v>787</v>
      </c>
      <c r="G241" s="83" t="s">
        <v>16</v>
      </c>
      <c r="H241" s="83" t="s">
        <v>363</v>
      </c>
      <c r="I241" s="85">
        <v>-30884</v>
      </c>
      <c r="J241" s="85">
        <v>0</v>
      </c>
      <c r="K241" s="85">
        <v>-2471</v>
      </c>
      <c r="L241" s="85">
        <v>-33355</v>
      </c>
      <c r="M241" s="80">
        <v>-33355</v>
      </c>
    </row>
    <row r="242" spans="1:13" ht="20.100000000000001" customHeight="1" x14ac:dyDescent="0.2">
      <c r="A242" s="76" t="s">
        <v>559</v>
      </c>
      <c r="B242" s="54">
        <f t="shared" si="7"/>
        <v>3</v>
      </c>
      <c r="D242" s="83" t="s">
        <v>982</v>
      </c>
      <c r="E242" s="84">
        <v>46082</v>
      </c>
      <c r="F242" s="83" t="s">
        <v>787</v>
      </c>
      <c r="G242" s="83" t="s">
        <v>16</v>
      </c>
      <c r="H242" s="83" t="s">
        <v>361</v>
      </c>
      <c r="I242" s="85">
        <v>-33518</v>
      </c>
      <c r="J242" s="85">
        <v>0</v>
      </c>
      <c r="K242" s="85">
        <v>-2681</v>
      </c>
      <c r="L242" s="85">
        <v>-36199</v>
      </c>
      <c r="M242" s="80">
        <v>-36199</v>
      </c>
    </row>
    <row r="243" spans="1:13" ht="20.100000000000001" customHeight="1" x14ac:dyDescent="0.2">
      <c r="A243" s="76" t="s">
        <v>559</v>
      </c>
      <c r="B243" s="54">
        <f t="shared" si="7"/>
        <v>3</v>
      </c>
      <c r="D243" s="83" t="s">
        <v>983</v>
      </c>
      <c r="E243" s="84">
        <v>46084</v>
      </c>
      <c r="F243" s="83" t="s">
        <v>787</v>
      </c>
      <c r="G243" s="83" t="s">
        <v>16</v>
      </c>
      <c r="H243" s="83" t="s">
        <v>364</v>
      </c>
      <c r="I243" s="85">
        <v>-30884</v>
      </c>
      <c r="J243" s="85">
        <v>0</v>
      </c>
      <c r="K243" s="85">
        <v>-2471</v>
      </c>
      <c r="L243" s="85">
        <v>-33355</v>
      </c>
      <c r="M243" s="80">
        <v>-33355</v>
      </c>
    </row>
    <row r="244" spans="1:13" ht="20.100000000000001" customHeight="1" x14ac:dyDescent="0.2">
      <c r="A244" s="76" t="s">
        <v>559</v>
      </c>
      <c r="B244" s="54">
        <f t="shared" si="7"/>
        <v>3</v>
      </c>
      <c r="D244" s="83" t="s">
        <v>984</v>
      </c>
      <c r="E244" s="84">
        <v>46085</v>
      </c>
      <c r="F244" s="83" t="s">
        <v>787</v>
      </c>
      <c r="G244" s="83" t="s">
        <v>16</v>
      </c>
      <c r="H244" s="83" t="s">
        <v>376</v>
      </c>
      <c r="I244" s="85">
        <v>-106116</v>
      </c>
      <c r="J244" s="85">
        <v>0</v>
      </c>
      <c r="K244" s="85">
        <v>-8489</v>
      </c>
      <c r="L244" s="85">
        <v>-114605</v>
      </c>
      <c r="M244" s="80">
        <v>-114605</v>
      </c>
    </row>
    <row r="245" spans="1:13" ht="20.100000000000001" customHeight="1" x14ac:dyDescent="0.2">
      <c r="A245" s="76" t="s">
        <v>559</v>
      </c>
      <c r="B245" s="54">
        <f t="shared" si="7"/>
        <v>3</v>
      </c>
      <c r="D245" s="83" t="s">
        <v>985</v>
      </c>
      <c r="E245" s="84">
        <v>46085</v>
      </c>
      <c r="F245" s="83" t="s">
        <v>787</v>
      </c>
      <c r="G245" s="83" t="s">
        <v>16</v>
      </c>
      <c r="H245" s="83" t="s">
        <v>377</v>
      </c>
      <c r="I245" s="85">
        <v>-212232</v>
      </c>
      <c r="J245" s="85">
        <v>0</v>
      </c>
      <c r="K245" s="85">
        <v>-16979</v>
      </c>
      <c r="L245" s="85">
        <v>-229211</v>
      </c>
      <c r="M245" s="80">
        <v>-229211</v>
      </c>
    </row>
    <row r="246" spans="1:13" ht="20.100000000000001" customHeight="1" x14ac:dyDescent="0.2">
      <c r="A246" s="76" t="s">
        <v>559</v>
      </c>
      <c r="B246" s="54">
        <f t="shared" si="7"/>
        <v>3</v>
      </c>
      <c r="D246" s="83" t="s">
        <v>986</v>
      </c>
      <c r="E246" s="84">
        <v>46085</v>
      </c>
      <c r="F246" s="83" t="s">
        <v>787</v>
      </c>
      <c r="G246" s="83" t="s">
        <v>16</v>
      </c>
      <c r="H246" s="83" t="s">
        <v>372</v>
      </c>
      <c r="I246" s="85">
        <v>-39434</v>
      </c>
      <c r="J246" s="85">
        <v>0</v>
      </c>
      <c r="K246" s="85">
        <v>-3155</v>
      </c>
      <c r="L246" s="85">
        <v>-42589</v>
      </c>
      <c r="M246" s="80">
        <v>-42589</v>
      </c>
    </row>
    <row r="247" spans="1:13" ht="20.100000000000001" customHeight="1" x14ac:dyDescent="0.2">
      <c r="A247" s="76" t="s">
        <v>559</v>
      </c>
      <c r="B247" s="54">
        <f t="shared" si="7"/>
        <v>3</v>
      </c>
      <c r="D247" s="83" t="s">
        <v>987</v>
      </c>
      <c r="E247" s="84">
        <v>46085</v>
      </c>
      <c r="F247" s="83" t="s">
        <v>787</v>
      </c>
      <c r="G247" s="83" t="s">
        <v>16</v>
      </c>
      <c r="H247" s="83" t="s">
        <v>367</v>
      </c>
      <c r="I247" s="85">
        <v>-16759</v>
      </c>
      <c r="J247" s="85">
        <v>0</v>
      </c>
      <c r="K247" s="85">
        <v>-1341</v>
      </c>
      <c r="L247" s="85">
        <v>-18100</v>
      </c>
      <c r="M247" s="80">
        <v>-18100</v>
      </c>
    </row>
    <row r="248" spans="1:13" ht="20.100000000000001" customHeight="1" x14ac:dyDescent="0.2">
      <c r="A248" s="76" t="s">
        <v>559</v>
      </c>
      <c r="B248" s="54">
        <f t="shared" si="7"/>
        <v>3</v>
      </c>
      <c r="D248" s="83" t="s">
        <v>988</v>
      </c>
      <c r="E248" s="84">
        <v>46085</v>
      </c>
      <c r="F248" s="83" t="s">
        <v>787</v>
      </c>
      <c r="G248" s="83" t="s">
        <v>16</v>
      </c>
      <c r="H248" s="83" t="s">
        <v>374</v>
      </c>
      <c r="I248" s="85">
        <v>-33518</v>
      </c>
      <c r="J248" s="85">
        <v>0</v>
      </c>
      <c r="K248" s="85">
        <v>-2681</v>
      </c>
      <c r="L248" s="85">
        <v>-36199</v>
      </c>
      <c r="M248" s="80">
        <v>-36199</v>
      </c>
    </row>
    <row r="249" spans="1:13" ht="20.100000000000001" customHeight="1" x14ac:dyDescent="0.2">
      <c r="A249" s="76" t="s">
        <v>559</v>
      </c>
      <c r="B249" s="54">
        <f t="shared" si="7"/>
        <v>3</v>
      </c>
      <c r="D249" s="83" t="s">
        <v>989</v>
      </c>
      <c r="E249" s="84">
        <v>46085</v>
      </c>
      <c r="F249" s="83" t="s">
        <v>787</v>
      </c>
      <c r="G249" s="83" t="s">
        <v>16</v>
      </c>
      <c r="H249" s="83" t="s">
        <v>365</v>
      </c>
      <c r="I249" s="85">
        <v>-16759</v>
      </c>
      <c r="J249" s="85">
        <v>0</v>
      </c>
      <c r="K249" s="85">
        <v>-1341</v>
      </c>
      <c r="L249" s="85">
        <v>-18100</v>
      </c>
      <c r="M249" s="80">
        <v>-18100</v>
      </c>
    </row>
    <row r="250" spans="1:13" ht="20.100000000000001" customHeight="1" x14ac:dyDescent="0.2">
      <c r="A250" s="76" t="s">
        <v>559</v>
      </c>
      <c r="B250" s="54">
        <f t="shared" si="7"/>
        <v>3</v>
      </c>
      <c r="D250" s="83" t="s">
        <v>990</v>
      </c>
      <c r="E250" s="84">
        <v>46085</v>
      </c>
      <c r="F250" s="83" t="s">
        <v>787</v>
      </c>
      <c r="G250" s="83" t="s">
        <v>16</v>
      </c>
      <c r="H250" s="83" t="s">
        <v>371</v>
      </c>
      <c r="I250" s="85">
        <v>-106116</v>
      </c>
      <c r="J250" s="85">
        <v>0</v>
      </c>
      <c r="K250" s="85">
        <v>-8489</v>
      </c>
      <c r="L250" s="85">
        <v>-114605</v>
      </c>
      <c r="M250" s="80">
        <v>-114605</v>
      </c>
    </row>
    <row r="251" spans="1:13" ht="20.100000000000001" customHeight="1" x14ac:dyDescent="0.2">
      <c r="A251" s="76" t="s">
        <v>559</v>
      </c>
      <c r="B251" s="54">
        <f t="shared" si="7"/>
        <v>3</v>
      </c>
      <c r="D251" s="83" t="s">
        <v>991</v>
      </c>
      <c r="E251" s="84">
        <v>46085</v>
      </c>
      <c r="F251" s="83" t="s">
        <v>787</v>
      </c>
      <c r="G251" s="83" t="s">
        <v>16</v>
      </c>
      <c r="H251" s="83" t="s">
        <v>368</v>
      </c>
      <c r="I251" s="85">
        <v>-61768</v>
      </c>
      <c r="J251" s="85">
        <v>0</v>
      </c>
      <c r="K251" s="85">
        <v>-4941</v>
      </c>
      <c r="L251" s="85">
        <v>-66709</v>
      </c>
      <c r="M251" s="80">
        <v>-66709</v>
      </c>
    </row>
    <row r="252" spans="1:13" ht="20.100000000000001" customHeight="1" x14ac:dyDescent="0.2">
      <c r="A252" s="76" t="s">
        <v>559</v>
      </c>
      <c r="B252" s="54">
        <f t="shared" ref="B252:B283" si="8">MONTH(E252)</f>
        <v>3</v>
      </c>
      <c r="D252" s="83" t="s">
        <v>992</v>
      </c>
      <c r="E252" s="84">
        <v>46085</v>
      </c>
      <c r="F252" s="83" t="s">
        <v>787</v>
      </c>
      <c r="G252" s="83" t="s">
        <v>16</v>
      </c>
      <c r="H252" s="83" t="s">
        <v>370</v>
      </c>
      <c r="I252" s="85">
        <v>-30884</v>
      </c>
      <c r="J252" s="85">
        <v>0</v>
      </c>
      <c r="K252" s="85">
        <v>-2471</v>
      </c>
      <c r="L252" s="85">
        <v>-33355</v>
      </c>
      <c r="M252" s="80">
        <v>-33355</v>
      </c>
    </row>
    <row r="253" spans="1:13" ht="20.100000000000001" customHeight="1" x14ac:dyDescent="0.2">
      <c r="A253" s="76" t="s">
        <v>559</v>
      </c>
      <c r="B253" s="54">
        <f t="shared" si="8"/>
        <v>3</v>
      </c>
      <c r="D253" s="83" t="s">
        <v>993</v>
      </c>
      <c r="E253" s="84">
        <v>46085</v>
      </c>
      <c r="F253" s="83" t="s">
        <v>787</v>
      </c>
      <c r="G253" s="83" t="s">
        <v>16</v>
      </c>
      <c r="H253" s="83" t="s">
        <v>369</v>
      </c>
      <c r="I253" s="85">
        <v>-126170</v>
      </c>
      <c r="J253" s="85">
        <v>0</v>
      </c>
      <c r="K253" s="85">
        <v>-10094</v>
      </c>
      <c r="L253" s="85">
        <v>-136264</v>
      </c>
      <c r="M253" s="80">
        <v>-136264</v>
      </c>
    </row>
    <row r="254" spans="1:13" ht="20.100000000000001" customHeight="1" x14ac:dyDescent="0.2">
      <c r="A254" s="76" t="s">
        <v>559</v>
      </c>
      <c r="B254" s="54">
        <f t="shared" si="8"/>
        <v>3</v>
      </c>
      <c r="D254" s="83" t="s">
        <v>994</v>
      </c>
      <c r="E254" s="84">
        <v>46085</v>
      </c>
      <c r="F254" s="83" t="s">
        <v>787</v>
      </c>
      <c r="G254" s="83" t="s">
        <v>16</v>
      </c>
      <c r="H254" s="83" t="s">
        <v>375</v>
      </c>
      <c r="I254" s="85">
        <v>-33518</v>
      </c>
      <c r="J254" s="85">
        <v>0</v>
      </c>
      <c r="K254" s="85">
        <v>-2681</v>
      </c>
      <c r="L254" s="85">
        <v>-36199</v>
      </c>
      <c r="M254" s="80">
        <v>-36199</v>
      </c>
    </row>
    <row r="255" spans="1:13" ht="20.100000000000001" customHeight="1" x14ac:dyDescent="0.2">
      <c r="A255" s="76" t="s">
        <v>559</v>
      </c>
      <c r="B255" s="54">
        <f t="shared" si="8"/>
        <v>3</v>
      </c>
      <c r="D255" s="83" t="s">
        <v>995</v>
      </c>
      <c r="E255" s="84">
        <v>46085</v>
      </c>
      <c r="F255" s="83" t="s">
        <v>787</v>
      </c>
      <c r="G255" s="83" t="s">
        <v>16</v>
      </c>
      <c r="H255" s="83" t="s">
        <v>373</v>
      </c>
      <c r="I255" s="85">
        <v>-33518</v>
      </c>
      <c r="J255" s="85">
        <v>0</v>
      </c>
      <c r="K255" s="85">
        <v>-2681</v>
      </c>
      <c r="L255" s="85">
        <v>-36199</v>
      </c>
      <c r="M255" s="80">
        <v>-36199</v>
      </c>
    </row>
    <row r="256" spans="1:13" ht="20.100000000000001" customHeight="1" x14ac:dyDescent="0.2">
      <c r="A256" s="76" t="s">
        <v>559</v>
      </c>
      <c r="B256" s="54">
        <f t="shared" si="8"/>
        <v>3</v>
      </c>
      <c r="D256" s="83" t="s">
        <v>996</v>
      </c>
      <c r="E256" s="84">
        <v>46085</v>
      </c>
      <c r="F256" s="83" t="s">
        <v>787</v>
      </c>
      <c r="G256" s="83" t="s">
        <v>16</v>
      </c>
      <c r="H256" s="83" t="s">
        <v>366</v>
      </c>
      <c r="I256" s="85">
        <v>-212232</v>
      </c>
      <c r="J256" s="85">
        <v>0</v>
      </c>
      <c r="K256" s="85">
        <v>-16979</v>
      </c>
      <c r="L256" s="85">
        <v>-229211</v>
      </c>
      <c r="M256" s="80">
        <v>-229211</v>
      </c>
    </row>
    <row r="257" spans="1:13" ht="20.100000000000001" customHeight="1" x14ac:dyDescent="0.2">
      <c r="A257" s="76" t="s">
        <v>559</v>
      </c>
      <c r="B257" s="54">
        <f t="shared" si="8"/>
        <v>3</v>
      </c>
      <c r="D257" s="83" t="s">
        <v>997</v>
      </c>
      <c r="E257" s="84">
        <v>46087</v>
      </c>
      <c r="F257" s="83" t="s">
        <v>787</v>
      </c>
      <c r="G257" s="83" t="s">
        <v>16</v>
      </c>
      <c r="H257" s="83" t="s">
        <v>379</v>
      </c>
      <c r="I257" s="85">
        <v>-61768</v>
      </c>
      <c r="J257" s="85">
        <v>0</v>
      </c>
      <c r="K257" s="85">
        <v>-4941</v>
      </c>
      <c r="L257" s="85">
        <v>-66709</v>
      </c>
      <c r="M257" s="80">
        <v>-66709</v>
      </c>
    </row>
    <row r="258" spans="1:13" ht="20.100000000000001" customHeight="1" x14ac:dyDescent="0.2">
      <c r="A258" s="76" t="s">
        <v>559</v>
      </c>
      <c r="B258" s="54">
        <f t="shared" si="8"/>
        <v>3</v>
      </c>
      <c r="D258" s="83" t="s">
        <v>998</v>
      </c>
      <c r="E258" s="84">
        <v>46087</v>
      </c>
      <c r="F258" s="83" t="s">
        <v>787</v>
      </c>
      <c r="G258" s="83" t="s">
        <v>16</v>
      </c>
      <c r="H258" s="83" t="s">
        <v>378</v>
      </c>
      <c r="I258" s="85">
        <v>-61768</v>
      </c>
      <c r="J258" s="85">
        <v>0</v>
      </c>
      <c r="K258" s="85">
        <v>-4941</v>
      </c>
      <c r="L258" s="85">
        <v>-66709</v>
      </c>
      <c r="M258" s="80">
        <v>-66709</v>
      </c>
    </row>
    <row r="259" spans="1:13" ht="20.100000000000001" customHeight="1" x14ac:dyDescent="0.2">
      <c r="A259" s="76" t="s">
        <v>559</v>
      </c>
      <c r="B259" s="54">
        <f t="shared" si="8"/>
        <v>3</v>
      </c>
      <c r="D259" s="83" t="s">
        <v>999</v>
      </c>
      <c r="E259" s="84">
        <v>46088</v>
      </c>
      <c r="F259" s="83" t="s">
        <v>787</v>
      </c>
      <c r="G259" s="83" t="s">
        <v>16</v>
      </c>
      <c r="H259" s="83" t="s">
        <v>380</v>
      </c>
      <c r="I259" s="85">
        <v>-106116</v>
      </c>
      <c r="J259" s="85">
        <v>0</v>
      </c>
      <c r="K259" s="85">
        <v>-8489</v>
      </c>
      <c r="L259" s="85">
        <v>-114605</v>
      </c>
      <c r="M259" s="80">
        <v>-114605</v>
      </c>
    </row>
    <row r="260" spans="1:13" ht="20.100000000000001" customHeight="1" x14ac:dyDescent="0.2">
      <c r="A260" s="76" t="s">
        <v>559</v>
      </c>
      <c r="B260" s="54">
        <f t="shared" si="8"/>
        <v>3</v>
      </c>
      <c r="D260" s="83" t="s">
        <v>1000</v>
      </c>
      <c r="E260" s="84">
        <v>46090</v>
      </c>
      <c r="F260" s="83" t="s">
        <v>787</v>
      </c>
      <c r="G260" s="83" t="s">
        <v>16</v>
      </c>
      <c r="H260" s="83" t="s">
        <v>381</v>
      </c>
      <c r="I260" s="85">
        <v>-16759</v>
      </c>
      <c r="J260" s="85">
        <v>0</v>
      </c>
      <c r="K260" s="85">
        <v>-1341</v>
      </c>
      <c r="L260" s="85">
        <v>-18100</v>
      </c>
      <c r="M260" s="80">
        <v>-18100</v>
      </c>
    </row>
    <row r="261" spans="1:13" ht="20.100000000000001" customHeight="1" x14ac:dyDescent="0.2">
      <c r="A261" s="76" t="s">
        <v>559</v>
      </c>
      <c r="B261" s="54">
        <f t="shared" si="8"/>
        <v>3</v>
      </c>
      <c r="D261" s="83" t="s">
        <v>1001</v>
      </c>
      <c r="E261" s="84">
        <v>46090</v>
      </c>
      <c r="F261" s="83" t="s">
        <v>787</v>
      </c>
      <c r="G261" s="83" t="s">
        <v>16</v>
      </c>
      <c r="H261" s="83" t="s">
        <v>384</v>
      </c>
      <c r="I261" s="85">
        <v>-16759</v>
      </c>
      <c r="J261" s="85">
        <v>0</v>
      </c>
      <c r="K261" s="85">
        <v>-1341</v>
      </c>
      <c r="L261" s="85">
        <v>-18100</v>
      </c>
      <c r="M261" s="80">
        <v>-18100</v>
      </c>
    </row>
    <row r="262" spans="1:13" ht="20.100000000000001" customHeight="1" x14ac:dyDescent="0.2">
      <c r="A262" s="76" t="s">
        <v>559</v>
      </c>
      <c r="B262" s="54">
        <f t="shared" si="8"/>
        <v>3</v>
      </c>
      <c r="D262" s="83" t="s">
        <v>1002</v>
      </c>
      <c r="E262" s="84">
        <v>46090</v>
      </c>
      <c r="F262" s="83" t="s">
        <v>787</v>
      </c>
      <c r="G262" s="83" t="s">
        <v>16</v>
      </c>
      <c r="H262" s="83" t="s">
        <v>383</v>
      </c>
      <c r="I262" s="85">
        <v>-30884</v>
      </c>
      <c r="J262" s="85">
        <v>0</v>
      </c>
      <c r="K262" s="85">
        <v>-2471</v>
      </c>
      <c r="L262" s="85">
        <v>-33355</v>
      </c>
      <c r="M262" s="80">
        <v>-33355</v>
      </c>
    </row>
    <row r="263" spans="1:13" ht="20.100000000000001" customHeight="1" x14ac:dyDescent="0.2">
      <c r="A263" s="76" t="s">
        <v>559</v>
      </c>
      <c r="B263" s="54">
        <f t="shared" si="8"/>
        <v>3</v>
      </c>
      <c r="D263" s="83" t="s">
        <v>1003</v>
      </c>
      <c r="E263" s="84">
        <v>46090</v>
      </c>
      <c r="F263" s="83" t="s">
        <v>787</v>
      </c>
      <c r="G263" s="83" t="s">
        <v>16</v>
      </c>
      <c r="H263" s="83" t="s">
        <v>382</v>
      </c>
      <c r="I263" s="85">
        <v>-33518</v>
      </c>
      <c r="J263" s="85">
        <v>0</v>
      </c>
      <c r="K263" s="85">
        <v>-2681</v>
      </c>
      <c r="L263" s="85">
        <v>-36199</v>
      </c>
      <c r="M263" s="80">
        <v>-36199</v>
      </c>
    </row>
    <row r="264" spans="1:13" ht="20.100000000000001" customHeight="1" x14ac:dyDescent="0.2">
      <c r="A264" s="76" t="s">
        <v>559</v>
      </c>
      <c r="B264" s="54">
        <f t="shared" si="8"/>
        <v>3</v>
      </c>
      <c r="D264" s="83" t="s">
        <v>1004</v>
      </c>
      <c r="E264" s="84">
        <v>46091</v>
      </c>
      <c r="F264" s="83" t="s">
        <v>787</v>
      </c>
      <c r="G264" s="83" t="s">
        <v>16</v>
      </c>
      <c r="H264" s="83" t="s">
        <v>387</v>
      </c>
      <c r="I264" s="85">
        <v>-61768</v>
      </c>
      <c r="J264" s="85">
        <v>0</v>
      </c>
      <c r="K264" s="85">
        <v>-4941</v>
      </c>
      <c r="L264" s="85">
        <v>-66709</v>
      </c>
      <c r="M264" s="80">
        <v>-66709</v>
      </c>
    </row>
    <row r="265" spans="1:13" ht="20.100000000000001" customHeight="1" x14ac:dyDescent="0.2">
      <c r="A265" s="76" t="s">
        <v>559</v>
      </c>
      <c r="B265" s="54">
        <f t="shared" si="8"/>
        <v>3</v>
      </c>
      <c r="D265" s="83" t="s">
        <v>1005</v>
      </c>
      <c r="E265" s="84">
        <v>46091</v>
      </c>
      <c r="F265" s="83" t="s">
        <v>787</v>
      </c>
      <c r="G265" s="83" t="s">
        <v>16</v>
      </c>
      <c r="H265" s="83" t="s">
        <v>390</v>
      </c>
      <c r="I265" s="85">
        <v>-61768</v>
      </c>
      <c r="J265" s="85">
        <v>0</v>
      </c>
      <c r="K265" s="85">
        <v>-4941</v>
      </c>
      <c r="L265" s="85">
        <v>-66709</v>
      </c>
      <c r="M265" s="80">
        <v>-66709</v>
      </c>
    </row>
    <row r="266" spans="1:13" ht="20.100000000000001" customHeight="1" x14ac:dyDescent="0.2">
      <c r="A266" s="76" t="s">
        <v>559</v>
      </c>
      <c r="B266" s="54">
        <f t="shared" si="8"/>
        <v>3</v>
      </c>
      <c r="D266" s="83" t="s">
        <v>1006</v>
      </c>
      <c r="E266" s="84">
        <v>46091</v>
      </c>
      <c r="F266" s="83" t="s">
        <v>787</v>
      </c>
      <c r="G266" s="83" t="s">
        <v>16</v>
      </c>
      <c r="H266" s="83" t="s">
        <v>385</v>
      </c>
      <c r="I266" s="85">
        <v>-212232</v>
      </c>
      <c r="J266" s="85">
        <v>0</v>
      </c>
      <c r="K266" s="85">
        <v>-16979</v>
      </c>
      <c r="L266" s="85">
        <v>-229211</v>
      </c>
      <c r="M266" s="80">
        <v>-229211</v>
      </c>
    </row>
    <row r="267" spans="1:13" ht="20.100000000000001" customHeight="1" x14ac:dyDescent="0.2">
      <c r="A267" s="76" t="s">
        <v>559</v>
      </c>
      <c r="B267" s="54">
        <f t="shared" si="8"/>
        <v>3</v>
      </c>
      <c r="D267" s="83" t="s">
        <v>1007</v>
      </c>
      <c r="E267" s="84">
        <v>46091</v>
      </c>
      <c r="F267" s="83" t="s">
        <v>787</v>
      </c>
      <c r="G267" s="83" t="s">
        <v>16</v>
      </c>
      <c r="H267" s="83" t="s">
        <v>389</v>
      </c>
      <c r="I267" s="85">
        <v>-61768</v>
      </c>
      <c r="J267" s="85">
        <v>0</v>
      </c>
      <c r="K267" s="85">
        <v>-4941</v>
      </c>
      <c r="L267" s="85">
        <v>-66709</v>
      </c>
      <c r="M267" s="80">
        <v>-66709</v>
      </c>
    </row>
    <row r="268" spans="1:13" ht="20.100000000000001" customHeight="1" x14ac:dyDescent="0.2">
      <c r="A268" s="76" t="s">
        <v>559</v>
      </c>
      <c r="B268" s="54">
        <f t="shared" si="8"/>
        <v>3</v>
      </c>
      <c r="D268" s="83" t="s">
        <v>1008</v>
      </c>
      <c r="E268" s="84">
        <v>46091</v>
      </c>
      <c r="F268" s="83" t="s">
        <v>787</v>
      </c>
      <c r="G268" s="83" t="s">
        <v>16</v>
      </c>
      <c r="H268" s="83" t="s">
        <v>388</v>
      </c>
      <c r="I268" s="85">
        <v>-61768</v>
      </c>
      <c r="J268" s="85">
        <v>0</v>
      </c>
      <c r="K268" s="85">
        <v>-4941</v>
      </c>
      <c r="L268" s="85">
        <v>-66709</v>
      </c>
      <c r="M268" s="80">
        <v>-66709</v>
      </c>
    </row>
    <row r="269" spans="1:13" ht="20.100000000000001" customHeight="1" x14ac:dyDescent="0.2">
      <c r="A269" s="76" t="s">
        <v>559</v>
      </c>
      <c r="B269" s="54">
        <f t="shared" si="8"/>
        <v>3</v>
      </c>
      <c r="D269" s="83" t="s">
        <v>1009</v>
      </c>
      <c r="E269" s="84">
        <v>46091</v>
      </c>
      <c r="F269" s="83" t="s">
        <v>787</v>
      </c>
      <c r="G269" s="83" t="s">
        <v>16</v>
      </c>
      <c r="H269" s="83" t="s">
        <v>386</v>
      </c>
      <c r="I269" s="85">
        <v>-61768</v>
      </c>
      <c r="J269" s="85">
        <v>0</v>
      </c>
      <c r="K269" s="85">
        <v>-4941</v>
      </c>
      <c r="L269" s="85">
        <v>-66709</v>
      </c>
      <c r="M269" s="80">
        <v>-66709</v>
      </c>
    </row>
    <row r="270" spans="1:13" ht="20.100000000000001" customHeight="1" x14ac:dyDescent="0.2">
      <c r="A270" s="76" t="s">
        <v>559</v>
      </c>
      <c r="B270" s="54">
        <f t="shared" si="8"/>
        <v>3</v>
      </c>
      <c r="D270" s="83" t="s">
        <v>1010</v>
      </c>
      <c r="E270" s="84">
        <v>46092</v>
      </c>
      <c r="F270" s="83" t="s">
        <v>787</v>
      </c>
      <c r="G270" s="83" t="s">
        <v>16</v>
      </c>
      <c r="H270" s="83" t="s">
        <v>392</v>
      </c>
      <c r="I270" s="85">
        <v>-39434</v>
      </c>
      <c r="J270" s="85">
        <v>0</v>
      </c>
      <c r="K270" s="85">
        <v>-3155</v>
      </c>
      <c r="L270" s="85">
        <v>-42589</v>
      </c>
      <c r="M270" s="80">
        <v>-42589</v>
      </c>
    </row>
    <row r="271" spans="1:13" ht="20.100000000000001" customHeight="1" x14ac:dyDescent="0.2">
      <c r="A271" s="76" t="s">
        <v>559</v>
      </c>
      <c r="B271" s="54">
        <f t="shared" si="8"/>
        <v>3</v>
      </c>
      <c r="D271" s="83" t="s">
        <v>1011</v>
      </c>
      <c r="E271" s="84">
        <v>46092</v>
      </c>
      <c r="F271" s="83" t="s">
        <v>787</v>
      </c>
      <c r="G271" s="83" t="s">
        <v>16</v>
      </c>
      <c r="H271" s="83" t="s">
        <v>391</v>
      </c>
      <c r="I271" s="85">
        <v>-19717</v>
      </c>
      <c r="J271" s="85">
        <v>0</v>
      </c>
      <c r="K271" s="85">
        <v>-1577</v>
      </c>
      <c r="L271" s="85">
        <v>-21294</v>
      </c>
      <c r="M271" s="80">
        <v>-21294</v>
      </c>
    </row>
    <row r="272" spans="1:13" ht="20.100000000000001" customHeight="1" x14ac:dyDescent="0.2">
      <c r="A272" s="76" t="s">
        <v>559</v>
      </c>
      <c r="B272" s="54">
        <f t="shared" si="8"/>
        <v>3</v>
      </c>
      <c r="D272" s="83" t="s">
        <v>1012</v>
      </c>
      <c r="E272" s="84">
        <v>46093</v>
      </c>
      <c r="F272" s="83" t="s">
        <v>787</v>
      </c>
      <c r="G272" s="83" t="s">
        <v>16</v>
      </c>
      <c r="H272" s="83" t="s">
        <v>395</v>
      </c>
      <c r="I272" s="85">
        <v>-16759</v>
      </c>
      <c r="J272" s="85">
        <v>0</v>
      </c>
      <c r="K272" s="85">
        <v>-1341</v>
      </c>
      <c r="L272" s="85">
        <v>-18100</v>
      </c>
      <c r="M272" s="80">
        <v>-18100</v>
      </c>
    </row>
    <row r="273" spans="1:13" ht="20.100000000000001" customHeight="1" x14ac:dyDescent="0.2">
      <c r="A273" s="76" t="s">
        <v>559</v>
      </c>
      <c r="B273" s="54">
        <f t="shared" si="8"/>
        <v>3</v>
      </c>
      <c r="D273" s="83" t="s">
        <v>1013</v>
      </c>
      <c r="E273" s="84">
        <v>46093</v>
      </c>
      <c r="F273" s="83" t="s">
        <v>787</v>
      </c>
      <c r="G273" s="83" t="s">
        <v>16</v>
      </c>
      <c r="H273" s="83" t="s">
        <v>396</v>
      </c>
      <c r="I273" s="85">
        <v>-33518</v>
      </c>
      <c r="J273" s="85">
        <v>0</v>
      </c>
      <c r="K273" s="85">
        <v>-2681</v>
      </c>
      <c r="L273" s="85">
        <v>-36199</v>
      </c>
      <c r="M273" s="80">
        <v>-36199</v>
      </c>
    </row>
    <row r="274" spans="1:13" ht="20.100000000000001" customHeight="1" x14ac:dyDescent="0.2">
      <c r="A274" s="76" t="s">
        <v>559</v>
      </c>
      <c r="B274" s="54">
        <f t="shared" si="8"/>
        <v>3</v>
      </c>
      <c r="C274" s="107" t="s">
        <v>585</v>
      </c>
      <c r="D274" s="83" t="s">
        <v>1014</v>
      </c>
      <c r="E274" s="84">
        <v>46093</v>
      </c>
      <c r="F274" s="83" t="s">
        <v>789</v>
      </c>
      <c r="G274" s="83" t="s">
        <v>17</v>
      </c>
      <c r="H274" s="83" t="s">
        <v>393</v>
      </c>
      <c r="I274" s="85">
        <v>-106116</v>
      </c>
      <c r="J274" s="85">
        <v>0</v>
      </c>
      <c r="K274" s="85">
        <v>-8489</v>
      </c>
      <c r="L274" s="85">
        <v>-114605</v>
      </c>
      <c r="M274" s="80">
        <v>-114605</v>
      </c>
    </row>
    <row r="275" spans="1:13" ht="20.100000000000001" customHeight="1" x14ac:dyDescent="0.2">
      <c r="A275" s="76" t="s">
        <v>559</v>
      </c>
      <c r="B275" s="54">
        <f t="shared" si="8"/>
        <v>3</v>
      </c>
      <c r="D275" s="83" t="s">
        <v>1015</v>
      </c>
      <c r="E275" s="84">
        <v>46093</v>
      </c>
      <c r="F275" s="83" t="s">
        <v>787</v>
      </c>
      <c r="G275" s="83" t="s">
        <v>16</v>
      </c>
      <c r="H275" s="83" t="s">
        <v>397</v>
      </c>
      <c r="I275" s="85">
        <v>-30884</v>
      </c>
      <c r="J275" s="85">
        <v>0</v>
      </c>
      <c r="K275" s="85">
        <v>-2471</v>
      </c>
      <c r="L275" s="85">
        <v>-33355</v>
      </c>
      <c r="M275" s="80">
        <v>-33355</v>
      </c>
    </row>
    <row r="276" spans="1:13" ht="20.100000000000001" customHeight="1" x14ac:dyDescent="0.2">
      <c r="A276" s="76" t="s">
        <v>559</v>
      </c>
      <c r="B276" s="54">
        <f t="shared" si="8"/>
        <v>3</v>
      </c>
      <c r="D276" s="83" t="s">
        <v>1016</v>
      </c>
      <c r="E276" s="84">
        <v>46093</v>
      </c>
      <c r="F276" s="83" t="s">
        <v>787</v>
      </c>
      <c r="G276" s="83" t="s">
        <v>16</v>
      </c>
      <c r="H276" s="83" t="s">
        <v>394</v>
      </c>
      <c r="I276" s="85">
        <v>-30884</v>
      </c>
      <c r="J276" s="85">
        <v>0</v>
      </c>
      <c r="K276" s="85">
        <v>-2471</v>
      </c>
      <c r="L276" s="85">
        <v>-33355</v>
      </c>
      <c r="M276" s="80">
        <v>-33355</v>
      </c>
    </row>
    <row r="277" spans="1:13" ht="20.100000000000001" customHeight="1" x14ac:dyDescent="0.2">
      <c r="A277" s="76" t="s">
        <v>559</v>
      </c>
      <c r="B277" s="54">
        <f t="shared" si="8"/>
        <v>3</v>
      </c>
      <c r="D277" s="83" t="s">
        <v>1017</v>
      </c>
      <c r="E277" s="84">
        <v>46097</v>
      </c>
      <c r="F277" s="83" t="s">
        <v>787</v>
      </c>
      <c r="G277" s="83" t="s">
        <v>16</v>
      </c>
      <c r="H277" s="83" t="s">
        <v>398</v>
      </c>
      <c r="I277" s="85">
        <v>-61768</v>
      </c>
      <c r="J277" s="85">
        <v>0</v>
      </c>
      <c r="K277" s="85">
        <v>-4941</v>
      </c>
      <c r="L277" s="85">
        <v>-66709</v>
      </c>
      <c r="M277" s="80">
        <v>-66709</v>
      </c>
    </row>
    <row r="278" spans="1:13" ht="20.100000000000001" customHeight="1" x14ac:dyDescent="0.2">
      <c r="A278" s="76" t="s">
        <v>559</v>
      </c>
      <c r="B278" s="54">
        <f t="shared" si="8"/>
        <v>3</v>
      </c>
      <c r="D278" s="83" t="s">
        <v>1018</v>
      </c>
      <c r="E278" s="84">
        <v>46097</v>
      </c>
      <c r="F278" s="83" t="s">
        <v>787</v>
      </c>
      <c r="G278" s="83" t="s">
        <v>16</v>
      </c>
      <c r="H278" s="83" t="s">
        <v>399</v>
      </c>
      <c r="I278" s="85">
        <v>-106116</v>
      </c>
      <c r="J278" s="85">
        <v>0</v>
      </c>
      <c r="K278" s="85">
        <v>-8489</v>
      </c>
      <c r="L278" s="85">
        <v>-114605</v>
      </c>
      <c r="M278" s="80">
        <v>-114605</v>
      </c>
    </row>
    <row r="279" spans="1:13" ht="20.100000000000001" customHeight="1" x14ac:dyDescent="0.2">
      <c r="A279" s="76" t="s">
        <v>559</v>
      </c>
      <c r="B279" s="54">
        <f t="shared" si="8"/>
        <v>3</v>
      </c>
      <c r="D279" s="83" t="s">
        <v>1019</v>
      </c>
      <c r="E279" s="84">
        <v>46097</v>
      </c>
      <c r="F279" s="83" t="s">
        <v>787</v>
      </c>
      <c r="G279" s="83" t="s">
        <v>16</v>
      </c>
      <c r="H279" s="83" t="s">
        <v>400</v>
      </c>
      <c r="I279" s="85">
        <v>-106116</v>
      </c>
      <c r="J279" s="85">
        <v>0</v>
      </c>
      <c r="K279" s="85">
        <v>-8489</v>
      </c>
      <c r="L279" s="85">
        <v>-114605</v>
      </c>
      <c r="M279" s="80">
        <v>-114605</v>
      </c>
    </row>
    <row r="280" spans="1:13" ht="20.100000000000001" customHeight="1" x14ac:dyDescent="0.2">
      <c r="A280" s="76" t="s">
        <v>559</v>
      </c>
      <c r="B280" s="54">
        <f t="shared" si="8"/>
        <v>3</v>
      </c>
      <c r="D280" s="83" t="s">
        <v>1020</v>
      </c>
      <c r="E280" s="84">
        <v>46097</v>
      </c>
      <c r="F280" s="83" t="s">
        <v>787</v>
      </c>
      <c r="G280" s="83" t="s">
        <v>16</v>
      </c>
      <c r="H280" s="83" t="s">
        <v>401</v>
      </c>
      <c r="I280" s="85">
        <v>-106116</v>
      </c>
      <c r="J280" s="85">
        <v>0</v>
      </c>
      <c r="K280" s="85">
        <v>-8489</v>
      </c>
      <c r="L280" s="85">
        <v>-114605</v>
      </c>
      <c r="M280" s="80">
        <v>-114605</v>
      </c>
    </row>
    <row r="281" spans="1:13" ht="20.100000000000001" customHeight="1" x14ac:dyDescent="0.2">
      <c r="A281" s="76" t="s">
        <v>559</v>
      </c>
      <c r="B281" s="54">
        <f t="shared" si="8"/>
        <v>3</v>
      </c>
      <c r="D281" s="83" t="s">
        <v>1021</v>
      </c>
      <c r="E281" s="84">
        <v>46099</v>
      </c>
      <c r="F281" s="83" t="s">
        <v>787</v>
      </c>
      <c r="G281" s="83" t="s">
        <v>16</v>
      </c>
      <c r="H281" s="83" t="s">
        <v>406</v>
      </c>
      <c r="I281" s="85">
        <v>-106116</v>
      </c>
      <c r="J281" s="85">
        <v>0</v>
      </c>
      <c r="K281" s="85">
        <v>-8489</v>
      </c>
      <c r="L281" s="85">
        <v>-114605</v>
      </c>
      <c r="M281" s="80">
        <v>-114605</v>
      </c>
    </row>
    <row r="282" spans="1:13" ht="20.100000000000001" customHeight="1" x14ac:dyDescent="0.2">
      <c r="A282" s="76" t="s">
        <v>559</v>
      </c>
      <c r="B282" s="54">
        <f t="shared" si="8"/>
        <v>3</v>
      </c>
      <c r="D282" s="83" t="s">
        <v>1022</v>
      </c>
      <c r="E282" s="84">
        <v>46099</v>
      </c>
      <c r="F282" s="83" t="s">
        <v>787</v>
      </c>
      <c r="G282" s="83" t="s">
        <v>16</v>
      </c>
      <c r="H282" s="83" t="s">
        <v>402</v>
      </c>
      <c r="I282" s="85">
        <v>-106116</v>
      </c>
      <c r="J282" s="85">
        <v>0</v>
      </c>
      <c r="K282" s="85">
        <v>-8489</v>
      </c>
      <c r="L282" s="85">
        <v>-114605</v>
      </c>
      <c r="M282" s="80">
        <v>-114605</v>
      </c>
    </row>
    <row r="283" spans="1:13" ht="20.100000000000001" customHeight="1" x14ac:dyDescent="0.2">
      <c r="A283" s="76" t="s">
        <v>559</v>
      </c>
      <c r="B283" s="54">
        <f t="shared" si="8"/>
        <v>3</v>
      </c>
      <c r="D283" s="83" t="s">
        <v>1023</v>
      </c>
      <c r="E283" s="84">
        <v>46099</v>
      </c>
      <c r="F283" s="83" t="s">
        <v>787</v>
      </c>
      <c r="G283" s="83" t="s">
        <v>16</v>
      </c>
      <c r="H283" s="83" t="s">
        <v>414</v>
      </c>
      <c r="I283" s="85">
        <v>-33518</v>
      </c>
      <c r="J283" s="85">
        <v>0</v>
      </c>
      <c r="K283" s="85">
        <v>-2681</v>
      </c>
      <c r="L283" s="85">
        <v>-36199</v>
      </c>
      <c r="M283" s="80">
        <v>-36199</v>
      </c>
    </row>
    <row r="284" spans="1:13" ht="20.100000000000001" customHeight="1" x14ac:dyDescent="0.2">
      <c r="A284" s="76" t="s">
        <v>559</v>
      </c>
      <c r="B284" s="54">
        <f t="shared" ref="B284:B315" si="9">MONTH(E284)</f>
        <v>3</v>
      </c>
      <c r="D284" s="83" t="s">
        <v>1024</v>
      </c>
      <c r="E284" s="84">
        <v>46099</v>
      </c>
      <c r="F284" s="83" t="s">
        <v>787</v>
      </c>
      <c r="G284" s="83" t="s">
        <v>16</v>
      </c>
      <c r="H284" s="83" t="s">
        <v>411</v>
      </c>
      <c r="I284" s="85">
        <v>-106116</v>
      </c>
      <c r="J284" s="85">
        <v>0</v>
      </c>
      <c r="K284" s="85">
        <v>-8489</v>
      </c>
      <c r="L284" s="85">
        <v>-114605</v>
      </c>
      <c r="M284" s="80">
        <v>-114605</v>
      </c>
    </row>
    <row r="285" spans="1:13" ht="20.100000000000001" customHeight="1" x14ac:dyDescent="0.2">
      <c r="A285" s="76" t="s">
        <v>559</v>
      </c>
      <c r="B285" s="54">
        <f t="shared" si="9"/>
        <v>3</v>
      </c>
      <c r="D285" s="83" t="s">
        <v>1025</v>
      </c>
      <c r="E285" s="84">
        <v>46099</v>
      </c>
      <c r="F285" s="83" t="s">
        <v>787</v>
      </c>
      <c r="G285" s="83" t="s">
        <v>16</v>
      </c>
      <c r="H285" s="83" t="s">
        <v>413</v>
      </c>
      <c r="I285" s="85">
        <v>-22340</v>
      </c>
      <c r="J285" s="85">
        <v>0</v>
      </c>
      <c r="K285" s="85">
        <v>-1787</v>
      </c>
      <c r="L285" s="85">
        <v>-24127</v>
      </c>
      <c r="M285" s="80">
        <v>-24127</v>
      </c>
    </row>
    <row r="286" spans="1:13" ht="20.100000000000001" customHeight="1" x14ac:dyDescent="0.2">
      <c r="A286" s="76" t="s">
        <v>559</v>
      </c>
      <c r="B286" s="54">
        <f t="shared" si="9"/>
        <v>3</v>
      </c>
      <c r="D286" s="83" t="s">
        <v>1026</v>
      </c>
      <c r="E286" s="84">
        <v>46099</v>
      </c>
      <c r="F286" s="83" t="s">
        <v>787</v>
      </c>
      <c r="G286" s="83" t="s">
        <v>16</v>
      </c>
      <c r="H286" s="83" t="s">
        <v>405</v>
      </c>
      <c r="I286" s="85">
        <v>-16759</v>
      </c>
      <c r="J286" s="85">
        <v>0</v>
      </c>
      <c r="K286" s="85">
        <v>-1341</v>
      </c>
      <c r="L286" s="85">
        <v>-18100</v>
      </c>
      <c r="M286" s="80">
        <v>-18100</v>
      </c>
    </row>
    <row r="287" spans="1:13" ht="20.100000000000001" customHeight="1" x14ac:dyDescent="0.2">
      <c r="A287" s="76" t="s">
        <v>559</v>
      </c>
      <c r="B287" s="54">
        <f t="shared" si="9"/>
        <v>3</v>
      </c>
      <c r="D287" s="83" t="s">
        <v>1027</v>
      </c>
      <c r="E287" s="84">
        <v>46099</v>
      </c>
      <c r="F287" s="83" t="s">
        <v>787</v>
      </c>
      <c r="G287" s="83" t="s">
        <v>16</v>
      </c>
      <c r="H287" s="83" t="s">
        <v>408</v>
      </c>
      <c r="I287" s="85">
        <v>-106116</v>
      </c>
      <c r="J287" s="85">
        <v>0</v>
      </c>
      <c r="K287" s="85">
        <v>-8489</v>
      </c>
      <c r="L287" s="85">
        <v>-114605</v>
      </c>
      <c r="M287" s="80">
        <v>-114605</v>
      </c>
    </row>
    <row r="288" spans="1:13" ht="20.100000000000001" customHeight="1" x14ac:dyDescent="0.2">
      <c r="A288" s="76" t="s">
        <v>559</v>
      </c>
      <c r="B288" s="54">
        <f t="shared" si="9"/>
        <v>3</v>
      </c>
      <c r="D288" s="83" t="s">
        <v>1028</v>
      </c>
      <c r="E288" s="84">
        <v>46099</v>
      </c>
      <c r="F288" s="83" t="s">
        <v>787</v>
      </c>
      <c r="G288" s="83" t="s">
        <v>16</v>
      </c>
      <c r="H288" s="83" t="s">
        <v>403</v>
      </c>
      <c r="I288" s="85">
        <v>-106116</v>
      </c>
      <c r="J288" s="85">
        <v>0</v>
      </c>
      <c r="K288" s="85">
        <v>-8489</v>
      </c>
      <c r="L288" s="85">
        <v>-114605</v>
      </c>
      <c r="M288" s="80">
        <v>-114605</v>
      </c>
    </row>
    <row r="289" spans="1:13" ht="20.100000000000001" customHeight="1" x14ac:dyDescent="0.2">
      <c r="A289" s="76" t="s">
        <v>559</v>
      </c>
      <c r="B289" s="54">
        <f t="shared" si="9"/>
        <v>3</v>
      </c>
      <c r="D289" s="83" t="s">
        <v>1029</v>
      </c>
      <c r="E289" s="84">
        <v>46099</v>
      </c>
      <c r="F289" s="83" t="s">
        <v>787</v>
      </c>
      <c r="G289" s="83" t="s">
        <v>16</v>
      </c>
      <c r="H289" s="83" t="s">
        <v>410</v>
      </c>
      <c r="I289" s="85">
        <v>-106116</v>
      </c>
      <c r="J289" s="85">
        <v>0</v>
      </c>
      <c r="K289" s="85">
        <v>-8489</v>
      </c>
      <c r="L289" s="85">
        <v>-114605</v>
      </c>
      <c r="M289" s="80">
        <v>-114605</v>
      </c>
    </row>
    <row r="290" spans="1:13" ht="20.100000000000001" customHeight="1" x14ac:dyDescent="0.2">
      <c r="A290" s="76" t="s">
        <v>559</v>
      </c>
      <c r="B290" s="54">
        <f t="shared" si="9"/>
        <v>3</v>
      </c>
      <c r="D290" s="83" t="s">
        <v>1030</v>
      </c>
      <c r="E290" s="84">
        <v>46099</v>
      </c>
      <c r="F290" s="83" t="s">
        <v>787</v>
      </c>
      <c r="G290" s="83" t="s">
        <v>16</v>
      </c>
      <c r="H290" s="83" t="s">
        <v>404</v>
      </c>
      <c r="I290" s="85">
        <v>-39434</v>
      </c>
      <c r="J290" s="85">
        <v>0</v>
      </c>
      <c r="K290" s="85">
        <v>-3155</v>
      </c>
      <c r="L290" s="85">
        <v>-42589</v>
      </c>
      <c r="M290" s="80">
        <v>-42589</v>
      </c>
    </row>
    <row r="291" spans="1:13" ht="20.100000000000001" customHeight="1" x14ac:dyDescent="0.2">
      <c r="A291" s="76" t="s">
        <v>559</v>
      </c>
      <c r="B291" s="54">
        <f t="shared" si="9"/>
        <v>3</v>
      </c>
      <c r="D291" s="83" t="s">
        <v>1031</v>
      </c>
      <c r="E291" s="84">
        <v>46099</v>
      </c>
      <c r="F291" s="83" t="s">
        <v>787</v>
      </c>
      <c r="G291" s="83" t="s">
        <v>16</v>
      </c>
      <c r="H291" s="83" t="s">
        <v>409</v>
      </c>
      <c r="I291" s="85">
        <v>-106116</v>
      </c>
      <c r="J291" s="85">
        <v>0</v>
      </c>
      <c r="K291" s="85">
        <v>-8489</v>
      </c>
      <c r="L291" s="85">
        <v>-114605</v>
      </c>
      <c r="M291" s="80">
        <v>-114605</v>
      </c>
    </row>
    <row r="292" spans="1:13" ht="20.100000000000001" customHeight="1" x14ac:dyDescent="0.2">
      <c r="A292" s="76" t="s">
        <v>559</v>
      </c>
      <c r="B292" s="54">
        <f t="shared" si="9"/>
        <v>3</v>
      </c>
      <c r="D292" s="83" t="s">
        <v>1032</v>
      </c>
      <c r="E292" s="84">
        <v>46099</v>
      </c>
      <c r="F292" s="83" t="s">
        <v>787</v>
      </c>
      <c r="G292" s="83" t="s">
        <v>16</v>
      </c>
      <c r="H292" s="83" t="s">
        <v>407</v>
      </c>
      <c r="I292" s="85">
        <v>-106116</v>
      </c>
      <c r="J292" s="85">
        <v>0</v>
      </c>
      <c r="K292" s="85">
        <v>-8489</v>
      </c>
      <c r="L292" s="85">
        <v>-114605</v>
      </c>
      <c r="M292" s="80">
        <v>-114605</v>
      </c>
    </row>
    <row r="293" spans="1:13" ht="20.100000000000001" customHeight="1" x14ac:dyDescent="0.2">
      <c r="A293" s="76" t="s">
        <v>559</v>
      </c>
      <c r="B293" s="54">
        <f t="shared" si="9"/>
        <v>3</v>
      </c>
      <c r="D293" s="83" t="s">
        <v>1033</v>
      </c>
      <c r="E293" s="84">
        <v>46099</v>
      </c>
      <c r="F293" s="83" t="s">
        <v>787</v>
      </c>
      <c r="G293" s="83" t="s">
        <v>16</v>
      </c>
      <c r="H293" s="83" t="s">
        <v>412</v>
      </c>
      <c r="I293" s="85">
        <v>-106116</v>
      </c>
      <c r="J293" s="85">
        <v>0</v>
      </c>
      <c r="K293" s="85">
        <v>-8489</v>
      </c>
      <c r="L293" s="85">
        <v>-114605</v>
      </c>
      <c r="M293" s="80">
        <v>-114605</v>
      </c>
    </row>
    <row r="294" spans="1:13" ht="20.100000000000001" customHeight="1" x14ac:dyDescent="0.2">
      <c r="A294" s="76" t="s">
        <v>559</v>
      </c>
      <c r="B294" s="54">
        <f t="shared" si="9"/>
        <v>3</v>
      </c>
      <c r="D294" s="83" t="s">
        <v>1034</v>
      </c>
      <c r="E294" s="84">
        <v>46100</v>
      </c>
      <c r="F294" s="83" t="s">
        <v>787</v>
      </c>
      <c r="G294" s="83" t="s">
        <v>16</v>
      </c>
      <c r="H294" s="83" t="s">
        <v>415</v>
      </c>
      <c r="I294" s="85">
        <v>-106116</v>
      </c>
      <c r="J294" s="85">
        <v>0</v>
      </c>
      <c r="K294" s="85">
        <v>-8489</v>
      </c>
      <c r="L294" s="85">
        <v>-114605</v>
      </c>
      <c r="M294" s="80">
        <v>-114605</v>
      </c>
    </row>
    <row r="295" spans="1:13" ht="20.100000000000001" customHeight="1" x14ac:dyDescent="0.2">
      <c r="A295" s="76" t="s">
        <v>559</v>
      </c>
      <c r="B295" s="54">
        <f t="shared" si="9"/>
        <v>3</v>
      </c>
      <c r="D295" s="83" t="s">
        <v>1035</v>
      </c>
      <c r="E295" s="84">
        <v>46100</v>
      </c>
      <c r="F295" s="83" t="s">
        <v>787</v>
      </c>
      <c r="G295" s="83" t="s">
        <v>16</v>
      </c>
      <c r="H295" s="83" t="s">
        <v>416</v>
      </c>
      <c r="I295" s="85">
        <v>-318348</v>
      </c>
      <c r="J295" s="85">
        <v>0</v>
      </c>
      <c r="K295" s="85">
        <v>-25468</v>
      </c>
      <c r="L295" s="85">
        <v>-343816</v>
      </c>
      <c r="M295" s="80">
        <v>-343816</v>
      </c>
    </row>
    <row r="296" spans="1:13" ht="20.100000000000001" customHeight="1" x14ac:dyDescent="0.2">
      <c r="A296" s="76" t="s">
        <v>559</v>
      </c>
      <c r="B296" s="54">
        <f t="shared" si="9"/>
        <v>3</v>
      </c>
      <c r="D296" s="83" t="s">
        <v>1036</v>
      </c>
      <c r="E296" s="84">
        <v>46100</v>
      </c>
      <c r="F296" s="83" t="s">
        <v>787</v>
      </c>
      <c r="G296" s="83" t="s">
        <v>16</v>
      </c>
      <c r="H296" s="83" t="s">
        <v>417</v>
      </c>
      <c r="I296" s="85">
        <v>-30884</v>
      </c>
      <c r="J296" s="85">
        <v>0</v>
      </c>
      <c r="K296" s="85">
        <v>-2471</v>
      </c>
      <c r="L296" s="85">
        <v>-33355</v>
      </c>
      <c r="M296" s="80">
        <v>-33355</v>
      </c>
    </row>
    <row r="297" spans="1:13" ht="20.100000000000001" customHeight="1" x14ac:dyDescent="0.2">
      <c r="A297" s="76" t="s">
        <v>559</v>
      </c>
      <c r="B297" s="54">
        <f t="shared" si="9"/>
        <v>3</v>
      </c>
      <c r="D297" s="83" t="s">
        <v>1037</v>
      </c>
      <c r="E297" s="84">
        <v>46103</v>
      </c>
      <c r="F297" s="83" t="s">
        <v>787</v>
      </c>
      <c r="G297" s="83" t="s">
        <v>16</v>
      </c>
      <c r="H297" s="83" t="s">
        <v>419</v>
      </c>
      <c r="I297" s="85">
        <v>-212232</v>
      </c>
      <c r="J297" s="85">
        <v>0</v>
      </c>
      <c r="K297" s="85">
        <v>-16979</v>
      </c>
      <c r="L297" s="85">
        <v>-229211</v>
      </c>
      <c r="M297" s="80">
        <v>-229211</v>
      </c>
    </row>
    <row r="298" spans="1:13" ht="20.100000000000001" customHeight="1" x14ac:dyDescent="0.2">
      <c r="A298" s="76" t="s">
        <v>559</v>
      </c>
      <c r="B298" s="54">
        <f t="shared" si="9"/>
        <v>3</v>
      </c>
      <c r="D298" s="83" t="s">
        <v>1038</v>
      </c>
      <c r="E298" s="84">
        <v>46103</v>
      </c>
      <c r="F298" s="83" t="s">
        <v>787</v>
      </c>
      <c r="G298" s="83" t="s">
        <v>16</v>
      </c>
      <c r="H298" s="83" t="s">
        <v>418</v>
      </c>
      <c r="I298" s="85">
        <v>-16759</v>
      </c>
      <c r="J298" s="85">
        <v>0</v>
      </c>
      <c r="K298" s="85">
        <v>-1341</v>
      </c>
      <c r="L298" s="85">
        <v>-18100</v>
      </c>
      <c r="M298" s="80">
        <v>-18100</v>
      </c>
    </row>
    <row r="299" spans="1:13" ht="20.100000000000001" customHeight="1" x14ac:dyDescent="0.2">
      <c r="A299" s="76" t="s">
        <v>559</v>
      </c>
      <c r="B299" s="54">
        <f t="shared" si="9"/>
        <v>3</v>
      </c>
      <c r="D299" s="83" t="s">
        <v>1039</v>
      </c>
      <c r="E299" s="84">
        <v>46104</v>
      </c>
      <c r="F299" s="83" t="s">
        <v>787</v>
      </c>
      <c r="G299" s="83" t="s">
        <v>16</v>
      </c>
      <c r="H299" s="83" t="s">
        <v>420</v>
      </c>
      <c r="I299" s="85">
        <v>-16759</v>
      </c>
      <c r="J299" s="85">
        <v>0</v>
      </c>
      <c r="K299" s="85">
        <v>-1341</v>
      </c>
      <c r="L299" s="85">
        <v>-18100</v>
      </c>
      <c r="M299" s="80">
        <v>-18100</v>
      </c>
    </row>
    <row r="300" spans="1:13" ht="20.100000000000001" customHeight="1" x14ac:dyDescent="0.2">
      <c r="A300" s="76" t="s">
        <v>559</v>
      </c>
      <c r="B300" s="54">
        <f t="shared" si="9"/>
        <v>3</v>
      </c>
      <c r="D300" s="83" t="s">
        <v>1040</v>
      </c>
      <c r="E300" s="84">
        <v>46104</v>
      </c>
      <c r="F300" s="83" t="s">
        <v>787</v>
      </c>
      <c r="G300" s="83" t="s">
        <v>16</v>
      </c>
      <c r="H300" s="83" t="s">
        <v>421</v>
      </c>
      <c r="I300" s="85">
        <v>-30884</v>
      </c>
      <c r="J300" s="85">
        <v>0</v>
      </c>
      <c r="K300" s="85">
        <v>-2471</v>
      </c>
      <c r="L300" s="85">
        <v>-33355</v>
      </c>
      <c r="M300" s="80">
        <v>-33355</v>
      </c>
    </row>
    <row r="301" spans="1:13" ht="20.100000000000001" customHeight="1" x14ac:dyDescent="0.2">
      <c r="A301" s="76" t="s">
        <v>559</v>
      </c>
      <c r="B301" s="54">
        <f t="shared" si="9"/>
        <v>3</v>
      </c>
      <c r="D301" s="83" t="s">
        <v>1041</v>
      </c>
      <c r="E301" s="84">
        <v>46105</v>
      </c>
      <c r="F301" s="83" t="s">
        <v>787</v>
      </c>
      <c r="G301" s="83" t="s">
        <v>16</v>
      </c>
      <c r="H301" s="83" t="s">
        <v>427</v>
      </c>
      <c r="I301" s="85">
        <v>-16759</v>
      </c>
      <c r="J301" s="85">
        <v>0</v>
      </c>
      <c r="K301" s="85">
        <v>-1341</v>
      </c>
      <c r="L301" s="85">
        <v>-18100</v>
      </c>
      <c r="M301" s="80">
        <v>-18100</v>
      </c>
    </row>
    <row r="302" spans="1:13" ht="20.100000000000001" customHeight="1" x14ac:dyDescent="0.2">
      <c r="A302" s="76" t="s">
        <v>559</v>
      </c>
      <c r="B302" s="54">
        <f t="shared" si="9"/>
        <v>3</v>
      </c>
      <c r="D302" s="83" t="s">
        <v>1042</v>
      </c>
      <c r="E302" s="84">
        <v>46105</v>
      </c>
      <c r="F302" s="83" t="s">
        <v>787</v>
      </c>
      <c r="G302" s="83" t="s">
        <v>16</v>
      </c>
      <c r="H302" s="83" t="s">
        <v>422</v>
      </c>
      <c r="I302" s="85">
        <v>-106116</v>
      </c>
      <c r="J302" s="85">
        <v>0</v>
      </c>
      <c r="K302" s="85">
        <v>-8489</v>
      </c>
      <c r="L302" s="85">
        <v>-114605</v>
      </c>
      <c r="M302" s="80">
        <v>-114605</v>
      </c>
    </row>
    <row r="303" spans="1:13" ht="20.100000000000001" customHeight="1" x14ac:dyDescent="0.2">
      <c r="A303" s="76" t="s">
        <v>559</v>
      </c>
      <c r="B303" s="54">
        <f t="shared" si="9"/>
        <v>3</v>
      </c>
      <c r="D303" s="83" t="s">
        <v>1043</v>
      </c>
      <c r="E303" s="84">
        <v>46105</v>
      </c>
      <c r="F303" s="83" t="s">
        <v>787</v>
      </c>
      <c r="G303" s="83" t="s">
        <v>16</v>
      </c>
      <c r="H303" s="83" t="s">
        <v>423</v>
      </c>
      <c r="I303" s="85">
        <v>-30884</v>
      </c>
      <c r="J303" s="85">
        <v>0</v>
      </c>
      <c r="K303" s="85">
        <v>-2471</v>
      </c>
      <c r="L303" s="85">
        <v>-33355</v>
      </c>
      <c r="M303" s="80">
        <v>-33355</v>
      </c>
    </row>
    <row r="304" spans="1:13" ht="20.100000000000001" customHeight="1" x14ac:dyDescent="0.2">
      <c r="A304" s="76" t="s">
        <v>559</v>
      </c>
      <c r="B304" s="54">
        <f t="shared" si="9"/>
        <v>3</v>
      </c>
      <c r="D304" s="83" t="s">
        <v>1044</v>
      </c>
      <c r="E304" s="84">
        <v>46105</v>
      </c>
      <c r="F304" s="83" t="s">
        <v>787</v>
      </c>
      <c r="G304" s="83" t="s">
        <v>16</v>
      </c>
      <c r="H304" s="83" t="s">
        <v>424</v>
      </c>
      <c r="I304" s="85">
        <v>-106116</v>
      </c>
      <c r="J304" s="85">
        <v>0</v>
      </c>
      <c r="K304" s="85">
        <v>-8489</v>
      </c>
      <c r="L304" s="85">
        <v>-114605</v>
      </c>
      <c r="M304" s="80">
        <v>-114605</v>
      </c>
    </row>
    <row r="305" spans="1:13" ht="20.100000000000001" customHeight="1" x14ac:dyDescent="0.2">
      <c r="A305" s="76" t="s">
        <v>559</v>
      </c>
      <c r="B305" s="54">
        <f t="shared" si="9"/>
        <v>3</v>
      </c>
      <c r="D305" s="83" t="s">
        <v>1045</v>
      </c>
      <c r="E305" s="84">
        <v>46105</v>
      </c>
      <c r="F305" s="83" t="s">
        <v>787</v>
      </c>
      <c r="G305" s="83" t="s">
        <v>16</v>
      </c>
      <c r="H305" s="83" t="s">
        <v>426</v>
      </c>
      <c r="I305" s="85">
        <v>-106116</v>
      </c>
      <c r="J305" s="85">
        <v>0</v>
      </c>
      <c r="K305" s="85">
        <v>-8489</v>
      </c>
      <c r="L305" s="85">
        <v>-114605</v>
      </c>
      <c r="M305" s="80">
        <v>-114605</v>
      </c>
    </row>
    <row r="306" spans="1:13" ht="20.100000000000001" customHeight="1" x14ac:dyDescent="0.2">
      <c r="A306" s="76" t="s">
        <v>559</v>
      </c>
      <c r="B306" s="54">
        <f t="shared" si="9"/>
        <v>3</v>
      </c>
      <c r="D306" s="83" t="s">
        <v>1046</v>
      </c>
      <c r="E306" s="84">
        <v>46105</v>
      </c>
      <c r="F306" s="83" t="s">
        <v>787</v>
      </c>
      <c r="G306" s="83" t="s">
        <v>16</v>
      </c>
      <c r="H306" s="83" t="s">
        <v>425</v>
      </c>
      <c r="I306" s="85">
        <v>-106116</v>
      </c>
      <c r="J306" s="85">
        <v>0</v>
      </c>
      <c r="K306" s="85">
        <v>-8489</v>
      </c>
      <c r="L306" s="85">
        <v>-114605</v>
      </c>
      <c r="M306" s="80">
        <v>-114605</v>
      </c>
    </row>
    <row r="307" spans="1:13" ht="20.100000000000001" customHeight="1" x14ac:dyDescent="0.2">
      <c r="A307" s="76" t="s">
        <v>559</v>
      </c>
      <c r="B307" s="54">
        <f t="shared" si="9"/>
        <v>3</v>
      </c>
      <c r="D307" s="83" t="s">
        <v>1047</v>
      </c>
      <c r="E307" s="84">
        <v>46106</v>
      </c>
      <c r="F307" s="83" t="s">
        <v>787</v>
      </c>
      <c r="G307" s="83" t="s">
        <v>16</v>
      </c>
      <c r="H307" s="83" t="s">
        <v>428</v>
      </c>
      <c r="I307" s="85">
        <v>-22340</v>
      </c>
      <c r="J307" s="85">
        <v>0</v>
      </c>
      <c r="K307" s="85">
        <v>-1787</v>
      </c>
      <c r="L307" s="85">
        <v>-24127</v>
      </c>
      <c r="M307" s="80">
        <v>-24127</v>
      </c>
    </row>
    <row r="308" spans="1:13" ht="20.100000000000001" customHeight="1" x14ac:dyDescent="0.2">
      <c r="A308" s="76" t="s">
        <v>559</v>
      </c>
      <c r="B308" s="54">
        <f t="shared" si="9"/>
        <v>3</v>
      </c>
      <c r="D308" s="83" t="s">
        <v>1048</v>
      </c>
      <c r="E308" s="84">
        <v>46107</v>
      </c>
      <c r="F308" s="83" t="s">
        <v>787</v>
      </c>
      <c r="G308" s="83" t="s">
        <v>16</v>
      </c>
      <c r="H308" s="83" t="s">
        <v>432</v>
      </c>
      <c r="I308" s="85">
        <v>-33518</v>
      </c>
      <c r="J308" s="85">
        <v>0</v>
      </c>
      <c r="K308" s="85">
        <v>-2681</v>
      </c>
      <c r="L308" s="85">
        <v>-36199</v>
      </c>
      <c r="M308" s="80">
        <v>-36199</v>
      </c>
    </row>
    <row r="309" spans="1:13" ht="20.100000000000001" customHeight="1" x14ac:dyDescent="0.2">
      <c r="A309" s="76" t="s">
        <v>559</v>
      </c>
      <c r="B309" s="54">
        <f t="shared" si="9"/>
        <v>3</v>
      </c>
      <c r="D309" s="83" t="s">
        <v>1049</v>
      </c>
      <c r="E309" s="84">
        <v>46107</v>
      </c>
      <c r="F309" s="83" t="s">
        <v>787</v>
      </c>
      <c r="G309" s="83" t="s">
        <v>16</v>
      </c>
      <c r="H309" s="83" t="s">
        <v>429</v>
      </c>
      <c r="I309" s="85">
        <v>-318348</v>
      </c>
      <c r="J309" s="85">
        <v>0</v>
      </c>
      <c r="K309" s="85">
        <v>-25468</v>
      </c>
      <c r="L309" s="85">
        <v>-343816</v>
      </c>
      <c r="M309" s="80">
        <v>-343816</v>
      </c>
    </row>
    <row r="310" spans="1:13" ht="20.100000000000001" customHeight="1" x14ac:dyDescent="0.2">
      <c r="A310" s="76" t="s">
        <v>559</v>
      </c>
      <c r="B310" s="54">
        <f t="shared" si="9"/>
        <v>3</v>
      </c>
      <c r="D310" s="83" t="s">
        <v>1050</v>
      </c>
      <c r="E310" s="84">
        <v>46107</v>
      </c>
      <c r="F310" s="83" t="s">
        <v>787</v>
      </c>
      <c r="G310" s="83" t="s">
        <v>16</v>
      </c>
      <c r="H310" s="83" t="s">
        <v>434</v>
      </c>
      <c r="I310" s="85">
        <v>-16759</v>
      </c>
      <c r="J310" s="85">
        <v>0</v>
      </c>
      <c r="K310" s="85">
        <v>-1341</v>
      </c>
      <c r="L310" s="85">
        <v>-18100</v>
      </c>
      <c r="M310" s="80">
        <v>-18100</v>
      </c>
    </row>
    <row r="311" spans="1:13" ht="20.100000000000001" customHeight="1" x14ac:dyDescent="0.2">
      <c r="A311" s="76" t="s">
        <v>559</v>
      </c>
      <c r="B311" s="54">
        <f t="shared" si="9"/>
        <v>3</v>
      </c>
      <c r="D311" s="83" t="s">
        <v>1051</v>
      </c>
      <c r="E311" s="84">
        <v>46107</v>
      </c>
      <c r="F311" s="83" t="s">
        <v>787</v>
      </c>
      <c r="G311" s="83" t="s">
        <v>16</v>
      </c>
      <c r="H311" s="83" t="s">
        <v>433</v>
      </c>
      <c r="I311" s="85">
        <v>-30884</v>
      </c>
      <c r="J311" s="85">
        <v>0</v>
      </c>
      <c r="K311" s="85">
        <v>-2471</v>
      </c>
      <c r="L311" s="85">
        <v>-33355</v>
      </c>
      <c r="M311" s="80">
        <v>-33355</v>
      </c>
    </row>
    <row r="312" spans="1:13" ht="20.100000000000001" customHeight="1" x14ac:dyDescent="0.2">
      <c r="A312" s="76" t="s">
        <v>559</v>
      </c>
      <c r="B312" s="54">
        <f t="shared" si="9"/>
        <v>3</v>
      </c>
      <c r="D312" s="83" t="s">
        <v>1052</v>
      </c>
      <c r="E312" s="84">
        <v>46107</v>
      </c>
      <c r="F312" s="83" t="s">
        <v>787</v>
      </c>
      <c r="G312" s="83" t="s">
        <v>16</v>
      </c>
      <c r="H312" s="83" t="s">
        <v>431</v>
      </c>
      <c r="I312" s="85">
        <v>-101063</v>
      </c>
      <c r="J312" s="85">
        <v>0</v>
      </c>
      <c r="K312" s="85">
        <v>-8085</v>
      </c>
      <c r="L312" s="85">
        <v>-109148</v>
      </c>
      <c r="M312" s="80">
        <v>-109148</v>
      </c>
    </row>
    <row r="313" spans="1:13" ht="20.100000000000001" customHeight="1" x14ac:dyDescent="0.2">
      <c r="A313" s="76" t="s">
        <v>559</v>
      </c>
      <c r="B313" s="54">
        <f t="shared" si="9"/>
        <v>3</v>
      </c>
      <c r="D313" s="83" t="s">
        <v>1053</v>
      </c>
      <c r="E313" s="84">
        <v>46107</v>
      </c>
      <c r="F313" s="83" t="s">
        <v>787</v>
      </c>
      <c r="G313" s="83" t="s">
        <v>16</v>
      </c>
      <c r="H313" s="83" t="s">
        <v>430</v>
      </c>
      <c r="I313" s="85">
        <v>-202126</v>
      </c>
      <c r="J313" s="85">
        <v>0</v>
      </c>
      <c r="K313" s="85">
        <v>-16170</v>
      </c>
      <c r="L313" s="85">
        <v>-218296</v>
      </c>
      <c r="M313" s="80">
        <v>-218296</v>
      </c>
    </row>
    <row r="314" spans="1:13" ht="20.100000000000001" customHeight="1" x14ac:dyDescent="0.2">
      <c r="A314" s="76" t="s">
        <v>559</v>
      </c>
      <c r="B314" s="54">
        <f t="shared" si="9"/>
        <v>3</v>
      </c>
      <c r="D314" s="83" t="s">
        <v>1054</v>
      </c>
      <c r="E314" s="84">
        <v>46108</v>
      </c>
      <c r="F314" s="83" t="s">
        <v>787</v>
      </c>
      <c r="G314" s="83" t="s">
        <v>16</v>
      </c>
      <c r="H314" s="83" t="s">
        <v>435</v>
      </c>
      <c r="I314" s="85">
        <v>-33518</v>
      </c>
      <c r="J314" s="85">
        <v>0</v>
      </c>
      <c r="K314" s="85">
        <v>-2681</v>
      </c>
      <c r="L314" s="85">
        <v>-36199</v>
      </c>
      <c r="M314" s="80">
        <v>-36199</v>
      </c>
    </row>
    <row r="315" spans="1:13" ht="20.100000000000001" customHeight="1" x14ac:dyDescent="0.2">
      <c r="A315" s="76" t="s">
        <v>559</v>
      </c>
      <c r="B315" s="54">
        <f t="shared" si="9"/>
        <v>3</v>
      </c>
      <c r="D315" s="83" t="s">
        <v>1055</v>
      </c>
      <c r="E315" s="84">
        <v>46108</v>
      </c>
      <c r="F315" s="83" t="s">
        <v>787</v>
      </c>
      <c r="G315" s="83" t="s">
        <v>16</v>
      </c>
      <c r="H315" s="83" t="s">
        <v>440</v>
      </c>
      <c r="I315" s="85">
        <v>-106116</v>
      </c>
      <c r="J315" s="85">
        <v>0</v>
      </c>
      <c r="K315" s="85">
        <v>-8489</v>
      </c>
      <c r="L315" s="85">
        <v>-114605</v>
      </c>
      <c r="M315" s="80">
        <v>-114605</v>
      </c>
    </row>
    <row r="316" spans="1:13" ht="20.100000000000001" customHeight="1" x14ac:dyDescent="0.2">
      <c r="A316" s="76" t="s">
        <v>559</v>
      </c>
      <c r="B316" s="54">
        <f t="shared" ref="B316:B321" si="10">MONTH(E316)</f>
        <v>3</v>
      </c>
      <c r="D316" s="83" t="s">
        <v>1056</v>
      </c>
      <c r="E316" s="84">
        <v>46108</v>
      </c>
      <c r="F316" s="83" t="s">
        <v>787</v>
      </c>
      <c r="G316" s="83" t="s">
        <v>16</v>
      </c>
      <c r="H316" s="83" t="s">
        <v>436</v>
      </c>
      <c r="I316" s="85">
        <v>-33518</v>
      </c>
      <c r="J316" s="85">
        <v>0</v>
      </c>
      <c r="K316" s="85">
        <v>-2681</v>
      </c>
      <c r="L316" s="85">
        <v>-36199</v>
      </c>
      <c r="M316" s="80">
        <v>-36199</v>
      </c>
    </row>
    <row r="317" spans="1:13" ht="20.100000000000001" customHeight="1" x14ac:dyDescent="0.2">
      <c r="A317" s="76" t="s">
        <v>559</v>
      </c>
      <c r="B317" s="54">
        <f t="shared" si="10"/>
        <v>3</v>
      </c>
      <c r="D317" s="83" t="s">
        <v>1057</v>
      </c>
      <c r="E317" s="84">
        <v>46108</v>
      </c>
      <c r="F317" s="83" t="s">
        <v>787</v>
      </c>
      <c r="G317" s="83" t="s">
        <v>16</v>
      </c>
      <c r="H317" s="83" t="s">
        <v>439</v>
      </c>
      <c r="I317" s="85">
        <v>-106116</v>
      </c>
      <c r="J317" s="85">
        <v>0</v>
      </c>
      <c r="K317" s="85">
        <v>-8489</v>
      </c>
      <c r="L317" s="85">
        <v>-114605</v>
      </c>
      <c r="M317" s="80">
        <v>-114605</v>
      </c>
    </row>
    <row r="318" spans="1:13" ht="20.100000000000001" customHeight="1" x14ac:dyDescent="0.2">
      <c r="A318" s="76" t="s">
        <v>559</v>
      </c>
      <c r="B318" s="54">
        <f t="shared" si="10"/>
        <v>3</v>
      </c>
      <c r="D318" s="83" t="s">
        <v>1058</v>
      </c>
      <c r="E318" s="84">
        <v>46108</v>
      </c>
      <c r="F318" s="83" t="s">
        <v>787</v>
      </c>
      <c r="G318" s="83" t="s">
        <v>16</v>
      </c>
      <c r="H318" s="83" t="s">
        <v>437</v>
      </c>
      <c r="I318" s="85">
        <v>-106116</v>
      </c>
      <c r="J318" s="85">
        <v>0</v>
      </c>
      <c r="K318" s="85">
        <v>-8489</v>
      </c>
      <c r="L318" s="85">
        <v>-114605</v>
      </c>
      <c r="M318" s="80">
        <v>-114605</v>
      </c>
    </row>
    <row r="319" spans="1:13" ht="20.100000000000001" customHeight="1" x14ac:dyDescent="0.2">
      <c r="A319" s="76" t="s">
        <v>559</v>
      </c>
      <c r="B319" s="54">
        <f t="shared" si="10"/>
        <v>3</v>
      </c>
      <c r="D319" s="83" t="s">
        <v>1059</v>
      </c>
      <c r="E319" s="84">
        <v>46108</v>
      </c>
      <c r="F319" s="83" t="s">
        <v>787</v>
      </c>
      <c r="G319" s="83" t="s">
        <v>16</v>
      </c>
      <c r="H319" s="83" t="s">
        <v>438</v>
      </c>
      <c r="I319" s="85">
        <v>-33518</v>
      </c>
      <c r="J319" s="85">
        <v>0</v>
      </c>
      <c r="K319" s="85">
        <v>-2681</v>
      </c>
      <c r="L319" s="85">
        <v>-36199</v>
      </c>
      <c r="M319" s="80">
        <v>-36199</v>
      </c>
    </row>
    <row r="320" spans="1:13" ht="20.100000000000001" customHeight="1" x14ac:dyDescent="0.2">
      <c r="A320" s="76" t="s">
        <v>559</v>
      </c>
      <c r="B320" s="54">
        <f t="shared" si="10"/>
        <v>3</v>
      </c>
      <c r="D320" s="83" t="s">
        <v>1060</v>
      </c>
      <c r="E320" s="84">
        <v>46110</v>
      </c>
      <c r="F320" s="83" t="s">
        <v>787</v>
      </c>
      <c r="G320" s="83" t="s">
        <v>16</v>
      </c>
      <c r="H320" s="83" t="s">
        <v>441</v>
      </c>
      <c r="I320" s="85">
        <v>-106116</v>
      </c>
      <c r="J320" s="85">
        <v>0</v>
      </c>
      <c r="K320" s="85">
        <v>-8489</v>
      </c>
      <c r="L320" s="85">
        <v>-114605</v>
      </c>
      <c r="M320" s="80">
        <v>-114605</v>
      </c>
    </row>
    <row r="321" spans="1:15" ht="20.100000000000001" customHeight="1" x14ac:dyDescent="0.2">
      <c r="A321" s="76" t="s">
        <v>559</v>
      </c>
      <c r="B321" s="54">
        <f t="shared" si="10"/>
        <v>3</v>
      </c>
      <c r="D321" s="83" t="s">
        <v>1061</v>
      </c>
      <c r="E321" s="84">
        <v>46111</v>
      </c>
      <c r="F321" s="83" t="s">
        <v>787</v>
      </c>
      <c r="G321" s="83" t="s">
        <v>16</v>
      </c>
      <c r="H321" s="83" t="s">
        <v>442</v>
      </c>
      <c r="I321" s="85">
        <v>-212232</v>
      </c>
      <c r="J321" s="85">
        <v>0</v>
      </c>
      <c r="K321" s="85">
        <v>-16979</v>
      </c>
      <c r="L321" s="85">
        <v>-229211</v>
      </c>
      <c r="M321" s="80">
        <v>-229211</v>
      </c>
    </row>
    <row r="322" spans="1:15" s="103" customFormat="1" ht="20.100000000000001" customHeight="1" x14ac:dyDescent="0.2">
      <c r="A322" s="106" t="s">
        <v>557</v>
      </c>
      <c r="B322" s="98" t="s">
        <v>1090</v>
      </c>
      <c r="C322" s="109" t="s">
        <v>1091</v>
      </c>
      <c r="D322" s="99"/>
      <c r="E322" s="100">
        <v>46118</v>
      </c>
      <c r="F322" s="99" t="s">
        <v>787</v>
      </c>
      <c r="G322" s="99" t="s">
        <v>16</v>
      </c>
      <c r="H322" s="99" t="s">
        <v>790</v>
      </c>
      <c r="I322" s="101">
        <v>-303189</v>
      </c>
      <c r="J322" s="101"/>
      <c r="K322" s="101">
        <v>-24255</v>
      </c>
      <c r="L322" s="101">
        <f>I322+K322</f>
        <v>-327444</v>
      </c>
      <c r="M322" s="110">
        <v>-327444</v>
      </c>
    </row>
    <row r="323" spans="1:15" s="103" customFormat="1" ht="20.100000000000001" customHeight="1" x14ac:dyDescent="0.2">
      <c r="A323" s="106" t="s">
        <v>557</v>
      </c>
      <c r="B323" s="98" t="s">
        <v>1090</v>
      </c>
      <c r="C323" s="107" t="s">
        <v>582</v>
      </c>
      <c r="D323" s="99" t="s">
        <v>651</v>
      </c>
      <c r="E323" s="100">
        <v>46118</v>
      </c>
      <c r="F323" s="99" t="s">
        <v>787</v>
      </c>
      <c r="G323" s="99" t="s">
        <v>16</v>
      </c>
      <c r="H323" s="99" t="s">
        <v>790</v>
      </c>
      <c r="I323" s="101">
        <v>-3896759.2592592589</v>
      </c>
      <c r="J323" s="101">
        <v>0</v>
      </c>
      <c r="K323" s="101">
        <v>-311740.74074074073</v>
      </c>
      <c r="L323" s="102">
        <v>-4208500</v>
      </c>
      <c r="M323" s="108">
        <v>-4208500</v>
      </c>
      <c r="O323" s="103" t="s">
        <v>822</v>
      </c>
    </row>
    <row r="324" spans="1:15" s="103" customFormat="1" ht="20.100000000000001" customHeight="1" x14ac:dyDescent="0.2">
      <c r="A324" s="106" t="s">
        <v>557</v>
      </c>
      <c r="B324" s="98" t="s">
        <v>1090</v>
      </c>
      <c r="C324" s="107" t="s">
        <v>583</v>
      </c>
      <c r="D324" s="99" t="s">
        <v>651</v>
      </c>
      <c r="E324" s="100">
        <v>46118</v>
      </c>
      <c r="F324" s="99" t="s">
        <v>787</v>
      </c>
      <c r="G324" s="99" t="s">
        <v>16</v>
      </c>
      <c r="H324" s="99" t="s">
        <v>790</v>
      </c>
      <c r="I324" s="101">
        <v>-1574852.7777777778</v>
      </c>
      <c r="J324" s="101">
        <v>0</v>
      </c>
      <c r="K324" s="101">
        <v>-125988.22222222222</v>
      </c>
      <c r="L324" s="102">
        <v>-1700841</v>
      </c>
      <c r="M324" s="108">
        <v>-1700841</v>
      </c>
      <c r="O324" s="103" t="s">
        <v>822</v>
      </c>
    </row>
    <row r="325" spans="1:15" s="103" customFormat="1" ht="20.100000000000001" customHeight="1" x14ac:dyDescent="0.2">
      <c r="A325" s="106" t="s">
        <v>557</v>
      </c>
      <c r="B325" s="98" t="s">
        <v>1090</v>
      </c>
      <c r="C325" s="107" t="s">
        <v>584</v>
      </c>
      <c r="D325" s="99" t="s">
        <v>651</v>
      </c>
      <c r="E325" s="100">
        <v>46118</v>
      </c>
      <c r="F325" s="99" t="s">
        <v>787</v>
      </c>
      <c r="G325" s="99" t="s">
        <v>16</v>
      </c>
      <c r="H325" s="99" t="s">
        <v>790</v>
      </c>
      <c r="I325" s="101">
        <v>-530579.62962962955</v>
      </c>
      <c r="J325" s="101">
        <v>0</v>
      </c>
      <c r="K325" s="101">
        <v>-42446.370370370365</v>
      </c>
      <c r="L325" s="102">
        <v>-573026</v>
      </c>
      <c r="M325" s="108">
        <v>-573026</v>
      </c>
      <c r="O325" s="103" t="s">
        <v>822</v>
      </c>
    </row>
    <row r="326" spans="1:15" s="103" customFormat="1" ht="20.100000000000001" customHeight="1" x14ac:dyDescent="0.2">
      <c r="A326" s="106" t="s">
        <v>557</v>
      </c>
      <c r="B326" s="98" t="s">
        <v>1090</v>
      </c>
      <c r="C326" s="107" t="s">
        <v>585</v>
      </c>
      <c r="D326" s="99" t="s">
        <v>651</v>
      </c>
      <c r="E326" s="100">
        <v>46118</v>
      </c>
      <c r="F326" s="99" t="s">
        <v>789</v>
      </c>
      <c r="G326" s="99" t="s">
        <v>17</v>
      </c>
      <c r="H326" s="99" t="s">
        <v>790</v>
      </c>
      <c r="I326" s="101">
        <v>-106115.74074074073</v>
      </c>
      <c r="J326" s="101">
        <v>0</v>
      </c>
      <c r="K326" s="101">
        <v>-8489.2592592592591</v>
      </c>
      <c r="L326" s="102">
        <v>-114605</v>
      </c>
      <c r="M326" s="108">
        <v>-114605</v>
      </c>
      <c r="O326" s="103" t="s">
        <v>822</v>
      </c>
    </row>
    <row r="327" spans="1:15" ht="20.100000000000001" customHeight="1" x14ac:dyDescent="0.2">
      <c r="A327" s="76" t="s">
        <v>557</v>
      </c>
      <c r="B327" s="54">
        <f t="shared" ref="B327:B344" si="11">MONTH(E327)</f>
        <v>4</v>
      </c>
      <c r="C327" s="94" t="s">
        <v>445</v>
      </c>
      <c r="D327" s="83" t="s">
        <v>717</v>
      </c>
      <c r="E327" s="84">
        <v>46120</v>
      </c>
      <c r="F327" s="83" t="s">
        <v>787</v>
      </c>
      <c r="G327" s="83" t="s">
        <v>16</v>
      </c>
      <c r="H327" s="83" t="s">
        <v>464</v>
      </c>
      <c r="I327" s="85">
        <v>4440051.8518518517</v>
      </c>
      <c r="J327" s="85">
        <v>0</v>
      </c>
      <c r="K327" s="85">
        <v>355204.14814814815</v>
      </c>
      <c r="L327" s="85">
        <v>4795256</v>
      </c>
      <c r="M327" s="95">
        <v>4795256</v>
      </c>
      <c r="O327" s="29" t="s">
        <v>820</v>
      </c>
    </row>
    <row r="328" spans="1:15" ht="20.100000000000001" customHeight="1" x14ac:dyDescent="0.2">
      <c r="A328" s="76" t="s">
        <v>557</v>
      </c>
      <c r="B328" s="54">
        <f t="shared" si="11"/>
        <v>4</v>
      </c>
      <c r="C328" s="94" t="s">
        <v>446</v>
      </c>
      <c r="D328" s="83" t="s">
        <v>718</v>
      </c>
      <c r="E328" s="84">
        <v>46120</v>
      </c>
      <c r="F328" s="83" t="s">
        <v>788</v>
      </c>
      <c r="G328" s="83" t="s">
        <v>14</v>
      </c>
      <c r="H328" s="83" t="s">
        <v>465</v>
      </c>
      <c r="I328" s="85">
        <v>42057.407407407401</v>
      </c>
      <c r="J328" s="85">
        <v>0</v>
      </c>
      <c r="K328" s="85">
        <v>3364.5925925925922</v>
      </c>
      <c r="L328" s="85">
        <v>45422</v>
      </c>
      <c r="M328" s="95">
        <v>45422</v>
      </c>
      <c r="O328" s="29" t="s">
        <v>820</v>
      </c>
    </row>
    <row r="329" spans="1:15" ht="20.100000000000001" customHeight="1" x14ac:dyDescent="0.2">
      <c r="A329" s="76" t="s">
        <v>557</v>
      </c>
      <c r="B329" s="54">
        <f t="shared" si="11"/>
        <v>4</v>
      </c>
      <c r="C329" s="94" t="s">
        <v>447</v>
      </c>
      <c r="D329" s="83" t="s">
        <v>719</v>
      </c>
      <c r="E329" s="84">
        <v>46120</v>
      </c>
      <c r="F329" s="83" t="s">
        <v>787</v>
      </c>
      <c r="G329" s="83" t="s">
        <v>16</v>
      </c>
      <c r="H329" s="83" t="s">
        <v>466</v>
      </c>
      <c r="I329" s="85">
        <v>4452362.9629629627</v>
      </c>
      <c r="J329" s="85">
        <v>0</v>
      </c>
      <c r="K329" s="85">
        <v>356189.03703703702</v>
      </c>
      <c r="L329" s="85">
        <v>4808552</v>
      </c>
      <c r="M329" s="95">
        <v>4808552</v>
      </c>
      <c r="O329" s="29" t="s">
        <v>820</v>
      </c>
    </row>
    <row r="330" spans="1:15" ht="20.100000000000001" customHeight="1" x14ac:dyDescent="0.2">
      <c r="A330" s="76" t="s">
        <v>557</v>
      </c>
      <c r="B330" s="54">
        <f t="shared" si="11"/>
        <v>4</v>
      </c>
      <c r="C330" s="94" t="s">
        <v>448</v>
      </c>
      <c r="D330" s="83" t="s">
        <v>720</v>
      </c>
      <c r="E330" s="84">
        <v>46120</v>
      </c>
      <c r="F330" s="83" t="s">
        <v>788</v>
      </c>
      <c r="G330" s="83" t="s">
        <v>14</v>
      </c>
      <c r="H330" s="83" t="s">
        <v>467</v>
      </c>
      <c r="I330" s="85">
        <v>67020.370370370365</v>
      </c>
      <c r="J330" s="85">
        <v>0</v>
      </c>
      <c r="K330" s="85">
        <v>5361.6296296296296</v>
      </c>
      <c r="L330" s="85">
        <v>72382</v>
      </c>
      <c r="M330" s="95">
        <v>72382</v>
      </c>
      <c r="O330" s="29" t="s">
        <v>820</v>
      </c>
    </row>
    <row r="331" spans="1:15" ht="20.100000000000001" customHeight="1" x14ac:dyDescent="0.2">
      <c r="A331" s="76" t="s">
        <v>557</v>
      </c>
      <c r="B331" s="54">
        <f t="shared" si="11"/>
        <v>4</v>
      </c>
      <c r="C331" s="94" t="s">
        <v>449</v>
      </c>
      <c r="D331" s="83" t="s">
        <v>721</v>
      </c>
      <c r="E331" s="84">
        <v>46127</v>
      </c>
      <c r="F331" s="83" t="s">
        <v>787</v>
      </c>
      <c r="G331" s="83" t="s">
        <v>16</v>
      </c>
      <c r="H331" s="83" t="s">
        <v>468</v>
      </c>
      <c r="I331" s="85">
        <v>2757714.8148148148</v>
      </c>
      <c r="J331" s="85">
        <v>0</v>
      </c>
      <c r="K331" s="85">
        <v>220617.1851851852</v>
      </c>
      <c r="L331" s="85">
        <v>2978332</v>
      </c>
      <c r="M331" s="95">
        <v>2978332</v>
      </c>
      <c r="O331" s="29" t="s">
        <v>820</v>
      </c>
    </row>
    <row r="332" spans="1:15" ht="20.100000000000001" customHeight="1" x14ac:dyDescent="0.2">
      <c r="A332" s="76" t="s">
        <v>557</v>
      </c>
      <c r="B332" s="54">
        <f t="shared" si="11"/>
        <v>4</v>
      </c>
      <c r="C332" s="94" t="s">
        <v>450</v>
      </c>
      <c r="D332" s="83" t="s">
        <v>722</v>
      </c>
      <c r="E332" s="84">
        <v>46127</v>
      </c>
      <c r="F332" s="83" t="s">
        <v>788</v>
      </c>
      <c r="G332" s="83" t="s">
        <v>14</v>
      </c>
      <c r="H332" s="83" t="s">
        <v>469</v>
      </c>
      <c r="I332" s="85">
        <v>44679.629629629628</v>
      </c>
      <c r="J332" s="85">
        <v>0</v>
      </c>
      <c r="K332" s="85">
        <v>3574.3703703703704</v>
      </c>
      <c r="L332" s="85">
        <v>48254</v>
      </c>
      <c r="M332" s="95">
        <v>48254</v>
      </c>
      <c r="O332" s="29" t="s">
        <v>820</v>
      </c>
    </row>
    <row r="333" spans="1:15" ht="20.100000000000001" customHeight="1" x14ac:dyDescent="0.2">
      <c r="A333" s="76" t="s">
        <v>557</v>
      </c>
      <c r="B333" s="54">
        <f t="shared" si="11"/>
        <v>4</v>
      </c>
      <c r="C333" s="94" t="s">
        <v>451</v>
      </c>
      <c r="D333" s="83" t="s">
        <v>723</v>
      </c>
      <c r="E333" s="84">
        <v>46127</v>
      </c>
      <c r="F333" s="83" t="s">
        <v>787</v>
      </c>
      <c r="G333" s="83" t="s">
        <v>16</v>
      </c>
      <c r="H333" s="83" t="s">
        <v>470</v>
      </c>
      <c r="I333" s="85">
        <v>5079064.8148148144</v>
      </c>
      <c r="J333" s="85">
        <v>0</v>
      </c>
      <c r="K333" s="85">
        <v>406325.18518518517</v>
      </c>
      <c r="L333" s="85">
        <v>5485390</v>
      </c>
      <c r="M333" s="95">
        <v>5485390</v>
      </c>
      <c r="O333" s="29" t="s">
        <v>820</v>
      </c>
    </row>
    <row r="334" spans="1:15" ht="20.100000000000001" customHeight="1" x14ac:dyDescent="0.2">
      <c r="A334" s="76" t="s">
        <v>557</v>
      </c>
      <c r="B334" s="54">
        <f t="shared" si="11"/>
        <v>4</v>
      </c>
      <c r="C334" s="94" t="s">
        <v>452</v>
      </c>
      <c r="D334" s="83" t="s">
        <v>724</v>
      </c>
      <c r="E334" s="84">
        <v>46127</v>
      </c>
      <c r="F334" s="83" t="s">
        <v>788</v>
      </c>
      <c r="G334" s="83" t="s">
        <v>14</v>
      </c>
      <c r="H334" s="83" t="s">
        <v>471</v>
      </c>
      <c r="I334" s="85">
        <v>171817.59259259258</v>
      </c>
      <c r="J334" s="85">
        <v>0</v>
      </c>
      <c r="K334" s="85">
        <v>13745.407407407407</v>
      </c>
      <c r="L334" s="85">
        <v>185563</v>
      </c>
      <c r="M334" s="95">
        <v>185563</v>
      </c>
      <c r="O334" s="29" t="s">
        <v>820</v>
      </c>
    </row>
    <row r="335" spans="1:15" ht="20.100000000000001" customHeight="1" x14ac:dyDescent="0.2">
      <c r="A335" s="76" t="s">
        <v>557</v>
      </c>
      <c r="B335" s="54">
        <f t="shared" si="11"/>
        <v>4</v>
      </c>
      <c r="C335" s="94" t="s">
        <v>453</v>
      </c>
      <c r="D335" s="83" t="s">
        <v>725</v>
      </c>
      <c r="E335" s="84">
        <v>46134</v>
      </c>
      <c r="F335" s="83" t="s">
        <v>787</v>
      </c>
      <c r="G335" s="83" t="s">
        <v>16</v>
      </c>
      <c r="H335" s="83" t="s">
        <v>472</v>
      </c>
      <c r="I335" s="85">
        <v>1996963.8888888888</v>
      </c>
      <c r="J335" s="85">
        <v>0</v>
      </c>
      <c r="K335" s="85">
        <v>159757.11111111109</v>
      </c>
      <c r="L335" s="85">
        <v>2156721</v>
      </c>
      <c r="M335" s="95">
        <v>2156721</v>
      </c>
      <c r="O335" s="29" t="s">
        <v>820</v>
      </c>
    </row>
    <row r="336" spans="1:15" ht="20.100000000000001" customHeight="1" x14ac:dyDescent="0.2">
      <c r="A336" s="76" t="s">
        <v>557</v>
      </c>
      <c r="B336" s="54">
        <f t="shared" si="11"/>
        <v>4</v>
      </c>
      <c r="C336" s="94" t="s">
        <v>454</v>
      </c>
      <c r="D336" s="83" t="s">
        <v>726</v>
      </c>
      <c r="E336" s="84">
        <v>46134</v>
      </c>
      <c r="F336" s="83" t="s">
        <v>788</v>
      </c>
      <c r="G336" s="83" t="s">
        <v>14</v>
      </c>
      <c r="H336" s="83" t="s">
        <v>473</v>
      </c>
      <c r="I336" s="85">
        <v>460427.77777777775</v>
      </c>
      <c r="J336" s="85">
        <v>0</v>
      </c>
      <c r="K336" s="85">
        <v>36834.222222222219</v>
      </c>
      <c r="L336" s="85">
        <v>497262</v>
      </c>
      <c r="M336" s="95">
        <v>497262</v>
      </c>
      <c r="O336" s="29" t="s">
        <v>820</v>
      </c>
    </row>
    <row r="337" spans="1:15" ht="20.100000000000001" customHeight="1" x14ac:dyDescent="0.2">
      <c r="A337" s="76" t="s">
        <v>557</v>
      </c>
      <c r="B337" s="54">
        <f t="shared" si="11"/>
        <v>4</v>
      </c>
      <c r="C337" s="94" t="s">
        <v>455</v>
      </c>
      <c r="D337" s="83" t="s">
        <v>727</v>
      </c>
      <c r="E337" s="84">
        <v>46134</v>
      </c>
      <c r="F337" s="83" t="s">
        <v>787</v>
      </c>
      <c r="G337" s="83" t="s">
        <v>16</v>
      </c>
      <c r="H337" s="83" t="s">
        <v>474</v>
      </c>
      <c r="I337" s="85">
        <v>3298246.2962962962</v>
      </c>
      <c r="J337" s="85">
        <v>0</v>
      </c>
      <c r="K337" s="85">
        <v>263859.70370370371</v>
      </c>
      <c r="L337" s="85">
        <v>3562106</v>
      </c>
      <c r="M337" s="95">
        <v>3562106</v>
      </c>
      <c r="O337" s="29" t="s">
        <v>820</v>
      </c>
    </row>
    <row r="338" spans="1:15" ht="20.100000000000001" customHeight="1" x14ac:dyDescent="0.2">
      <c r="A338" s="76" t="s">
        <v>557</v>
      </c>
      <c r="B338" s="54">
        <f t="shared" si="11"/>
        <v>4</v>
      </c>
      <c r="C338" s="94" t="s">
        <v>456</v>
      </c>
      <c r="D338" s="83" t="s">
        <v>728</v>
      </c>
      <c r="E338" s="84">
        <v>46134</v>
      </c>
      <c r="F338" s="83" t="s">
        <v>788</v>
      </c>
      <c r="G338" s="83" t="s">
        <v>14</v>
      </c>
      <c r="H338" s="83" t="s">
        <v>475</v>
      </c>
      <c r="I338" s="85">
        <v>47360.185185185182</v>
      </c>
      <c r="J338" s="85">
        <v>0</v>
      </c>
      <c r="K338" s="85">
        <v>3788.8148148148148</v>
      </c>
      <c r="L338" s="85">
        <v>51149</v>
      </c>
      <c r="M338" s="95">
        <v>51149</v>
      </c>
      <c r="O338" s="29" t="s">
        <v>820</v>
      </c>
    </row>
    <row r="339" spans="1:15" ht="20.100000000000001" customHeight="1" x14ac:dyDescent="0.2">
      <c r="A339" s="76" t="s">
        <v>557</v>
      </c>
      <c r="B339" s="54">
        <f t="shared" si="11"/>
        <v>4</v>
      </c>
      <c r="C339" s="94" t="s">
        <v>457</v>
      </c>
      <c r="D339" s="83" t="s">
        <v>729</v>
      </c>
      <c r="E339" s="84">
        <v>46140</v>
      </c>
      <c r="F339" s="83" t="s">
        <v>789</v>
      </c>
      <c r="G339" s="83" t="s">
        <v>17</v>
      </c>
      <c r="H339" s="83" t="s">
        <v>476</v>
      </c>
      <c r="I339" s="85">
        <v>118301.85185185184</v>
      </c>
      <c r="J339" s="85">
        <v>0</v>
      </c>
      <c r="K339" s="85">
        <v>9464.1481481481478</v>
      </c>
      <c r="L339" s="85">
        <v>127766</v>
      </c>
      <c r="M339" s="95">
        <v>127766</v>
      </c>
      <c r="O339" s="29" t="s">
        <v>820</v>
      </c>
    </row>
    <row r="340" spans="1:15" ht="20.100000000000001" customHeight="1" x14ac:dyDescent="0.2">
      <c r="A340" s="76" t="s">
        <v>557</v>
      </c>
      <c r="B340" s="54">
        <f t="shared" si="11"/>
        <v>4</v>
      </c>
      <c r="C340" s="94" t="s">
        <v>458</v>
      </c>
      <c r="D340" s="83" t="s">
        <v>730</v>
      </c>
      <c r="E340" s="84">
        <v>46141</v>
      </c>
      <c r="F340" s="83" t="s">
        <v>787</v>
      </c>
      <c r="G340" s="83" t="s">
        <v>16</v>
      </c>
      <c r="H340" s="83" t="s">
        <v>477</v>
      </c>
      <c r="I340" s="85">
        <v>6464408.333333333</v>
      </c>
      <c r="J340" s="85">
        <v>0</v>
      </c>
      <c r="K340" s="85">
        <v>517152.66666666663</v>
      </c>
      <c r="L340" s="85">
        <v>6981561</v>
      </c>
      <c r="M340" s="95">
        <v>6981561</v>
      </c>
      <c r="O340" s="29" t="s">
        <v>820</v>
      </c>
    </row>
    <row r="341" spans="1:15" ht="20.100000000000001" customHeight="1" x14ac:dyDescent="0.2">
      <c r="A341" s="76" t="s">
        <v>557</v>
      </c>
      <c r="B341" s="54">
        <f t="shared" si="11"/>
        <v>4</v>
      </c>
      <c r="C341" s="94" t="s">
        <v>459</v>
      </c>
      <c r="D341" s="83" t="s">
        <v>731</v>
      </c>
      <c r="E341" s="84">
        <v>46141</v>
      </c>
      <c r="F341" s="83" t="s">
        <v>788</v>
      </c>
      <c r="G341" s="83" t="s">
        <v>14</v>
      </c>
      <c r="H341" s="83" t="s">
        <v>478</v>
      </c>
      <c r="I341" s="85">
        <v>452501.8518518518</v>
      </c>
      <c r="J341" s="85">
        <v>0</v>
      </c>
      <c r="K341" s="85">
        <v>36200.148148148146</v>
      </c>
      <c r="L341" s="85">
        <v>488702</v>
      </c>
      <c r="M341" s="95">
        <v>488702</v>
      </c>
      <c r="O341" s="29" t="s">
        <v>820</v>
      </c>
    </row>
    <row r="342" spans="1:15" ht="20.100000000000001" customHeight="1" x14ac:dyDescent="0.2">
      <c r="A342" s="76" t="s">
        <v>557</v>
      </c>
      <c r="B342" s="54">
        <f t="shared" si="11"/>
        <v>4</v>
      </c>
      <c r="C342" s="94" t="s">
        <v>460</v>
      </c>
      <c r="D342" s="83" t="s">
        <v>732</v>
      </c>
      <c r="E342" s="84">
        <v>46141</v>
      </c>
      <c r="F342" s="83" t="s">
        <v>787</v>
      </c>
      <c r="G342" s="83" t="s">
        <v>16</v>
      </c>
      <c r="H342" s="83" t="s">
        <v>479</v>
      </c>
      <c r="I342" s="85">
        <v>3922100.9259259258</v>
      </c>
      <c r="J342" s="85">
        <v>0</v>
      </c>
      <c r="K342" s="85">
        <v>313768.0740740741</v>
      </c>
      <c r="L342" s="85">
        <v>4235869</v>
      </c>
      <c r="M342" s="95">
        <v>4235869</v>
      </c>
      <c r="O342" s="29" t="s">
        <v>820</v>
      </c>
    </row>
    <row r="343" spans="1:15" ht="20.100000000000001" customHeight="1" x14ac:dyDescent="0.2">
      <c r="A343" s="76" t="s">
        <v>557</v>
      </c>
      <c r="B343" s="54">
        <f t="shared" si="11"/>
        <v>4</v>
      </c>
      <c r="C343" s="94" t="s">
        <v>461</v>
      </c>
      <c r="D343" s="83" t="s">
        <v>733</v>
      </c>
      <c r="E343" s="84">
        <v>46141</v>
      </c>
      <c r="F343" s="83" t="s">
        <v>788</v>
      </c>
      <c r="G343" s="83" t="s">
        <v>14</v>
      </c>
      <c r="H343" s="83" t="s">
        <v>480</v>
      </c>
      <c r="I343" s="85">
        <v>134153.70370370371</v>
      </c>
      <c r="J343" s="85">
        <v>0</v>
      </c>
      <c r="K343" s="85">
        <v>10732.296296296297</v>
      </c>
      <c r="L343" s="85">
        <v>144886</v>
      </c>
      <c r="M343" s="95">
        <v>144886</v>
      </c>
      <c r="O343" s="29" t="s">
        <v>820</v>
      </c>
    </row>
    <row r="344" spans="1:15" ht="20.100000000000001" customHeight="1" x14ac:dyDescent="0.25">
      <c r="A344" s="76" t="s">
        <v>559</v>
      </c>
      <c r="B344" s="54">
        <f t="shared" si="11"/>
        <v>4</v>
      </c>
      <c r="C344" s="94"/>
      <c r="D344" s="83" t="s">
        <v>1863</v>
      </c>
      <c r="E344" s="160">
        <v>46135</v>
      </c>
      <c r="F344" s="159"/>
      <c r="G344" s="83" t="s">
        <v>16</v>
      </c>
      <c r="H344" s="159" t="s">
        <v>1578</v>
      </c>
      <c r="I344" s="31">
        <v>-37664</v>
      </c>
      <c r="J344" s="85">
        <v>0</v>
      </c>
      <c r="K344" s="85">
        <f>ROUND(I344*8%,0)</f>
        <v>-3013</v>
      </c>
      <c r="L344" s="85">
        <f>I344+K344</f>
        <v>-40677</v>
      </c>
      <c r="M344" s="95">
        <v>-40677</v>
      </c>
    </row>
    <row r="345" spans="1:15" ht="20.100000000000001" customHeight="1" x14ac:dyDescent="0.25">
      <c r="A345" s="76" t="s">
        <v>559</v>
      </c>
      <c r="B345" s="54">
        <f t="shared" ref="B345:B392" si="12">MONTH(E345)</f>
        <v>4</v>
      </c>
      <c r="C345" s="94"/>
      <c r="D345" s="83" t="s">
        <v>1875</v>
      </c>
      <c r="E345" s="160">
        <v>46132</v>
      </c>
      <c r="F345" s="159"/>
      <c r="G345" s="83" t="s">
        <v>16</v>
      </c>
      <c r="H345" s="159" t="s">
        <v>1579</v>
      </c>
      <c r="I345" s="31">
        <v>-106116</v>
      </c>
      <c r="J345" s="85">
        <v>0</v>
      </c>
      <c r="K345" s="85">
        <f t="shared" ref="K345:K392" si="13">ROUND(I345*8%,0)</f>
        <v>-8489</v>
      </c>
      <c r="L345" s="85">
        <f t="shared" ref="L345:L392" si="14">I345+K345</f>
        <v>-114605</v>
      </c>
      <c r="M345" s="95">
        <v>-114605</v>
      </c>
    </row>
    <row r="346" spans="1:15" ht="20.100000000000001" customHeight="1" x14ac:dyDescent="0.25">
      <c r="A346" s="76" t="s">
        <v>559</v>
      </c>
      <c r="B346" s="54">
        <f t="shared" si="12"/>
        <v>4</v>
      </c>
      <c r="C346" s="94"/>
      <c r="D346" s="83" t="s">
        <v>1854</v>
      </c>
      <c r="E346" s="160">
        <v>46141</v>
      </c>
      <c r="F346" s="159"/>
      <c r="G346" s="83" t="s">
        <v>16</v>
      </c>
      <c r="H346" s="159" t="s">
        <v>1580</v>
      </c>
      <c r="I346" s="31">
        <v>-75328</v>
      </c>
      <c r="J346" s="85">
        <v>0</v>
      </c>
      <c r="K346" s="85">
        <f t="shared" si="13"/>
        <v>-6026</v>
      </c>
      <c r="L346" s="85">
        <f t="shared" si="14"/>
        <v>-81354</v>
      </c>
      <c r="M346" s="95">
        <v>-81354</v>
      </c>
    </row>
    <row r="347" spans="1:15" ht="20.100000000000001" customHeight="1" x14ac:dyDescent="0.25">
      <c r="A347" s="76" t="s">
        <v>559</v>
      </c>
      <c r="B347" s="54">
        <f t="shared" si="12"/>
        <v>4</v>
      </c>
      <c r="C347" s="94"/>
      <c r="D347" s="83" t="s">
        <v>1869</v>
      </c>
      <c r="E347" s="160">
        <v>46134</v>
      </c>
      <c r="F347" s="159"/>
      <c r="G347" s="83" t="s">
        <v>16</v>
      </c>
      <c r="H347" s="159" t="s">
        <v>1581</v>
      </c>
      <c r="I347" s="31">
        <v>-37664</v>
      </c>
      <c r="J347" s="85">
        <v>0</v>
      </c>
      <c r="K347" s="85">
        <f t="shared" si="13"/>
        <v>-3013</v>
      </c>
      <c r="L347" s="85">
        <f t="shared" si="14"/>
        <v>-40677</v>
      </c>
      <c r="M347" s="95">
        <v>-40677</v>
      </c>
    </row>
    <row r="348" spans="1:15" ht="20.100000000000001" customHeight="1" x14ac:dyDescent="0.25">
      <c r="A348" s="76" t="s">
        <v>559</v>
      </c>
      <c r="B348" s="54">
        <f t="shared" si="12"/>
        <v>4</v>
      </c>
      <c r="C348" s="94"/>
      <c r="D348" s="83" t="s">
        <v>1868</v>
      </c>
      <c r="E348" s="160">
        <v>46134</v>
      </c>
      <c r="F348" s="159"/>
      <c r="G348" s="83" t="s">
        <v>16</v>
      </c>
      <c r="H348" s="159" t="s">
        <v>1582</v>
      </c>
      <c r="I348" s="31">
        <v>-19717</v>
      </c>
      <c r="J348" s="85">
        <v>0</v>
      </c>
      <c r="K348" s="85">
        <f t="shared" si="13"/>
        <v>-1577</v>
      </c>
      <c r="L348" s="85">
        <f t="shared" si="14"/>
        <v>-21294</v>
      </c>
      <c r="M348" s="95">
        <v>-21294</v>
      </c>
    </row>
    <row r="349" spans="1:15" ht="20.100000000000001" customHeight="1" x14ac:dyDescent="0.25">
      <c r="A349" s="76" t="s">
        <v>559</v>
      </c>
      <c r="B349" s="54">
        <f t="shared" si="12"/>
        <v>4</v>
      </c>
      <c r="C349" s="94"/>
      <c r="D349" s="83" t="s">
        <v>1867</v>
      </c>
      <c r="E349" s="160">
        <v>46134</v>
      </c>
      <c r="F349" s="159"/>
      <c r="G349" s="83" t="s">
        <v>16</v>
      </c>
      <c r="H349" s="159" t="s">
        <v>1583</v>
      </c>
      <c r="I349" s="31">
        <v>-19717</v>
      </c>
      <c r="J349" s="85">
        <v>0</v>
      </c>
      <c r="K349" s="85">
        <f t="shared" si="13"/>
        <v>-1577</v>
      </c>
      <c r="L349" s="85">
        <f t="shared" si="14"/>
        <v>-21294</v>
      </c>
      <c r="M349" s="95">
        <v>-21294</v>
      </c>
    </row>
    <row r="350" spans="1:15" ht="20.100000000000001" customHeight="1" x14ac:dyDescent="0.25">
      <c r="A350" s="76" t="s">
        <v>559</v>
      </c>
      <c r="B350" s="54">
        <f t="shared" si="12"/>
        <v>4</v>
      </c>
      <c r="C350" s="94"/>
      <c r="D350" s="83" t="s">
        <v>1866</v>
      </c>
      <c r="E350" s="160">
        <v>46134</v>
      </c>
      <c r="F350" s="159"/>
      <c r="G350" s="83" t="s">
        <v>16</v>
      </c>
      <c r="H350" s="159" t="s">
        <v>1584</v>
      </c>
      <c r="I350" s="31">
        <v>-37664</v>
      </c>
      <c r="J350" s="85">
        <v>0</v>
      </c>
      <c r="K350" s="85">
        <f t="shared" si="13"/>
        <v>-3013</v>
      </c>
      <c r="L350" s="85">
        <f t="shared" si="14"/>
        <v>-40677</v>
      </c>
      <c r="M350" s="95">
        <v>-40677</v>
      </c>
    </row>
    <row r="351" spans="1:15" ht="20.100000000000001" customHeight="1" x14ac:dyDescent="0.25">
      <c r="A351" s="76" t="s">
        <v>559</v>
      </c>
      <c r="B351" s="54">
        <f t="shared" si="12"/>
        <v>4</v>
      </c>
      <c r="C351" s="94"/>
      <c r="D351" s="83" t="s">
        <v>1891</v>
      </c>
      <c r="E351" s="160">
        <v>46120</v>
      </c>
      <c r="F351" s="159"/>
      <c r="G351" s="83" t="s">
        <v>16</v>
      </c>
      <c r="H351" s="159" t="s">
        <v>1585</v>
      </c>
      <c r="I351" s="31">
        <v>-106116</v>
      </c>
      <c r="J351" s="85">
        <v>0</v>
      </c>
      <c r="K351" s="85">
        <f t="shared" si="13"/>
        <v>-8489</v>
      </c>
      <c r="L351" s="85">
        <f t="shared" si="14"/>
        <v>-114605</v>
      </c>
      <c r="M351" s="95">
        <v>-114605</v>
      </c>
    </row>
    <row r="352" spans="1:15" ht="20.100000000000001" customHeight="1" x14ac:dyDescent="0.25">
      <c r="A352" s="76" t="s">
        <v>559</v>
      </c>
      <c r="B352" s="54">
        <f t="shared" si="12"/>
        <v>4</v>
      </c>
      <c r="C352" s="94"/>
      <c r="D352" s="83" t="s">
        <v>1890</v>
      </c>
      <c r="E352" s="160">
        <v>46120</v>
      </c>
      <c r="F352" s="159"/>
      <c r="G352" s="83" t="s">
        <v>16</v>
      </c>
      <c r="H352" s="159" t="s">
        <v>1586</v>
      </c>
      <c r="I352" s="31">
        <v>-212232</v>
      </c>
      <c r="J352" s="85">
        <v>0</v>
      </c>
      <c r="K352" s="85">
        <f t="shared" si="13"/>
        <v>-16979</v>
      </c>
      <c r="L352" s="85">
        <f t="shared" si="14"/>
        <v>-229211</v>
      </c>
      <c r="M352" s="95">
        <v>-229211</v>
      </c>
    </row>
    <row r="353" spans="1:13" ht="20.100000000000001" customHeight="1" x14ac:dyDescent="0.25">
      <c r="A353" s="76" t="s">
        <v>559</v>
      </c>
      <c r="B353" s="54">
        <f t="shared" si="12"/>
        <v>4</v>
      </c>
      <c r="C353" s="94"/>
      <c r="D353" s="83" t="s">
        <v>1855</v>
      </c>
      <c r="E353" s="160">
        <v>46140</v>
      </c>
      <c r="F353" s="159"/>
      <c r="G353" s="83" t="s">
        <v>16</v>
      </c>
      <c r="H353" s="159" t="s">
        <v>1587</v>
      </c>
      <c r="I353" s="31">
        <v>-75328</v>
      </c>
      <c r="J353" s="85">
        <v>0</v>
      </c>
      <c r="K353" s="85">
        <f t="shared" si="13"/>
        <v>-6026</v>
      </c>
      <c r="L353" s="85">
        <f t="shared" si="14"/>
        <v>-81354</v>
      </c>
      <c r="M353" s="95">
        <v>-81354</v>
      </c>
    </row>
    <row r="354" spans="1:13" ht="20.100000000000001" customHeight="1" x14ac:dyDescent="0.25">
      <c r="A354" s="76" t="s">
        <v>559</v>
      </c>
      <c r="B354" s="54">
        <f t="shared" si="12"/>
        <v>4</v>
      </c>
      <c r="C354" s="94"/>
      <c r="D354" s="83" t="s">
        <v>1853</v>
      </c>
      <c r="E354" s="160">
        <v>46141</v>
      </c>
      <c r="F354" s="159"/>
      <c r="G354" s="83" t="s">
        <v>16</v>
      </c>
      <c r="H354" s="159" t="s">
        <v>1588</v>
      </c>
      <c r="I354" s="31">
        <v>-39434</v>
      </c>
      <c r="J354" s="85">
        <v>0</v>
      </c>
      <c r="K354" s="85">
        <f t="shared" si="13"/>
        <v>-3155</v>
      </c>
      <c r="L354" s="85">
        <f t="shared" si="14"/>
        <v>-42589</v>
      </c>
      <c r="M354" s="95">
        <v>-42589</v>
      </c>
    </row>
    <row r="355" spans="1:13" ht="20.100000000000001" customHeight="1" x14ac:dyDescent="0.25">
      <c r="A355" s="76" t="s">
        <v>559</v>
      </c>
      <c r="B355" s="54">
        <f t="shared" si="12"/>
        <v>4</v>
      </c>
      <c r="C355" s="94"/>
      <c r="D355" s="83" t="s">
        <v>1881</v>
      </c>
      <c r="E355" s="160">
        <v>46123</v>
      </c>
      <c r="F355" s="159"/>
      <c r="G355" s="83" t="s">
        <v>16</v>
      </c>
      <c r="H355" s="159" t="s">
        <v>1589</v>
      </c>
      <c r="I355" s="31">
        <v>-19717</v>
      </c>
      <c r="J355" s="85">
        <v>0</v>
      </c>
      <c r="K355" s="85">
        <f t="shared" si="13"/>
        <v>-1577</v>
      </c>
      <c r="L355" s="85">
        <f t="shared" si="14"/>
        <v>-21294</v>
      </c>
      <c r="M355" s="95">
        <v>-21294</v>
      </c>
    </row>
    <row r="356" spans="1:13" ht="20.100000000000001" customHeight="1" x14ac:dyDescent="0.25">
      <c r="A356" s="76" t="s">
        <v>559</v>
      </c>
      <c r="B356" s="54">
        <f t="shared" si="12"/>
        <v>4</v>
      </c>
      <c r="C356" s="94"/>
      <c r="D356" s="83" t="s">
        <v>1889</v>
      </c>
      <c r="E356" s="160">
        <v>46120</v>
      </c>
      <c r="F356" s="159"/>
      <c r="G356" s="83" t="s">
        <v>16</v>
      </c>
      <c r="H356" s="159" t="s">
        <v>1590</v>
      </c>
      <c r="I356" s="31">
        <v>-37664</v>
      </c>
      <c r="J356" s="85">
        <v>0</v>
      </c>
      <c r="K356" s="85">
        <f t="shared" si="13"/>
        <v>-3013</v>
      </c>
      <c r="L356" s="85">
        <f t="shared" si="14"/>
        <v>-40677</v>
      </c>
      <c r="M356" s="95">
        <v>-40677</v>
      </c>
    </row>
    <row r="357" spans="1:13" ht="20.100000000000001" customHeight="1" x14ac:dyDescent="0.25">
      <c r="A357" s="76" t="s">
        <v>559</v>
      </c>
      <c r="B357" s="54">
        <f t="shared" si="12"/>
        <v>4</v>
      </c>
      <c r="C357" s="94"/>
      <c r="D357" s="83" t="s">
        <v>1897</v>
      </c>
      <c r="E357" s="160">
        <v>46113</v>
      </c>
      <c r="F357" s="159"/>
      <c r="G357" s="83" t="s">
        <v>16</v>
      </c>
      <c r="H357" s="159" t="s">
        <v>1591</v>
      </c>
      <c r="I357" s="31">
        <v>-106116</v>
      </c>
      <c r="J357" s="85">
        <v>0</v>
      </c>
      <c r="K357" s="85">
        <f t="shared" si="13"/>
        <v>-8489</v>
      </c>
      <c r="L357" s="85">
        <f t="shared" si="14"/>
        <v>-114605</v>
      </c>
      <c r="M357" s="95">
        <v>-114605</v>
      </c>
    </row>
    <row r="358" spans="1:13" ht="20.100000000000001" customHeight="1" x14ac:dyDescent="0.25">
      <c r="A358" s="76" t="s">
        <v>559</v>
      </c>
      <c r="B358" s="54">
        <f t="shared" si="12"/>
        <v>4</v>
      </c>
      <c r="C358" s="94"/>
      <c r="D358" s="83" t="s">
        <v>1888</v>
      </c>
      <c r="E358" s="160">
        <v>46120</v>
      </c>
      <c r="F358" s="159"/>
      <c r="G358" s="83" t="s">
        <v>16</v>
      </c>
      <c r="H358" s="159" t="s">
        <v>1592</v>
      </c>
      <c r="I358" s="31">
        <v>-106116</v>
      </c>
      <c r="J358" s="85">
        <v>0</v>
      </c>
      <c r="K358" s="85">
        <f t="shared" si="13"/>
        <v>-8489</v>
      </c>
      <c r="L358" s="85">
        <f t="shared" si="14"/>
        <v>-114605</v>
      </c>
      <c r="M358" s="95">
        <v>-114605</v>
      </c>
    </row>
    <row r="359" spans="1:13" ht="20.100000000000001" customHeight="1" x14ac:dyDescent="0.25">
      <c r="A359" s="76" t="s">
        <v>559</v>
      </c>
      <c r="B359" s="54">
        <f t="shared" si="12"/>
        <v>4</v>
      </c>
      <c r="C359" s="94"/>
      <c r="D359" s="83" t="s">
        <v>1865</v>
      </c>
      <c r="E359" s="160">
        <v>46134</v>
      </c>
      <c r="F359" s="159"/>
      <c r="G359" s="83" t="s">
        <v>16</v>
      </c>
      <c r="H359" s="159" t="s">
        <v>1593</v>
      </c>
      <c r="I359" s="31">
        <v>-106116</v>
      </c>
      <c r="J359" s="85">
        <v>0</v>
      </c>
      <c r="K359" s="85">
        <f t="shared" si="13"/>
        <v>-8489</v>
      </c>
      <c r="L359" s="85">
        <f t="shared" si="14"/>
        <v>-114605</v>
      </c>
      <c r="M359" s="95">
        <v>-114605</v>
      </c>
    </row>
    <row r="360" spans="1:13" ht="20.100000000000001" customHeight="1" x14ac:dyDescent="0.25">
      <c r="A360" s="76" t="s">
        <v>559</v>
      </c>
      <c r="B360" s="54">
        <f t="shared" si="12"/>
        <v>4</v>
      </c>
      <c r="C360" s="94"/>
      <c r="D360" s="83" t="s">
        <v>1862</v>
      </c>
      <c r="E360" s="160">
        <v>46135</v>
      </c>
      <c r="F360" s="159"/>
      <c r="G360" s="83" t="s">
        <v>16</v>
      </c>
      <c r="H360" s="159" t="s">
        <v>1594</v>
      </c>
      <c r="I360" s="31">
        <v>-37664</v>
      </c>
      <c r="J360" s="85">
        <v>0</v>
      </c>
      <c r="K360" s="85">
        <f t="shared" si="13"/>
        <v>-3013</v>
      </c>
      <c r="L360" s="85">
        <f t="shared" si="14"/>
        <v>-40677</v>
      </c>
      <c r="M360" s="95">
        <v>-40677</v>
      </c>
    </row>
    <row r="361" spans="1:13" ht="20.100000000000001" customHeight="1" x14ac:dyDescent="0.25">
      <c r="A361" s="76" t="s">
        <v>559</v>
      </c>
      <c r="B361" s="54">
        <f t="shared" si="12"/>
        <v>4</v>
      </c>
      <c r="C361" s="94"/>
      <c r="D361" s="83" t="s">
        <v>1864</v>
      </c>
      <c r="E361" s="160">
        <v>46134</v>
      </c>
      <c r="F361" s="159"/>
      <c r="G361" s="83" t="s">
        <v>16</v>
      </c>
      <c r="H361" s="159" t="s">
        <v>1596</v>
      </c>
      <c r="I361" s="31">
        <v>-19717</v>
      </c>
      <c r="J361" s="85">
        <v>0</v>
      </c>
      <c r="K361" s="85">
        <f t="shared" si="13"/>
        <v>-1577</v>
      </c>
      <c r="L361" s="85">
        <f t="shared" si="14"/>
        <v>-21294</v>
      </c>
      <c r="M361" s="95">
        <v>-21294</v>
      </c>
    </row>
    <row r="362" spans="1:13" ht="20.100000000000001" customHeight="1" x14ac:dyDescent="0.25">
      <c r="A362" s="76" t="s">
        <v>559</v>
      </c>
      <c r="B362" s="54">
        <f t="shared" si="12"/>
        <v>4</v>
      </c>
      <c r="C362" s="94"/>
      <c r="D362" s="83" t="s">
        <v>1874</v>
      </c>
      <c r="E362" s="160">
        <v>46132</v>
      </c>
      <c r="F362" s="159"/>
      <c r="G362" s="83" t="s">
        <v>16</v>
      </c>
      <c r="H362" s="159" t="s">
        <v>1597</v>
      </c>
      <c r="I362" s="31">
        <v>-19717</v>
      </c>
      <c r="J362" s="85">
        <v>0</v>
      </c>
      <c r="K362" s="85">
        <f t="shared" si="13"/>
        <v>-1577</v>
      </c>
      <c r="L362" s="85">
        <f t="shared" si="14"/>
        <v>-21294</v>
      </c>
      <c r="M362" s="95">
        <v>-21294</v>
      </c>
    </row>
    <row r="363" spans="1:13" ht="20.100000000000001" customHeight="1" x14ac:dyDescent="0.25">
      <c r="A363" s="76" t="s">
        <v>559</v>
      </c>
      <c r="B363" s="54">
        <f t="shared" si="12"/>
        <v>4</v>
      </c>
      <c r="C363" s="94"/>
      <c r="D363" s="83" t="s">
        <v>1894</v>
      </c>
      <c r="E363" s="160">
        <v>46114</v>
      </c>
      <c r="F363" s="159"/>
      <c r="G363" s="83" t="s">
        <v>16</v>
      </c>
      <c r="H363" s="159" t="s">
        <v>1598</v>
      </c>
      <c r="I363" s="31">
        <v>-16759</v>
      </c>
      <c r="J363" s="85">
        <v>0</v>
      </c>
      <c r="K363" s="85">
        <f t="shared" si="13"/>
        <v>-1341</v>
      </c>
      <c r="L363" s="85">
        <f t="shared" si="14"/>
        <v>-18100</v>
      </c>
      <c r="M363" s="95">
        <v>-18100</v>
      </c>
    </row>
    <row r="364" spans="1:13" ht="20.100000000000001" customHeight="1" x14ac:dyDescent="0.25">
      <c r="A364" s="76" t="s">
        <v>559</v>
      </c>
      <c r="B364" s="54">
        <f t="shared" si="12"/>
        <v>4</v>
      </c>
      <c r="C364" s="94"/>
      <c r="D364" s="83" t="s">
        <v>1893</v>
      </c>
      <c r="E364" s="160">
        <v>46114</v>
      </c>
      <c r="F364" s="159"/>
      <c r="G364" s="83" t="s">
        <v>16</v>
      </c>
      <c r="H364" s="159" t="s">
        <v>1599</v>
      </c>
      <c r="I364" s="31">
        <v>-37664</v>
      </c>
      <c r="J364" s="85">
        <v>0</v>
      </c>
      <c r="K364" s="85">
        <f t="shared" si="13"/>
        <v>-3013</v>
      </c>
      <c r="L364" s="85">
        <f t="shared" si="14"/>
        <v>-40677</v>
      </c>
      <c r="M364" s="95">
        <v>-40677</v>
      </c>
    </row>
    <row r="365" spans="1:13" ht="20.100000000000001" customHeight="1" x14ac:dyDescent="0.25">
      <c r="A365" s="76" t="s">
        <v>559</v>
      </c>
      <c r="B365" s="54">
        <f t="shared" si="12"/>
        <v>4</v>
      </c>
      <c r="C365" s="94"/>
      <c r="D365" s="83" t="s">
        <v>1896</v>
      </c>
      <c r="E365" s="160">
        <v>46113</v>
      </c>
      <c r="F365" s="159"/>
      <c r="G365" s="83" t="s">
        <v>16</v>
      </c>
      <c r="H365" s="159" t="s">
        <v>1600</v>
      </c>
      <c r="I365" s="31">
        <v>-106116</v>
      </c>
      <c r="J365" s="85">
        <v>0</v>
      </c>
      <c r="K365" s="85">
        <f t="shared" si="13"/>
        <v>-8489</v>
      </c>
      <c r="L365" s="85">
        <f t="shared" si="14"/>
        <v>-114605</v>
      </c>
      <c r="M365" s="95">
        <v>-114605</v>
      </c>
    </row>
    <row r="366" spans="1:13" ht="20.100000000000001" customHeight="1" x14ac:dyDescent="0.25">
      <c r="A366" s="76" t="s">
        <v>559</v>
      </c>
      <c r="B366" s="54">
        <f t="shared" si="12"/>
        <v>4</v>
      </c>
      <c r="C366" s="94"/>
      <c r="D366" s="83" t="s">
        <v>1884</v>
      </c>
      <c r="E366" s="160">
        <v>46122</v>
      </c>
      <c r="F366" s="159"/>
      <c r="G366" s="83" t="s">
        <v>16</v>
      </c>
      <c r="H366" s="159" t="s">
        <v>1601</v>
      </c>
      <c r="I366" s="31">
        <v>-59151</v>
      </c>
      <c r="J366" s="85">
        <v>0</v>
      </c>
      <c r="K366" s="85">
        <f t="shared" si="13"/>
        <v>-4732</v>
      </c>
      <c r="L366" s="85">
        <f t="shared" si="14"/>
        <v>-63883</v>
      </c>
      <c r="M366" s="95">
        <v>-63883</v>
      </c>
    </row>
    <row r="367" spans="1:13" ht="20.100000000000001" customHeight="1" x14ac:dyDescent="0.25">
      <c r="A367" s="76" t="s">
        <v>559</v>
      </c>
      <c r="B367" s="54">
        <f t="shared" si="12"/>
        <v>4</v>
      </c>
      <c r="C367" s="94"/>
      <c r="D367" s="83" t="s">
        <v>1884</v>
      </c>
      <c r="E367" s="160">
        <v>46122</v>
      </c>
      <c r="F367" s="159"/>
      <c r="G367" s="83" t="s">
        <v>16</v>
      </c>
      <c r="H367" s="159" t="s">
        <v>1601</v>
      </c>
      <c r="I367" s="31">
        <v>-37664</v>
      </c>
      <c r="J367" s="85">
        <v>0</v>
      </c>
      <c r="K367" s="85">
        <f t="shared" si="13"/>
        <v>-3013</v>
      </c>
      <c r="L367" s="85">
        <f t="shared" si="14"/>
        <v>-40677</v>
      </c>
      <c r="M367" s="95">
        <v>-40677</v>
      </c>
    </row>
    <row r="368" spans="1:13" ht="20.100000000000001" customHeight="1" x14ac:dyDescent="0.25">
      <c r="A368" s="76" t="s">
        <v>559</v>
      </c>
      <c r="B368" s="54">
        <f t="shared" si="12"/>
        <v>4</v>
      </c>
      <c r="C368" s="94"/>
      <c r="D368" s="83" t="s">
        <v>1873</v>
      </c>
      <c r="E368" s="160">
        <v>46132</v>
      </c>
      <c r="F368" s="159"/>
      <c r="G368" s="83" t="s">
        <v>16</v>
      </c>
      <c r="H368" s="159" t="s">
        <v>1602</v>
      </c>
      <c r="I368" s="31">
        <v>-37664</v>
      </c>
      <c r="J368" s="85">
        <v>0</v>
      </c>
      <c r="K368" s="85">
        <f t="shared" si="13"/>
        <v>-3013</v>
      </c>
      <c r="L368" s="85">
        <f t="shared" si="14"/>
        <v>-40677</v>
      </c>
      <c r="M368" s="95">
        <v>-40677</v>
      </c>
    </row>
    <row r="369" spans="1:13" ht="20.100000000000001" customHeight="1" x14ac:dyDescent="0.25">
      <c r="A369" s="76" t="s">
        <v>559</v>
      </c>
      <c r="B369" s="54">
        <f t="shared" si="12"/>
        <v>4</v>
      </c>
      <c r="C369" s="94"/>
      <c r="D369" s="83" t="s">
        <v>1877</v>
      </c>
      <c r="E369" s="160">
        <v>46126</v>
      </c>
      <c r="F369" s="159"/>
      <c r="G369" s="83" t="s">
        <v>16</v>
      </c>
      <c r="H369" s="159" t="s">
        <v>1603</v>
      </c>
      <c r="I369" s="31">
        <v>-75328</v>
      </c>
      <c r="J369" s="85">
        <v>0</v>
      </c>
      <c r="K369" s="85">
        <f t="shared" si="13"/>
        <v>-6026</v>
      </c>
      <c r="L369" s="85">
        <f t="shared" si="14"/>
        <v>-81354</v>
      </c>
      <c r="M369" s="95">
        <v>-81354</v>
      </c>
    </row>
    <row r="370" spans="1:13" ht="20.100000000000001" customHeight="1" x14ac:dyDescent="0.25">
      <c r="A370" s="76" t="s">
        <v>559</v>
      </c>
      <c r="B370" s="54">
        <f t="shared" si="12"/>
        <v>4</v>
      </c>
      <c r="C370" s="94"/>
      <c r="D370" s="83" t="s">
        <v>1876</v>
      </c>
      <c r="E370" s="160">
        <v>46127</v>
      </c>
      <c r="F370" s="159"/>
      <c r="G370" s="83" t="s">
        <v>16</v>
      </c>
      <c r="H370" s="159" t="s">
        <v>1604</v>
      </c>
      <c r="I370" s="31">
        <v>-106116</v>
      </c>
      <c r="J370" s="85">
        <v>0</v>
      </c>
      <c r="K370" s="85">
        <f t="shared" si="13"/>
        <v>-8489</v>
      </c>
      <c r="L370" s="85">
        <f t="shared" si="14"/>
        <v>-114605</v>
      </c>
      <c r="M370" s="95">
        <v>-114605</v>
      </c>
    </row>
    <row r="371" spans="1:13" ht="20.100000000000001" customHeight="1" x14ac:dyDescent="0.25">
      <c r="A371" s="76" t="s">
        <v>559</v>
      </c>
      <c r="B371" s="54">
        <f t="shared" si="12"/>
        <v>4</v>
      </c>
      <c r="C371" s="94"/>
      <c r="D371" s="83" t="s">
        <v>1852</v>
      </c>
      <c r="E371" s="160">
        <v>46141</v>
      </c>
      <c r="F371" s="159"/>
      <c r="G371" s="83" t="s">
        <v>16</v>
      </c>
      <c r="H371" s="159" t="s">
        <v>1605</v>
      </c>
      <c r="I371" s="31">
        <v>-39434</v>
      </c>
      <c r="J371" s="85">
        <v>0</v>
      </c>
      <c r="K371" s="85">
        <f t="shared" si="13"/>
        <v>-3155</v>
      </c>
      <c r="L371" s="85">
        <f t="shared" si="14"/>
        <v>-42589</v>
      </c>
      <c r="M371" s="95">
        <v>-42589</v>
      </c>
    </row>
    <row r="372" spans="1:13" ht="20.100000000000001" customHeight="1" x14ac:dyDescent="0.25">
      <c r="A372" s="76" t="s">
        <v>559</v>
      </c>
      <c r="B372" s="54">
        <f t="shared" si="12"/>
        <v>4</v>
      </c>
      <c r="C372" s="94"/>
      <c r="D372" s="83" t="s">
        <v>1851</v>
      </c>
      <c r="E372" s="160">
        <v>46141</v>
      </c>
      <c r="F372" s="159"/>
      <c r="G372" s="83" t="s">
        <v>16</v>
      </c>
      <c r="H372" s="159" t="s">
        <v>1607</v>
      </c>
      <c r="I372" s="31">
        <v>-37664</v>
      </c>
      <c r="J372" s="85">
        <v>0</v>
      </c>
      <c r="K372" s="85">
        <f t="shared" si="13"/>
        <v>-3013</v>
      </c>
      <c r="L372" s="85">
        <f t="shared" si="14"/>
        <v>-40677</v>
      </c>
      <c r="M372" s="95">
        <v>-40677</v>
      </c>
    </row>
    <row r="373" spans="1:13" ht="20.100000000000001" customHeight="1" x14ac:dyDescent="0.25">
      <c r="A373" s="76" t="s">
        <v>559</v>
      </c>
      <c r="B373" s="54">
        <f t="shared" si="12"/>
        <v>4</v>
      </c>
      <c r="C373" s="94"/>
      <c r="D373" s="83" t="s">
        <v>1883</v>
      </c>
      <c r="E373" s="160">
        <v>46122</v>
      </c>
      <c r="F373" s="159"/>
      <c r="G373" s="83" t="s">
        <v>16</v>
      </c>
      <c r="H373" s="159" t="s">
        <v>1608</v>
      </c>
      <c r="I373" s="31">
        <v>-37664</v>
      </c>
      <c r="J373" s="85">
        <v>0</v>
      </c>
      <c r="K373" s="85">
        <f t="shared" si="13"/>
        <v>-3013</v>
      </c>
      <c r="L373" s="85">
        <f t="shared" si="14"/>
        <v>-40677</v>
      </c>
      <c r="M373" s="95">
        <v>-40677</v>
      </c>
    </row>
    <row r="374" spans="1:13" ht="20.100000000000001" customHeight="1" x14ac:dyDescent="0.25">
      <c r="A374" s="76" t="s">
        <v>559</v>
      </c>
      <c r="B374" s="54">
        <f t="shared" si="12"/>
        <v>4</v>
      </c>
      <c r="C374" s="94"/>
      <c r="D374" s="83" t="s">
        <v>1887</v>
      </c>
      <c r="E374" s="160">
        <v>46120</v>
      </c>
      <c r="F374" s="159"/>
      <c r="G374" s="83" t="s">
        <v>16</v>
      </c>
      <c r="H374" s="159" t="s">
        <v>1609</v>
      </c>
      <c r="I374" s="31">
        <v>-106116</v>
      </c>
      <c r="J374" s="85">
        <v>0</v>
      </c>
      <c r="K374" s="85">
        <f t="shared" si="13"/>
        <v>-8489</v>
      </c>
      <c r="L374" s="85">
        <f t="shared" si="14"/>
        <v>-114605</v>
      </c>
      <c r="M374" s="95">
        <v>-114605</v>
      </c>
    </row>
    <row r="375" spans="1:13" ht="20.100000000000001" customHeight="1" x14ac:dyDescent="0.25">
      <c r="A375" s="76" t="s">
        <v>559</v>
      </c>
      <c r="B375" s="54">
        <f t="shared" si="12"/>
        <v>4</v>
      </c>
      <c r="C375" s="94"/>
      <c r="D375" s="83" t="s">
        <v>1858</v>
      </c>
      <c r="E375" s="160">
        <v>46137</v>
      </c>
      <c r="F375" s="159"/>
      <c r="G375" s="83" t="s">
        <v>16</v>
      </c>
      <c r="H375" s="159" t="s">
        <v>1610</v>
      </c>
      <c r="I375" s="31">
        <v>-112992</v>
      </c>
      <c r="J375" s="85">
        <v>0</v>
      </c>
      <c r="K375" s="85">
        <f t="shared" si="13"/>
        <v>-9039</v>
      </c>
      <c r="L375" s="85">
        <f t="shared" si="14"/>
        <v>-122031</v>
      </c>
      <c r="M375" s="95">
        <v>-122031</v>
      </c>
    </row>
    <row r="376" spans="1:13" ht="20.100000000000001" customHeight="1" x14ac:dyDescent="0.25">
      <c r="A376" s="76" t="s">
        <v>559</v>
      </c>
      <c r="B376" s="54">
        <f t="shared" si="12"/>
        <v>4</v>
      </c>
      <c r="C376" s="94"/>
      <c r="D376" s="83" t="s">
        <v>1859</v>
      </c>
      <c r="E376" s="160">
        <v>46136</v>
      </c>
      <c r="F376" s="159"/>
      <c r="G376" s="83" t="s">
        <v>16</v>
      </c>
      <c r="H376" s="159" t="s">
        <v>1611</v>
      </c>
      <c r="I376" s="31">
        <v>-19717</v>
      </c>
      <c r="J376" s="85">
        <v>0</v>
      </c>
      <c r="K376" s="85">
        <f t="shared" si="13"/>
        <v>-1577</v>
      </c>
      <c r="L376" s="85">
        <f t="shared" si="14"/>
        <v>-21294</v>
      </c>
      <c r="M376" s="95">
        <v>-21294</v>
      </c>
    </row>
    <row r="377" spans="1:13" ht="20.100000000000001" customHeight="1" x14ac:dyDescent="0.25">
      <c r="A377" s="76" t="s">
        <v>559</v>
      </c>
      <c r="B377" s="54">
        <f t="shared" si="12"/>
        <v>4</v>
      </c>
      <c r="C377" s="94"/>
      <c r="D377" s="83" t="s">
        <v>1880</v>
      </c>
      <c r="E377" s="160">
        <v>46123</v>
      </c>
      <c r="F377" s="159"/>
      <c r="G377" s="83" t="s">
        <v>16</v>
      </c>
      <c r="H377" s="159" t="s">
        <v>1612</v>
      </c>
      <c r="I377" s="31">
        <v>-75328</v>
      </c>
      <c r="J377" s="85">
        <v>0</v>
      </c>
      <c r="K377" s="85">
        <f t="shared" si="13"/>
        <v>-6026</v>
      </c>
      <c r="L377" s="85">
        <f t="shared" si="14"/>
        <v>-81354</v>
      </c>
      <c r="M377" s="95">
        <v>-81354</v>
      </c>
    </row>
    <row r="378" spans="1:13" ht="20.100000000000001" customHeight="1" x14ac:dyDescent="0.25">
      <c r="A378" s="76" t="s">
        <v>559</v>
      </c>
      <c r="B378" s="54">
        <f t="shared" si="12"/>
        <v>4</v>
      </c>
      <c r="C378" s="94"/>
      <c r="D378" s="83" t="s">
        <v>1879</v>
      </c>
      <c r="E378" s="160">
        <v>46123</v>
      </c>
      <c r="F378" s="159"/>
      <c r="G378" s="83" t="s">
        <v>16</v>
      </c>
      <c r="H378" s="159" t="s">
        <v>1613</v>
      </c>
      <c r="I378" s="31">
        <v>-19717</v>
      </c>
      <c r="J378" s="85">
        <v>0</v>
      </c>
      <c r="K378" s="85">
        <f t="shared" si="13"/>
        <v>-1577</v>
      </c>
      <c r="L378" s="85">
        <f t="shared" si="14"/>
        <v>-21294</v>
      </c>
      <c r="M378" s="95">
        <v>-21294</v>
      </c>
    </row>
    <row r="379" spans="1:13" ht="20.100000000000001" customHeight="1" x14ac:dyDescent="0.25">
      <c r="A379" s="76" t="s">
        <v>559</v>
      </c>
      <c r="B379" s="54">
        <f t="shared" si="12"/>
        <v>4</v>
      </c>
      <c r="C379" s="94"/>
      <c r="D379" s="83" t="s">
        <v>1892</v>
      </c>
      <c r="E379" s="160">
        <v>46120</v>
      </c>
      <c r="F379" s="159"/>
      <c r="G379" s="83" t="s">
        <v>16</v>
      </c>
      <c r="H379" s="159" t="s">
        <v>1614</v>
      </c>
      <c r="I379" s="31">
        <v>-106116</v>
      </c>
      <c r="J379" s="85">
        <v>0</v>
      </c>
      <c r="K379" s="85">
        <f t="shared" si="13"/>
        <v>-8489</v>
      </c>
      <c r="L379" s="85">
        <f t="shared" si="14"/>
        <v>-114605</v>
      </c>
      <c r="M379" s="95">
        <v>-114605</v>
      </c>
    </row>
    <row r="380" spans="1:13" ht="20.100000000000001" customHeight="1" x14ac:dyDescent="0.25">
      <c r="A380" s="76" t="s">
        <v>559</v>
      </c>
      <c r="B380" s="54">
        <f t="shared" si="12"/>
        <v>4</v>
      </c>
      <c r="C380" s="94"/>
      <c r="D380" s="83" t="s">
        <v>1886</v>
      </c>
      <c r="E380" s="160">
        <v>46120</v>
      </c>
      <c r="F380" s="159"/>
      <c r="G380" s="83" t="s">
        <v>16</v>
      </c>
      <c r="H380" s="159" t="s">
        <v>1615</v>
      </c>
      <c r="I380" s="31">
        <v>-37664</v>
      </c>
      <c r="J380" s="85">
        <v>0</v>
      </c>
      <c r="K380" s="85">
        <f t="shared" si="13"/>
        <v>-3013</v>
      </c>
      <c r="L380" s="85">
        <f t="shared" si="14"/>
        <v>-40677</v>
      </c>
      <c r="M380" s="95">
        <v>-40677</v>
      </c>
    </row>
    <row r="381" spans="1:13" ht="20.100000000000001" customHeight="1" x14ac:dyDescent="0.25">
      <c r="A381" s="76" t="s">
        <v>559</v>
      </c>
      <c r="B381" s="54">
        <f t="shared" si="12"/>
        <v>4</v>
      </c>
      <c r="C381" s="94"/>
      <c r="D381" s="83" t="s">
        <v>1878</v>
      </c>
      <c r="E381" s="160">
        <v>46122</v>
      </c>
      <c r="F381" s="159"/>
      <c r="G381" s="83" t="s">
        <v>16</v>
      </c>
      <c r="H381" s="159" t="s">
        <v>1616</v>
      </c>
      <c r="I381" s="31">
        <v>-19717</v>
      </c>
      <c r="J381" s="85">
        <v>0</v>
      </c>
      <c r="K381" s="85">
        <f t="shared" si="13"/>
        <v>-1577</v>
      </c>
      <c r="L381" s="85">
        <f t="shared" si="14"/>
        <v>-21294</v>
      </c>
      <c r="M381" s="95">
        <v>-21294</v>
      </c>
    </row>
    <row r="382" spans="1:13" ht="20.100000000000001" customHeight="1" x14ac:dyDescent="0.25">
      <c r="A382" s="76" t="s">
        <v>559</v>
      </c>
      <c r="B382" s="54">
        <f t="shared" si="12"/>
        <v>4</v>
      </c>
      <c r="C382" s="94"/>
      <c r="D382" s="83" t="s">
        <v>1882</v>
      </c>
      <c r="E382" s="160">
        <v>46122</v>
      </c>
      <c r="F382" s="159"/>
      <c r="G382" s="83" t="s">
        <v>16</v>
      </c>
      <c r="H382" s="159" t="s">
        <v>1617</v>
      </c>
      <c r="I382" s="31">
        <v>-37664</v>
      </c>
      <c r="J382" s="85">
        <v>0</v>
      </c>
      <c r="K382" s="85">
        <f t="shared" si="13"/>
        <v>-3013</v>
      </c>
      <c r="L382" s="85">
        <f t="shared" si="14"/>
        <v>-40677</v>
      </c>
      <c r="M382" s="95">
        <v>-40677</v>
      </c>
    </row>
    <row r="383" spans="1:13" ht="20.100000000000001" customHeight="1" x14ac:dyDescent="0.25">
      <c r="A383" s="76" t="s">
        <v>559</v>
      </c>
      <c r="B383" s="54">
        <f t="shared" si="12"/>
        <v>4</v>
      </c>
      <c r="C383" s="94"/>
      <c r="D383" s="83" t="s">
        <v>1872</v>
      </c>
      <c r="E383" s="160">
        <v>46132</v>
      </c>
      <c r="F383" s="159"/>
      <c r="G383" s="83" t="s">
        <v>16</v>
      </c>
      <c r="H383" s="159" t="s">
        <v>1618</v>
      </c>
      <c r="I383" s="31">
        <v>-19717</v>
      </c>
      <c r="J383" s="85">
        <v>0</v>
      </c>
      <c r="K383" s="85">
        <f t="shared" si="13"/>
        <v>-1577</v>
      </c>
      <c r="L383" s="85">
        <f t="shared" si="14"/>
        <v>-21294</v>
      </c>
      <c r="M383" s="95">
        <v>-21294</v>
      </c>
    </row>
    <row r="384" spans="1:13" ht="20.100000000000001" customHeight="1" x14ac:dyDescent="0.25">
      <c r="A384" s="76" t="s">
        <v>559</v>
      </c>
      <c r="B384" s="54">
        <f t="shared" si="12"/>
        <v>4</v>
      </c>
      <c r="C384" s="94"/>
      <c r="D384" s="83" t="s">
        <v>1857</v>
      </c>
      <c r="E384" s="160">
        <v>46138</v>
      </c>
      <c r="F384" s="159"/>
      <c r="G384" s="83" t="s">
        <v>16</v>
      </c>
      <c r="H384" s="159" t="s">
        <v>1619</v>
      </c>
      <c r="I384" s="31">
        <v>-106116</v>
      </c>
      <c r="J384" s="85">
        <v>0</v>
      </c>
      <c r="K384" s="85">
        <f t="shared" si="13"/>
        <v>-8489</v>
      </c>
      <c r="L384" s="85">
        <f t="shared" si="14"/>
        <v>-114605</v>
      </c>
      <c r="M384" s="95">
        <v>-114605</v>
      </c>
    </row>
    <row r="385" spans="1:15" ht="20.100000000000001" customHeight="1" x14ac:dyDescent="0.25">
      <c r="A385" s="76" t="s">
        <v>559</v>
      </c>
      <c r="B385" s="54">
        <f t="shared" si="12"/>
        <v>4</v>
      </c>
      <c r="C385" s="94"/>
      <c r="D385" s="83" t="s">
        <v>1856</v>
      </c>
      <c r="E385" s="160">
        <v>46138</v>
      </c>
      <c r="F385" s="159"/>
      <c r="G385" s="83" t="s">
        <v>16</v>
      </c>
      <c r="H385" s="159" t="s">
        <v>1620</v>
      </c>
      <c r="I385" s="31">
        <v>-75328</v>
      </c>
      <c r="J385" s="85">
        <v>0</v>
      </c>
      <c r="K385" s="85">
        <f t="shared" si="13"/>
        <v>-6026</v>
      </c>
      <c r="L385" s="85">
        <f t="shared" si="14"/>
        <v>-81354</v>
      </c>
      <c r="M385" s="95">
        <v>-81354</v>
      </c>
    </row>
    <row r="386" spans="1:15" ht="20.100000000000001" customHeight="1" x14ac:dyDescent="0.25">
      <c r="A386" s="76" t="s">
        <v>559</v>
      </c>
      <c r="B386" s="54">
        <f t="shared" si="12"/>
        <v>4</v>
      </c>
      <c r="C386" s="94"/>
      <c r="D386" s="83" t="s">
        <v>1861</v>
      </c>
      <c r="E386" s="160">
        <v>46135</v>
      </c>
      <c r="F386" s="159"/>
      <c r="G386" s="83" t="s">
        <v>16</v>
      </c>
      <c r="H386" s="159" t="s">
        <v>1621</v>
      </c>
      <c r="I386" s="31">
        <v>-39434</v>
      </c>
      <c r="J386" s="85">
        <v>0</v>
      </c>
      <c r="K386" s="85">
        <f t="shared" si="13"/>
        <v>-3155</v>
      </c>
      <c r="L386" s="85">
        <f t="shared" si="14"/>
        <v>-42589</v>
      </c>
      <c r="M386" s="95">
        <v>-42589</v>
      </c>
    </row>
    <row r="387" spans="1:15" ht="20.100000000000001" customHeight="1" x14ac:dyDescent="0.25">
      <c r="A387" s="76" t="s">
        <v>559</v>
      </c>
      <c r="B387" s="54">
        <f t="shared" si="12"/>
        <v>4</v>
      </c>
      <c r="C387" s="94"/>
      <c r="D387" s="83" t="s">
        <v>1860</v>
      </c>
      <c r="E387" s="160">
        <v>46135</v>
      </c>
      <c r="F387" s="159"/>
      <c r="G387" s="83" t="s">
        <v>16</v>
      </c>
      <c r="H387" s="159" t="s">
        <v>1622</v>
      </c>
      <c r="I387" s="31">
        <v>-39434</v>
      </c>
      <c r="J387" s="85">
        <v>0</v>
      </c>
      <c r="K387" s="85">
        <f t="shared" si="13"/>
        <v>-3155</v>
      </c>
      <c r="L387" s="85">
        <f t="shared" si="14"/>
        <v>-42589</v>
      </c>
      <c r="M387" s="95">
        <v>-42589</v>
      </c>
    </row>
    <row r="388" spans="1:15" ht="20.100000000000001" customHeight="1" x14ac:dyDescent="0.25">
      <c r="A388" s="76" t="s">
        <v>559</v>
      </c>
      <c r="B388" s="54">
        <f t="shared" si="12"/>
        <v>4</v>
      </c>
      <c r="C388" s="94"/>
      <c r="D388" s="83" t="s">
        <v>1860</v>
      </c>
      <c r="E388" s="160">
        <v>46135</v>
      </c>
      <c r="F388" s="159"/>
      <c r="G388" s="83" t="s">
        <v>16</v>
      </c>
      <c r="H388" s="159" t="s">
        <v>1622</v>
      </c>
      <c r="I388" s="31">
        <v>-75328</v>
      </c>
      <c r="J388" s="85">
        <v>0</v>
      </c>
      <c r="K388" s="85">
        <f t="shared" si="13"/>
        <v>-6026</v>
      </c>
      <c r="L388" s="85">
        <f t="shared" si="14"/>
        <v>-81354</v>
      </c>
      <c r="M388" s="95">
        <v>-81354</v>
      </c>
    </row>
    <row r="389" spans="1:15" ht="20.100000000000001" customHeight="1" x14ac:dyDescent="0.25">
      <c r="A389" s="76" t="s">
        <v>559</v>
      </c>
      <c r="B389" s="54">
        <f t="shared" si="12"/>
        <v>4</v>
      </c>
      <c r="C389" s="94"/>
      <c r="D389" s="83" t="s">
        <v>1871</v>
      </c>
      <c r="E389" s="160">
        <v>46133</v>
      </c>
      <c r="F389" s="159"/>
      <c r="G389" s="83" t="s">
        <v>14</v>
      </c>
      <c r="H389" s="159" t="s">
        <v>1623</v>
      </c>
      <c r="I389" s="31">
        <v>-37664</v>
      </c>
      <c r="J389" s="85">
        <v>0</v>
      </c>
      <c r="K389" s="85">
        <f t="shared" si="13"/>
        <v>-3013</v>
      </c>
      <c r="L389" s="85">
        <f t="shared" si="14"/>
        <v>-40677</v>
      </c>
      <c r="M389" s="95">
        <v>-40677</v>
      </c>
    </row>
    <row r="390" spans="1:15" ht="20.100000000000001" customHeight="1" x14ac:dyDescent="0.25">
      <c r="A390" s="76" t="s">
        <v>559</v>
      </c>
      <c r="B390" s="54">
        <f t="shared" si="12"/>
        <v>4</v>
      </c>
      <c r="C390" s="94"/>
      <c r="D390" s="83" t="s">
        <v>1870</v>
      </c>
      <c r="E390" s="160">
        <v>46133</v>
      </c>
      <c r="F390" s="159"/>
      <c r="G390" s="83" t="s">
        <v>14</v>
      </c>
      <c r="H390" s="159" t="s">
        <v>1624</v>
      </c>
      <c r="I390" s="31">
        <v>-75328</v>
      </c>
      <c r="J390" s="85">
        <v>0</v>
      </c>
      <c r="K390" s="85">
        <f t="shared" si="13"/>
        <v>-6026</v>
      </c>
      <c r="L390" s="85">
        <f t="shared" si="14"/>
        <v>-81354</v>
      </c>
      <c r="M390" s="95">
        <v>-81354</v>
      </c>
    </row>
    <row r="391" spans="1:15" ht="20.100000000000001" customHeight="1" x14ac:dyDescent="0.25">
      <c r="A391" s="76" t="s">
        <v>559</v>
      </c>
      <c r="B391" s="54">
        <f t="shared" si="12"/>
        <v>4</v>
      </c>
      <c r="C391" s="94"/>
      <c r="D391" s="83" t="s">
        <v>1885</v>
      </c>
      <c r="E391" s="160">
        <v>46120</v>
      </c>
      <c r="F391" s="159"/>
      <c r="G391" s="83" t="s">
        <v>14</v>
      </c>
      <c r="H391" s="159" t="s">
        <v>1625</v>
      </c>
      <c r="I391" s="31">
        <v>-19717</v>
      </c>
      <c r="J391" s="85">
        <v>0</v>
      </c>
      <c r="K391" s="85">
        <f t="shared" si="13"/>
        <v>-1577</v>
      </c>
      <c r="L391" s="85">
        <f t="shared" si="14"/>
        <v>-21294</v>
      </c>
      <c r="M391" s="95">
        <v>-21294</v>
      </c>
    </row>
    <row r="392" spans="1:15" ht="20.100000000000001" customHeight="1" x14ac:dyDescent="0.25">
      <c r="A392" s="76" t="s">
        <v>559</v>
      </c>
      <c r="B392" s="54">
        <f t="shared" si="12"/>
        <v>4</v>
      </c>
      <c r="C392" s="94"/>
      <c r="D392" s="83" t="s">
        <v>1895</v>
      </c>
      <c r="E392" s="160">
        <v>46114</v>
      </c>
      <c r="F392" s="159"/>
      <c r="G392" s="83" t="s">
        <v>17</v>
      </c>
      <c r="H392" s="159" t="s">
        <v>1627</v>
      </c>
      <c r="I392" s="31">
        <v>-106116</v>
      </c>
      <c r="J392" s="85">
        <v>0</v>
      </c>
      <c r="K392" s="85">
        <f t="shared" si="13"/>
        <v>-8489</v>
      </c>
      <c r="L392" s="85">
        <f t="shared" si="14"/>
        <v>-114605</v>
      </c>
      <c r="M392" s="95">
        <v>-114605</v>
      </c>
    </row>
    <row r="393" spans="1:15" ht="20.100000000000001" customHeight="1" x14ac:dyDescent="0.2">
      <c r="A393" s="76" t="s">
        <v>557</v>
      </c>
      <c r="B393" s="54">
        <f>MONTH(E393)</f>
        <v>5</v>
      </c>
      <c r="C393" s="94" t="s">
        <v>586</v>
      </c>
      <c r="D393" s="83" t="s">
        <v>734</v>
      </c>
      <c r="E393" s="84">
        <v>46148</v>
      </c>
      <c r="F393" s="83" t="s">
        <v>787</v>
      </c>
      <c r="G393" s="83" t="s">
        <v>16</v>
      </c>
      <c r="H393" s="83" t="s">
        <v>530</v>
      </c>
      <c r="I393" s="85">
        <v>997141.66666666663</v>
      </c>
      <c r="J393" s="85">
        <v>0</v>
      </c>
      <c r="K393" s="85">
        <v>79771.333333333328</v>
      </c>
      <c r="L393" s="85">
        <v>1076913</v>
      </c>
      <c r="M393" s="95">
        <v>1076913</v>
      </c>
      <c r="O393" s="29" t="s">
        <v>820</v>
      </c>
    </row>
    <row r="394" spans="1:15" ht="20.100000000000001" customHeight="1" x14ac:dyDescent="0.2">
      <c r="A394" s="76" t="s">
        <v>557</v>
      </c>
      <c r="B394" s="54">
        <f>MONTH(E394)</f>
        <v>5</v>
      </c>
      <c r="C394" s="94" t="s">
        <v>587</v>
      </c>
      <c r="D394" s="83" t="s">
        <v>735</v>
      </c>
      <c r="E394" s="84">
        <v>46148</v>
      </c>
      <c r="F394" s="83" t="s">
        <v>787</v>
      </c>
      <c r="G394" s="83" t="s">
        <v>16</v>
      </c>
      <c r="H394" s="83" t="s">
        <v>531</v>
      </c>
      <c r="I394" s="85">
        <v>586655.5555555555</v>
      </c>
      <c r="J394" s="85">
        <v>0</v>
      </c>
      <c r="K394" s="85">
        <v>46932.444444444438</v>
      </c>
      <c r="L394" s="85">
        <v>633588</v>
      </c>
      <c r="M394" s="95">
        <v>633588</v>
      </c>
      <c r="O394" s="29" t="s">
        <v>821</v>
      </c>
    </row>
    <row r="395" spans="1:15" ht="20.100000000000001" customHeight="1" x14ac:dyDescent="0.2">
      <c r="A395" s="76" t="s">
        <v>557</v>
      </c>
      <c r="B395" s="54">
        <f>MONTH(E395)</f>
        <v>5</v>
      </c>
      <c r="C395" s="94" t="s">
        <v>462</v>
      </c>
      <c r="D395" s="83" t="s">
        <v>736</v>
      </c>
      <c r="E395" s="84">
        <v>46148</v>
      </c>
      <c r="F395" s="83" t="s">
        <v>787</v>
      </c>
      <c r="G395" s="83" t="s">
        <v>16</v>
      </c>
      <c r="H395" s="83" t="s">
        <v>481</v>
      </c>
      <c r="I395" s="85">
        <v>4401938.888888889</v>
      </c>
      <c r="J395" s="85">
        <v>0</v>
      </c>
      <c r="K395" s="85">
        <v>352155.11111111112</v>
      </c>
      <c r="L395" s="85">
        <v>4754094</v>
      </c>
      <c r="M395" s="95">
        <v>4754094</v>
      </c>
      <c r="O395" s="29" t="s">
        <v>820</v>
      </c>
    </row>
    <row r="396" spans="1:15" ht="20.100000000000001" customHeight="1" x14ac:dyDescent="0.2">
      <c r="A396" s="76" t="s">
        <v>557</v>
      </c>
      <c r="B396" s="54">
        <f>MONTH(E396)</f>
        <v>5</v>
      </c>
      <c r="C396" s="94" t="s">
        <v>463</v>
      </c>
      <c r="D396" s="83" t="s">
        <v>737</v>
      </c>
      <c r="E396" s="84">
        <v>46148</v>
      </c>
      <c r="F396" s="83" t="s">
        <v>787</v>
      </c>
      <c r="G396" s="83" t="s">
        <v>16</v>
      </c>
      <c r="H396" s="83" t="s">
        <v>482</v>
      </c>
      <c r="I396" s="85">
        <v>598870.37037037034</v>
      </c>
      <c r="J396" s="85">
        <v>0</v>
      </c>
      <c r="K396" s="85">
        <v>47909.629629629628</v>
      </c>
      <c r="L396" s="85">
        <v>646780</v>
      </c>
      <c r="M396" s="95">
        <v>646780</v>
      </c>
      <c r="O396" s="29" t="s">
        <v>821</v>
      </c>
    </row>
    <row r="397" spans="1:15" ht="20.100000000000001" customHeight="1" x14ac:dyDescent="0.2">
      <c r="A397" s="76" t="s">
        <v>557</v>
      </c>
      <c r="B397" s="54">
        <f>MONTH(E397)</f>
        <v>5</v>
      </c>
      <c r="C397" s="94" t="s">
        <v>588</v>
      </c>
      <c r="D397" s="83" t="s">
        <v>738</v>
      </c>
      <c r="E397" s="84">
        <v>46155</v>
      </c>
      <c r="F397" s="83" t="s">
        <v>787</v>
      </c>
      <c r="G397" s="83" t="s">
        <v>16</v>
      </c>
      <c r="H397" s="83" t="s">
        <v>532</v>
      </c>
      <c r="I397" s="85">
        <v>4950728.7037037034</v>
      </c>
      <c r="J397" s="85">
        <v>0</v>
      </c>
      <c r="K397" s="85">
        <v>396058.29629629629</v>
      </c>
      <c r="L397" s="85">
        <v>5346787</v>
      </c>
      <c r="M397" s="95">
        <v>5346787</v>
      </c>
      <c r="O397" s="29" t="s">
        <v>820</v>
      </c>
    </row>
    <row r="398" spans="1:15" ht="20.100000000000001" customHeight="1" x14ac:dyDescent="0.2">
      <c r="A398" s="76" t="s">
        <v>557</v>
      </c>
      <c r="B398" s="54">
        <f t="shared" ref="B398:B407" si="15">MONTH(E398)</f>
        <v>5</v>
      </c>
      <c r="C398" s="94" t="s">
        <v>589</v>
      </c>
      <c r="D398" s="83" t="s">
        <v>739</v>
      </c>
      <c r="E398" s="84">
        <v>46155</v>
      </c>
      <c r="F398" s="83" t="s">
        <v>787</v>
      </c>
      <c r="G398" s="83" t="s">
        <v>16</v>
      </c>
      <c r="H398" s="83" t="s">
        <v>533</v>
      </c>
      <c r="I398" s="85">
        <v>806321.29629629629</v>
      </c>
      <c r="J398" s="85">
        <v>0</v>
      </c>
      <c r="K398" s="85">
        <v>64505.703703703708</v>
      </c>
      <c r="L398" s="85">
        <v>870827</v>
      </c>
      <c r="M398" s="95">
        <v>870827</v>
      </c>
      <c r="O398" s="29" t="s">
        <v>821</v>
      </c>
    </row>
    <row r="399" spans="1:15" ht="20.100000000000001" customHeight="1" x14ac:dyDescent="0.2">
      <c r="A399" s="76" t="s">
        <v>557</v>
      </c>
      <c r="B399" s="54">
        <f t="shared" si="15"/>
        <v>5</v>
      </c>
      <c r="C399" s="94" t="s">
        <v>590</v>
      </c>
      <c r="D399" s="83" t="s">
        <v>740</v>
      </c>
      <c r="E399" s="84">
        <v>46155</v>
      </c>
      <c r="F399" s="83" t="s">
        <v>787</v>
      </c>
      <c r="G399" s="83" t="s">
        <v>16</v>
      </c>
      <c r="H399" s="83" t="s">
        <v>534</v>
      </c>
      <c r="I399" s="85">
        <v>1100757.4074074074</v>
      </c>
      <c r="J399" s="85">
        <v>0</v>
      </c>
      <c r="K399" s="85">
        <v>88060.592592592599</v>
      </c>
      <c r="L399" s="85">
        <v>1188818</v>
      </c>
      <c r="M399" s="95">
        <v>1188818</v>
      </c>
      <c r="O399" s="29" t="s">
        <v>821</v>
      </c>
    </row>
    <row r="400" spans="1:15" ht="20.100000000000001" customHeight="1" x14ac:dyDescent="0.2">
      <c r="A400" s="76" t="s">
        <v>557</v>
      </c>
      <c r="B400" s="54">
        <f t="shared" si="15"/>
        <v>5</v>
      </c>
      <c r="C400" s="94" t="s">
        <v>591</v>
      </c>
      <c r="D400" s="83" t="s">
        <v>741</v>
      </c>
      <c r="E400" s="84">
        <v>46155</v>
      </c>
      <c r="F400" s="83" t="s">
        <v>787</v>
      </c>
      <c r="G400" s="83" t="s">
        <v>16</v>
      </c>
      <c r="H400" s="83" t="s">
        <v>535</v>
      </c>
      <c r="I400" s="85">
        <v>4436914.8148148144</v>
      </c>
      <c r="J400" s="85">
        <v>0</v>
      </c>
      <c r="K400" s="85">
        <v>354953.18518518517</v>
      </c>
      <c r="L400" s="85">
        <v>4791868</v>
      </c>
      <c r="M400" s="95">
        <v>4791868</v>
      </c>
      <c r="O400" s="29" t="s">
        <v>820</v>
      </c>
    </row>
    <row r="401" spans="1:15" ht="20.100000000000001" customHeight="1" x14ac:dyDescent="0.2">
      <c r="A401" s="76" t="s">
        <v>557</v>
      </c>
      <c r="B401" s="54">
        <f t="shared" si="15"/>
        <v>5</v>
      </c>
      <c r="C401" s="94" t="s">
        <v>592</v>
      </c>
      <c r="D401" s="83" t="s">
        <v>742</v>
      </c>
      <c r="E401" s="84">
        <v>46162</v>
      </c>
      <c r="F401" s="83" t="s">
        <v>787</v>
      </c>
      <c r="G401" s="83" t="s">
        <v>16</v>
      </c>
      <c r="H401" s="83" t="s">
        <v>536</v>
      </c>
      <c r="I401" s="85">
        <v>3653589.8148148144</v>
      </c>
      <c r="J401" s="85">
        <v>0</v>
      </c>
      <c r="K401" s="85">
        <v>292287.18518518517</v>
      </c>
      <c r="L401" s="85">
        <v>3945877</v>
      </c>
      <c r="M401" s="95">
        <v>3945877</v>
      </c>
      <c r="O401" s="29" t="s">
        <v>820</v>
      </c>
    </row>
    <row r="402" spans="1:15" ht="20.100000000000001" customHeight="1" x14ac:dyDescent="0.2">
      <c r="A402" s="76" t="s">
        <v>557</v>
      </c>
      <c r="B402" s="54">
        <f t="shared" si="15"/>
        <v>5</v>
      </c>
      <c r="C402" s="94" t="s">
        <v>593</v>
      </c>
      <c r="D402" s="83" t="s">
        <v>743</v>
      </c>
      <c r="E402" s="84">
        <v>46162</v>
      </c>
      <c r="F402" s="83" t="s">
        <v>787</v>
      </c>
      <c r="G402" s="83" t="s">
        <v>16</v>
      </c>
      <c r="H402" s="83" t="s">
        <v>537</v>
      </c>
      <c r="I402" s="85">
        <v>697877.77777777775</v>
      </c>
      <c r="J402" s="85">
        <v>0</v>
      </c>
      <c r="K402" s="85">
        <v>55830.222222222219</v>
      </c>
      <c r="L402" s="85">
        <v>753708</v>
      </c>
      <c r="M402" s="95">
        <v>753708</v>
      </c>
      <c r="O402" s="29" t="s">
        <v>821</v>
      </c>
    </row>
    <row r="403" spans="1:15" ht="20.100000000000001" customHeight="1" x14ac:dyDescent="0.2">
      <c r="A403" s="76" t="s">
        <v>557</v>
      </c>
      <c r="B403" s="54">
        <f t="shared" si="15"/>
        <v>5</v>
      </c>
      <c r="C403" s="94" t="s">
        <v>594</v>
      </c>
      <c r="D403" s="83" t="s">
        <v>744</v>
      </c>
      <c r="E403" s="84">
        <v>46169</v>
      </c>
      <c r="F403" s="83" t="s">
        <v>787</v>
      </c>
      <c r="G403" s="83" t="s">
        <v>16</v>
      </c>
      <c r="H403" s="83" t="s">
        <v>538</v>
      </c>
      <c r="I403" s="85">
        <v>2141626.8518518517</v>
      </c>
      <c r="J403" s="85">
        <v>0</v>
      </c>
      <c r="K403" s="85">
        <v>171330.14814814815</v>
      </c>
      <c r="L403" s="85">
        <v>2312957</v>
      </c>
      <c r="M403" s="95">
        <v>2312957</v>
      </c>
      <c r="O403" s="29" t="s">
        <v>820</v>
      </c>
    </row>
    <row r="404" spans="1:15" ht="20.100000000000001" customHeight="1" x14ac:dyDescent="0.2">
      <c r="A404" s="76" t="s">
        <v>557</v>
      </c>
      <c r="B404" s="54">
        <f t="shared" si="15"/>
        <v>5</v>
      </c>
      <c r="C404" s="94" t="s">
        <v>595</v>
      </c>
      <c r="D404" s="83" t="s">
        <v>745</v>
      </c>
      <c r="E404" s="84">
        <v>46169</v>
      </c>
      <c r="F404" s="83" t="s">
        <v>787</v>
      </c>
      <c r="G404" s="83" t="s">
        <v>16</v>
      </c>
      <c r="H404" s="83" t="s">
        <v>539</v>
      </c>
      <c r="I404" s="85">
        <v>231391.66666666666</v>
      </c>
      <c r="J404" s="85">
        <v>0</v>
      </c>
      <c r="K404" s="85">
        <v>18511.333333333332</v>
      </c>
      <c r="L404" s="85">
        <v>249903</v>
      </c>
      <c r="M404" s="95">
        <v>249903</v>
      </c>
      <c r="O404" s="29" t="s">
        <v>821</v>
      </c>
    </row>
    <row r="405" spans="1:15" ht="20.100000000000001" customHeight="1" x14ac:dyDescent="0.2">
      <c r="A405" s="76" t="s">
        <v>557</v>
      </c>
      <c r="B405" s="54">
        <f t="shared" si="15"/>
        <v>5</v>
      </c>
      <c r="C405" s="94" t="s">
        <v>596</v>
      </c>
      <c r="D405" s="83" t="s">
        <v>746</v>
      </c>
      <c r="E405" s="84">
        <v>46169</v>
      </c>
      <c r="F405" s="83" t="s">
        <v>787</v>
      </c>
      <c r="G405" s="83" t="s">
        <v>16</v>
      </c>
      <c r="H405" s="83" t="s">
        <v>540</v>
      </c>
      <c r="I405" s="85">
        <v>684055.5555555555</v>
      </c>
      <c r="J405" s="85">
        <v>0</v>
      </c>
      <c r="K405" s="85">
        <v>54724.444444444438</v>
      </c>
      <c r="L405" s="85">
        <v>738780</v>
      </c>
      <c r="M405" s="95">
        <v>738780</v>
      </c>
      <c r="O405" s="29" t="s">
        <v>821</v>
      </c>
    </row>
    <row r="406" spans="1:15" ht="20.100000000000001" customHeight="1" x14ac:dyDescent="0.2">
      <c r="A406" s="76" t="s">
        <v>557</v>
      </c>
      <c r="B406" s="54">
        <f t="shared" si="15"/>
        <v>5</v>
      </c>
      <c r="C406" s="94" t="s">
        <v>597</v>
      </c>
      <c r="D406" s="83" t="s">
        <v>747</v>
      </c>
      <c r="E406" s="84">
        <v>46169</v>
      </c>
      <c r="F406" s="83" t="s">
        <v>787</v>
      </c>
      <c r="G406" s="83" t="s">
        <v>16</v>
      </c>
      <c r="H406" s="83" t="s">
        <v>541</v>
      </c>
      <c r="I406" s="85">
        <v>4008320.3703703703</v>
      </c>
      <c r="J406" s="85">
        <v>0</v>
      </c>
      <c r="K406" s="85">
        <v>320665.62962962961</v>
      </c>
      <c r="L406" s="85">
        <v>4328986</v>
      </c>
      <c r="M406" s="95">
        <v>4328986</v>
      </c>
      <c r="O406" s="29" t="s">
        <v>820</v>
      </c>
    </row>
    <row r="407" spans="1:15" ht="20.100000000000001" customHeight="1" x14ac:dyDescent="0.2">
      <c r="A407" s="76" t="s">
        <v>559</v>
      </c>
      <c r="B407" s="54">
        <f t="shared" si="15"/>
        <v>5</v>
      </c>
      <c r="C407" s="94"/>
      <c r="D407" s="83" t="s">
        <v>1657</v>
      </c>
      <c r="E407" s="123">
        <v>46164</v>
      </c>
      <c r="F407" s="83" t="s">
        <v>787</v>
      </c>
      <c r="G407" s="83" t="s">
        <v>16</v>
      </c>
      <c r="H407" s="122" t="s">
        <v>1339</v>
      </c>
      <c r="I407" s="124">
        <v>-19717</v>
      </c>
      <c r="J407" s="85">
        <v>0</v>
      </c>
      <c r="K407" s="85">
        <f>ROUND(I407*8%,0)</f>
        <v>-1577</v>
      </c>
      <c r="L407" s="85">
        <f>I407+K407</f>
        <v>-21294</v>
      </c>
      <c r="M407" s="95">
        <f>L407</f>
        <v>-21294</v>
      </c>
    </row>
    <row r="408" spans="1:15" ht="20.100000000000001" customHeight="1" x14ac:dyDescent="0.2">
      <c r="A408" s="76" t="s">
        <v>559</v>
      </c>
      <c r="B408" s="54">
        <f t="shared" ref="B408:B462" si="16">MONTH(E408)</f>
        <v>5</v>
      </c>
      <c r="C408" s="94"/>
      <c r="D408" s="83" t="s">
        <v>1677</v>
      </c>
      <c r="E408" s="123">
        <v>46147</v>
      </c>
      <c r="F408" s="83" t="s">
        <v>787</v>
      </c>
      <c r="G408" s="83" t="s">
        <v>16</v>
      </c>
      <c r="H408" s="122" t="s">
        <v>1340</v>
      </c>
      <c r="I408" s="124">
        <v>-39434</v>
      </c>
      <c r="J408" s="85">
        <v>0</v>
      </c>
      <c r="K408" s="85">
        <f t="shared" ref="K408:K462" si="17">ROUND(I408*8%,0)</f>
        <v>-3155</v>
      </c>
      <c r="L408" s="85">
        <f t="shared" ref="L408:L462" si="18">I408+K408</f>
        <v>-42589</v>
      </c>
      <c r="M408" s="95">
        <f t="shared" ref="M408:M462" si="19">L408</f>
        <v>-42589</v>
      </c>
    </row>
    <row r="409" spans="1:15" ht="20.100000000000001" customHeight="1" x14ac:dyDescent="0.2">
      <c r="A409" s="76" t="s">
        <v>559</v>
      </c>
      <c r="B409" s="54">
        <f t="shared" si="16"/>
        <v>5</v>
      </c>
      <c r="C409" s="94"/>
      <c r="D409" s="83" t="s">
        <v>1741</v>
      </c>
      <c r="E409" s="126">
        <v>46152</v>
      </c>
      <c r="F409" s="83" t="s">
        <v>787</v>
      </c>
      <c r="G409" s="83" t="s">
        <v>16</v>
      </c>
      <c r="H409" s="125" t="s">
        <v>1342</v>
      </c>
      <c r="I409" s="127">
        <v>-39434</v>
      </c>
      <c r="J409" s="85">
        <v>0</v>
      </c>
      <c r="K409" s="85">
        <f t="shared" si="17"/>
        <v>-3155</v>
      </c>
      <c r="L409" s="85">
        <f t="shared" si="18"/>
        <v>-42589</v>
      </c>
      <c r="M409" s="95">
        <f t="shared" si="19"/>
        <v>-42589</v>
      </c>
    </row>
    <row r="410" spans="1:15" ht="20.100000000000001" customHeight="1" x14ac:dyDescent="0.2">
      <c r="A410" s="76" t="s">
        <v>559</v>
      </c>
      <c r="B410" s="54">
        <f t="shared" si="16"/>
        <v>5</v>
      </c>
      <c r="C410" s="94"/>
      <c r="D410" s="83" t="s">
        <v>1727</v>
      </c>
      <c r="E410" s="126">
        <v>46154</v>
      </c>
      <c r="F410" s="83" t="s">
        <v>787</v>
      </c>
      <c r="G410" s="83" t="s">
        <v>16</v>
      </c>
      <c r="H410" s="125" t="s">
        <v>1344</v>
      </c>
      <c r="I410" s="127">
        <v>-39434</v>
      </c>
      <c r="J410" s="85">
        <v>0</v>
      </c>
      <c r="K410" s="85">
        <f t="shared" si="17"/>
        <v>-3155</v>
      </c>
      <c r="L410" s="85">
        <f t="shared" si="18"/>
        <v>-42589</v>
      </c>
      <c r="M410" s="95">
        <f t="shared" si="19"/>
        <v>-42589</v>
      </c>
    </row>
    <row r="411" spans="1:15" ht="20.100000000000001" customHeight="1" x14ac:dyDescent="0.2">
      <c r="A411" s="76" t="s">
        <v>559</v>
      </c>
      <c r="B411" s="54">
        <f t="shared" si="16"/>
        <v>5</v>
      </c>
      <c r="C411" s="94"/>
      <c r="D411" s="83" t="s">
        <v>1651</v>
      </c>
      <c r="E411" s="123">
        <v>46173</v>
      </c>
      <c r="F411" s="83" t="s">
        <v>787</v>
      </c>
      <c r="G411" s="83" t="s">
        <v>16</v>
      </c>
      <c r="H411" s="122" t="s">
        <v>1346</v>
      </c>
      <c r="I411" s="124">
        <v>-39434</v>
      </c>
      <c r="J411" s="85">
        <v>0</v>
      </c>
      <c r="K411" s="85">
        <f t="shared" si="17"/>
        <v>-3155</v>
      </c>
      <c r="L411" s="85">
        <f t="shared" si="18"/>
        <v>-42589</v>
      </c>
      <c r="M411" s="95">
        <f t="shared" si="19"/>
        <v>-42589</v>
      </c>
    </row>
    <row r="412" spans="1:15" ht="20.100000000000001" customHeight="1" x14ac:dyDescent="0.2">
      <c r="A412" s="76" t="s">
        <v>559</v>
      </c>
      <c r="B412" s="54">
        <f t="shared" si="16"/>
        <v>5</v>
      </c>
      <c r="C412" s="94"/>
      <c r="D412" s="83" t="s">
        <v>1721</v>
      </c>
      <c r="E412" s="126">
        <v>46157</v>
      </c>
      <c r="F412" s="83" t="s">
        <v>787</v>
      </c>
      <c r="G412" s="83" t="s">
        <v>16</v>
      </c>
      <c r="H412" s="125" t="s">
        <v>1347</v>
      </c>
      <c r="I412" s="127">
        <v>-37664</v>
      </c>
      <c r="J412" s="85">
        <v>0</v>
      </c>
      <c r="K412" s="85">
        <f t="shared" si="17"/>
        <v>-3013</v>
      </c>
      <c r="L412" s="85">
        <f t="shared" si="18"/>
        <v>-40677</v>
      </c>
      <c r="M412" s="95">
        <f t="shared" si="19"/>
        <v>-40677</v>
      </c>
    </row>
    <row r="413" spans="1:15" ht="20.100000000000001" customHeight="1" x14ac:dyDescent="0.2">
      <c r="A413" s="76" t="s">
        <v>559</v>
      </c>
      <c r="B413" s="54">
        <f t="shared" si="16"/>
        <v>5</v>
      </c>
      <c r="C413" s="94"/>
      <c r="D413" s="83" t="s">
        <v>1655</v>
      </c>
      <c r="E413" s="123">
        <v>46170</v>
      </c>
      <c r="F413" s="83" t="s">
        <v>787</v>
      </c>
      <c r="G413" s="83" t="s">
        <v>16</v>
      </c>
      <c r="H413" s="122" t="s">
        <v>1349</v>
      </c>
      <c r="I413" s="124">
        <v>-19717</v>
      </c>
      <c r="J413" s="85">
        <v>0</v>
      </c>
      <c r="K413" s="85">
        <f t="shared" si="17"/>
        <v>-1577</v>
      </c>
      <c r="L413" s="85">
        <f t="shared" si="18"/>
        <v>-21294</v>
      </c>
      <c r="M413" s="95">
        <f t="shared" si="19"/>
        <v>-21294</v>
      </c>
    </row>
    <row r="414" spans="1:15" ht="20.100000000000001" customHeight="1" x14ac:dyDescent="0.2">
      <c r="A414" s="76" t="s">
        <v>559</v>
      </c>
      <c r="B414" s="54">
        <f t="shared" si="16"/>
        <v>5</v>
      </c>
      <c r="C414" s="94"/>
      <c r="D414" s="83" t="s">
        <v>1653</v>
      </c>
      <c r="E414" s="123">
        <v>46170</v>
      </c>
      <c r="F414" s="83" t="s">
        <v>787</v>
      </c>
      <c r="G414" s="83" t="s">
        <v>16</v>
      </c>
      <c r="H414" s="122" t="s">
        <v>1351</v>
      </c>
      <c r="I414" s="124">
        <v>-37664</v>
      </c>
      <c r="J414" s="85">
        <v>0</v>
      </c>
      <c r="K414" s="85">
        <f t="shared" si="17"/>
        <v>-3013</v>
      </c>
      <c r="L414" s="85">
        <f t="shared" si="18"/>
        <v>-40677</v>
      </c>
      <c r="M414" s="95">
        <f t="shared" si="19"/>
        <v>-40677</v>
      </c>
    </row>
    <row r="415" spans="1:15" ht="20.100000000000001" customHeight="1" x14ac:dyDescent="0.2">
      <c r="A415" s="76" t="s">
        <v>559</v>
      </c>
      <c r="B415" s="54">
        <f t="shared" si="16"/>
        <v>5</v>
      </c>
      <c r="C415" s="94"/>
      <c r="D415" s="83" t="s">
        <v>1755</v>
      </c>
      <c r="E415" s="126">
        <v>46146</v>
      </c>
      <c r="F415" s="83" t="s">
        <v>787</v>
      </c>
      <c r="G415" s="83" t="s">
        <v>16</v>
      </c>
      <c r="H415" s="125" t="s">
        <v>1352</v>
      </c>
      <c r="I415" s="127">
        <v>-37664</v>
      </c>
      <c r="J415" s="85">
        <v>0</v>
      </c>
      <c r="K415" s="85">
        <f t="shared" si="17"/>
        <v>-3013</v>
      </c>
      <c r="L415" s="85">
        <f t="shared" si="18"/>
        <v>-40677</v>
      </c>
      <c r="M415" s="95">
        <f t="shared" si="19"/>
        <v>-40677</v>
      </c>
    </row>
    <row r="416" spans="1:15" ht="20.100000000000001" customHeight="1" x14ac:dyDescent="0.2">
      <c r="A416" s="76" t="s">
        <v>559</v>
      </c>
      <c r="B416" s="54">
        <f t="shared" si="16"/>
        <v>5</v>
      </c>
      <c r="C416" s="94"/>
      <c r="D416" s="83" t="s">
        <v>1753</v>
      </c>
      <c r="E416" s="126">
        <v>46146</v>
      </c>
      <c r="F416" s="83" t="s">
        <v>787</v>
      </c>
      <c r="G416" s="83" t="s">
        <v>16</v>
      </c>
      <c r="H416" s="125" t="s">
        <v>1354</v>
      </c>
      <c r="I416" s="127">
        <v>-19717</v>
      </c>
      <c r="J416" s="85">
        <v>0</v>
      </c>
      <c r="K416" s="85">
        <f t="shared" si="17"/>
        <v>-1577</v>
      </c>
      <c r="L416" s="85">
        <f t="shared" si="18"/>
        <v>-21294</v>
      </c>
      <c r="M416" s="95">
        <f t="shared" si="19"/>
        <v>-21294</v>
      </c>
    </row>
    <row r="417" spans="1:13" ht="20.100000000000001" customHeight="1" x14ac:dyDescent="0.2">
      <c r="A417" s="76" t="s">
        <v>559</v>
      </c>
      <c r="B417" s="54">
        <f t="shared" si="16"/>
        <v>5</v>
      </c>
      <c r="C417" s="94"/>
      <c r="D417" s="83" t="s">
        <v>1735</v>
      </c>
      <c r="E417" s="126">
        <v>46153</v>
      </c>
      <c r="F417" s="83" t="s">
        <v>787</v>
      </c>
      <c r="G417" s="83" t="s">
        <v>16</v>
      </c>
      <c r="H417" s="125" t="s">
        <v>1355</v>
      </c>
      <c r="I417" s="127">
        <v>-106116</v>
      </c>
      <c r="J417" s="85">
        <v>0</v>
      </c>
      <c r="K417" s="85">
        <f t="shared" si="17"/>
        <v>-8489</v>
      </c>
      <c r="L417" s="85">
        <f t="shared" si="18"/>
        <v>-114605</v>
      </c>
      <c r="M417" s="95">
        <f t="shared" si="19"/>
        <v>-114605</v>
      </c>
    </row>
    <row r="418" spans="1:13" ht="20.100000000000001" customHeight="1" x14ac:dyDescent="0.2">
      <c r="A418" s="76" t="s">
        <v>559</v>
      </c>
      <c r="B418" s="54">
        <f t="shared" si="16"/>
        <v>5</v>
      </c>
      <c r="C418" s="94"/>
      <c r="D418" s="83" t="s">
        <v>1733</v>
      </c>
      <c r="E418" s="126">
        <v>46153</v>
      </c>
      <c r="F418" s="83" t="s">
        <v>787</v>
      </c>
      <c r="G418" s="83" t="s">
        <v>16</v>
      </c>
      <c r="H418" s="125" t="s">
        <v>1357</v>
      </c>
      <c r="I418" s="127">
        <v>-106116</v>
      </c>
      <c r="J418" s="85">
        <v>0</v>
      </c>
      <c r="K418" s="85">
        <f t="shared" si="17"/>
        <v>-8489</v>
      </c>
      <c r="L418" s="85">
        <f t="shared" si="18"/>
        <v>-114605</v>
      </c>
      <c r="M418" s="95">
        <f t="shared" si="19"/>
        <v>-114605</v>
      </c>
    </row>
    <row r="419" spans="1:13" ht="20.100000000000001" customHeight="1" x14ac:dyDescent="0.2">
      <c r="A419" s="76" t="s">
        <v>559</v>
      </c>
      <c r="B419" s="54">
        <f t="shared" si="16"/>
        <v>5</v>
      </c>
      <c r="C419" s="94"/>
      <c r="D419" s="83" t="s">
        <v>1731</v>
      </c>
      <c r="E419" s="126">
        <v>46153</v>
      </c>
      <c r="F419" s="83" t="s">
        <v>787</v>
      </c>
      <c r="G419" s="83" t="s">
        <v>16</v>
      </c>
      <c r="H419" s="125" t="s">
        <v>1358</v>
      </c>
      <c r="I419" s="127">
        <v>-106116</v>
      </c>
      <c r="J419" s="85">
        <v>0</v>
      </c>
      <c r="K419" s="85">
        <f t="shared" si="17"/>
        <v>-8489</v>
      </c>
      <c r="L419" s="85">
        <f t="shared" si="18"/>
        <v>-114605</v>
      </c>
      <c r="M419" s="95">
        <f t="shared" si="19"/>
        <v>-114605</v>
      </c>
    </row>
    <row r="420" spans="1:13" ht="20.100000000000001" customHeight="1" x14ac:dyDescent="0.2">
      <c r="A420" s="76" t="s">
        <v>559</v>
      </c>
      <c r="B420" s="54">
        <f t="shared" si="16"/>
        <v>5</v>
      </c>
      <c r="C420" s="94"/>
      <c r="D420" s="83" t="s">
        <v>1847</v>
      </c>
      <c r="E420" s="123">
        <v>46148</v>
      </c>
      <c r="F420" s="83" t="s">
        <v>787</v>
      </c>
      <c r="G420" s="83" t="s">
        <v>16</v>
      </c>
      <c r="H420" s="122" t="s">
        <v>1359</v>
      </c>
      <c r="I420" s="124">
        <v>-39434</v>
      </c>
      <c r="J420" s="85">
        <v>0</v>
      </c>
      <c r="K420" s="85">
        <f t="shared" si="17"/>
        <v>-3155</v>
      </c>
      <c r="L420" s="85">
        <f t="shared" si="18"/>
        <v>-42589</v>
      </c>
      <c r="M420" s="95">
        <f t="shared" si="19"/>
        <v>-42589</v>
      </c>
    </row>
    <row r="421" spans="1:13" ht="20.100000000000001" customHeight="1" x14ac:dyDescent="0.2">
      <c r="A421" s="76" t="s">
        <v>559</v>
      </c>
      <c r="B421" s="54">
        <f t="shared" si="16"/>
        <v>5</v>
      </c>
      <c r="C421" s="94"/>
      <c r="D421" s="83" t="s">
        <v>1847</v>
      </c>
      <c r="E421" s="123">
        <v>46148</v>
      </c>
      <c r="F421" s="83" t="s">
        <v>787</v>
      </c>
      <c r="G421" s="83" t="s">
        <v>16</v>
      </c>
      <c r="H421" s="122" t="s">
        <v>1359</v>
      </c>
      <c r="I421" s="124">
        <v>-37664</v>
      </c>
      <c r="J421" s="85">
        <v>0</v>
      </c>
      <c r="K421" s="85">
        <f t="shared" si="17"/>
        <v>-3013</v>
      </c>
      <c r="L421" s="85">
        <f t="shared" si="18"/>
        <v>-40677</v>
      </c>
      <c r="M421" s="95">
        <f t="shared" si="19"/>
        <v>-40677</v>
      </c>
    </row>
    <row r="422" spans="1:13" ht="20.100000000000001" customHeight="1" x14ac:dyDescent="0.2">
      <c r="A422" s="76" t="s">
        <v>559</v>
      </c>
      <c r="B422" s="54">
        <f t="shared" si="16"/>
        <v>5</v>
      </c>
      <c r="C422" s="94"/>
      <c r="D422" s="83" t="s">
        <v>1663</v>
      </c>
      <c r="E422" s="123">
        <v>46160</v>
      </c>
      <c r="F422" s="83" t="s">
        <v>787</v>
      </c>
      <c r="G422" s="83" t="s">
        <v>16</v>
      </c>
      <c r="H422" s="122" t="s">
        <v>1360</v>
      </c>
      <c r="I422" s="124">
        <v>-37664</v>
      </c>
      <c r="J422" s="85">
        <v>0</v>
      </c>
      <c r="K422" s="85">
        <f t="shared" si="17"/>
        <v>-3013</v>
      </c>
      <c r="L422" s="85">
        <f t="shared" si="18"/>
        <v>-40677</v>
      </c>
      <c r="M422" s="95">
        <f t="shared" si="19"/>
        <v>-40677</v>
      </c>
    </row>
    <row r="423" spans="1:13" ht="20.100000000000001" customHeight="1" x14ac:dyDescent="0.2">
      <c r="A423" s="76" t="s">
        <v>559</v>
      </c>
      <c r="B423" s="54">
        <f t="shared" si="16"/>
        <v>5</v>
      </c>
      <c r="C423" s="94"/>
      <c r="D423" s="83" t="s">
        <v>1661</v>
      </c>
      <c r="E423" s="123">
        <v>46160</v>
      </c>
      <c r="F423" s="83" t="s">
        <v>787</v>
      </c>
      <c r="G423" s="83" t="s">
        <v>16</v>
      </c>
      <c r="H423" s="122" t="s">
        <v>1361</v>
      </c>
      <c r="I423" s="124">
        <v>-98585</v>
      </c>
      <c r="J423" s="85">
        <v>0</v>
      </c>
      <c r="K423" s="85">
        <f t="shared" si="17"/>
        <v>-7887</v>
      </c>
      <c r="L423" s="85">
        <f t="shared" si="18"/>
        <v>-106472</v>
      </c>
      <c r="M423" s="95">
        <f t="shared" si="19"/>
        <v>-106472</v>
      </c>
    </row>
    <row r="424" spans="1:13" ht="20.100000000000001" customHeight="1" x14ac:dyDescent="0.2">
      <c r="A424" s="76" t="s">
        <v>559</v>
      </c>
      <c r="B424" s="54">
        <f t="shared" si="16"/>
        <v>5</v>
      </c>
      <c r="C424" s="94"/>
      <c r="D424" s="83" t="s">
        <v>1659</v>
      </c>
      <c r="E424" s="123">
        <v>46163</v>
      </c>
      <c r="F424" s="83" t="s">
        <v>787</v>
      </c>
      <c r="G424" s="83" t="s">
        <v>16</v>
      </c>
      <c r="H424" s="122" t="s">
        <v>1363</v>
      </c>
      <c r="I424" s="124">
        <v>-106116</v>
      </c>
      <c r="J424" s="85">
        <v>0</v>
      </c>
      <c r="K424" s="85">
        <f t="shared" si="17"/>
        <v>-8489</v>
      </c>
      <c r="L424" s="85">
        <f t="shared" si="18"/>
        <v>-114605</v>
      </c>
      <c r="M424" s="95">
        <f t="shared" si="19"/>
        <v>-114605</v>
      </c>
    </row>
    <row r="425" spans="1:13" ht="20.100000000000001" customHeight="1" x14ac:dyDescent="0.2">
      <c r="A425" s="76" t="s">
        <v>559</v>
      </c>
      <c r="B425" s="54">
        <f t="shared" si="16"/>
        <v>5</v>
      </c>
      <c r="C425" s="94"/>
      <c r="D425" s="83" t="s">
        <v>1717</v>
      </c>
      <c r="E425" s="126">
        <v>46158</v>
      </c>
      <c r="F425" s="83" t="s">
        <v>787</v>
      </c>
      <c r="G425" s="83" t="s">
        <v>16</v>
      </c>
      <c r="H425" s="125" t="s">
        <v>1364</v>
      </c>
      <c r="I425" s="127">
        <v>-39434</v>
      </c>
      <c r="J425" s="85">
        <v>0</v>
      </c>
      <c r="K425" s="85">
        <f t="shared" si="17"/>
        <v>-3155</v>
      </c>
      <c r="L425" s="85">
        <f t="shared" si="18"/>
        <v>-42589</v>
      </c>
      <c r="M425" s="95">
        <f t="shared" si="19"/>
        <v>-42589</v>
      </c>
    </row>
    <row r="426" spans="1:13" ht="20.100000000000001" customHeight="1" x14ac:dyDescent="0.2">
      <c r="A426" s="76" t="s">
        <v>559</v>
      </c>
      <c r="B426" s="54">
        <f t="shared" si="16"/>
        <v>5</v>
      </c>
      <c r="C426" s="94"/>
      <c r="D426" s="83" t="s">
        <v>1673</v>
      </c>
      <c r="E426" s="123">
        <v>46151</v>
      </c>
      <c r="F426" s="83" t="s">
        <v>787</v>
      </c>
      <c r="G426" s="83" t="s">
        <v>16</v>
      </c>
      <c r="H426" s="122" t="s">
        <v>1365</v>
      </c>
      <c r="I426" s="124">
        <v>-106116</v>
      </c>
      <c r="J426" s="85">
        <v>0</v>
      </c>
      <c r="K426" s="85">
        <f t="shared" si="17"/>
        <v>-8489</v>
      </c>
      <c r="L426" s="85">
        <f t="shared" si="18"/>
        <v>-114605</v>
      </c>
      <c r="M426" s="95">
        <f t="shared" si="19"/>
        <v>-114605</v>
      </c>
    </row>
    <row r="427" spans="1:13" ht="20.100000000000001" customHeight="1" x14ac:dyDescent="0.2">
      <c r="A427" s="76" t="s">
        <v>559</v>
      </c>
      <c r="B427" s="54">
        <f t="shared" si="16"/>
        <v>5</v>
      </c>
      <c r="C427" s="94"/>
      <c r="D427" s="83" t="s">
        <v>1743</v>
      </c>
      <c r="E427" s="126">
        <v>46151</v>
      </c>
      <c r="F427" s="83" t="s">
        <v>787</v>
      </c>
      <c r="G427" s="83" t="s">
        <v>16</v>
      </c>
      <c r="H427" s="125" t="s">
        <v>1367</v>
      </c>
      <c r="I427" s="127">
        <v>-106116</v>
      </c>
      <c r="J427" s="85">
        <v>0</v>
      </c>
      <c r="K427" s="85">
        <f t="shared" si="17"/>
        <v>-8489</v>
      </c>
      <c r="L427" s="85">
        <f t="shared" si="18"/>
        <v>-114605</v>
      </c>
      <c r="M427" s="95">
        <f t="shared" si="19"/>
        <v>-114605</v>
      </c>
    </row>
    <row r="428" spans="1:13" ht="20.100000000000001" customHeight="1" x14ac:dyDescent="0.2">
      <c r="A428" s="76" t="s">
        <v>559</v>
      </c>
      <c r="B428" s="54">
        <f t="shared" si="16"/>
        <v>5</v>
      </c>
      <c r="C428" s="94"/>
      <c r="D428" s="83" t="s">
        <v>1671</v>
      </c>
      <c r="E428" s="123">
        <v>46157</v>
      </c>
      <c r="F428" s="83" t="s">
        <v>787</v>
      </c>
      <c r="G428" s="83" t="s">
        <v>16</v>
      </c>
      <c r="H428" s="122" t="s">
        <v>1368</v>
      </c>
      <c r="I428" s="124">
        <v>-75328</v>
      </c>
      <c r="J428" s="85">
        <v>0</v>
      </c>
      <c r="K428" s="85">
        <f t="shared" si="17"/>
        <v>-6026</v>
      </c>
      <c r="L428" s="85">
        <f t="shared" si="18"/>
        <v>-81354</v>
      </c>
      <c r="M428" s="95">
        <f t="shared" si="19"/>
        <v>-81354</v>
      </c>
    </row>
    <row r="429" spans="1:13" ht="20.100000000000001" customHeight="1" x14ac:dyDescent="0.2">
      <c r="A429" s="76" t="s">
        <v>559</v>
      </c>
      <c r="B429" s="54">
        <f t="shared" si="16"/>
        <v>5</v>
      </c>
      <c r="C429" s="94"/>
      <c r="D429" s="83" t="s">
        <v>1669</v>
      </c>
      <c r="E429" s="123">
        <v>46157</v>
      </c>
      <c r="F429" s="83" t="s">
        <v>787</v>
      </c>
      <c r="G429" s="83" t="s">
        <v>16</v>
      </c>
      <c r="H429" s="122" t="s">
        <v>1370</v>
      </c>
      <c r="I429" s="124">
        <v>-19717</v>
      </c>
      <c r="J429" s="85">
        <v>0</v>
      </c>
      <c r="K429" s="85">
        <f t="shared" si="17"/>
        <v>-1577</v>
      </c>
      <c r="L429" s="85">
        <f t="shared" si="18"/>
        <v>-21294</v>
      </c>
      <c r="M429" s="95">
        <f t="shared" si="19"/>
        <v>-21294</v>
      </c>
    </row>
    <row r="430" spans="1:13" ht="20.100000000000001" customHeight="1" x14ac:dyDescent="0.2">
      <c r="A430" s="76" t="s">
        <v>559</v>
      </c>
      <c r="B430" s="54">
        <f t="shared" si="16"/>
        <v>5</v>
      </c>
      <c r="C430" s="94"/>
      <c r="D430" s="83" t="s">
        <v>1719</v>
      </c>
      <c r="E430" s="126">
        <v>46157</v>
      </c>
      <c r="F430" s="83" t="s">
        <v>787</v>
      </c>
      <c r="G430" s="83" t="s">
        <v>16</v>
      </c>
      <c r="H430" s="125" t="s">
        <v>1371</v>
      </c>
      <c r="I430" s="127">
        <v>-78868</v>
      </c>
      <c r="J430" s="85">
        <v>0</v>
      </c>
      <c r="K430" s="85">
        <f t="shared" si="17"/>
        <v>-6309</v>
      </c>
      <c r="L430" s="85">
        <f t="shared" si="18"/>
        <v>-85177</v>
      </c>
      <c r="M430" s="95">
        <f t="shared" si="19"/>
        <v>-85177</v>
      </c>
    </row>
    <row r="431" spans="1:13" ht="20.100000000000001" customHeight="1" x14ac:dyDescent="0.2">
      <c r="A431" s="76" t="s">
        <v>559</v>
      </c>
      <c r="B431" s="54">
        <f t="shared" si="16"/>
        <v>5</v>
      </c>
      <c r="C431" s="94"/>
      <c r="D431" s="83" t="s">
        <v>1665</v>
      </c>
      <c r="E431" s="123">
        <v>46159</v>
      </c>
      <c r="F431" s="83" t="s">
        <v>787</v>
      </c>
      <c r="G431" s="83" t="s">
        <v>16</v>
      </c>
      <c r="H431" s="122" t="s">
        <v>1372</v>
      </c>
      <c r="I431" s="124">
        <v>-19717</v>
      </c>
      <c r="J431" s="85">
        <v>0</v>
      </c>
      <c r="K431" s="85">
        <f t="shared" si="17"/>
        <v>-1577</v>
      </c>
      <c r="L431" s="85">
        <f t="shared" si="18"/>
        <v>-21294</v>
      </c>
      <c r="M431" s="95">
        <f t="shared" si="19"/>
        <v>-21294</v>
      </c>
    </row>
    <row r="432" spans="1:13" ht="20.100000000000001" customHeight="1" x14ac:dyDescent="0.2">
      <c r="A432" s="76" t="s">
        <v>559</v>
      </c>
      <c r="B432" s="54">
        <f t="shared" si="16"/>
        <v>5</v>
      </c>
      <c r="C432" s="94"/>
      <c r="D432" s="83" t="s">
        <v>1849</v>
      </c>
      <c r="E432" s="126">
        <v>46146</v>
      </c>
      <c r="F432" s="83" t="s">
        <v>787</v>
      </c>
      <c r="G432" s="83" t="s">
        <v>16</v>
      </c>
      <c r="H432" s="125" t="s">
        <v>1374</v>
      </c>
      <c r="I432" s="127">
        <v>-212232</v>
      </c>
      <c r="J432" s="85">
        <v>0</v>
      </c>
      <c r="K432" s="85">
        <f t="shared" si="17"/>
        <v>-16979</v>
      </c>
      <c r="L432" s="85">
        <f t="shared" si="18"/>
        <v>-229211</v>
      </c>
      <c r="M432" s="95">
        <f t="shared" si="19"/>
        <v>-229211</v>
      </c>
    </row>
    <row r="433" spans="1:13" ht="20.100000000000001" customHeight="1" x14ac:dyDescent="0.2">
      <c r="A433" s="76" t="s">
        <v>559</v>
      </c>
      <c r="B433" s="54">
        <f t="shared" si="16"/>
        <v>5</v>
      </c>
      <c r="C433" s="94"/>
      <c r="D433" s="83" t="s">
        <v>1687</v>
      </c>
      <c r="E433" s="123">
        <v>46145</v>
      </c>
      <c r="F433" s="83" t="s">
        <v>787</v>
      </c>
      <c r="G433" s="83" t="s">
        <v>16</v>
      </c>
      <c r="H433" s="122" t="s">
        <v>1376</v>
      </c>
      <c r="I433" s="124">
        <v>-75328</v>
      </c>
      <c r="J433" s="85">
        <v>0</v>
      </c>
      <c r="K433" s="85">
        <f t="shared" si="17"/>
        <v>-6026</v>
      </c>
      <c r="L433" s="85">
        <f t="shared" si="18"/>
        <v>-81354</v>
      </c>
      <c r="M433" s="95">
        <f t="shared" si="19"/>
        <v>-81354</v>
      </c>
    </row>
    <row r="434" spans="1:13" ht="20.100000000000001" customHeight="1" x14ac:dyDescent="0.2">
      <c r="A434" s="76" t="s">
        <v>559</v>
      </c>
      <c r="B434" s="54">
        <f t="shared" si="16"/>
        <v>5</v>
      </c>
      <c r="C434" s="94"/>
      <c r="D434" s="83" t="s">
        <v>1685</v>
      </c>
      <c r="E434" s="123">
        <v>46145</v>
      </c>
      <c r="F434" s="83" t="s">
        <v>787</v>
      </c>
      <c r="G434" s="83" t="s">
        <v>16</v>
      </c>
      <c r="H434" s="122" t="s">
        <v>1377</v>
      </c>
      <c r="I434" s="124">
        <v>-19717</v>
      </c>
      <c r="J434" s="85">
        <v>0</v>
      </c>
      <c r="K434" s="85">
        <f t="shared" si="17"/>
        <v>-1577</v>
      </c>
      <c r="L434" s="85">
        <f t="shared" si="18"/>
        <v>-21294</v>
      </c>
      <c r="M434" s="95">
        <f t="shared" si="19"/>
        <v>-21294</v>
      </c>
    </row>
    <row r="435" spans="1:13" ht="20.100000000000001" customHeight="1" x14ac:dyDescent="0.2">
      <c r="A435" s="76" t="s">
        <v>559</v>
      </c>
      <c r="B435" s="54">
        <f t="shared" si="16"/>
        <v>5</v>
      </c>
      <c r="C435" s="94"/>
      <c r="D435" s="83" t="s">
        <v>1709</v>
      </c>
      <c r="E435" s="126">
        <v>46168</v>
      </c>
      <c r="F435" s="83" t="s">
        <v>787</v>
      </c>
      <c r="G435" s="83" t="s">
        <v>16</v>
      </c>
      <c r="H435" s="125" t="s">
        <v>1378</v>
      </c>
      <c r="I435" s="127">
        <v>-75328</v>
      </c>
      <c r="J435" s="85">
        <v>0</v>
      </c>
      <c r="K435" s="85">
        <f t="shared" si="17"/>
        <v>-6026</v>
      </c>
      <c r="L435" s="85">
        <f t="shared" si="18"/>
        <v>-81354</v>
      </c>
      <c r="M435" s="95">
        <f t="shared" si="19"/>
        <v>-81354</v>
      </c>
    </row>
    <row r="436" spans="1:13" ht="20.100000000000001" customHeight="1" x14ac:dyDescent="0.2">
      <c r="A436" s="76" t="s">
        <v>559</v>
      </c>
      <c r="B436" s="54">
        <f t="shared" si="16"/>
        <v>5</v>
      </c>
      <c r="C436" s="94"/>
      <c r="D436" s="83" t="s">
        <v>1667</v>
      </c>
      <c r="E436" s="123">
        <v>46157</v>
      </c>
      <c r="F436" s="83" t="s">
        <v>787</v>
      </c>
      <c r="G436" s="83" t="s">
        <v>16</v>
      </c>
      <c r="H436" s="122" t="s">
        <v>1379</v>
      </c>
      <c r="I436" s="124">
        <v>-106116</v>
      </c>
      <c r="J436" s="85">
        <v>0</v>
      </c>
      <c r="K436" s="85">
        <f t="shared" si="17"/>
        <v>-8489</v>
      </c>
      <c r="L436" s="85">
        <f t="shared" si="18"/>
        <v>-114605</v>
      </c>
      <c r="M436" s="95">
        <f t="shared" si="19"/>
        <v>-114605</v>
      </c>
    </row>
    <row r="437" spans="1:13" ht="20.100000000000001" customHeight="1" x14ac:dyDescent="0.2">
      <c r="A437" s="76" t="s">
        <v>559</v>
      </c>
      <c r="B437" s="54">
        <f t="shared" si="16"/>
        <v>5</v>
      </c>
      <c r="C437" s="94"/>
      <c r="D437" s="83" t="s">
        <v>1845</v>
      </c>
      <c r="E437" s="126">
        <v>46172</v>
      </c>
      <c r="F437" s="83" t="s">
        <v>787</v>
      </c>
      <c r="G437" s="83" t="s">
        <v>16</v>
      </c>
      <c r="H437" s="125" t="s">
        <v>1380</v>
      </c>
      <c r="I437" s="127">
        <v>-106116</v>
      </c>
      <c r="J437" s="85">
        <v>0</v>
      </c>
      <c r="K437" s="85">
        <f t="shared" si="17"/>
        <v>-8489</v>
      </c>
      <c r="L437" s="85">
        <f t="shared" si="18"/>
        <v>-114605</v>
      </c>
      <c r="M437" s="95">
        <f t="shared" si="19"/>
        <v>-114605</v>
      </c>
    </row>
    <row r="438" spans="1:13" ht="20.100000000000001" customHeight="1" x14ac:dyDescent="0.2">
      <c r="A438" s="76" t="s">
        <v>559</v>
      </c>
      <c r="B438" s="54">
        <f t="shared" si="16"/>
        <v>5</v>
      </c>
      <c r="C438" s="94"/>
      <c r="D438" s="83" t="s">
        <v>1703</v>
      </c>
      <c r="E438" s="126">
        <v>46172</v>
      </c>
      <c r="F438" s="83" t="s">
        <v>787</v>
      </c>
      <c r="G438" s="83" t="s">
        <v>16</v>
      </c>
      <c r="H438" s="125" t="s">
        <v>1381</v>
      </c>
      <c r="I438" s="127">
        <v>-19717</v>
      </c>
      <c r="J438" s="85">
        <v>0</v>
      </c>
      <c r="K438" s="85">
        <f t="shared" si="17"/>
        <v>-1577</v>
      </c>
      <c r="L438" s="85">
        <f t="shared" si="18"/>
        <v>-21294</v>
      </c>
      <c r="M438" s="95">
        <f t="shared" si="19"/>
        <v>-21294</v>
      </c>
    </row>
    <row r="439" spans="1:13" ht="20.100000000000001" customHeight="1" x14ac:dyDescent="0.2">
      <c r="A439" s="76" t="s">
        <v>559</v>
      </c>
      <c r="B439" s="54">
        <f t="shared" si="16"/>
        <v>5</v>
      </c>
      <c r="C439" s="94"/>
      <c r="D439" s="83" t="s">
        <v>1701</v>
      </c>
      <c r="E439" s="126">
        <v>46172</v>
      </c>
      <c r="F439" s="83" t="s">
        <v>787</v>
      </c>
      <c r="G439" s="83" t="s">
        <v>16</v>
      </c>
      <c r="H439" s="125" t="s">
        <v>1382</v>
      </c>
      <c r="I439" s="127">
        <v>-59151</v>
      </c>
      <c r="J439" s="85">
        <v>0</v>
      </c>
      <c r="K439" s="85">
        <f t="shared" si="17"/>
        <v>-4732</v>
      </c>
      <c r="L439" s="85">
        <f t="shared" si="18"/>
        <v>-63883</v>
      </c>
      <c r="M439" s="95">
        <f t="shared" si="19"/>
        <v>-63883</v>
      </c>
    </row>
    <row r="440" spans="1:13" ht="20.100000000000001" customHeight="1" x14ac:dyDescent="0.2">
      <c r="A440" s="76" t="s">
        <v>559</v>
      </c>
      <c r="B440" s="54">
        <f t="shared" si="16"/>
        <v>5</v>
      </c>
      <c r="C440" s="94"/>
      <c r="D440" s="83" t="s">
        <v>1683</v>
      </c>
      <c r="E440" s="123">
        <v>46145</v>
      </c>
      <c r="F440" s="83" t="s">
        <v>787</v>
      </c>
      <c r="G440" s="83" t="s">
        <v>16</v>
      </c>
      <c r="H440" s="122" t="s">
        <v>1383</v>
      </c>
      <c r="I440" s="124">
        <v>-37664</v>
      </c>
      <c r="J440" s="85">
        <v>0</v>
      </c>
      <c r="K440" s="85">
        <f t="shared" si="17"/>
        <v>-3013</v>
      </c>
      <c r="L440" s="85">
        <f t="shared" si="18"/>
        <v>-40677</v>
      </c>
      <c r="M440" s="95">
        <f t="shared" si="19"/>
        <v>-40677</v>
      </c>
    </row>
    <row r="441" spans="1:13" ht="20.100000000000001" customHeight="1" x14ac:dyDescent="0.2">
      <c r="A441" s="76" t="s">
        <v>559</v>
      </c>
      <c r="B441" s="54">
        <f t="shared" si="16"/>
        <v>5</v>
      </c>
      <c r="C441" s="94"/>
      <c r="D441" s="83" t="s">
        <v>1713</v>
      </c>
      <c r="E441" s="126">
        <v>46163</v>
      </c>
      <c r="F441" s="83" t="s">
        <v>787</v>
      </c>
      <c r="G441" s="83" t="s">
        <v>16</v>
      </c>
      <c r="H441" s="125" t="s">
        <v>1384</v>
      </c>
      <c r="I441" s="127">
        <v>-19717</v>
      </c>
      <c r="J441" s="85">
        <v>0</v>
      </c>
      <c r="K441" s="85">
        <f t="shared" si="17"/>
        <v>-1577</v>
      </c>
      <c r="L441" s="85">
        <f t="shared" si="18"/>
        <v>-21294</v>
      </c>
      <c r="M441" s="95">
        <f t="shared" si="19"/>
        <v>-21294</v>
      </c>
    </row>
    <row r="442" spans="1:13" ht="20.100000000000001" customHeight="1" x14ac:dyDescent="0.2">
      <c r="A442" s="76" t="s">
        <v>559</v>
      </c>
      <c r="B442" s="54">
        <f t="shared" si="16"/>
        <v>5</v>
      </c>
      <c r="C442" s="94"/>
      <c r="D442" s="83" t="s">
        <v>1705</v>
      </c>
      <c r="E442" s="126">
        <v>46171</v>
      </c>
      <c r="F442" s="83" t="s">
        <v>787</v>
      </c>
      <c r="G442" s="83" t="s">
        <v>16</v>
      </c>
      <c r="H442" s="125" t="s">
        <v>1385</v>
      </c>
      <c r="I442" s="127">
        <v>-19717</v>
      </c>
      <c r="J442" s="85">
        <v>0</v>
      </c>
      <c r="K442" s="85">
        <f t="shared" si="17"/>
        <v>-1577</v>
      </c>
      <c r="L442" s="85">
        <f t="shared" si="18"/>
        <v>-21294</v>
      </c>
      <c r="M442" s="95">
        <f t="shared" si="19"/>
        <v>-21294</v>
      </c>
    </row>
    <row r="443" spans="1:13" ht="20.100000000000001" customHeight="1" x14ac:dyDescent="0.2">
      <c r="A443" s="76" t="s">
        <v>559</v>
      </c>
      <c r="B443" s="54">
        <f t="shared" si="16"/>
        <v>5</v>
      </c>
      <c r="C443" s="94"/>
      <c r="D443" s="83" t="s">
        <v>1725</v>
      </c>
      <c r="E443" s="126">
        <v>46154</v>
      </c>
      <c r="F443" s="83" t="s">
        <v>787</v>
      </c>
      <c r="G443" s="83" t="s">
        <v>16</v>
      </c>
      <c r="H443" s="125" t="s">
        <v>1387</v>
      </c>
      <c r="I443" s="127">
        <v>-106116</v>
      </c>
      <c r="J443" s="85">
        <v>0</v>
      </c>
      <c r="K443" s="85">
        <f t="shared" si="17"/>
        <v>-8489</v>
      </c>
      <c r="L443" s="85">
        <f t="shared" si="18"/>
        <v>-114605</v>
      </c>
      <c r="M443" s="95">
        <f t="shared" si="19"/>
        <v>-114605</v>
      </c>
    </row>
    <row r="444" spans="1:13" ht="20.100000000000001" customHeight="1" x14ac:dyDescent="0.2">
      <c r="A444" s="76" t="s">
        <v>559</v>
      </c>
      <c r="B444" s="54">
        <f t="shared" si="16"/>
        <v>5</v>
      </c>
      <c r="C444" s="94"/>
      <c r="D444" s="83" t="s">
        <v>1747</v>
      </c>
      <c r="E444" s="126">
        <v>46149</v>
      </c>
      <c r="F444" s="83" t="s">
        <v>787</v>
      </c>
      <c r="G444" s="83" t="s">
        <v>16</v>
      </c>
      <c r="H444" s="125" t="s">
        <v>1389</v>
      </c>
      <c r="I444" s="127">
        <v>-75328</v>
      </c>
      <c r="J444" s="85">
        <v>0</v>
      </c>
      <c r="K444" s="85">
        <f t="shared" si="17"/>
        <v>-6026</v>
      </c>
      <c r="L444" s="85">
        <f t="shared" si="18"/>
        <v>-81354</v>
      </c>
      <c r="M444" s="95">
        <f t="shared" si="19"/>
        <v>-81354</v>
      </c>
    </row>
    <row r="445" spans="1:13" ht="20.100000000000001" customHeight="1" x14ac:dyDescent="0.2">
      <c r="A445" s="76" t="s">
        <v>559</v>
      </c>
      <c r="B445" s="54">
        <f t="shared" si="16"/>
        <v>5</v>
      </c>
      <c r="C445" s="94"/>
      <c r="D445" s="83" t="s">
        <v>1745</v>
      </c>
      <c r="E445" s="126">
        <v>46149</v>
      </c>
      <c r="F445" s="83" t="s">
        <v>787</v>
      </c>
      <c r="G445" s="83" t="s">
        <v>16</v>
      </c>
      <c r="H445" s="125" t="s">
        <v>1391</v>
      </c>
      <c r="I445" s="127">
        <v>-37664</v>
      </c>
      <c r="J445" s="85">
        <v>0</v>
      </c>
      <c r="K445" s="85">
        <f t="shared" si="17"/>
        <v>-3013</v>
      </c>
      <c r="L445" s="85">
        <f t="shared" si="18"/>
        <v>-40677</v>
      </c>
      <c r="M445" s="95">
        <f t="shared" si="19"/>
        <v>-40677</v>
      </c>
    </row>
    <row r="446" spans="1:13" ht="20.100000000000001" customHeight="1" x14ac:dyDescent="0.2">
      <c r="A446" s="76" t="s">
        <v>559</v>
      </c>
      <c r="B446" s="54">
        <f t="shared" si="16"/>
        <v>5</v>
      </c>
      <c r="C446" s="94"/>
      <c r="D446" s="83" t="s">
        <v>1697</v>
      </c>
      <c r="E446" s="123">
        <v>46144</v>
      </c>
      <c r="F446" s="83" t="s">
        <v>787</v>
      </c>
      <c r="G446" s="83" t="s">
        <v>16</v>
      </c>
      <c r="H446" s="122" t="s">
        <v>1392</v>
      </c>
      <c r="I446" s="124">
        <v>-37664</v>
      </c>
      <c r="J446" s="85">
        <v>0</v>
      </c>
      <c r="K446" s="85">
        <f t="shared" si="17"/>
        <v>-3013</v>
      </c>
      <c r="L446" s="85">
        <f t="shared" si="18"/>
        <v>-40677</v>
      </c>
      <c r="M446" s="95">
        <f t="shared" si="19"/>
        <v>-40677</v>
      </c>
    </row>
    <row r="447" spans="1:13" ht="20.100000000000001" customHeight="1" x14ac:dyDescent="0.2">
      <c r="A447" s="76" t="s">
        <v>559</v>
      </c>
      <c r="B447" s="54">
        <f t="shared" si="16"/>
        <v>5</v>
      </c>
      <c r="C447" s="94"/>
      <c r="D447" s="83" t="s">
        <v>1695</v>
      </c>
      <c r="E447" s="123">
        <v>46144</v>
      </c>
      <c r="F447" s="83" t="s">
        <v>787</v>
      </c>
      <c r="G447" s="83" t="s">
        <v>16</v>
      </c>
      <c r="H447" s="122" t="s">
        <v>1393</v>
      </c>
      <c r="I447" s="124">
        <v>-19717</v>
      </c>
      <c r="J447" s="85">
        <v>0</v>
      </c>
      <c r="K447" s="85">
        <f t="shared" si="17"/>
        <v>-1577</v>
      </c>
      <c r="L447" s="85">
        <f t="shared" si="18"/>
        <v>-21294</v>
      </c>
      <c r="M447" s="95">
        <f t="shared" si="19"/>
        <v>-21294</v>
      </c>
    </row>
    <row r="448" spans="1:13" ht="20.100000000000001" customHeight="1" x14ac:dyDescent="0.2">
      <c r="A448" s="76" t="s">
        <v>559</v>
      </c>
      <c r="B448" s="54">
        <f t="shared" si="16"/>
        <v>5</v>
      </c>
      <c r="C448" s="94"/>
      <c r="D448" s="83" t="s">
        <v>1693</v>
      </c>
      <c r="E448" s="123">
        <v>46144</v>
      </c>
      <c r="F448" s="83" t="s">
        <v>787</v>
      </c>
      <c r="G448" s="83" t="s">
        <v>16</v>
      </c>
      <c r="H448" s="122" t="s">
        <v>1394</v>
      </c>
      <c r="I448" s="124">
        <v>-19717</v>
      </c>
      <c r="J448" s="85">
        <v>0</v>
      </c>
      <c r="K448" s="85">
        <f t="shared" si="17"/>
        <v>-1577</v>
      </c>
      <c r="L448" s="85">
        <f t="shared" si="18"/>
        <v>-21294</v>
      </c>
      <c r="M448" s="95">
        <f t="shared" si="19"/>
        <v>-21294</v>
      </c>
    </row>
    <row r="449" spans="1:13" ht="20.100000000000001" customHeight="1" x14ac:dyDescent="0.2">
      <c r="A449" s="76" t="s">
        <v>559</v>
      </c>
      <c r="B449" s="54">
        <f t="shared" si="16"/>
        <v>5</v>
      </c>
      <c r="C449" s="94"/>
      <c r="D449" s="83" t="s">
        <v>1691</v>
      </c>
      <c r="E449" s="123">
        <v>46144</v>
      </c>
      <c r="F449" s="83" t="s">
        <v>787</v>
      </c>
      <c r="G449" s="83" t="s">
        <v>16</v>
      </c>
      <c r="H449" s="122" t="s">
        <v>1395</v>
      </c>
      <c r="I449" s="124">
        <v>-39434</v>
      </c>
      <c r="J449" s="85">
        <v>0</v>
      </c>
      <c r="K449" s="85">
        <f t="shared" si="17"/>
        <v>-3155</v>
      </c>
      <c r="L449" s="85">
        <f t="shared" si="18"/>
        <v>-42589</v>
      </c>
      <c r="M449" s="95">
        <f t="shared" si="19"/>
        <v>-42589</v>
      </c>
    </row>
    <row r="450" spans="1:13" ht="20.100000000000001" customHeight="1" x14ac:dyDescent="0.2">
      <c r="A450" s="76" t="s">
        <v>559</v>
      </c>
      <c r="B450" s="54">
        <f t="shared" si="16"/>
        <v>5</v>
      </c>
      <c r="C450" s="94"/>
      <c r="D450" s="83" t="s">
        <v>1689</v>
      </c>
      <c r="E450" s="123">
        <v>46144</v>
      </c>
      <c r="F450" s="83" t="s">
        <v>787</v>
      </c>
      <c r="G450" s="83" t="s">
        <v>16</v>
      </c>
      <c r="H450" s="122" t="s">
        <v>1396</v>
      </c>
      <c r="I450" s="124">
        <v>-19717</v>
      </c>
      <c r="J450" s="85">
        <v>0</v>
      </c>
      <c r="K450" s="85">
        <f t="shared" si="17"/>
        <v>-1577</v>
      </c>
      <c r="L450" s="85">
        <f t="shared" si="18"/>
        <v>-21294</v>
      </c>
      <c r="M450" s="95">
        <f t="shared" si="19"/>
        <v>-21294</v>
      </c>
    </row>
    <row r="451" spans="1:13" ht="20.100000000000001" customHeight="1" x14ac:dyDescent="0.2">
      <c r="A451" s="76" t="s">
        <v>559</v>
      </c>
      <c r="B451" s="54">
        <f t="shared" si="16"/>
        <v>5</v>
      </c>
      <c r="C451" s="94"/>
      <c r="D451" s="83" t="s">
        <v>1675</v>
      </c>
      <c r="E451" s="123">
        <v>46148</v>
      </c>
      <c r="F451" s="83" t="s">
        <v>787</v>
      </c>
      <c r="G451" s="83" t="s">
        <v>16</v>
      </c>
      <c r="H451" s="122" t="s">
        <v>1397</v>
      </c>
      <c r="I451" s="124">
        <v>-106116</v>
      </c>
      <c r="J451" s="85">
        <v>0</v>
      </c>
      <c r="K451" s="85">
        <f t="shared" si="17"/>
        <v>-8489</v>
      </c>
      <c r="L451" s="85">
        <f t="shared" si="18"/>
        <v>-114605</v>
      </c>
      <c r="M451" s="95">
        <f t="shared" si="19"/>
        <v>-114605</v>
      </c>
    </row>
    <row r="452" spans="1:13" ht="20.100000000000001" customHeight="1" x14ac:dyDescent="0.2">
      <c r="A452" s="76" t="s">
        <v>559</v>
      </c>
      <c r="B452" s="54">
        <f t="shared" si="16"/>
        <v>5</v>
      </c>
      <c r="C452" s="94"/>
      <c r="D452" s="83" t="s">
        <v>1749</v>
      </c>
      <c r="E452" s="126">
        <v>46148</v>
      </c>
      <c r="F452" s="83" t="s">
        <v>787</v>
      </c>
      <c r="G452" s="83" t="s">
        <v>16</v>
      </c>
      <c r="H452" s="125" t="s">
        <v>1399</v>
      </c>
      <c r="I452" s="127">
        <v>-19717</v>
      </c>
      <c r="J452" s="85">
        <v>0</v>
      </c>
      <c r="K452" s="85">
        <f t="shared" si="17"/>
        <v>-1577</v>
      </c>
      <c r="L452" s="85">
        <f t="shared" si="18"/>
        <v>-21294</v>
      </c>
      <c r="M452" s="95">
        <f t="shared" si="19"/>
        <v>-21294</v>
      </c>
    </row>
    <row r="453" spans="1:13" ht="20.100000000000001" customHeight="1" x14ac:dyDescent="0.2">
      <c r="A453" s="76" t="s">
        <v>559</v>
      </c>
      <c r="B453" s="54">
        <f t="shared" si="16"/>
        <v>5</v>
      </c>
      <c r="C453" s="94"/>
      <c r="D453" s="83" t="s">
        <v>1739</v>
      </c>
      <c r="E453" s="126">
        <v>46152</v>
      </c>
      <c r="F453" s="83" t="s">
        <v>787</v>
      </c>
      <c r="G453" s="83" t="s">
        <v>16</v>
      </c>
      <c r="H453" s="125" t="s">
        <v>1400</v>
      </c>
      <c r="I453" s="127">
        <v>-19717</v>
      </c>
      <c r="J453" s="85">
        <v>0</v>
      </c>
      <c r="K453" s="85">
        <f t="shared" si="17"/>
        <v>-1577</v>
      </c>
      <c r="L453" s="85">
        <f t="shared" si="18"/>
        <v>-21294</v>
      </c>
      <c r="M453" s="95">
        <f t="shared" si="19"/>
        <v>-21294</v>
      </c>
    </row>
    <row r="454" spans="1:13" ht="20.100000000000001" customHeight="1" x14ac:dyDescent="0.2">
      <c r="A454" s="76" t="s">
        <v>559</v>
      </c>
      <c r="B454" s="54">
        <f t="shared" si="16"/>
        <v>5</v>
      </c>
      <c r="C454" s="94"/>
      <c r="D454" s="83" t="s">
        <v>1737</v>
      </c>
      <c r="E454" s="126">
        <v>46152</v>
      </c>
      <c r="F454" s="83" t="s">
        <v>787</v>
      </c>
      <c r="G454" s="83" t="s">
        <v>16</v>
      </c>
      <c r="H454" s="125" t="s">
        <v>1402</v>
      </c>
      <c r="I454" s="127">
        <v>-106116</v>
      </c>
      <c r="J454" s="85">
        <v>0</v>
      </c>
      <c r="K454" s="85">
        <f t="shared" si="17"/>
        <v>-8489</v>
      </c>
      <c r="L454" s="85">
        <f t="shared" si="18"/>
        <v>-114605</v>
      </c>
      <c r="M454" s="95">
        <f t="shared" si="19"/>
        <v>-114605</v>
      </c>
    </row>
    <row r="455" spans="1:13" ht="20.100000000000001" customHeight="1" x14ac:dyDescent="0.2">
      <c r="A455" s="76" t="s">
        <v>559</v>
      </c>
      <c r="B455" s="54">
        <f t="shared" si="16"/>
        <v>5</v>
      </c>
      <c r="C455" s="94"/>
      <c r="D455" s="83" t="s">
        <v>1723</v>
      </c>
      <c r="E455" s="126">
        <v>46154</v>
      </c>
      <c r="F455" s="83" t="s">
        <v>787</v>
      </c>
      <c r="G455" s="83" t="s">
        <v>16</v>
      </c>
      <c r="H455" s="125" t="s">
        <v>1403</v>
      </c>
      <c r="I455" s="127">
        <v>-106116</v>
      </c>
      <c r="J455" s="85">
        <v>0</v>
      </c>
      <c r="K455" s="85">
        <f t="shared" si="17"/>
        <v>-8489</v>
      </c>
      <c r="L455" s="85">
        <f t="shared" si="18"/>
        <v>-114605</v>
      </c>
      <c r="M455" s="95">
        <f t="shared" si="19"/>
        <v>-114605</v>
      </c>
    </row>
    <row r="456" spans="1:13" ht="20.100000000000001" customHeight="1" x14ac:dyDescent="0.2">
      <c r="A456" s="76" t="s">
        <v>559</v>
      </c>
      <c r="B456" s="54">
        <f t="shared" si="16"/>
        <v>5</v>
      </c>
      <c r="C456" s="94"/>
      <c r="D456" s="83" t="s">
        <v>1715</v>
      </c>
      <c r="E456" s="126">
        <v>46160</v>
      </c>
      <c r="F456" s="83" t="s">
        <v>787</v>
      </c>
      <c r="G456" s="83" t="s">
        <v>16</v>
      </c>
      <c r="H456" s="125" t="s">
        <v>1404</v>
      </c>
      <c r="I456" s="127">
        <v>-19717</v>
      </c>
      <c r="J456" s="85">
        <v>0</v>
      </c>
      <c r="K456" s="85">
        <f t="shared" si="17"/>
        <v>-1577</v>
      </c>
      <c r="L456" s="85">
        <f t="shared" si="18"/>
        <v>-21294</v>
      </c>
      <c r="M456" s="95">
        <f t="shared" si="19"/>
        <v>-21294</v>
      </c>
    </row>
    <row r="457" spans="1:13" ht="20.100000000000001" customHeight="1" x14ac:dyDescent="0.2">
      <c r="A457" s="76" t="s">
        <v>559</v>
      </c>
      <c r="B457" s="54">
        <f t="shared" si="16"/>
        <v>5</v>
      </c>
      <c r="C457" s="94"/>
      <c r="D457" s="83" t="s">
        <v>1681</v>
      </c>
      <c r="E457" s="123">
        <v>46146</v>
      </c>
      <c r="F457" s="83" t="s">
        <v>787</v>
      </c>
      <c r="G457" s="83" t="s">
        <v>16</v>
      </c>
      <c r="H457" s="122" t="s">
        <v>1405</v>
      </c>
      <c r="I457" s="124">
        <v>-75328</v>
      </c>
      <c r="J457" s="85">
        <v>0</v>
      </c>
      <c r="K457" s="85">
        <f t="shared" si="17"/>
        <v>-6026</v>
      </c>
      <c r="L457" s="85">
        <f t="shared" si="18"/>
        <v>-81354</v>
      </c>
      <c r="M457" s="95">
        <f t="shared" si="19"/>
        <v>-81354</v>
      </c>
    </row>
    <row r="458" spans="1:13" ht="20.100000000000001" customHeight="1" x14ac:dyDescent="0.2">
      <c r="A458" s="76" t="s">
        <v>559</v>
      </c>
      <c r="B458" s="54">
        <f t="shared" si="16"/>
        <v>5</v>
      </c>
      <c r="C458" s="94"/>
      <c r="D458" s="83" t="s">
        <v>1679</v>
      </c>
      <c r="E458" s="123">
        <v>46146</v>
      </c>
      <c r="F458" s="83" t="s">
        <v>787</v>
      </c>
      <c r="G458" s="83" t="s">
        <v>16</v>
      </c>
      <c r="H458" s="122" t="s">
        <v>1406</v>
      </c>
      <c r="I458" s="124">
        <v>-75328</v>
      </c>
      <c r="J458" s="85">
        <v>0</v>
      </c>
      <c r="K458" s="85">
        <f t="shared" si="17"/>
        <v>-6026</v>
      </c>
      <c r="L458" s="85">
        <f t="shared" si="18"/>
        <v>-81354</v>
      </c>
      <c r="M458" s="95">
        <f t="shared" si="19"/>
        <v>-81354</v>
      </c>
    </row>
    <row r="459" spans="1:13" ht="20.100000000000001" customHeight="1" x14ac:dyDescent="0.2">
      <c r="A459" s="76" t="s">
        <v>559</v>
      </c>
      <c r="B459" s="54">
        <f t="shared" si="16"/>
        <v>5</v>
      </c>
      <c r="C459" s="94"/>
      <c r="D459" s="83" t="s">
        <v>1751</v>
      </c>
      <c r="E459" s="126">
        <v>46146</v>
      </c>
      <c r="F459" s="83" t="s">
        <v>787</v>
      </c>
      <c r="G459" s="83" t="s">
        <v>16</v>
      </c>
      <c r="H459" s="125" t="s">
        <v>1407</v>
      </c>
      <c r="I459" s="127">
        <v>-212232</v>
      </c>
      <c r="J459" s="85">
        <v>0</v>
      </c>
      <c r="K459" s="85">
        <f t="shared" si="17"/>
        <v>-16979</v>
      </c>
      <c r="L459" s="85">
        <f t="shared" si="18"/>
        <v>-229211</v>
      </c>
      <c r="M459" s="95">
        <f t="shared" si="19"/>
        <v>-229211</v>
      </c>
    </row>
    <row r="460" spans="1:13" ht="20.100000000000001" customHeight="1" x14ac:dyDescent="0.2">
      <c r="A460" s="76" t="s">
        <v>559</v>
      </c>
      <c r="B460" s="54">
        <f t="shared" si="16"/>
        <v>5</v>
      </c>
      <c r="C460" s="94"/>
      <c r="D460" s="83" t="s">
        <v>1729</v>
      </c>
      <c r="E460" s="126">
        <v>46153</v>
      </c>
      <c r="F460" s="83" t="s">
        <v>787</v>
      </c>
      <c r="G460" s="83" t="s">
        <v>16</v>
      </c>
      <c r="H460" s="125" t="s">
        <v>1408</v>
      </c>
      <c r="I460" s="127">
        <v>-106116</v>
      </c>
      <c r="J460" s="85">
        <v>0</v>
      </c>
      <c r="K460" s="85">
        <f t="shared" si="17"/>
        <v>-8489</v>
      </c>
      <c r="L460" s="85">
        <f t="shared" si="18"/>
        <v>-114605</v>
      </c>
      <c r="M460" s="95">
        <f t="shared" si="19"/>
        <v>-114605</v>
      </c>
    </row>
    <row r="461" spans="1:13" ht="20.100000000000001" customHeight="1" x14ac:dyDescent="0.2">
      <c r="A461" s="76" t="s">
        <v>559</v>
      </c>
      <c r="B461" s="54">
        <f t="shared" si="16"/>
        <v>5</v>
      </c>
      <c r="C461" s="94"/>
      <c r="D461" s="83" t="s">
        <v>1711</v>
      </c>
      <c r="E461" s="126">
        <v>46163</v>
      </c>
      <c r="F461" s="83" t="s">
        <v>787</v>
      </c>
      <c r="G461" s="83" t="s">
        <v>16</v>
      </c>
      <c r="H461" s="125" t="s">
        <v>1409</v>
      </c>
      <c r="I461" s="127">
        <v>-106116</v>
      </c>
      <c r="J461" s="85">
        <v>0</v>
      </c>
      <c r="K461" s="85">
        <f t="shared" si="17"/>
        <v>-8489</v>
      </c>
      <c r="L461" s="85">
        <f t="shared" si="18"/>
        <v>-114605</v>
      </c>
      <c r="M461" s="95">
        <f t="shared" si="19"/>
        <v>-114605</v>
      </c>
    </row>
    <row r="462" spans="1:13" ht="20.100000000000001" customHeight="1" x14ac:dyDescent="0.2">
      <c r="A462" s="76" t="s">
        <v>559</v>
      </c>
      <c r="B462" s="54">
        <f t="shared" si="16"/>
        <v>5</v>
      </c>
      <c r="C462" s="94"/>
      <c r="D462" s="83" t="s">
        <v>1707</v>
      </c>
      <c r="E462" s="126">
        <v>46170</v>
      </c>
      <c r="F462" s="83" t="s">
        <v>788</v>
      </c>
      <c r="G462" s="83" t="s">
        <v>14</v>
      </c>
      <c r="H462" s="125" t="s">
        <v>1411</v>
      </c>
      <c r="I462" s="127">
        <v>-19717</v>
      </c>
      <c r="J462" s="85">
        <v>0</v>
      </c>
      <c r="K462" s="85">
        <f t="shared" si="17"/>
        <v>-1577</v>
      </c>
      <c r="L462" s="85">
        <f t="shared" si="18"/>
        <v>-21294</v>
      </c>
      <c r="M462" s="95">
        <f t="shared" si="19"/>
        <v>-21294</v>
      </c>
    </row>
    <row r="463" spans="1:13" ht="20.100000000000001" customHeight="1" x14ac:dyDescent="0.2">
      <c r="A463" s="76"/>
      <c r="B463" s="54"/>
      <c r="C463" s="94"/>
      <c r="D463" s="83"/>
      <c r="E463" s="84"/>
      <c r="F463" s="83"/>
      <c r="G463" s="83"/>
      <c r="H463" s="83"/>
      <c r="I463" s="85">
        <v>0</v>
      </c>
      <c r="J463" s="85">
        <v>0</v>
      </c>
      <c r="K463" s="85"/>
      <c r="L463" s="85"/>
      <c r="M463" s="95"/>
    </row>
    <row r="464" spans="1:13" ht="20.100000000000001" customHeight="1" x14ac:dyDescent="0.2">
      <c r="A464" s="76"/>
      <c r="B464" s="54"/>
      <c r="C464" s="94"/>
      <c r="D464" s="83"/>
      <c r="E464" s="84"/>
      <c r="F464" s="83"/>
      <c r="G464" s="83"/>
      <c r="H464" s="83"/>
      <c r="I464" s="85">
        <v>0</v>
      </c>
      <c r="J464" s="85">
        <v>0</v>
      </c>
      <c r="K464" s="85"/>
      <c r="L464" s="85"/>
      <c r="M464" s="95"/>
    </row>
    <row r="465" spans="1:15" ht="20.100000000000001" customHeight="1" x14ac:dyDescent="0.2">
      <c r="A465" s="76"/>
      <c r="B465" s="54"/>
      <c r="C465" s="94"/>
      <c r="D465" s="83"/>
      <c r="E465" s="84"/>
      <c r="F465" s="83"/>
      <c r="G465" s="83"/>
      <c r="H465" s="83"/>
      <c r="I465" s="85">
        <v>0</v>
      </c>
      <c r="J465" s="85">
        <v>0</v>
      </c>
      <c r="K465" s="85"/>
      <c r="L465" s="85"/>
      <c r="M465" s="95"/>
    </row>
    <row r="466" spans="1:15" ht="20.100000000000001" customHeight="1" x14ac:dyDescent="0.2">
      <c r="A466" s="76"/>
      <c r="B466" s="54"/>
      <c r="C466" s="94"/>
      <c r="D466" s="83"/>
      <c r="E466" s="84"/>
      <c r="F466" s="83"/>
      <c r="G466" s="83"/>
      <c r="H466" s="83"/>
      <c r="I466" s="85">
        <v>0</v>
      </c>
      <c r="J466" s="85">
        <v>0</v>
      </c>
      <c r="K466" s="85"/>
      <c r="L466" s="85"/>
      <c r="M466" s="95"/>
    </row>
    <row r="467" spans="1:15" ht="20.100000000000001" customHeight="1" x14ac:dyDescent="0.2">
      <c r="A467" s="76" t="s">
        <v>557</v>
      </c>
      <c r="B467" s="54">
        <f t="shared" ref="B467:B492" si="20">MONTH(E467)</f>
        <v>6</v>
      </c>
      <c r="C467" s="94" t="s">
        <v>598</v>
      </c>
      <c r="D467" s="83" t="s">
        <v>748</v>
      </c>
      <c r="E467" s="84">
        <v>46176</v>
      </c>
      <c r="F467" s="83" t="s">
        <v>787</v>
      </c>
      <c r="G467" s="83" t="s">
        <v>16</v>
      </c>
      <c r="H467" s="83" t="s">
        <v>542</v>
      </c>
      <c r="I467" s="85">
        <v>3459694.444444444</v>
      </c>
      <c r="J467" s="85">
        <v>0</v>
      </c>
      <c r="K467" s="85">
        <v>276775.5555555555</v>
      </c>
      <c r="L467" s="85">
        <v>3736470</v>
      </c>
      <c r="M467" s="95">
        <v>3736470</v>
      </c>
      <c r="O467" s="29" t="s">
        <v>820</v>
      </c>
    </row>
    <row r="468" spans="1:15" ht="20.100000000000001" customHeight="1" x14ac:dyDescent="0.2">
      <c r="A468" s="76" t="s">
        <v>557</v>
      </c>
      <c r="B468" s="54">
        <f t="shared" si="20"/>
        <v>6</v>
      </c>
      <c r="C468" s="94" t="s">
        <v>599</v>
      </c>
      <c r="D468" s="83" t="s">
        <v>749</v>
      </c>
      <c r="E468" s="84">
        <v>46176</v>
      </c>
      <c r="F468" s="83" t="s">
        <v>787</v>
      </c>
      <c r="G468" s="83" t="s">
        <v>16</v>
      </c>
      <c r="H468" s="83" t="s">
        <v>543</v>
      </c>
      <c r="I468" s="85">
        <v>100777.77777777777</v>
      </c>
      <c r="J468" s="85">
        <v>0</v>
      </c>
      <c r="K468" s="85">
        <v>8062.2222222222217</v>
      </c>
      <c r="L468" s="85">
        <v>108840</v>
      </c>
      <c r="M468" s="95">
        <v>108840</v>
      </c>
      <c r="O468" s="29" t="s">
        <v>820</v>
      </c>
    </row>
    <row r="469" spans="1:15" ht="20.100000000000001" customHeight="1" x14ac:dyDescent="0.2">
      <c r="A469" s="76" t="s">
        <v>557</v>
      </c>
      <c r="B469" s="54">
        <f t="shared" si="20"/>
        <v>6</v>
      </c>
      <c r="C469" s="94" t="s">
        <v>600</v>
      </c>
      <c r="D469" s="83" t="s">
        <v>750</v>
      </c>
      <c r="E469" s="84">
        <v>46176</v>
      </c>
      <c r="F469" s="83" t="s">
        <v>787</v>
      </c>
      <c r="G469" s="83" t="s">
        <v>16</v>
      </c>
      <c r="H469" s="83" t="s">
        <v>544</v>
      </c>
      <c r="I469" s="85">
        <v>1562312.0370370368</v>
      </c>
      <c r="J469" s="85">
        <v>0</v>
      </c>
      <c r="K469" s="85">
        <v>124984.96296296295</v>
      </c>
      <c r="L469" s="85">
        <v>1687297</v>
      </c>
      <c r="M469" s="95">
        <v>1687297</v>
      </c>
      <c r="O469" s="29" t="s">
        <v>820</v>
      </c>
    </row>
    <row r="470" spans="1:15" ht="20.100000000000001" customHeight="1" x14ac:dyDescent="0.2">
      <c r="A470" s="76" t="s">
        <v>557</v>
      </c>
      <c r="B470" s="54">
        <f t="shared" si="20"/>
        <v>6</v>
      </c>
      <c r="C470" s="94" t="s">
        <v>601</v>
      </c>
      <c r="D470" s="83" t="s">
        <v>751</v>
      </c>
      <c r="E470" s="84">
        <v>46176</v>
      </c>
      <c r="F470" s="83" t="s">
        <v>787</v>
      </c>
      <c r="G470" s="83" t="s">
        <v>16</v>
      </c>
      <c r="H470" s="83" t="s">
        <v>545</v>
      </c>
      <c r="I470" s="85">
        <v>130190.74074074073</v>
      </c>
      <c r="J470" s="85">
        <v>0</v>
      </c>
      <c r="K470" s="85">
        <v>10415.259259259259</v>
      </c>
      <c r="L470" s="85">
        <v>140606</v>
      </c>
      <c r="M470" s="95">
        <v>140606</v>
      </c>
      <c r="O470" s="29" t="s">
        <v>820</v>
      </c>
    </row>
    <row r="471" spans="1:15" ht="20.100000000000001" customHeight="1" x14ac:dyDescent="0.2">
      <c r="A471" s="76" t="s">
        <v>557</v>
      </c>
      <c r="B471" s="54">
        <f t="shared" si="20"/>
        <v>6</v>
      </c>
      <c r="C471" s="94" t="s">
        <v>602</v>
      </c>
      <c r="D471" s="83" t="s">
        <v>752</v>
      </c>
      <c r="E471" s="84">
        <v>46176</v>
      </c>
      <c r="F471" s="83" t="s">
        <v>787</v>
      </c>
      <c r="G471" s="83" t="s">
        <v>16</v>
      </c>
      <c r="H471" s="83" t="s">
        <v>546</v>
      </c>
      <c r="I471" s="85">
        <v>3339301.8518518517</v>
      </c>
      <c r="J471" s="85">
        <v>0</v>
      </c>
      <c r="K471" s="85">
        <v>267144.14814814815</v>
      </c>
      <c r="L471" s="85">
        <v>3606446</v>
      </c>
      <c r="M471" s="95">
        <v>3606446</v>
      </c>
      <c r="O471" s="29" t="s">
        <v>820</v>
      </c>
    </row>
    <row r="472" spans="1:15" ht="20.100000000000001" customHeight="1" x14ac:dyDescent="0.2">
      <c r="A472" s="76" t="s">
        <v>557</v>
      </c>
      <c r="B472" s="54">
        <f t="shared" si="20"/>
        <v>6</v>
      </c>
      <c r="C472" s="94" t="s">
        <v>603</v>
      </c>
      <c r="D472" s="83" t="s">
        <v>753</v>
      </c>
      <c r="E472" s="84">
        <v>46176</v>
      </c>
      <c r="F472" s="83" t="s">
        <v>787</v>
      </c>
      <c r="G472" s="83" t="s">
        <v>16</v>
      </c>
      <c r="H472" s="83" t="s">
        <v>547</v>
      </c>
      <c r="I472" s="85">
        <v>266862.96296296292</v>
      </c>
      <c r="J472" s="85">
        <v>0</v>
      </c>
      <c r="K472" s="85">
        <v>21349.037037037033</v>
      </c>
      <c r="L472" s="85">
        <v>288212</v>
      </c>
      <c r="M472" s="95">
        <v>288212</v>
      </c>
      <c r="O472" s="29" t="s">
        <v>820</v>
      </c>
    </row>
    <row r="473" spans="1:15" ht="20.100000000000001" customHeight="1" x14ac:dyDescent="0.2">
      <c r="A473" s="76" t="s">
        <v>557</v>
      </c>
      <c r="B473" s="54">
        <f t="shared" si="20"/>
        <v>6</v>
      </c>
      <c r="C473" s="94" t="s">
        <v>604</v>
      </c>
      <c r="D473" s="83" t="s">
        <v>754</v>
      </c>
      <c r="E473" s="84">
        <v>46183</v>
      </c>
      <c r="F473" s="83" t="s">
        <v>788</v>
      </c>
      <c r="G473" s="83" t="s">
        <v>14</v>
      </c>
      <c r="H473" s="83" t="s">
        <v>791</v>
      </c>
      <c r="I473" s="85">
        <v>484596.29629629629</v>
      </c>
      <c r="J473" s="85">
        <v>0</v>
      </c>
      <c r="K473" s="85">
        <v>38767.703703703701</v>
      </c>
      <c r="L473" s="85">
        <v>523364</v>
      </c>
      <c r="M473" s="95">
        <v>523364</v>
      </c>
      <c r="O473" s="29" t="s">
        <v>820</v>
      </c>
    </row>
    <row r="474" spans="1:15" ht="20.100000000000001" customHeight="1" x14ac:dyDescent="0.2">
      <c r="A474" s="76" t="s">
        <v>557</v>
      </c>
      <c r="B474" s="54">
        <f t="shared" si="20"/>
        <v>6</v>
      </c>
      <c r="C474" s="94" t="s">
        <v>605</v>
      </c>
      <c r="D474" s="83" t="s">
        <v>755</v>
      </c>
      <c r="E474" s="84">
        <v>46183</v>
      </c>
      <c r="F474" s="83" t="s">
        <v>787</v>
      </c>
      <c r="G474" s="83" t="s">
        <v>16</v>
      </c>
      <c r="H474" s="83" t="s">
        <v>792</v>
      </c>
      <c r="I474" s="85">
        <v>3411870.3703703703</v>
      </c>
      <c r="J474" s="85">
        <v>0</v>
      </c>
      <c r="K474" s="85">
        <v>272949.62962962961</v>
      </c>
      <c r="L474" s="85">
        <v>3684820</v>
      </c>
      <c r="M474" s="95">
        <v>3684820</v>
      </c>
      <c r="O474" s="29" t="s">
        <v>820</v>
      </c>
    </row>
    <row r="475" spans="1:15" ht="20.100000000000001" customHeight="1" x14ac:dyDescent="0.2">
      <c r="A475" s="76" t="s">
        <v>557</v>
      </c>
      <c r="B475" s="54">
        <f t="shared" si="20"/>
        <v>6</v>
      </c>
      <c r="C475" s="94" t="s">
        <v>606</v>
      </c>
      <c r="D475" s="83" t="s">
        <v>756</v>
      </c>
      <c r="E475" s="84">
        <v>46183</v>
      </c>
      <c r="F475" s="83" t="s">
        <v>788</v>
      </c>
      <c r="G475" s="83" t="s">
        <v>14</v>
      </c>
      <c r="H475" s="83" t="s">
        <v>793</v>
      </c>
      <c r="I475" s="85">
        <v>713794.44444444438</v>
      </c>
      <c r="J475" s="85">
        <v>0</v>
      </c>
      <c r="K475" s="85">
        <v>57103.555555555555</v>
      </c>
      <c r="L475" s="85">
        <v>770898</v>
      </c>
      <c r="M475" s="95">
        <v>770898</v>
      </c>
      <c r="O475" s="29" t="s">
        <v>820</v>
      </c>
    </row>
    <row r="476" spans="1:15" ht="20.100000000000001" customHeight="1" x14ac:dyDescent="0.2">
      <c r="A476" s="76" t="s">
        <v>557</v>
      </c>
      <c r="B476" s="54">
        <f t="shared" si="20"/>
        <v>6</v>
      </c>
      <c r="C476" s="94" t="s">
        <v>607</v>
      </c>
      <c r="D476" s="83" t="s">
        <v>757</v>
      </c>
      <c r="E476" s="84">
        <v>46183</v>
      </c>
      <c r="F476" s="83" t="s">
        <v>787</v>
      </c>
      <c r="G476" s="83" t="s">
        <v>16</v>
      </c>
      <c r="H476" s="83" t="s">
        <v>794</v>
      </c>
      <c r="I476" s="85">
        <v>3674932.4074074072</v>
      </c>
      <c r="J476" s="85">
        <v>0</v>
      </c>
      <c r="K476" s="85">
        <v>293994.59259259258</v>
      </c>
      <c r="L476" s="85">
        <v>3968927</v>
      </c>
      <c r="M476" s="95">
        <v>3968927</v>
      </c>
      <c r="O476" s="29" t="s">
        <v>820</v>
      </c>
    </row>
    <row r="477" spans="1:15" ht="20.100000000000001" customHeight="1" x14ac:dyDescent="0.2">
      <c r="A477" s="76" t="s">
        <v>557</v>
      </c>
      <c r="B477" s="54">
        <f t="shared" si="20"/>
        <v>6</v>
      </c>
      <c r="C477" s="94" t="s">
        <v>608</v>
      </c>
      <c r="D477" s="83" t="s">
        <v>651</v>
      </c>
      <c r="E477" s="84">
        <v>46189</v>
      </c>
      <c r="F477" s="83" t="s">
        <v>789</v>
      </c>
      <c r="G477" s="83" t="s">
        <v>17</v>
      </c>
      <c r="H477" s="83" t="s">
        <v>795</v>
      </c>
      <c r="I477" s="85">
        <v>242799.99999999997</v>
      </c>
      <c r="J477" s="85">
        <v>0</v>
      </c>
      <c r="K477" s="85">
        <v>19423.999999999996</v>
      </c>
      <c r="L477" s="85">
        <v>262224</v>
      </c>
      <c r="M477" s="95"/>
      <c r="O477" s="97" t="s">
        <v>823</v>
      </c>
    </row>
    <row r="478" spans="1:15" ht="20.100000000000001" customHeight="1" x14ac:dyDescent="0.2">
      <c r="A478" s="76" t="s">
        <v>557</v>
      </c>
      <c r="B478" s="54">
        <f t="shared" si="20"/>
        <v>6</v>
      </c>
      <c r="C478" s="94" t="s">
        <v>609</v>
      </c>
      <c r="D478" s="83" t="s">
        <v>651</v>
      </c>
      <c r="E478" s="84">
        <v>46189</v>
      </c>
      <c r="F478" s="83" t="s">
        <v>789</v>
      </c>
      <c r="G478" s="83" t="s">
        <v>17</v>
      </c>
      <c r="H478" s="83" t="s">
        <v>796</v>
      </c>
      <c r="I478" s="85">
        <v>260220.37037037036</v>
      </c>
      <c r="J478" s="85">
        <v>0</v>
      </c>
      <c r="K478" s="85">
        <v>20817.629629629631</v>
      </c>
      <c r="L478" s="85">
        <v>281038</v>
      </c>
      <c r="M478" s="95"/>
      <c r="O478" s="97" t="s">
        <v>823</v>
      </c>
    </row>
    <row r="479" spans="1:15" ht="20.100000000000001" customHeight="1" x14ac:dyDescent="0.2">
      <c r="A479" s="76" t="s">
        <v>557</v>
      </c>
      <c r="B479" s="54">
        <f t="shared" si="20"/>
        <v>6</v>
      </c>
      <c r="C479" s="94" t="s">
        <v>610</v>
      </c>
      <c r="D479" s="83" t="s">
        <v>758</v>
      </c>
      <c r="E479" s="84">
        <v>46190</v>
      </c>
      <c r="F479" s="83" t="s">
        <v>787</v>
      </c>
      <c r="G479" s="83" t="s">
        <v>16</v>
      </c>
      <c r="H479" s="83" t="s">
        <v>797</v>
      </c>
      <c r="I479" s="85">
        <v>5463680.555555555</v>
      </c>
      <c r="J479" s="85">
        <v>0</v>
      </c>
      <c r="K479" s="85">
        <v>437094.44444444444</v>
      </c>
      <c r="L479" s="85">
        <v>5900775</v>
      </c>
      <c r="M479" s="95">
        <v>5900775</v>
      </c>
      <c r="O479" s="29" t="s">
        <v>820</v>
      </c>
    </row>
    <row r="480" spans="1:15" ht="20.100000000000001" customHeight="1" x14ac:dyDescent="0.2">
      <c r="A480" s="76" t="s">
        <v>557</v>
      </c>
      <c r="B480" s="54">
        <f t="shared" si="20"/>
        <v>6</v>
      </c>
      <c r="C480" s="94" t="s">
        <v>611</v>
      </c>
      <c r="D480" s="83" t="s">
        <v>759</v>
      </c>
      <c r="E480" s="84">
        <v>46190</v>
      </c>
      <c r="F480" s="83" t="s">
        <v>787</v>
      </c>
      <c r="G480" s="83" t="s">
        <v>16</v>
      </c>
      <c r="H480" s="83" t="s">
        <v>798</v>
      </c>
      <c r="I480" s="85">
        <v>3905790.7407407407</v>
      </c>
      <c r="J480" s="85">
        <v>0</v>
      </c>
      <c r="K480" s="85">
        <v>312463.25925925927</v>
      </c>
      <c r="L480" s="85">
        <v>4218254</v>
      </c>
      <c r="M480" s="95">
        <v>4218254</v>
      </c>
      <c r="O480" s="29" t="s">
        <v>820</v>
      </c>
    </row>
    <row r="481" spans="1:15" ht="20.100000000000001" customHeight="1" x14ac:dyDescent="0.2">
      <c r="A481" s="76" t="s">
        <v>557</v>
      </c>
      <c r="B481" s="54">
        <f t="shared" si="20"/>
        <v>6</v>
      </c>
      <c r="C481" s="94" t="s">
        <v>612</v>
      </c>
      <c r="D481" s="83" t="s">
        <v>651</v>
      </c>
      <c r="E481" s="84">
        <v>46197</v>
      </c>
      <c r="F481" s="83" t="s">
        <v>787</v>
      </c>
      <c r="G481" s="83" t="s">
        <v>16</v>
      </c>
      <c r="H481" s="83" t="s">
        <v>799</v>
      </c>
      <c r="I481" s="85">
        <v>-697877.77777777775</v>
      </c>
      <c r="J481" s="85">
        <v>0</v>
      </c>
      <c r="K481" s="85">
        <v>-55830.222222222219</v>
      </c>
      <c r="L481" s="92">
        <v>-753708</v>
      </c>
      <c r="M481" s="96">
        <v>-753708</v>
      </c>
      <c r="O481" s="29" t="s">
        <v>822</v>
      </c>
    </row>
    <row r="482" spans="1:15" ht="20.100000000000001" customHeight="1" x14ac:dyDescent="0.2">
      <c r="A482" s="76" t="s">
        <v>557</v>
      </c>
      <c r="B482" s="54">
        <f t="shared" si="20"/>
        <v>6</v>
      </c>
      <c r="C482" s="94" t="s">
        <v>613</v>
      </c>
      <c r="D482" s="83" t="s">
        <v>651</v>
      </c>
      <c r="E482" s="84">
        <v>46197</v>
      </c>
      <c r="F482" s="83" t="s">
        <v>787</v>
      </c>
      <c r="G482" s="83" t="s">
        <v>16</v>
      </c>
      <c r="H482" s="83" t="s">
        <v>799</v>
      </c>
      <c r="I482" s="85">
        <v>-598870.37037037034</v>
      </c>
      <c r="J482" s="85">
        <v>0</v>
      </c>
      <c r="K482" s="85">
        <v>-47909.629629629628</v>
      </c>
      <c r="L482" s="92">
        <v>-646780</v>
      </c>
      <c r="M482" s="96">
        <v>-646780</v>
      </c>
      <c r="O482" s="29" t="s">
        <v>822</v>
      </c>
    </row>
    <row r="483" spans="1:15" ht="20.100000000000001" customHeight="1" x14ac:dyDescent="0.2">
      <c r="A483" s="76" t="s">
        <v>557</v>
      </c>
      <c r="B483" s="54">
        <f t="shared" si="20"/>
        <v>6</v>
      </c>
      <c r="C483" s="94" t="s">
        <v>614</v>
      </c>
      <c r="D483" s="83" t="s">
        <v>651</v>
      </c>
      <c r="E483" s="84">
        <v>46197</v>
      </c>
      <c r="F483" s="83" t="s">
        <v>787</v>
      </c>
      <c r="G483" s="83" t="s">
        <v>16</v>
      </c>
      <c r="H483" s="83" t="s">
        <v>799</v>
      </c>
      <c r="I483" s="85">
        <v>-586655.5555555555</v>
      </c>
      <c r="J483" s="85">
        <v>0</v>
      </c>
      <c r="K483" s="85">
        <v>-46932.444444444438</v>
      </c>
      <c r="L483" s="92">
        <v>-633588</v>
      </c>
      <c r="M483" s="96">
        <v>-633588</v>
      </c>
      <c r="O483" s="29" t="s">
        <v>822</v>
      </c>
    </row>
    <row r="484" spans="1:15" ht="20.100000000000001" customHeight="1" x14ac:dyDescent="0.2">
      <c r="A484" s="76" t="s">
        <v>557</v>
      </c>
      <c r="B484" s="54">
        <f t="shared" si="20"/>
        <v>6</v>
      </c>
      <c r="C484" s="94" t="s">
        <v>615</v>
      </c>
      <c r="D484" s="83" t="s">
        <v>651</v>
      </c>
      <c r="E484" s="84">
        <v>46197</v>
      </c>
      <c r="F484" s="83" t="s">
        <v>787</v>
      </c>
      <c r="G484" s="83" t="s">
        <v>16</v>
      </c>
      <c r="H484" s="83" t="s">
        <v>799</v>
      </c>
      <c r="I484" s="85">
        <v>-806321.29629629629</v>
      </c>
      <c r="J484" s="85">
        <v>0</v>
      </c>
      <c r="K484" s="85">
        <v>-64505.703703703708</v>
      </c>
      <c r="L484" s="92">
        <v>-870827</v>
      </c>
      <c r="M484" s="96">
        <v>-870827</v>
      </c>
      <c r="O484" s="29" t="s">
        <v>822</v>
      </c>
    </row>
    <row r="485" spans="1:15" ht="20.100000000000001" customHeight="1" x14ac:dyDescent="0.2">
      <c r="A485" s="76" t="s">
        <v>557</v>
      </c>
      <c r="B485" s="54">
        <f t="shared" si="20"/>
        <v>6</v>
      </c>
      <c r="C485" s="94" t="s">
        <v>616</v>
      </c>
      <c r="D485" s="83" t="s">
        <v>651</v>
      </c>
      <c r="E485" s="84">
        <v>46197</v>
      </c>
      <c r="F485" s="83" t="s">
        <v>787</v>
      </c>
      <c r="G485" s="83" t="s">
        <v>16</v>
      </c>
      <c r="H485" s="83" t="s">
        <v>799</v>
      </c>
      <c r="I485" s="85">
        <v>-1100757.4074074074</v>
      </c>
      <c r="J485" s="85">
        <v>0</v>
      </c>
      <c r="K485" s="85">
        <v>-88060.592592592599</v>
      </c>
      <c r="L485" s="92">
        <v>-1188818</v>
      </c>
      <c r="M485" s="96">
        <v>-1188818</v>
      </c>
      <c r="O485" s="29" t="s">
        <v>822</v>
      </c>
    </row>
    <row r="486" spans="1:15" ht="20.100000000000001" customHeight="1" x14ac:dyDescent="0.2">
      <c r="A486" s="76" t="s">
        <v>557</v>
      </c>
      <c r="B486" s="54">
        <f t="shared" si="20"/>
        <v>6</v>
      </c>
      <c r="C486" s="94" t="s">
        <v>617</v>
      </c>
      <c r="D486" s="83" t="s">
        <v>651</v>
      </c>
      <c r="E486" s="84">
        <v>46197</v>
      </c>
      <c r="F486" s="83" t="s">
        <v>787</v>
      </c>
      <c r="G486" s="83" t="s">
        <v>16</v>
      </c>
      <c r="H486" s="83" t="s">
        <v>799</v>
      </c>
      <c r="I486" s="85">
        <v>-684055.5555555555</v>
      </c>
      <c r="J486" s="85">
        <v>0</v>
      </c>
      <c r="K486" s="85">
        <v>-54724.444444444438</v>
      </c>
      <c r="L486" s="92">
        <v>-738780</v>
      </c>
      <c r="M486" s="96">
        <v>-738780</v>
      </c>
      <c r="O486" s="29" t="s">
        <v>822</v>
      </c>
    </row>
    <row r="487" spans="1:15" ht="20.100000000000001" customHeight="1" x14ac:dyDescent="0.2">
      <c r="A487" s="76" t="s">
        <v>557</v>
      </c>
      <c r="B487" s="54">
        <f t="shared" si="20"/>
        <v>6</v>
      </c>
      <c r="C487" s="94" t="s">
        <v>618</v>
      </c>
      <c r="D487" s="83" t="s">
        <v>651</v>
      </c>
      <c r="E487" s="84">
        <v>46197</v>
      </c>
      <c r="F487" s="83" t="s">
        <v>787</v>
      </c>
      <c r="G487" s="83" t="s">
        <v>16</v>
      </c>
      <c r="H487" s="83" t="s">
        <v>799</v>
      </c>
      <c r="I487" s="85">
        <v>-231391.66666666666</v>
      </c>
      <c r="J487" s="85">
        <v>0</v>
      </c>
      <c r="K487" s="85">
        <v>-18511.333333333332</v>
      </c>
      <c r="L487" s="92">
        <v>-249903</v>
      </c>
      <c r="M487" s="96">
        <v>-249903</v>
      </c>
      <c r="O487" s="29" t="s">
        <v>822</v>
      </c>
    </row>
    <row r="488" spans="1:15" ht="20.100000000000001" customHeight="1" x14ac:dyDescent="0.2">
      <c r="A488" s="76" t="s">
        <v>557</v>
      </c>
      <c r="B488" s="54">
        <f t="shared" si="20"/>
        <v>6</v>
      </c>
      <c r="C488" s="94" t="s">
        <v>619</v>
      </c>
      <c r="D488" s="83" t="s">
        <v>651</v>
      </c>
      <c r="E488" s="84">
        <v>46197</v>
      </c>
      <c r="F488" s="83" t="s">
        <v>787</v>
      </c>
      <c r="G488" s="83" t="s">
        <v>16</v>
      </c>
      <c r="H488" s="83" t="s">
        <v>800</v>
      </c>
      <c r="I488" s="85">
        <v>3864080.5555555555</v>
      </c>
      <c r="J488" s="85">
        <v>0</v>
      </c>
      <c r="K488" s="85">
        <v>309126.44444444444</v>
      </c>
      <c r="L488" s="85">
        <v>4173207</v>
      </c>
      <c r="M488" s="95"/>
      <c r="O488" s="97" t="s">
        <v>823</v>
      </c>
    </row>
    <row r="489" spans="1:15" ht="20.100000000000001" customHeight="1" x14ac:dyDescent="0.2">
      <c r="A489" s="76" t="s">
        <v>557</v>
      </c>
      <c r="B489" s="54">
        <f t="shared" si="20"/>
        <v>6</v>
      </c>
      <c r="C489" s="94" t="s">
        <v>620</v>
      </c>
      <c r="D489" s="83" t="s">
        <v>760</v>
      </c>
      <c r="E489" s="84">
        <v>46197</v>
      </c>
      <c r="F489" s="83" t="s">
        <v>788</v>
      </c>
      <c r="G489" s="83" t="s">
        <v>14</v>
      </c>
      <c r="H489" s="83" t="s">
        <v>801</v>
      </c>
      <c r="I489" s="85">
        <v>312777.77777777775</v>
      </c>
      <c r="J489" s="85">
        <v>0</v>
      </c>
      <c r="K489" s="85">
        <v>25022.222222222219</v>
      </c>
      <c r="L489" s="85">
        <v>337800</v>
      </c>
      <c r="M489" s="95">
        <v>337800</v>
      </c>
      <c r="O489" s="29" t="s">
        <v>820</v>
      </c>
    </row>
    <row r="490" spans="1:15" ht="20.100000000000001" customHeight="1" x14ac:dyDescent="0.2">
      <c r="A490" s="76" t="s">
        <v>557</v>
      </c>
      <c r="B490" s="54">
        <f t="shared" si="20"/>
        <v>6</v>
      </c>
      <c r="C490" s="94" t="s">
        <v>621</v>
      </c>
      <c r="D490" s="83" t="s">
        <v>651</v>
      </c>
      <c r="E490" s="84">
        <v>46197</v>
      </c>
      <c r="F490" s="83" t="s">
        <v>787</v>
      </c>
      <c r="G490" s="83" t="s">
        <v>16</v>
      </c>
      <c r="H490" s="83" t="s">
        <v>802</v>
      </c>
      <c r="I490" s="85">
        <v>3023450</v>
      </c>
      <c r="J490" s="85">
        <v>0</v>
      </c>
      <c r="K490" s="85">
        <v>241876</v>
      </c>
      <c r="L490" s="85">
        <v>3265326</v>
      </c>
      <c r="M490" s="95"/>
      <c r="O490" s="97" t="s">
        <v>823</v>
      </c>
    </row>
    <row r="491" spans="1:15" ht="20.100000000000001" customHeight="1" x14ac:dyDescent="0.2">
      <c r="A491" s="76" t="s">
        <v>557</v>
      </c>
      <c r="B491" s="54">
        <f t="shared" si="20"/>
        <v>6</v>
      </c>
      <c r="C491" s="94" t="s">
        <v>622</v>
      </c>
      <c r="D491" s="83" t="s">
        <v>651</v>
      </c>
      <c r="E491" s="84">
        <v>46197</v>
      </c>
      <c r="F491" s="83" t="s">
        <v>788</v>
      </c>
      <c r="G491" s="83" t="s">
        <v>14</v>
      </c>
      <c r="H491" s="83" t="s">
        <v>803</v>
      </c>
      <c r="I491" s="85">
        <v>266537.96296296292</v>
      </c>
      <c r="J491" s="85">
        <v>0</v>
      </c>
      <c r="K491" s="85">
        <v>21323.037037037033</v>
      </c>
      <c r="L491" s="85">
        <v>287861</v>
      </c>
      <c r="M491" s="95"/>
      <c r="O491" s="97" t="s">
        <v>823</v>
      </c>
    </row>
    <row r="492" spans="1:15" ht="20.100000000000001" customHeight="1" x14ac:dyDescent="0.2">
      <c r="A492" s="76" t="s">
        <v>557</v>
      </c>
      <c r="B492" s="54">
        <f t="shared" si="20"/>
        <v>6</v>
      </c>
      <c r="C492" s="94" t="s">
        <v>623</v>
      </c>
      <c r="D492" s="83" t="s">
        <v>761</v>
      </c>
      <c r="E492" s="84">
        <v>46197</v>
      </c>
      <c r="F492" s="83" t="s">
        <v>788</v>
      </c>
      <c r="G492" s="83" t="s">
        <v>14</v>
      </c>
      <c r="H492" s="83" t="s">
        <v>482</v>
      </c>
      <c r="I492" s="85">
        <v>598870.37037037034</v>
      </c>
      <c r="J492" s="85">
        <v>0</v>
      </c>
      <c r="K492" s="85">
        <v>47909.629629629628</v>
      </c>
      <c r="L492" s="85">
        <v>646780</v>
      </c>
      <c r="M492" s="95">
        <v>646780</v>
      </c>
      <c r="O492" s="29" t="s">
        <v>820</v>
      </c>
    </row>
    <row r="493" spans="1:15" ht="20.100000000000001" customHeight="1" x14ac:dyDescent="0.2">
      <c r="A493" s="76" t="s">
        <v>557</v>
      </c>
      <c r="B493" s="54">
        <f t="shared" ref="B493:B503" si="21">MONTH(E493)</f>
        <v>6</v>
      </c>
      <c r="C493" s="94" t="s">
        <v>624</v>
      </c>
      <c r="D493" s="83" t="s">
        <v>762</v>
      </c>
      <c r="E493" s="84">
        <v>46197</v>
      </c>
      <c r="F493" s="83" t="s">
        <v>788</v>
      </c>
      <c r="G493" s="83" t="s">
        <v>14</v>
      </c>
      <c r="H493" s="83" t="s">
        <v>531</v>
      </c>
      <c r="I493" s="85">
        <v>586655.5555555555</v>
      </c>
      <c r="J493" s="85">
        <v>0</v>
      </c>
      <c r="K493" s="85">
        <v>46932.444444444438</v>
      </c>
      <c r="L493" s="85">
        <v>633588</v>
      </c>
      <c r="M493" s="95">
        <v>633588</v>
      </c>
      <c r="O493" s="29" t="s">
        <v>820</v>
      </c>
    </row>
    <row r="494" spans="1:15" ht="20.100000000000001" customHeight="1" x14ac:dyDescent="0.2">
      <c r="A494" s="76" t="s">
        <v>557</v>
      </c>
      <c r="B494" s="54">
        <f t="shared" si="21"/>
        <v>6</v>
      </c>
      <c r="C494" s="94" t="s">
        <v>625</v>
      </c>
      <c r="D494" s="83" t="s">
        <v>763</v>
      </c>
      <c r="E494" s="84">
        <v>46197</v>
      </c>
      <c r="F494" s="83" t="s">
        <v>788</v>
      </c>
      <c r="G494" s="83" t="s">
        <v>14</v>
      </c>
      <c r="H494" s="83" t="s">
        <v>533</v>
      </c>
      <c r="I494" s="85">
        <v>806321.29629629629</v>
      </c>
      <c r="J494" s="85">
        <v>0</v>
      </c>
      <c r="K494" s="85">
        <v>64505.703703703708</v>
      </c>
      <c r="L494" s="85">
        <v>870827</v>
      </c>
      <c r="M494" s="95">
        <v>870827</v>
      </c>
      <c r="O494" s="29" t="s">
        <v>820</v>
      </c>
    </row>
    <row r="495" spans="1:15" ht="20.100000000000001" customHeight="1" x14ac:dyDescent="0.2">
      <c r="A495" s="76" t="s">
        <v>557</v>
      </c>
      <c r="B495" s="54">
        <f t="shared" si="21"/>
        <v>6</v>
      </c>
      <c r="C495" s="94" t="s">
        <v>626</v>
      </c>
      <c r="D495" s="83" t="s">
        <v>764</v>
      </c>
      <c r="E495" s="84">
        <v>46197</v>
      </c>
      <c r="F495" s="83" t="s">
        <v>788</v>
      </c>
      <c r="G495" s="83" t="s">
        <v>14</v>
      </c>
      <c r="H495" s="83" t="s">
        <v>534</v>
      </c>
      <c r="I495" s="85">
        <v>1100757.4074074074</v>
      </c>
      <c r="J495" s="85">
        <v>0</v>
      </c>
      <c r="K495" s="85">
        <v>88060.592592592599</v>
      </c>
      <c r="L495" s="85">
        <v>1188818</v>
      </c>
      <c r="M495" s="95">
        <v>1188818</v>
      </c>
      <c r="O495" s="29" t="s">
        <v>820</v>
      </c>
    </row>
    <row r="496" spans="1:15" ht="20.100000000000001" customHeight="1" x14ac:dyDescent="0.2">
      <c r="A496" s="76" t="s">
        <v>557</v>
      </c>
      <c r="B496" s="54">
        <f t="shared" si="21"/>
        <v>6</v>
      </c>
      <c r="C496" s="94" t="s">
        <v>627</v>
      </c>
      <c r="D496" s="83" t="s">
        <v>765</v>
      </c>
      <c r="E496" s="84">
        <v>46197</v>
      </c>
      <c r="F496" s="83" t="s">
        <v>788</v>
      </c>
      <c r="G496" s="83" t="s">
        <v>14</v>
      </c>
      <c r="H496" s="83" t="s">
        <v>537</v>
      </c>
      <c r="I496" s="85">
        <v>697877.77777777775</v>
      </c>
      <c r="J496" s="85">
        <v>0</v>
      </c>
      <c r="K496" s="85">
        <v>55830.222222222219</v>
      </c>
      <c r="L496" s="85">
        <v>753708</v>
      </c>
      <c r="M496" s="95">
        <v>753708</v>
      </c>
      <c r="O496" s="29" t="s">
        <v>820</v>
      </c>
    </row>
    <row r="497" spans="1:15" ht="20.100000000000001" customHeight="1" x14ac:dyDescent="0.2">
      <c r="A497" s="76" t="s">
        <v>557</v>
      </c>
      <c r="B497" s="54">
        <f t="shared" si="21"/>
        <v>6</v>
      </c>
      <c r="C497" s="94" t="s">
        <v>628</v>
      </c>
      <c r="D497" s="83" t="s">
        <v>766</v>
      </c>
      <c r="E497" s="84">
        <v>46197</v>
      </c>
      <c r="F497" s="83" t="s">
        <v>788</v>
      </c>
      <c r="G497" s="83" t="s">
        <v>14</v>
      </c>
      <c r="H497" s="83" t="s">
        <v>539</v>
      </c>
      <c r="I497" s="85">
        <v>231391.66666666666</v>
      </c>
      <c r="J497" s="85">
        <v>0</v>
      </c>
      <c r="K497" s="85">
        <v>18511.333333333332</v>
      </c>
      <c r="L497" s="85">
        <v>249903</v>
      </c>
      <c r="M497" s="95">
        <v>249903</v>
      </c>
      <c r="O497" s="29" t="s">
        <v>820</v>
      </c>
    </row>
    <row r="498" spans="1:15" ht="20.100000000000001" customHeight="1" x14ac:dyDescent="0.2">
      <c r="A498" s="76" t="s">
        <v>557</v>
      </c>
      <c r="B498" s="54">
        <f t="shared" si="21"/>
        <v>6</v>
      </c>
      <c r="C498" s="94" t="s">
        <v>629</v>
      </c>
      <c r="D498" s="83" t="s">
        <v>767</v>
      </c>
      <c r="E498" s="84">
        <v>46197</v>
      </c>
      <c r="F498" s="83" t="s">
        <v>788</v>
      </c>
      <c r="G498" s="83" t="s">
        <v>14</v>
      </c>
      <c r="H498" s="83" t="s">
        <v>540</v>
      </c>
      <c r="I498" s="85">
        <v>684055.5555555555</v>
      </c>
      <c r="J498" s="85">
        <v>0</v>
      </c>
      <c r="K498" s="85">
        <v>54724.444444444438</v>
      </c>
      <c r="L498" s="85">
        <v>738780</v>
      </c>
      <c r="M498" s="95">
        <v>738780</v>
      </c>
      <c r="O498" s="29" t="s">
        <v>820</v>
      </c>
    </row>
    <row r="499" spans="1:15" ht="20.100000000000001" customHeight="1" x14ac:dyDescent="0.2">
      <c r="A499" s="76" t="s">
        <v>557</v>
      </c>
      <c r="B499" s="54">
        <f t="shared" si="21"/>
        <v>6</v>
      </c>
      <c r="C499" s="94" t="s">
        <v>630</v>
      </c>
      <c r="D499" s="83" t="s">
        <v>651</v>
      </c>
      <c r="E499" s="84">
        <v>46203</v>
      </c>
      <c r="F499" s="83" t="s">
        <v>787</v>
      </c>
      <c r="G499" s="83" t="s">
        <v>16</v>
      </c>
      <c r="H499" s="83" t="s">
        <v>804</v>
      </c>
      <c r="I499" s="85">
        <v>4093853.7037037034</v>
      </c>
      <c r="J499" s="85">
        <v>0</v>
      </c>
      <c r="K499" s="85">
        <v>327508.29629629629</v>
      </c>
      <c r="L499" s="85">
        <v>4421362</v>
      </c>
      <c r="M499" s="95"/>
      <c r="O499" s="97" t="s">
        <v>823</v>
      </c>
    </row>
    <row r="500" spans="1:15" ht="20.100000000000001" customHeight="1" x14ac:dyDescent="0.2">
      <c r="A500" s="76" t="s">
        <v>557</v>
      </c>
      <c r="B500" s="54">
        <f t="shared" si="21"/>
        <v>6</v>
      </c>
      <c r="C500" s="94" t="s">
        <v>631</v>
      </c>
      <c r="D500" s="83" t="s">
        <v>768</v>
      </c>
      <c r="E500" s="84">
        <v>46203</v>
      </c>
      <c r="F500" s="83" t="s">
        <v>788</v>
      </c>
      <c r="G500" s="83" t="s">
        <v>14</v>
      </c>
      <c r="H500" s="83" t="s">
        <v>805</v>
      </c>
      <c r="I500" s="85">
        <v>71039.814814814803</v>
      </c>
      <c r="J500" s="85">
        <v>0</v>
      </c>
      <c r="K500" s="85">
        <v>5683.1851851851843</v>
      </c>
      <c r="L500" s="85">
        <v>76723</v>
      </c>
      <c r="M500" s="95">
        <v>76723</v>
      </c>
      <c r="O500" s="29" t="s">
        <v>820</v>
      </c>
    </row>
    <row r="501" spans="1:15" ht="20.100000000000001" customHeight="1" x14ac:dyDescent="0.2">
      <c r="A501" s="76" t="s">
        <v>557</v>
      </c>
      <c r="B501" s="54">
        <f t="shared" si="21"/>
        <v>6</v>
      </c>
      <c r="C501" s="94" t="s">
        <v>632</v>
      </c>
      <c r="D501" s="83" t="s">
        <v>651</v>
      </c>
      <c r="E501" s="84">
        <v>46203</v>
      </c>
      <c r="F501" s="83" t="s">
        <v>787</v>
      </c>
      <c r="G501" s="83" t="s">
        <v>16</v>
      </c>
      <c r="H501" s="83" t="s">
        <v>806</v>
      </c>
      <c r="I501" s="85">
        <v>4870436.111111111</v>
      </c>
      <c r="J501" s="85">
        <v>0</v>
      </c>
      <c r="K501" s="85">
        <v>389634.88888888888</v>
      </c>
      <c r="L501" s="85">
        <v>5260071</v>
      </c>
      <c r="M501" s="95"/>
      <c r="O501" s="97" t="s">
        <v>823</v>
      </c>
    </row>
    <row r="502" spans="1:15" ht="20.100000000000001" customHeight="1" x14ac:dyDescent="0.2">
      <c r="A502" s="76" t="s">
        <v>557</v>
      </c>
      <c r="B502" s="54">
        <f t="shared" si="21"/>
        <v>6</v>
      </c>
      <c r="C502" s="94" t="s">
        <v>633</v>
      </c>
      <c r="D502" s="83" t="s">
        <v>651</v>
      </c>
      <c r="E502" s="84">
        <v>46203</v>
      </c>
      <c r="F502" s="83" t="s">
        <v>788</v>
      </c>
      <c r="G502" s="83" t="s">
        <v>14</v>
      </c>
      <c r="H502" s="83" t="s">
        <v>807</v>
      </c>
      <c r="I502" s="85">
        <v>413067.59259259258</v>
      </c>
      <c r="J502" s="85">
        <v>0</v>
      </c>
      <c r="K502" s="85">
        <v>33045.407407407409</v>
      </c>
      <c r="L502" s="85">
        <v>446113</v>
      </c>
      <c r="M502" s="95"/>
      <c r="O502" s="97" t="s">
        <v>823</v>
      </c>
    </row>
    <row r="503" spans="1:15" ht="20.100000000000001" customHeight="1" x14ac:dyDescent="0.2">
      <c r="A503" s="76" t="s">
        <v>559</v>
      </c>
      <c r="B503" s="54">
        <f t="shared" si="21"/>
        <v>6</v>
      </c>
      <c r="C503" s="94"/>
      <c r="D503" s="83" t="s">
        <v>1839</v>
      </c>
      <c r="E503" s="116">
        <v>46176</v>
      </c>
      <c r="F503" s="83" t="s">
        <v>787</v>
      </c>
      <c r="G503" s="83" t="s">
        <v>16</v>
      </c>
      <c r="H503" s="128" t="s">
        <v>1413</v>
      </c>
      <c r="I503" s="85">
        <v>-95504</v>
      </c>
      <c r="J503" s="85">
        <v>0</v>
      </c>
      <c r="K503" s="85">
        <f>ROUND(I503*8%,0)</f>
        <v>-7640</v>
      </c>
      <c r="L503" s="85">
        <f>I503+K503</f>
        <v>-103144</v>
      </c>
      <c r="M503" s="95">
        <f t="shared" ref="M503:M565" si="22">L503</f>
        <v>-103144</v>
      </c>
      <c r="O503" s="97"/>
    </row>
    <row r="504" spans="1:15" ht="20.100000000000001" customHeight="1" x14ac:dyDescent="0.2">
      <c r="A504" s="76" t="s">
        <v>559</v>
      </c>
      <c r="B504" s="54">
        <f t="shared" ref="B504:B557" si="23">MONTH(E504)</f>
        <v>6</v>
      </c>
      <c r="C504" s="94"/>
      <c r="D504" s="83" t="s">
        <v>1833</v>
      </c>
      <c r="E504" s="116">
        <v>46177</v>
      </c>
      <c r="F504" s="83" t="s">
        <v>787</v>
      </c>
      <c r="G504" s="83" t="s">
        <v>16</v>
      </c>
      <c r="H504" s="128" t="s">
        <v>1414</v>
      </c>
      <c r="I504" s="85">
        <v>-39434</v>
      </c>
      <c r="J504" s="85">
        <v>0</v>
      </c>
      <c r="K504" s="85">
        <f t="shared" ref="K504:K565" si="24">ROUND(I504*8%,0)</f>
        <v>-3155</v>
      </c>
      <c r="L504" s="85">
        <f t="shared" ref="L504:L565" si="25">I504+K504</f>
        <v>-42589</v>
      </c>
      <c r="M504" s="95">
        <f t="shared" si="22"/>
        <v>-42589</v>
      </c>
      <c r="O504" s="97"/>
    </row>
    <row r="505" spans="1:15" ht="20.100000000000001" customHeight="1" x14ac:dyDescent="0.2">
      <c r="A505" s="76" t="s">
        <v>559</v>
      </c>
      <c r="B505" s="54">
        <f t="shared" si="23"/>
        <v>6</v>
      </c>
      <c r="C505" s="94"/>
      <c r="D505" s="83" t="s">
        <v>1647</v>
      </c>
      <c r="E505" s="116">
        <v>46176</v>
      </c>
      <c r="F505" s="83" t="s">
        <v>787</v>
      </c>
      <c r="G505" s="83" t="s">
        <v>16</v>
      </c>
      <c r="H505" s="114" t="s">
        <v>1415</v>
      </c>
      <c r="I505" s="85">
        <v>-37664</v>
      </c>
      <c r="J505" s="85">
        <v>0</v>
      </c>
      <c r="K505" s="85">
        <f t="shared" si="24"/>
        <v>-3013</v>
      </c>
      <c r="L505" s="85">
        <f t="shared" si="25"/>
        <v>-40677</v>
      </c>
      <c r="M505" s="95">
        <f t="shared" si="22"/>
        <v>-40677</v>
      </c>
      <c r="O505" s="97"/>
    </row>
    <row r="506" spans="1:15" ht="20.100000000000001" customHeight="1" x14ac:dyDescent="0.2">
      <c r="A506" s="76" t="s">
        <v>559</v>
      </c>
      <c r="B506" s="54">
        <f t="shared" si="23"/>
        <v>6</v>
      </c>
      <c r="C506" s="94"/>
      <c r="D506" s="83" t="s">
        <v>1837</v>
      </c>
      <c r="E506" s="116">
        <v>46176</v>
      </c>
      <c r="F506" s="83" t="s">
        <v>787</v>
      </c>
      <c r="G506" s="83" t="s">
        <v>16</v>
      </c>
      <c r="H506" s="128" t="s">
        <v>1416</v>
      </c>
      <c r="I506" s="85">
        <v>-39434</v>
      </c>
      <c r="J506" s="85">
        <v>0</v>
      </c>
      <c r="K506" s="85">
        <f t="shared" si="24"/>
        <v>-3155</v>
      </c>
      <c r="L506" s="85">
        <f t="shared" si="25"/>
        <v>-42589</v>
      </c>
      <c r="M506" s="95">
        <f t="shared" si="22"/>
        <v>-42589</v>
      </c>
      <c r="O506" s="97"/>
    </row>
    <row r="507" spans="1:15" ht="20.100000000000001" customHeight="1" x14ac:dyDescent="0.2">
      <c r="A507" s="76" t="s">
        <v>559</v>
      </c>
      <c r="B507" s="54">
        <f t="shared" si="23"/>
        <v>6</v>
      </c>
      <c r="C507" s="94"/>
      <c r="D507" s="83" t="s">
        <v>1765</v>
      </c>
      <c r="E507" s="116">
        <v>46195</v>
      </c>
      <c r="F507" s="83" t="s">
        <v>787</v>
      </c>
      <c r="G507" s="83" t="s">
        <v>16</v>
      </c>
      <c r="H507" s="128" t="s">
        <v>1417</v>
      </c>
      <c r="I507" s="85">
        <v>-19717</v>
      </c>
      <c r="J507" s="85">
        <v>0</v>
      </c>
      <c r="K507" s="85">
        <f t="shared" si="24"/>
        <v>-1577</v>
      </c>
      <c r="L507" s="85">
        <f t="shared" si="25"/>
        <v>-21294</v>
      </c>
      <c r="M507" s="95">
        <f t="shared" si="22"/>
        <v>-21294</v>
      </c>
      <c r="O507" s="97"/>
    </row>
    <row r="508" spans="1:15" ht="20.100000000000001" customHeight="1" x14ac:dyDescent="0.2">
      <c r="A508" s="76" t="s">
        <v>559</v>
      </c>
      <c r="B508" s="54">
        <f t="shared" si="23"/>
        <v>6</v>
      </c>
      <c r="C508" s="94"/>
      <c r="D508" s="83" t="s">
        <v>1645</v>
      </c>
      <c r="E508" s="116">
        <v>46178</v>
      </c>
      <c r="F508" s="83" t="s">
        <v>787</v>
      </c>
      <c r="G508" s="83" t="s">
        <v>16</v>
      </c>
      <c r="H508" s="114" t="s">
        <v>1418</v>
      </c>
      <c r="I508" s="85">
        <v>-22340</v>
      </c>
      <c r="J508" s="85">
        <v>0</v>
      </c>
      <c r="K508" s="85">
        <f t="shared" si="24"/>
        <v>-1787</v>
      </c>
      <c r="L508" s="85">
        <f t="shared" si="25"/>
        <v>-24127</v>
      </c>
      <c r="M508" s="95">
        <f t="shared" si="22"/>
        <v>-24127</v>
      </c>
      <c r="O508" s="97"/>
    </row>
    <row r="509" spans="1:15" ht="20.100000000000001" customHeight="1" x14ac:dyDescent="0.2">
      <c r="A509" s="76" t="s">
        <v>559</v>
      </c>
      <c r="B509" s="54">
        <f t="shared" si="23"/>
        <v>6</v>
      </c>
      <c r="C509" s="94"/>
      <c r="D509" s="83" t="s">
        <v>1643</v>
      </c>
      <c r="E509" s="116">
        <v>46178</v>
      </c>
      <c r="F509" s="83" t="s">
        <v>787</v>
      </c>
      <c r="G509" s="83" t="s">
        <v>16</v>
      </c>
      <c r="H509" s="114" t="s">
        <v>1419</v>
      </c>
      <c r="I509" s="85">
        <v>-106116</v>
      </c>
      <c r="J509" s="85">
        <v>0</v>
      </c>
      <c r="K509" s="85">
        <f t="shared" si="24"/>
        <v>-8489</v>
      </c>
      <c r="L509" s="85">
        <f t="shared" si="25"/>
        <v>-114605</v>
      </c>
      <c r="M509" s="95">
        <f t="shared" si="22"/>
        <v>-114605</v>
      </c>
      <c r="O509" s="97"/>
    </row>
    <row r="510" spans="1:15" ht="20.100000000000001" customHeight="1" x14ac:dyDescent="0.2">
      <c r="A510" s="76" t="s">
        <v>559</v>
      </c>
      <c r="B510" s="54">
        <f t="shared" si="23"/>
        <v>6</v>
      </c>
      <c r="C510" s="94"/>
      <c r="D510" s="83" t="s">
        <v>1825</v>
      </c>
      <c r="E510" s="116">
        <v>46178</v>
      </c>
      <c r="F510" s="83" t="s">
        <v>787</v>
      </c>
      <c r="G510" s="83" t="s">
        <v>16</v>
      </c>
      <c r="H510" s="128" t="s">
        <v>1420</v>
      </c>
      <c r="I510" s="85">
        <v>-39434</v>
      </c>
      <c r="J510" s="85">
        <v>0</v>
      </c>
      <c r="K510" s="85">
        <f t="shared" si="24"/>
        <v>-3155</v>
      </c>
      <c r="L510" s="85">
        <f t="shared" si="25"/>
        <v>-42589</v>
      </c>
      <c r="M510" s="95">
        <f t="shared" si="22"/>
        <v>-42589</v>
      </c>
      <c r="O510" s="97"/>
    </row>
    <row r="511" spans="1:15" ht="20.100000000000001" customHeight="1" x14ac:dyDescent="0.2">
      <c r="A511" s="76" t="s">
        <v>559</v>
      </c>
      <c r="B511" s="54">
        <f t="shared" si="23"/>
        <v>6</v>
      </c>
      <c r="C511" s="94"/>
      <c r="D511" s="83" t="s">
        <v>1843</v>
      </c>
      <c r="E511" s="116">
        <v>46174</v>
      </c>
      <c r="F511" s="83" t="s">
        <v>787</v>
      </c>
      <c r="G511" s="83" t="s">
        <v>16</v>
      </c>
      <c r="H511" s="128" t="s">
        <v>1421</v>
      </c>
      <c r="I511" s="85">
        <v>-19717</v>
      </c>
      <c r="J511" s="85">
        <v>0</v>
      </c>
      <c r="K511" s="85">
        <f t="shared" si="24"/>
        <v>-1577</v>
      </c>
      <c r="L511" s="85">
        <f t="shared" si="25"/>
        <v>-21294</v>
      </c>
      <c r="M511" s="95">
        <f t="shared" si="22"/>
        <v>-21294</v>
      </c>
      <c r="O511" s="97"/>
    </row>
    <row r="512" spans="1:15" ht="20.100000000000001" customHeight="1" x14ac:dyDescent="0.2">
      <c r="A512" s="76" t="s">
        <v>559</v>
      </c>
      <c r="B512" s="54">
        <f t="shared" si="23"/>
        <v>6</v>
      </c>
      <c r="C512" s="94"/>
      <c r="D512" s="83" t="s">
        <v>1779</v>
      </c>
      <c r="E512" s="116">
        <v>46192</v>
      </c>
      <c r="F512" s="83" t="s">
        <v>787</v>
      </c>
      <c r="G512" s="83" t="s">
        <v>16</v>
      </c>
      <c r="H512" s="128" t="s">
        <v>1422</v>
      </c>
      <c r="I512" s="85">
        <v>-106116</v>
      </c>
      <c r="J512" s="85">
        <v>0</v>
      </c>
      <c r="K512" s="85">
        <f t="shared" si="24"/>
        <v>-8489</v>
      </c>
      <c r="L512" s="85">
        <f t="shared" si="25"/>
        <v>-114605</v>
      </c>
      <c r="M512" s="95">
        <f t="shared" si="22"/>
        <v>-114605</v>
      </c>
      <c r="O512" s="97"/>
    </row>
    <row r="513" spans="1:15" ht="20.100000000000001" customHeight="1" x14ac:dyDescent="0.2">
      <c r="A513" s="76" t="s">
        <v>559</v>
      </c>
      <c r="B513" s="54">
        <f t="shared" si="23"/>
        <v>6</v>
      </c>
      <c r="C513" s="94"/>
      <c r="D513" s="83" t="s">
        <v>1777</v>
      </c>
      <c r="E513" s="116">
        <v>46192</v>
      </c>
      <c r="F513" s="83" t="s">
        <v>787</v>
      </c>
      <c r="G513" s="83" t="s">
        <v>16</v>
      </c>
      <c r="H513" s="128" t="s">
        <v>1423</v>
      </c>
      <c r="I513" s="85">
        <v>-212232</v>
      </c>
      <c r="J513" s="85">
        <v>0</v>
      </c>
      <c r="K513" s="85">
        <f t="shared" si="24"/>
        <v>-16979</v>
      </c>
      <c r="L513" s="85">
        <f t="shared" si="25"/>
        <v>-229211</v>
      </c>
      <c r="M513" s="95">
        <f t="shared" si="22"/>
        <v>-229211</v>
      </c>
      <c r="O513" s="97"/>
    </row>
    <row r="514" spans="1:15" ht="20.100000000000001" customHeight="1" x14ac:dyDescent="0.2">
      <c r="A514" s="76" t="s">
        <v>559</v>
      </c>
      <c r="B514" s="54">
        <f t="shared" si="23"/>
        <v>6</v>
      </c>
      <c r="C514" s="94"/>
      <c r="D514" s="83" t="s">
        <v>1823</v>
      </c>
      <c r="E514" s="116">
        <v>46178</v>
      </c>
      <c r="F514" s="83" t="s">
        <v>787</v>
      </c>
      <c r="G514" s="83" t="s">
        <v>16</v>
      </c>
      <c r="H514" s="128" t="s">
        <v>1424</v>
      </c>
      <c r="I514" s="85">
        <v>-39434</v>
      </c>
      <c r="J514" s="85">
        <v>0</v>
      </c>
      <c r="K514" s="85">
        <f t="shared" si="24"/>
        <v>-3155</v>
      </c>
      <c r="L514" s="85">
        <f t="shared" si="25"/>
        <v>-42589</v>
      </c>
      <c r="M514" s="95">
        <f t="shared" si="22"/>
        <v>-42589</v>
      </c>
      <c r="O514" s="97"/>
    </row>
    <row r="515" spans="1:15" ht="20.100000000000001" customHeight="1" x14ac:dyDescent="0.2">
      <c r="A515" s="76" t="s">
        <v>559</v>
      </c>
      <c r="B515" s="54">
        <f t="shared" si="23"/>
        <v>6</v>
      </c>
      <c r="C515" s="94"/>
      <c r="D515" s="83" t="s">
        <v>1821</v>
      </c>
      <c r="E515" s="116">
        <v>46178</v>
      </c>
      <c r="F515" s="83" t="s">
        <v>787</v>
      </c>
      <c r="G515" s="83" t="s">
        <v>16</v>
      </c>
      <c r="H515" s="128" t="s">
        <v>1425</v>
      </c>
      <c r="I515" s="85">
        <v>-95504</v>
      </c>
      <c r="J515" s="85">
        <v>0</v>
      </c>
      <c r="K515" s="85">
        <f t="shared" si="24"/>
        <v>-7640</v>
      </c>
      <c r="L515" s="85">
        <f t="shared" si="25"/>
        <v>-103144</v>
      </c>
      <c r="M515" s="95">
        <f t="shared" si="22"/>
        <v>-103144</v>
      </c>
      <c r="O515" s="97"/>
    </row>
    <row r="516" spans="1:15" ht="20.100000000000001" customHeight="1" x14ac:dyDescent="0.2">
      <c r="A516" s="76" t="s">
        <v>559</v>
      </c>
      <c r="B516" s="54">
        <f t="shared" si="23"/>
        <v>6</v>
      </c>
      <c r="C516" s="94"/>
      <c r="D516" s="83" t="s">
        <v>1819</v>
      </c>
      <c r="E516" s="116">
        <v>46178</v>
      </c>
      <c r="F516" s="83" t="s">
        <v>787</v>
      </c>
      <c r="G516" s="83" t="s">
        <v>16</v>
      </c>
      <c r="H516" s="128" t="s">
        <v>1426</v>
      </c>
      <c r="I516" s="85">
        <v>-95504</v>
      </c>
      <c r="J516" s="85">
        <v>0</v>
      </c>
      <c r="K516" s="85">
        <f t="shared" si="24"/>
        <v>-7640</v>
      </c>
      <c r="L516" s="85">
        <f t="shared" si="25"/>
        <v>-103144</v>
      </c>
      <c r="M516" s="95">
        <f t="shared" si="22"/>
        <v>-103144</v>
      </c>
      <c r="O516" s="97"/>
    </row>
    <row r="517" spans="1:15" ht="20.100000000000001" customHeight="1" x14ac:dyDescent="0.2">
      <c r="A517" s="76" t="s">
        <v>559</v>
      </c>
      <c r="B517" s="54">
        <f t="shared" si="23"/>
        <v>6</v>
      </c>
      <c r="C517" s="94"/>
      <c r="D517" s="83" t="s">
        <v>1817</v>
      </c>
      <c r="E517" s="116">
        <v>46178</v>
      </c>
      <c r="F517" s="83" t="s">
        <v>787</v>
      </c>
      <c r="G517" s="83" t="s">
        <v>16</v>
      </c>
      <c r="H517" s="128" t="s">
        <v>1427</v>
      </c>
      <c r="I517" s="85">
        <v>-19717</v>
      </c>
      <c r="J517" s="85">
        <v>0</v>
      </c>
      <c r="K517" s="85">
        <f t="shared" si="24"/>
        <v>-1577</v>
      </c>
      <c r="L517" s="85">
        <f t="shared" si="25"/>
        <v>-21294</v>
      </c>
      <c r="M517" s="95">
        <f t="shared" si="22"/>
        <v>-21294</v>
      </c>
      <c r="O517" s="97"/>
    </row>
    <row r="518" spans="1:15" ht="20.100000000000001" customHeight="1" x14ac:dyDescent="0.2">
      <c r="A518" s="76" t="s">
        <v>559</v>
      </c>
      <c r="B518" s="54">
        <f t="shared" si="23"/>
        <v>6</v>
      </c>
      <c r="C518" s="94"/>
      <c r="D518" s="83" t="s">
        <v>1775</v>
      </c>
      <c r="E518" s="116">
        <v>46192</v>
      </c>
      <c r="F518" s="83" t="s">
        <v>787</v>
      </c>
      <c r="G518" s="83" t="s">
        <v>16</v>
      </c>
      <c r="H518" s="128" t="s">
        <v>1428</v>
      </c>
      <c r="I518" s="85">
        <v>-95504</v>
      </c>
      <c r="J518" s="85">
        <v>0</v>
      </c>
      <c r="K518" s="85">
        <f t="shared" si="24"/>
        <v>-7640</v>
      </c>
      <c r="L518" s="85">
        <f t="shared" si="25"/>
        <v>-103144</v>
      </c>
      <c r="M518" s="95">
        <f t="shared" si="22"/>
        <v>-103144</v>
      </c>
      <c r="O518" s="97"/>
    </row>
    <row r="519" spans="1:15" ht="20.100000000000001" customHeight="1" x14ac:dyDescent="0.2">
      <c r="A519" s="76" t="s">
        <v>559</v>
      </c>
      <c r="B519" s="54">
        <f t="shared" si="23"/>
        <v>6</v>
      </c>
      <c r="C519" s="94"/>
      <c r="D519" s="83" t="s">
        <v>1773</v>
      </c>
      <c r="E519" s="116">
        <v>46192</v>
      </c>
      <c r="F519" s="83" t="s">
        <v>787</v>
      </c>
      <c r="G519" s="83" t="s">
        <v>16</v>
      </c>
      <c r="H519" s="128" t="s">
        <v>1429</v>
      </c>
      <c r="I519" s="85">
        <v>-95504</v>
      </c>
      <c r="J519" s="85">
        <v>0</v>
      </c>
      <c r="K519" s="85">
        <f t="shared" si="24"/>
        <v>-7640</v>
      </c>
      <c r="L519" s="85">
        <f t="shared" si="25"/>
        <v>-103144</v>
      </c>
      <c r="M519" s="95">
        <f t="shared" si="22"/>
        <v>-103144</v>
      </c>
      <c r="O519" s="97"/>
    </row>
    <row r="520" spans="1:15" ht="20.100000000000001" customHeight="1" x14ac:dyDescent="0.2">
      <c r="A520" s="76" t="s">
        <v>559</v>
      </c>
      <c r="B520" s="54">
        <f t="shared" si="23"/>
        <v>6</v>
      </c>
      <c r="C520" s="94"/>
      <c r="D520" s="83" t="s">
        <v>1639</v>
      </c>
      <c r="E520" s="116">
        <v>46185</v>
      </c>
      <c r="F520" s="83" t="s">
        <v>787</v>
      </c>
      <c r="G520" s="83" t="s">
        <v>16</v>
      </c>
      <c r="H520" s="114" t="s">
        <v>1430</v>
      </c>
      <c r="I520" s="85">
        <v>-106116</v>
      </c>
      <c r="J520" s="85">
        <v>0</v>
      </c>
      <c r="K520" s="85">
        <f t="shared" si="24"/>
        <v>-8489</v>
      </c>
      <c r="L520" s="85">
        <f t="shared" si="25"/>
        <v>-114605</v>
      </c>
      <c r="M520" s="95">
        <f t="shared" si="22"/>
        <v>-114605</v>
      </c>
      <c r="O520" s="97"/>
    </row>
    <row r="521" spans="1:15" ht="20.100000000000001" customHeight="1" x14ac:dyDescent="0.2">
      <c r="A521" s="76" t="s">
        <v>559</v>
      </c>
      <c r="B521" s="54">
        <f t="shared" si="23"/>
        <v>6</v>
      </c>
      <c r="C521" s="94"/>
      <c r="D521" s="83" t="s">
        <v>1641</v>
      </c>
      <c r="E521" s="116">
        <v>46178</v>
      </c>
      <c r="F521" s="83" t="s">
        <v>787</v>
      </c>
      <c r="G521" s="83" t="s">
        <v>16</v>
      </c>
      <c r="H521" s="114" t="s">
        <v>1432</v>
      </c>
      <c r="I521" s="85">
        <v>-106116</v>
      </c>
      <c r="J521" s="85">
        <v>0</v>
      </c>
      <c r="K521" s="85">
        <f t="shared" si="24"/>
        <v>-8489</v>
      </c>
      <c r="L521" s="85">
        <f t="shared" si="25"/>
        <v>-114605</v>
      </c>
      <c r="M521" s="95">
        <f t="shared" si="22"/>
        <v>-114605</v>
      </c>
      <c r="O521" s="97"/>
    </row>
    <row r="522" spans="1:15" ht="20.100000000000001" customHeight="1" x14ac:dyDescent="0.2">
      <c r="A522" s="76" t="s">
        <v>559</v>
      </c>
      <c r="B522" s="54">
        <f t="shared" si="23"/>
        <v>6</v>
      </c>
      <c r="C522" s="94"/>
      <c r="D522" s="83" t="s">
        <v>1637</v>
      </c>
      <c r="E522" s="116">
        <v>46192</v>
      </c>
      <c r="F522" s="83" t="s">
        <v>787</v>
      </c>
      <c r="G522" s="83" t="s">
        <v>16</v>
      </c>
      <c r="H522" s="114" t="s">
        <v>1433</v>
      </c>
      <c r="I522" s="85">
        <v>-37664</v>
      </c>
      <c r="J522" s="85">
        <v>0</v>
      </c>
      <c r="K522" s="85">
        <f t="shared" si="24"/>
        <v>-3013</v>
      </c>
      <c r="L522" s="85">
        <f t="shared" si="25"/>
        <v>-40677</v>
      </c>
      <c r="M522" s="95">
        <f t="shared" si="22"/>
        <v>-40677</v>
      </c>
      <c r="O522" s="97"/>
    </row>
    <row r="523" spans="1:15" ht="20.100000000000001" customHeight="1" x14ac:dyDescent="0.2">
      <c r="A523" s="76" t="s">
        <v>559</v>
      </c>
      <c r="B523" s="54">
        <f t="shared" si="23"/>
        <v>6</v>
      </c>
      <c r="C523" s="94"/>
      <c r="D523" s="83" t="s">
        <v>1635</v>
      </c>
      <c r="E523" s="116">
        <v>46194</v>
      </c>
      <c r="F523" s="83" t="s">
        <v>787</v>
      </c>
      <c r="G523" s="83" t="s">
        <v>16</v>
      </c>
      <c r="H523" s="114" t="s">
        <v>1434</v>
      </c>
      <c r="I523" s="85">
        <v>-106116</v>
      </c>
      <c r="J523" s="85">
        <v>0</v>
      </c>
      <c r="K523" s="85">
        <f t="shared" si="24"/>
        <v>-8489</v>
      </c>
      <c r="L523" s="85">
        <f t="shared" si="25"/>
        <v>-114605</v>
      </c>
      <c r="M523" s="95">
        <f t="shared" si="22"/>
        <v>-114605</v>
      </c>
      <c r="O523" s="97"/>
    </row>
    <row r="524" spans="1:15" ht="20.100000000000001" customHeight="1" x14ac:dyDescent="0.2">
      <c r="A524" s="76" t="s">
        <v>559</v>
      </c>
      <c r="B524" s="54">
        <f t="shared" si="23"/>
        <v>6</v>
      </c>
      <c r="C524" s="94"/>
      <c r="D524" s="83" t="s">
        <v>1763</v>
      </c>
      <c r="E524" s="116">
        <v>46195</v>
      </c>
      <c r="F524" s="83" t="s">
        <v>787</v>
      </c>
      <c r="G524" s="83" t="s">
        <v>16</v>
      </c>
      <c r="H524" s="128" t="s">
        <v>1435</v>
      </c>
      <c r="I524" s="85">
        <v>-286512</v>
      </c>
      <c r="J524" s="85">
        <v>0</v>
      </c>
      <c r="K524" s="85">
        <f t="shared" si="24"/>
        <v>-22921</v>
      </c>
      <c r="L524" s="85">
        <f t="shared" si="25"/>
        <v>-309433</v>
      </c>
      <c r="M524" s="95">
        <f t="shared" si="22"/>
        <v>-309433</v>
      </c>
      <c r="O524" s="97"/>
    </row>
    <row r="525" spans="1:15" ht="20.100000000000001" customHeight="1" x14ac:dyDescent="0.2">
      <c r="A525" s="76" t="s">
        <v>559</v>
      </c>
      <c r="B525" s="54">
        <f t="shared" si="23"/>
        <v>6</v>
      </c>
      <c r="C525" s="94"/>
      <c r="D525" s="83" t="s">
        <v>1801</v>
      </c>
      <c r="E525" s="116">
        <v>46189</v>
      </c>
      <c r="F525" s="83" t="s">
        <v>787</v>
      </c>
      <c r="G525" s="83" t="s">
        <v>16</v>
      </c>
      <c r="H525" s="128" t="s">
        <v>1436</v>
      </c>
      <c r="I525" s="85">
        <v>-19717</v>
      </c>
      <c r="J525" s="85">
        <v>0</v>
      </c>
      <c r="K525" s="85">
        <f t="shared" si="24"/>
        <v>-1577</v>
      </c>
      <c r="L525" s="85">
        <f t="shared" si="25"/>
        <v>-21294</v>
      </c>
      <c r="M525" s="95">
        <f t="shared" si="22"/>
        <v>-21294</v>
      </c>
      <c r="O525" s="97"/>
    </row>
    <row r="526" spans="1:15" ht="20.100000000000001" customHeight="1" x14ac:dyDescent="0.2">
      <c r="A526" s="76" t="s">
        <v>559</v>
      </c>
      <c r="B526" s="54">
        <f t="shared" si="23"/>
        <v>6</v>
      </c>
      <c r="C526" s="94"/>
      <c r="D526" s="83" t="s">
        <v>1799</v>
      </c>
      <c r="E526" s="116">
        <v>46189</v>
      </c>
      <c r="F526" s="83" t="s">
        <v>787</v>
      </c>
      <c r="G526" s="83" t="s">
        <v>16</v>
      </c>
      <c r="H526" s="128" t="s">
        <v>1437</v>
      </c>
      <c r="I526" s="85">
        <v>-106116</v>
      </c>
      <c r="J526" s="85">
        <v>0</v>
      </c>
      <c r="K526" s="85">
        <f t="shared" si="24"/>
        <v>-8489</v>
      </c>
      <c r="L526" s="85">
        <f t="shared" si="25"/>
        <v>-114605</v>
      </c>
      <c r="M526" s="95">
        <f t="shared" si="22"/>
        <v>-114605</v>
      </c>
      <c r="O526" s="97"/>
    </row>
    <row r="527" spans="1:15" ht="20.100000000000001" customHeight="1" x14ac:dyDescent="0.2">
      <c r="A527" s="76" t="s">
        <v>559</v>
      </c>
      <c r="B527" s="54">
        <f t="shared" si="23"/>
        <v>6</v>
      </c>
      <c r="C527" s="94"/>
      <c r="D527" s="83" t="s">
        <v>1797</v>
      </c>
      <c r="E527" s="116">
        <v>46189</v>
      </c>
      <c r="F527" s="83" t="s">
        <v>787</v>
      </c>
      <c r="G527" s="83" t="s">
        <v>16</v>
      </c>
      <c r="H527" s="128" t="s">
        <v>1438</v>
      </c>
      <c r="I527" s="85">
        <v>-39434</v>
      </c>
      <c r="J527" s="85">
        <v>0</v>
      </c>
      <c r="K527" s="85">
        <f t="shared" si="24"/>
        <v>-3155</v>
      </c>
      <c r="L527" s="85">
        <f t="shared" si="25"/>
        <v>-42589</v>
      </c>
      <c r="M527" s="95">
        <f t="shared" si="22"/>
        <v>-42589</v>
      </c>
      <c r="O527" s="97"/>
    </row>
    <row r="528" spans="1:15" ht="20.100000000000001" customHeight="1" x14ac:dyDescent="0.2">
      <c r="A528" s="76" t="s">
        <v>559</v>
      </c>
      <c r="B528" s="54">
        <f t="shared" si="23"/>
        <v>6</v>
      </c>
      <c r="C528" s="94"/>
      <c r="D528" s="83" t="s">
        <v>1769</v>
      </c>
      <c r="E528" s="116">
        <v>46194</v>
      </c>
      <c r="F528" s="83" t="s">
        <v>787</v>
      </c>
      <c r="G528" s="83" t="s">
        <v>16</v>
      </c>
      <c r="H528" s="128" t="s">
        <v>1439</v>
      </c>
      <c r="I528" s="85">
        <v>-95504</v>
      </c>
      <c r="J528" s="85">
        <v>0</v>
      </c>
      <c r="K528" s="85">
        <f t="shared" si="24"/>
        <v>-7640</v>
      </c>
      <c r="L528" s="85">
        <f t="shared" si="25"/>
        <v>-103144</v>
      </c>
      <c r="M528" s="95">
        <f t="shared" si="22"/>
        <v>-103144</v>
      </c>
      <c r="O528" s="97"/>
    </row>
    <row r="529" spans="1:15" ht="20.100000000000001" customHeight="1" x14ac:dyDescent="0.2">
      <c r="A529" s="76" t="s">
        <v>559</v>
      </c>
      <c r="B529" s="54">
        <f t="shared" si="23"/>
        <v>6</v>
      </c>
      <c r="C529" s="94"/>
      <c r="D529" s="83" t="s">
        <v>1759</v>
      </c>
      <c r="E529" s="116">
        <v>46199</v>
      </c>
      <c r="F529" s="83" t="s">
        <v>787</v>
      </c>
      <c r="G529" s="83" t="s">
        <v>16</v>
      </c>
      <c r="H529" s="128" t="s">
        <v>1440</v>
      </c>
      <c r="I529" s="85">
        <v>-23680</v>
      </c>
      <c r="J529" s="85">
        <v>0</v>
      </c>
      <c r="K529" s="85">
        <f t="shared" si="24"/>
        <v>-1894</v>
      </c>
      <c r="L529" s="85">
        <f t="shared" si="25"/>
        <v>-25574</v>
      </c>
      <c r="M529" s="95">
        <f t="shared" si="22"/>
        <v>-25574</v>
      </c>
      <c r="O529" s="97"/>
    </row>
    <row r="530" spans="1:15" ht="20.100000000000001" customHeight="1" x14ac:dyDescent="0.2">
      <c r="A530" s="76" t="s">
        <v>559</v>
      </c>
      <c r="B530" s="54">
        <f t="shared" si="23"/>
        <v>6</v>
      </c>
      <c r="C530" s="94"/>
      <c r="D530" s="83" t="s">
        <v>1757</v>
      </c>
      <c r="E530" s="116">
        <v>46199</v>
      </c>
      <c r="F530" s="83" t="s">
        <v>787</v>
      </c>
      <c r="G530" s="83" t="s">
        <v>16</v>
      </c>
      <c r="H530" s="128" t="s">
        <v>1441</v>
      </c>
      <c r="I530" s="85">
        <v>-191008</v>
      </c>
      <c r="J530" s="85">
        <v>0</v>
      </c>
      <c r="K530" s="85">
        <f t="shared" si="24"/>
        <v>-15281</v>
      </c>
      <c r="L530" s="85">
        <f t="shared" si="25"/>
        <v>-206289</v>
      </c>
      <c r="M530" s="95">
        <f t="shared" si="22"/>
        <v>-206289</v>
      </c>
      <c r="O530" s="97"/>
    </row>
    <row r="531" spans="1:15" ht="20.100000000000001" customHeight="1" x14ac:dyDescent="0.2">
      <c r="A531" s="76" t="s">
        <v>559</v>
      </c>
      <c r="B531" s="54">
        <f t="shared" si="23"/>
        <v>6</v>
      </c>
      <c r="C531" s="94"/>
      <c r="D531" s="83" t="s">
        <v>1789</v>
      </c>
      <c r="E531" s="116">
        <v>46190</v>
      </c>
      <c r="F531" s="83" t="s">
        <v>787</v>
      </c>
      <c r="G531" s="83" t="s">
        <v>16</v>
      </c>
      <c r="H531" s="128" t="s">
        <v>1442</v>
      </c>
      <c r="I531" s="85">
        <v>-39434</v>
      </c>
      <c r="J531" s="85">
        <v>0</v>
      </c>
      <c r="K531" s="85">
        <f t="shared" si="24"/>
        <v>-3155</v>
      </c>
      <c r="L531" s="85">
        <f t="shared" si="25"/>
        <v>-42589</v>
      </c>
      <c r="M531" s="95">
        <f t="shared" si="22"/>
        <v>-42589</v>
      </c>
      <c r="O531" s="97"/>
    </row>
    <row r="532" spans="1:15" ht="20.100000000000001" customHeight="1" x14ac:dyDescent="0.2">
      <c r="A532" s="76" t="s">
        <v>559</v>
      </c>
      <c r="B532" s="54">
        <f t="shared" si="23"/>
        <v>6</v>
      </c>
      <c r="C532" s="94"/>
      <c r="D532" s="83" t="s">
        <v>1813</v>
      </c>
      <c r="E532" s="116">
        <v>46181</v>
      </c>
      <c r="F532" s="83" t="s">
        <v>787</v>
      </c>
      <c r="G532" s="83" t="s">
        <v>16</v>
      </c>
      <c r="H532" s="128" t="s">
        <v>1443</v>
      </c>
      <c r="I532" s="85">
        <v>-39434</v>
      </c>
      <c r="J532" s="85">
        <v>0</v>
      </c>
      <c r="K532" s="85">
        <f t="shared" si="24"/>
        <v>-3155</v>
      </c>
      <c r="L532" s="85">
        <f t="shared" si="25"/>
        <v>-42589</v>
      </c>
      <c r="M532" s="95">
        <f t="shared" si="22"/>
        <v>-42589</v>
      </c>
      <c r="O532" s="97"/>
    </row>
    <row r="533" spans="1:15" ht="20.100000000000001" customHeight="1" x14ac:dyDescent="0.2">
      <c r="A533" s="76" t="s">
        <v>559</v>
      </c>
      <c r="B533" s="54">
        <f t="shared" si="23"/>
        <v>6</v>
      </c>
      <c r="C533" s="94"/>
      <c r="D533" s="83" t="s">
        <v>1795</v>
      </c>
      <c r="E533" s="116">
        <v>46189</v>
      </c>
      <c r="F533" s="83" t="s">
        <v>787</v>
      </c>
      <c r="G533" s="83" t="s">
        <v>16</v>
      </c>
      <c r="H533" s="128" t="s">
        <v>1444</v>
      </c>
      <c r="I533" s="85">
        <v>-95504</v>
      </c>
      <c r="J533" s="85">
        <v>0</v>
      </c>
      <c r="K533" s="85">
        <f t="shared" si="24"/>
        <v>-7640</v>
      </c>
      <c r="L533" s="85">
        <f t="shared" si="25"/>
        <v>-103144</v>
      </c>
      <c r="M533" s="95">
        <f t="shared" si="22"/>
        <v>-103144</v>
      </c>
      <c r="O533" s="97"/>
    </row>
    <row r="534" spans="1:15" ht="20.100000000000001" customHeight="1" x14ac:dyDescent="0.2">
      <c r="A534" s="76" t="s">
        <v>559</v>
      </c>
      <c r="B534" s="54">
        <f t="shared" si="23"/>
        <v>6</v>
      </c>
      <c r="C534" s="94"/>
      <c r="D534" s="83" t="s">
        <v>1793</v>
      </c>
      <c r="E534" s="116">
        <v>46189</v>
      </c>
      <c r="F534" s="83" t="s">
        <v>787</v>
      </c>
      <c r="G534" s="83" t="s">
        <v>16</v>
      </c>
      <c r="H534" s="128" t="s">
        <v>1445</v>
      </c>
      <c r="I534" s="85">
        <v>-39434</v>
      </c>
      <c r="J534" s="85">
        <v>0</v>
      </c>
      <c r="K534" s="85">
        <f t="shared" si="24"/>
        <v>-3155</v>
      </c>
      <c r="L534" s="85">
        <f t="shared" si="25"/>
        <v>-42589</v>
      </c>
      <c r="M534" s="95">
        <f t="shared" si="22"/>
        <v>-42589</v>
      </c>
      <c r="O534" s="97"/>
    </row>
    <row r="535" spans="1:15" ht="20.100000000000001" customHeight="1" x14ac:dyDescent="0.2">
      <c r="A535" s="76" t="s">
        <v>559</v>
      </c>
      <c r="B535" s="54">
        <f t="shared" si="23"/>
        <v>6</v>
      </c>
      <c r="C535" s="94"/>
      <c r="D535" s="83" t="s">
        <v>1791</v>
      </c>
      <c r="E535" s="116">
        <v>46189</v>
      </c>
      <c r="F535" s="83" t="s">
        <v>787</v>
      </c>
      <c r="G535" s="83" t="s">
        <v>16</v>
      </c>
      <c r="H535" s="128" t="s">
        <v>1446</v>
      </c>
      <c r="I535" s="85">
        <v>-37664</v>
      </c>
      <c r="J535" s="85">
        <v>0</v>
      </c>
      <c r="K535" s="85">
        <f t="shared" si="24"/>
        <v>-3013</v>
      </c>
      <c r="L535" s="85">
        <f t="shared" si="25"/>
        <v>-40677</v>
      </c>
      <c r="M535" s="95">
        <f t="shared" si="22"/>
        <v>-40677</v>
      </c>
      <c r="O535" s="97"/>
    </row>
    <row r="536" spans="1:15" ht="20.100000000000001" customHeight="1" x14ac:dyDescent="0.2">
      <c r="A536" s="76" t="s">
        <v>559</v>
      </c>
      <c r="B536" s="54">
        <f t="shared" si="23"/>
        <v>6</v>
      </c>
      <c r="C536" s="94"/>
      <c r="D536" s="83" t="s">
        <v>1771</v>
      </c>
      <c r="E536" s="116">
        <v>46192</v>
      </c>
      <c r="F536" s="83" t="s">
        <v>787</v>
      </c>
      <c r="G536" s="83" t="s">
        <v>16</v>
      </c>
      <c r="H536" s="128" t="s">
        <v>1447</v>
      </c>
      <c r="I536" s="85">
        <v>-19717</v>
      </c>
      <c r="J536" s="85">
        <v>0</v>
      </c>
      <c r="K536" s="85">
        <f t="shared" si="24"/>
        <v>-1577</v>
      </c>
      <c r="L536" s="85">
        <f t="shared" si="25"/>
        <v>-21294</v>
      </c>
      <c r="M536" s="95">
        <f t="shared" si="22"/>
        <v>-21294</v>
      </c>
      <c r="O536" s="97"/>
    </row>
    <row r="537" spans="1:15" ht="20.100000000000001" customHeight="1" x14ac:dyDescent="0.2">
      <c r="A537" s="76" t="s">
        <v>559</v>
      </c>
      <c r="B537" s="54">
        <f t="shared" si="23"/>
        <v>6</v>
      </c>
      <c r="C537" s="94"/>
      <c r="D537" s="83" t="s">
        <v>1787</v>
      </c>
      <c r="E537" s="116">
        <v>46190</v>
      </c>
      <c r="F537" s="83" t="s">
        <v>787</v>
      </c>
      <c r="G537" s="83" t="s">
        <v>16</v>
      </c>
      <c r="H537" s="114" t="s">
        <v>1448</v>
      </c>
      <c r="I537" s="85">
        <v>-382016</v>
      </c>
      <c r="J537" s="85">
        <v>0</v>
      </c>
      <c r="K537" s="85">
        <f t="shared" si="24"/>
        <v>-30561</v>
      </c>
      <c r="L537" s="85">
        <f t="shared" si="25"/>
        <v>-412577</v>
      </c>
      <c r="M537" s="95">
        <f t="shared" si="22"/>
        <v>-412577</v>
      </c>
      <c r="O537" s="97"/>
    </row>
    <row r="538" spans="1:15" ht="20.100000000000001" customHeight="1" x14ac:dyDescent="0.2">
      <c r="A538" s="76" t="s">
        <v>559</v>
      </c>
      <c r="B538" s="54">
        <f t="shared" si="23"/>
        <v>6</v>
      </c>
      <c r="C538" s="94"/>
      <c r="D538" s="83" t="s">
        <v>1785</v>
      </c>
      <c r="E538" s="116">
        <v>46190</v>
      </c>
      <c r="F538" s="83" t="s">
        <v>787</v>
      </c>
      <c r="G538" s="83" t="s">
        <v>16</v>
      </c>
      <c r="H538" s="128" t="s">
        <v>1449</v>
      </c>
      <c r="I538" s="85">
        <v>-39434</v>
      </c>
      <c r="J538" s="85">
        <v>0</v>
      </c>
      <c r="K538" s="85">
        <f t="shared" si="24"/>
        <v>-3155</v>
      </c>
      <c r="L538" s="85">
        <f t="shared" si="25"/>
        <v>-42589</v>
      </c>
      <c r="M538" s="95">
        <f t="shared" si="22"/>
        <v>-42589</v>
      </c>
      <c r="O538" s="97"/>
    </row>
    <row r="539" spans="1:15" ht="20.100000000000001" customHeight="1" x14ac:dyDescent="0.2">
      <c r="A539" s="76" t="s">
        <v>559</v>
      </c>
      <c r="B539" s="54">
        <f t="shared" si="23"/>
        <v>6</v>
      </c>
      <c r="C539" s="94"/>
      <c r="D539" s="83" t="s">
        <v>1835</v>
      </c>
      <c r="E539" s="116">
        <v>46176</v>
      </c>
      <c r="F539" s="83" t="s">
        <v>787</v>
      </c>
      <c r="G539" s="83" t="s">
        <v>16</v>
      </c>
      <c r="H539" s="128" t="s">
        <v>1450</v>
      </c>
      <c r="I539" s="85">
        <v>-37664</v>
      </c>
      <c r="J539" s="85">
        <v>0</v>
      </c>
      <c r="K539" s="85">
        <f t="shared" si="24"/>
        <v>-3013</v>
      </c>
      <c r="L539" s="85">
        <f t="shared" si="25"/>
        <v>-40677</v>
      </c>
      <c r="M539" s="95">
        <f t="shared" si="22"/>
        <v>-40677</v>
      </c>
      <c r="O539" s="97"/>
    </row>
    <row r="540" spans="1:15" ht="20.100000000000001" customHeight="1" x14ac:dyDescent="0.2">
      <c r="A540" s="76" t="s">
        <v>559</v>
      </c>
      <c r="B540" s="54">
        <f t="shared" si="23"/>
        <v>6</v>
      </c>
      <c r="C540" s="94"/>
      <c r="D540" s="83" t="s">
        <v>1831</v>
      </c>
      <c r="E540" s="116">
        <v>46177</v>
      </c>
      <c r="F540" s="83" t="s">
        <v>787</v>
      </c>
      <c r="G540" s="83" t="s">
        <v>16</v>
      </c>
      <c r="H540" s="128" t="s">
        <v>1451</v>
      </c>
      <c r="I540" s="85">
        <v>-39434</v>
      </c>
      <c r="J540" s="85">
        <v>0</v>
      </c>
      <c r="K540" s="85">
        <f t="shared" si="24"/>
        <v>-3155</v>
      </c>
      <c r="L540" s="85">
        <f t="shared" si="25"/>
        <v>-42589</v>
      </c>
      <c r="M540" s="95">
        <f t="shared" si="22"/>
        <v>-42589</v>
      </c>
      <c r="O540" s="97"/>
    </row>
    <row r="541" spans="1:15" ht="20.100000000000001" customHeight="1" x14ac:dyDescent="0.2">
      <c r="A541" s="76" t="s">
        <v>559</v>
      </c>
      <c r="B541" s="54">
        <f t="shared" si="23"/>
        <v>6</v>
      </c>
      <c r="C541" s="94"/>
      <c r="D541" s="83" t="s">
        <v>1815</v>
      </c>
      <c r="E541" s="116">
        <v>46178</v>
      </c>
      <c r="F541" s="83" t="s">
        <v>787</v>
      </c>
      <c r="G541" s="83" t="s">
        <v>16</v>
      </c>
      <c r="H541" s="128" t="s">
        <v>1452</v>
      </c>
      <c r="I541" s="85">
        <v>-23680</v>
      </c>
      <c r="J541" s="85">
        <v>0</v>
      </c>
      <c r="K541" s="85">
        <f t="shared" si="24"/>
        <v>-1894</v>
      </c>
      <c r="L541" s="85">
        <f t="shared" si="25"/>
        <v>-25574</v>
      </c>
      <c r="M541" s="95">
        <f t="shared" si="22"/>
        <v>-25574</v>
      </c>
      <c r="O541" s="97"/>
    </row>
    <row r="542" spans="1:15" ht="20.100000000000001" customHeight="1" x14ac:dyDescent="0.2">
      <c r="A542" s="76" t="s">
        <v>559</v>
      </c>
      <c r="B542" s="54">
        <f t="shared" si="23"/>
        <v>6</v>
      </c>
      <c r="C542" s="94"/>
      <c r="D542" s="83" t="s">
        <v>1783</v>
      </c>
      <c r="E542" s="116">
        <v>46191</v>
      </c>
      <c r="F542" s="83" t="s">
        <v>787</v>
      </c>
      <c r="G542" s="83" t="s">
        <v>16</v>
      </c>
      <c r="H542" s="128" t="s">
        <v>1453</v>
      </c>
      <c r="I542" s="85">
        <v>-39434</v>
      </c>
      <c r="J542" s="85">
        <v>0</v>
      </c>
      <c r="K542" s="85">
        <f t="shared" si="24"/>
        <v>-3155</v>
      </c>
      <c r="L542" s="85">
        <f t="shared" si="25"/>
        <v>-42589</v>
      </c>
      <c r="M542" s="95">
        <f t="shared" si="22"/>
        <v>-42589</v>
      </c>
      <c r="O542" s="97"/>
    </row>
    <row r="543" spans="1:15" ht="20.100000000000001" customHeight="1" x14ac:dyDescent="0.2">
      <c r="A543" s="76" t="s">
        <v>559</v>
      </c>
      <c r="B543" s="54">
        <f t="shared" si="23"/>
        <v>6</v>
      </c>
      <c r="C543" s="94"/>
      <c r="D543" s="83" t="s">
        <v>1761</v>
      </c>
      <c r="E543" s="116">
        <v>46195</v>
      </c>
      <c r="F543" s="83" t="s">
        <v>787</v>
      </c>
      <c r="G543" s="83" t="s">
        <v>16</v>
      </c>
      <c r="H543" s="128" t="s">
        <v>1454</v>
      </c>
      <c r="I543" s="85">
        <v>-19717</v>
      </c>
      <c r="J543" s="85">
        <v>0</v>
      </c>
      <c r="K543" s="85">
        <f t="shared" si="24"/>
        <v>-1577</v>
      </c>
      <c r="L543" s="85">
        <f t="shared" si="25"/>
        <v>-21294</v>
      </c>
      <c r="M543" s="95">
        <f t="shared" si="22"/>
        <v>-21294</v>
      </c>
      <c r="O543" s="97"/>
    </row>
    <row r="544" spans="1:15" ht="20.100000000000001" customHeight="1" x14ac:dyDescent="0.2">
      <c r="A544" s="76" t="s">
        <v>559</v>
      </c>
      <c r="B544" s="54">
        <f t="shared" si="23"/>
        <v>6</v>
      </c>
      <c r="C544" s="94"/>
      <c r="D544" s="83" t="s">
        <v>1633</v>
      </c>
      <c r="E544" s="116">
        <v>46203</v>
      </c>
      <c r="F544" s="83" t="s">
        <v>787</v>
      </c>
      <c r="G544" s="83" t="s">
        <v>16</v>
      </c>
      <c r="H544" s="114" t="s">
        <v>1455</v>
      </c>
      <c r="I544" s="85">
        <v>-23680</v>
      </c>
      <c r="J544" s="85">
        <v>0</v>
      </c>
      <c r="K544" s="85">
        <f t="shared" si="24"/>
        <v>-1894</v>
      </c>
      <c r="L544" s="85">
        <f t="shared" si="25"/>
        <v>-25574</v>
      </c>
      <c r="M544" s="95">
        <f t="shared" si="22"/>
        <v>-25574</v>
      </c>
      <c r="O544" s="97"/>
    </row>
    <row r="545" spans="1:15" ht="20.100000000000001" customHeight="1" x14ac:dyDescent="0.2">
      <c r="A545" s="76" t="s">
        <v>559</v>
      </c>
      <c r="B545" s="54">
        <f t="shared" si="23"/>
        <v>6</v>
      </c>
      <c r="C545" s="94"/>
      <c r="D545" s="83" t="s">
        <v>1699</v>
      </c>
      <c r="E545" s="116">
        <v>46203</v>
      </c>
      <c r="F545" s="83" t="s">
        <v>787</v>
      </c>
      <c r="G545" s="83" t="s">
        <v>16</v>
      </c>
      <c r="H545" s="128" t="s">
        <v>1456</v>
      </c>
      <c r="I545" s="85">
        <v>-95504</v>
      </c>
      <c r="J545" s="85">
        <v>0</v>
      </c>
      <c r="K545" s="85">
        <f t="shared" si="24"/>
        <v>-7640</v>
      </c>
      <c r="L545" s="85">
        <f t="shared" si="25"/>
        <v>-103144</v>
      </c>
      <c r="M545" s="95">
        <f t="shared" si="22"/>
        <v>-103144</v>
      </c>
      <c r="O545" s="97"/>
    </row>
    <row r="546" spans="1:15" ht="20.100000000000001" customHeight="1" x14ac:dyDescent="0.2">
      <c r="A546" s="76" t="s">
        <v>559</v>
      </c>
      <c r="B546" s="54">
        <f t="shared" si="23"/>
        <v>6</v>
      </c>
      <c r="C546" s="94"/>
      <c r="D546" s="83" t="s">
        <v>1781</v>
      </c>
      <c r="E546" s="116">
        <v>46191</v>
      </c>
      <c r="F546" s="83" t="s">
        <v>787</v>
      </c>
      <c r="G546" s="83" t="s">
        <v>16</v>
      </c>
      <c r="H546" s="128" t="s">
        <v>1457</v>
      </c>
      <c r="I546" s="85">
        <v>-39434</v>
      </c>
      <c r="J546" s="85">
        <v>0</v>
      </c>
      <c r="K546" s="85">
        <f t="shared" si="24"/>
        <v>-3155</v>
      </c>
      <c r="L546" s="85">
        <f t="shared" si="25"/>
        <v>-42589</v>
      </c>
      <c r="M546" s="95">
        <f t="shared" si="22"/>
        <v>-42589</v>
      </c>
      <c r="O546" s="97"/>
    </row>
    <row r="547" spans="1:15" ht="20.100000000000001" customHeight="1" x14ac:dyDescent="0.2">
      <c r="A547" s="76" t="s">
        <v>559</v>
      </c>
      <c r="B547" s="54">
        <f t="shared" si="23"/>
        <v>6</v>
      </c>
      <c r="C547" s="94"/>
      <c r="D547" s="83" t="s">
        <v>1649</v>
      </c>
      <c r="E547" s="116">
        <v>46174</v>
      </c>
      <c r="F547" s="83" t="s">
        <v>787</v>
      </c>
      <c r="G547" s="83" t="s">
        <v>16</v>
      </c>
      <c r="H547" s="114" t="s">
        <v>1458</v>
      </c>
      <c r="I547" s="85">
        <v>-37664</v>
      </c>
      <c r="J547" s="85">
        <v>0</v>
      </c>
      <c r="K547" s="85">
        <f t="shared" si="24"/>
        <v>-3013</v>
      </c>
      <c r="L547" s="85">
        <f t="shared" si="25"/>
        <v>-40677</v>
      </c>
      <c r="M547" s="95">
        <f t="shared" si="22"/>
        <v>-40677</v>
      </c>
      <c r="O547" s="97"/>
    </row>
    <row r="548" spans="1:15" ht="20.100000000000001" customHeight="1" x14ac:dyDescent="0.2">
      <c r="A548" s="76" t="s">
        <v>559</v>
      </c>
      <c r="B548" s="54">
        <f t="shared" si="23"/>
        <v>6</v>
      </c>
      <c r="C548" s="94"/>
      <c r="D548" s="83" t="s">
        <v>1805</v>
      </c>
      <c r="E548" s="116">
        <v>46188</v>
      </c>
      <c r="F548" s="83" t="s">
        <v>787</v>
      </c>
      <c r="G548" s="83" t="s">
        <v>16</v>
      </c>
      <c r="H548" s="128" t="s">
        <v>1459</v>
      </c>
      <c r="I548" s="85">
        <v>-19717</v>
      </c>
      <c r="J548" s="85">
        <v>0</v>
      </c>
      <c r="K548" s="85">
        <f t="shared" si="24"/>
        <v>-1577</v>
      </c>
      <c r="L548" s="85">
        <f t="shared" si="25"/>
        <v>-21294</v>
      </c>
      <c r="M548" s="95">
        <f t="shared" si="22"/>
        <v>-21294</v>
      </c>
      <c r="O548" s="97"/>
    </row>
    <row r="549" spans="1:15" ht="20.100000000000001" customHeight="1" x14ac:dyDescent="0.2">
      <c r="A549" s="76" t="s">
        <v>559</v>
      </c>
      <c r="B549" s="54">
        <f t="shared" si="23"/>
        <v>6</v>
      </c>
      <c r="C549" s="94"/>
      <c r="D549" s="83" t="s">
        <v>1803</v>
      </c>
      <c r="E549" s="116">
        <v>46188</v>
      </c>
      <c r="F549" s="83" t="s">
        <v>787</v>
      </c>
      <c r="G549" s="83" t="s">
        <v>16</v>
      </c>
      <c r="H549" s="128" t="s">
        <v>1460</v>
      </c>
      <c r="I549" s="85">
        <v>-95504</v>
      </c>
      <c r="J549" s="85">
        <v>0</v>
      </c>
      <c r="K549" s="85">
        <f t="shared" si="24"/>
        <v>-7640</v>
      </c>
      <c r="L549" s="85">
        <f t="shared" si="25"/>
        <v>-103144</v>
      </c>
      <c r="M549" s="95">
        <f t="shared" si="22"/>
        <v>-103144</v>
      </c>
      <c r="O549" s="97"/>
    </row>
    <row r="550" spans="1:15" ht="20.100000000000001" customHeight="1" x14ac:dyDescent="0.2">
      <c r="A550" s="76" t="s">
        <v>559</v>
      </c>
      <c r="B550" s="54">
        <f t="shared" si="23"/>
        <v>6</v>
      </c>
      <c r="C550" s="94"/>
      <c r="D550" s="83" t="s">
        <v>1829</v>
      </c>
      <c r="E550" s="116">
        <v>46177</v>
      </c>
      <c r="F550" s="83" t="s">
        <v>787</v>
      </c>
      <c r="G550" s="83" t="s">
        <v>16</v>
      </c>
      <c r="H550" s="128" t="s">
        <v>1461</v>
      </c>
      <c r="I550" s="85">
        <v>-95504</v>
      </c>
      <c r="J550" s="85">
        <v>0</v>
      </c>
      <c r="K550" s="85">
        <f t="shared" si="24"/>
        <v>-7640</v>
      </c>
      <c r="L550" s="85">
        <f t="shared" si="25"/>
        <v>-103144</v>
      </c>
      <c r="M550" s="95">
        <f t="shared" si="22"/>
        <v>-103144</v>
      </c>
      <c r="O550" s="97"/>
    </row>
    <row r="551" spans="1:15" ht="20.100000000000001" customHeight="1" x14ac:dyDescent="0.2">
      <c r="A551" s="76" t="s">
        <v>559</v>
      </c>
      <c r="B551" s="54">
        <f t="shared" si="23"/>
        <v>6</v>
      </c>
      <c r="C551" s="94"/>
      <c r="D551" s="83" t="s">
        <v>1827</v>
      </c>
      <c r="E551" s="116">
        <v>46177</v>
      </c>
      <c r="F551" s="83" t="s">
        <v>787</v>
      </c>
      <c r="G551" s="83" t="s">
        <v>16</v>
      </c>
      <c r="H551" s="128" t="s">
        <v>1462</v>
      </c>
      <c r="I551" s="85">
        <v>-19717</v>
      </c>
      <c r="J551" s="85">
        <v>0</v>
      </c>
      <c r="K551" s="85">
        <f t="shared" si="24"/>
        <v>-1577</v>
      </c>
      <c r="L551" s="85">
        <f t="shared" si="25"/>
        <v>-21294</v>
      </c>
      <c r="M551" s="95">
        <f t="shared" si="22"/>
        <v>-21294</v>
      </c>
      <c r="O551" s="97"/>
    </row>
    <row r="552" spans="1:15" ht="20.100000000000001" customHeight="1" x14ac:dyDescent="0.2">
      <c r="A552" s="76" t="s">
        <v>559</v>
      </c>
      <c r="B552" s="54">
        <f t="shared" si="23"/>
        <v>6</v>
      </c>
      <c r="C552" s="94"/>
      <c r="D552" s="83" t="s">
        <v>1841</v>
      </c>
      <c r="E552" s="116">
        <v>46175</v>
      </c>
      <c r="F552" s="83" t="s">
        <v>787</v>
      </c>
      <c r="G552" s="83" t="s">
        <v>16</v>
      </c>
      <c r="H552" s="128" t="s">
        <v>1463</v>
      </c>
      <c r="I552" s="85">
        <v>-19717</v>
      </c>
      <c r="J552" s="85">
        <v>0</v>
      </c>
      <c r="K552" s="85">
        <f t="shared" si="24"/>
        <v>-1577</v>
      </c>
      <c r="L552" s="85">
        <f t="shared" si="25"/>
        <v>-21294</v>
      </c>
      <c r="M552" s="95">
        <f t="shared" si="22"/>
        <v>-21294</v>
      </c>
      <c r="O552" s="97"/>
    </row>
    <row r="553" spans="1:15" ht="20.100000000000001" customHeight="1" x14ac:dyDescent="0.2">
      <c r="A553" s="76" t="s">
        <v>559</v>
      </c>
      <c r="B553" s="54">
        <f t="shared" si="23"/>
        <v>6</v>
      </c>
      <c r="C553" s="94"/>
      <c r="D553" s="83" t="s">
        <v>1841</v>
      </c>
      <c r="E553" s="116">
        <v>46175</v>
      </c>
      <c r="F553" s="83" t="s">
        <v>787</v>
      </c>
      <c r="G553" s="83" t="s">
        <v>16</v>
      </c>
      <c r="H553" s="128" t="s">
        <v>1463</v>
      </c>
      <c r="I553" s="85">
        <v>-37664</v>
      </c>
      <c r="J553" s="85">
        <v>0</v>
      </c>
      <c r="K553" s="85">
        <f t="shared" si="24"/>
        <v>-3013</v>
      </c>
      <c r="L553" s="85">
        <f t="shared" si="25"/>
        <v>-40677</v>
      </c>
      <c r="M553" s="95">
        <f t="shared" si="22"/>
        <v>-40677</v>
      </c>
      <c r="O553" s="97"/>
    </row>
    <row r="554" spans="1:15" ht="20.100000000000001" customHeight="1" x14ac:dyDescent="0.2">
      <c r="A554" s="76" t="s">
        <v>559</v>
      </c>
      <c r="B554" s="54">
        <f t="shared" si="23"/>
        <v>6</v>
      </c>
      <c r="C554" s="94"/>
      <c r="D554" s="83" t="s">
        <v>1809</v>
      </c>
      <c r="E554" s="116">
        <v>46183</v>
      </c>
      <c r="F554" s="83" t="s">
        <v>787</v>
      </c>
      <c r="G554" s="83" t="s">
        <v>16</v>
      </c>
      <c r="H554" s="128" t="s">
        <v>1465</v>
      </c>
      <c r="I554" s="85">
        <v>-37664</v>
      </c>
      <c r="J554" s="85">
        <v>0</v>
      </c>
      <c r="K554" s="85">
        <f t="shared" si="24"/>
        <v>-3013</v>
      </c>
      <c r="L554" s="85">
        <f t="shared" si="25"/>
        <v>-40677</v>
      </c>
      <c r="M554" s="95">
        <f t="shared" si="22"/>
        <v>-40677</v>
      </c>
      <c r="O554" s="97"/>
    </row>
    <row r="555" spans="1:15" ht="20.100000000000001" customHeight="1" x14ac:dyDescent="0.2">
      <c r="A555" s="76" t="s">
        <v>559</v>
      </c>
      <c r="B555" s="54">
        <f t="shared" si="23"/>
        <v>6</v>
      </c>
      <c r="C555" s="94"/>
      <c r="D555" s="83" t="s">
        <v>1807</v>
      </c>
      <c r="E555" s="116">
        <v>46183</v>
      </c>
      <c r="F555" s="83" t="s">
        <v>787</v>
      </c>
      <c r="G555" s="83" t="s">
        <v>16</v>
      </c>
      <c r="H555" s="128" t="s">
        <v>1466</v>
      </c>
      <c r="I555" s="85">
        <v>-37664</v>
      </c>
      <c r="J555" s="85">
        <v>0</v>
      </c>
      <c r="K555" s="85">
        <f t="shared" si="24"/>
        <v>-3013</v>
      </c>
      <c r="L555" s="85">
        <f t="shared" si="25"/>
        <v>-40677</v>
      </c>
      <c r="M555" s="95">
        <f t="shared" si="22"/>
        <v>-40677</v>
      </c>
      <c r="O555" s="97"/>
    </row>
    <row r="556" spans="1:15" ht="20.100000000000001" customHeight="1" x14ac:dyDescent="0.2">
      <c r="A556" s="76" t="s">
        <v>559</v>
      </c>
      <c r="B556" s="54">
        <f t="shared" si="23"/>
        <v>6</v>
      </c>
      <c r="C556" s="94"/>
      <c r="D556" s="83" t="s">
        <v>1811</v>
      </c>
      <c r="E556" s="116">
        <v>46182</v>
      </c>
      <c r="F556" s="83" t="s">
        <v>787</v>
      </c>
      <c r="G556" s="83" t="s">
        <v>16</v>
      </c>
      <c r="H556" s="128" t="s">
        <v>1467</v>
      </c>
      <c r="I556" s="85">
        <v>-23680</v>
      </c>
      <c r="J556" s="85">
        <v>0</v>
      </c>
      <c r="K556" s="85">
        <f t="shared" si="24"/>
        <v>-1894</v>
      </c>
      <c r="L556" s="85">
        <f t="shared" si="25"/>
        <v>-25574</v>
      </c>
      <c r="M556" s="95">
        <f t="shared" si="22"/>
        <v>-25574</v>
      </c>
      <c r="O556" s="97"/>
    </row>
    <row r="557" spans="1:15" ht="20.100000000000001" customHeight="1" x14ac:dyDescent="0.2">
      <c r="A557" s="76" t="s">
        <v>559</v>
      </c>
      <c r="B557" s="54">
        <f t="shared" si="23"/>
        <v>6</v>
      </c>
      <c r="C557" s="94"/>
      <c r="D557" s="83" t="s">
        <v>1767</v>
      </c>
      <c r="E557" s="116">
        <v>46194</v>
      </c>
      <c r="F557" s="83" t="s">
        <v>788</v>
      </c>
      <c r="G557" s="83" t="s">
        <v>14</v>
      </c>
      <c r="H557" s="128" t="s">
        <v>1469</v>
      </c>
      <c r="I557" s="85">
        <v>-95504</v>
      </c>
      <c r="J557" s="85">
        <v>0</v>
      </c>
      <c r="K557" s="85">
        <f t="shared" si="24"/>
        <v>-7640</v>
      </c>
      <c r="L557" s="85">
        <f t="shared" si="25"/>
        <v>-103144</v>
      </c>
      <c r="M557" s="95">
        <f t="shared" si="22"/>
        <v>-103144</v>
      </c>
      <c r="O557" s="97"/>
    </row>
    <row r="558" spans="1:15" ht="20.100000000000001" customHeight="1" x14ac:dyDescent="0.2">
      <c r="A558" s="76"/>
      <c r="B558" s="54"/>
      <c r="C558" s="94"/>
      <c r="D558" s="83"/>
      <c r="E558" s="84"/>
      <c r="F558" s="83"/>
      <c r="G558" s="83"/>
      <c r="H558" s="83"/>
      <c r="I558" s="85"/>
      <c r="J558" s="85">
        <v>0</v>
      </c>
      <c r="K558" s="85">
        <f t="shared" si="24"/>
        <v>0</v>
      </c>
      <c r="L558" s="85">
        <f t="shared" si="25"/>
        <v>0</v>
      </c>
      <c r="M558" s="95">
        <f t="shared" si="22"/>
        <v>0</v>
      </c>
      <c r="O558" s="97"/>
    </row>
    <row r="559" spans="1:15" ht="20.100000000000001" customHeight="1" x14ac:dyDescent="0.2">
      <c r="A559" s="76"/>
      <c r="B559" s="54"/>
      <c r="C559" s="94"/>
      <c r="D559" s="83"/>
      <c r="E559" s="84"/>
      <c r="F559" s="83"/>
      <c r="G559" s="83"/>
      <c r="H559" s="83"/>
      <c r="I559" s="85"/>
      <c r="J559" s="85">
        <v>0</v>
      </c>
      <c r="K559" s="85">
        <f t="shared" si="24"/>
        <v>0</v>
      </c>
      <c r="L559" s="85">
        <f t="shared" si="25"/>
        <v>0</v>
      </c>
      <c r="M559" s="95">
        <f t="shared" si="22"/>
        <v>0</v>
      </c>
      <c r="O559" s="97"/>
    </row>
    <row r="560" spans="1:15" ht="20.100000000000001" customHeight="1" x14ac:dyDescent="0.2">
      <c r="A560" s="76"/>
      <c r="B560" s="54"/>
      <c r="C560" s="94"/>
      <c r="D560" s="83"/>
      <c r="E560" s="84"/>
      <c r="F560" s="83"/>
      <c r="G560" s="83"/>
      <c r="H560" s="83"/>
      <c r="I560" s="85"/>
      <c r="J560" s="85">
        <v>0</v>
      </c>
      <c r="K560" s="85">
        <f t="shared" si="24"/>
        <v>0</v>
      </c>
      <c r="L560" s="85">
        <f t="shared" si="25"/>
        <v>0</v>
      </c>
      <c r="M560" s="95">
        <f t="shared" si="22"/>
        <v>0</v>
      </c>
      <c r="O560" s="97"/>
    </row>
    <row r="561" spans="1:15" ht="20.100000000000001" customHeight="1" x14ac:dyDescent="0.2">
      <c r="A561" s="76"/>
      <c r="B561" s="54"/>
      <c r="C561" s="94"/>
      <c r="D561" s="83"/>
      <c r="E561" s="84"/>
      <c r="F561" s="83"/>
      <c r="G561" s="83"/>
      <c r="H561" s="83"/>
      <c r="I561" s="85"/>
      <c r="J561" s="85">
        <v>0</v>
      </c>
      <c r="K561" s="85">
        <f t="shared" si="24"/>
        <v>0</v>
      </c>
      <c r="L561" s="85">
        <f t="shared" si="25"/>
        <v>0</v>
      </c>
      <c r="M561" s="95">
        <f t="shared" si="22"/>
        <v>0</v>
      </c>
      <c r="O561" s="97"/>
    </row>
    <row r="562" spans="1:15" ht="20.100000000000001" customHeight="1" x14ac:dyDescent="0.2">
      <c r="A562" s="76"/>
      <c r="B562" s="54"/>
      <c r="C562" s="94"/>
      <c r="D562" s="83"/>
      <c r="E562" s="84"/>
      <c r="F562" s="83"/>
      <c r="G562" s="83"/>
      <c r="H562" s="83"/>
      <c r="I562" s="85"/>
      <c r="J562" s="85">
        <v>0</v>
      </c>
      <c r="K562" s="85">
        <f t="shared" si="24"/>
        <v>0</v>
      </c>
      <c r="L562" s="85">
        <f t="shared" si="25"/>
        <v>0</v>
      </c>
      <c r="M562" s="95">
        <f t="shared" si="22"/>
        <v>0</v>
      </c>
      <c r="O562" s="97"/>
    </row>
    <row r="563" spans="1:15" ht="20.100000000000001" customHeight="1" x14ac:dyDescent="0.2">
      <c r="A563" s="76"/>
      <c r="B563" s="54"/>
      <c r="C563" s="94"/>
      <c r="D563" s="83"/>
      <c r="E563" s="84"/>
      <c r="F563" s="83"/>
      <c r="G563" s="83"/>
      <c r="H563" s="83"/>
      <c r="I563" s="85"/>
      <c r="J563" s="85">
        <v>0</v>
      </c>
      <c r="K563" s="85">
        <f t="shared" si="24"/>
        <v>0</v>
      </c>
      <c r="L563" s="85">
        <f t="shared" si="25"/>
        <v>0</v>
      </c>
      <c r="M563" s="95">
        <f t="shared" si="22"/>
        <v>0</v>
      </c>
      <c r="O563" s="97"/>
    </row>
    <row r="564" spans="1:15" ht="20.100000000000001" customHeight="1" x14ac:dyDescent="0.2">
      <c r="A564" s="76"/>
      <c r="B564" s="54"/>
      <c r="C564" s="94"/>
      <c r="D564" s="83"/>
      <c r="E564" s="84"/>
      <c r="F564" s="83"/>
      <c r="G564" s="83"/>
      <c r="H564" s="83"/>
      <c r="I564" s="85"/>
      <c r="J564" s="85">
        <v>0</v>
      </c>
      <c r="K564" s="85">
        <f t="shared" si="24"/>
        <v>0</v>
      </c>
      <c r="L564" s="85">
        <f t="shared" si="25"/>
        <v>0</v>
      </c>
      <c r="M564" s="95">
        <f t="shared" si="22"/>
        <v>0</v>
      </c>
      <c r="O564" s="97"/>
    </row>
    <row r="565" spans="1:15" ht="20.100000000000001" customHeight="1" x14ac:dyDescent="0.2">
      <c r="A565" s="76"/>
      <c r="B565" s="54"/>
      <c r="C565" s="94"/>
      <c r="D565" s="83"/>
      <c r="E565" s="84"/>
      <c r="F565" s="83"/>
      <c r="G565" s="83"/>
      <c r="H565" s="83"/>
      <c r="I565" s="85"/>
      <c r="J565" s="85">
        <v>0</v>
      </c>
      <c r="K565" s="85">
        <f t="shared" si="24"/>
        <v>0</v>
      </c>
      <c r="L565" s="85">
        <f t="shared" si="25"/>
        <v>0</v>
      </c>
      <c r="M565" s="95">
        <f t="shared" si="22"/>
        <v>0</v>
      </c>
      <c r="O565" s="97"/>
    </row>
    <row r="566" spans="1:15" ht="20.100000000000001" customHeight="1" x14ac:dyDescent="0.2">
      <c r="A566" s="76" t="s">
        <v>557</v>
      </c>
      <c r="B566" s="54">
        <f t="shared" ref="B566:B590" si="26">MONTH(E566)</f>
        <v>7</v>
      </c>
      <c r="C566" s="94" t="s">
        <v>634</v>
      </c>
      <c r="D566" s="83" t="s">
        <v>651</v>
      </c>
      <c r="E566" s="84">
        <v>46211</v>
      </c>
      <c r="F566" s="83" t="s">
        <v>787</v>
      </c>
      <c r="G566" s="83" t="s">
        <v>16</v>
      </c>
      <c r="H566" s="83" t="s">
        <v>808</v>
      </c>
      <c r="I566" s="85">
        <v>4876374.0740740737</v>
      </c>
      <c r="J566" s="85">
        <v>0</v>
      </c>
      <c r="K566" s="85">
        <v>390109.9259259259</v>
      </c>
      <c r="L566" s="85">
        <v>5266484</v>
      </c>
      <c r="M566" s="95"/>
      <c r="O566" s="97" t="s">
        <v>823</v>
      </c>
    </row>
    <row r="567" spans="1:15" ht="20.100000000000001" customHeight="1" x14ac:dyDescent="0.2">
      <c r="A567" s="76" t="s">
        <v>557</v>
      </c>
      <c r="B567" s="54">
        <f t="shared" si="26"/>
        <v>7</v>
      </c>
      <c r="C567" s="94" t="s">
        <v>635</v>
      </c>
      <c r="D567" s="83" t="s">
        <v>769</v>
      </c>
      <c r="E567" s="84">
        <v>46211</v>
      </c>
      <c r="F567" s="83" t="s">
        <v>788</v>
      </c>
      <c r="G567" s="83" t="s">
        <v>14</v>
      </c>
      <c r="H567" s="83" t="s">
        <v>809</v>
      </c>
      <c r="I567" s="85">
        <v>191860.18518518517</v>
      </c>
      <c r="J567" s="85">
        <v>0</v>
      </c>
      <c r="K567" s="85">
        <v>15348.814814814814</v>
      </c>
      <c r="L567" s="85">
        <v>207209</v>
      </c>
      <c r="M567" s="95">
        <v>207209</v>
      </c>
      <c r="O567" s="29" t="s">
        <v>820</v>
      </c>
    </row>
    <row r="568" spans="1:15" ht="20.100000000000001" customHeight="1" x14ac:dyDescent="0.2">
      <c r="A568" s="76" t="s">
        <v>557</v>
      </c>
      <c r="B568" s="54">
        <f t="shared" si="26"/>
        <v>7</v>
      </c>
      <c r="C568" s="94" t="s">
        <v>636</v>
      </c>
      <c r="D568" s="83" t="s">
        <v>651</v>
      </c>
      <c r="E568" s="84">
        <v>46211</v>
      </c>
      <c r="F568" s="83" t="s">
        <v>787</v>
      </c>
      <c r="G568" s="83" t="s">
        <v>16</v>
      </c>
      <c r="H568" s="83" t="s">
        <v>810</v>
      </c>
      <c r="I568" s="85">
        <v>3748814.8148148144</v>
      </c>
      <c r="J568" s="85">
        <v>0</v>
      </c>
      <c r="K568" s="85">
        <v>299905.18518518517</v>
      </c>
      <c r="L568" s="85">
        <v>4048720</v>
      </c>
      <c r="M568" s="95"/>
      <c r="O568" s="97" t="s">
        <v>823</v>
      </c>
    </row>
    <row r="569" spans="1:15" ht="20.100000000000001" customHeight="1" x14ac:dyDescent="0.2">
      <c r="A569" s="76" t="s">
        <v>557</v>
      </c>
      <c r="B569" s="54">
        <f t="shared" si="26"/>
        <v>7</v>
      </c>
      <c r="C569" s="94" t="s">
        <v>637</v>
      </c>
      <c r="D569" s="83" t="s">
        <v>770</v>
      </c>
      <c r="E569" s="84">
        <v>46211</v>
      </c>
      <c r="F569" s="83" t="s">
        <v>788</v>
      </c>
      <c r="G569" s="83" t="s">
        <v>14</v>
      </c>
      <c r="H569" s="83" t="s">
        <v>811</v>
      </c>
      <c r="I569" s="85">
        <v>132384.25925925924</v>
      </c>
      <c r="J569" s="85">
        <v>0</v>
      </c>
      <c r="K569" s="85">
        <v>10590.740740740739</v>
      </c>
      <c r="L569" s="85">
        <v>142975</v>
      </c>
      <c r="M569" s="95">
        <v>142975</v>
      </c>
      <c r="O569" s="29" t="s">
        <v>820</v>
      </c>
    </row>
    <row r="570" spans="1:15" ht="20.100000000000001" customHeight="1" x14ac:dyDescent="0.2">
      <c r="A570" s="76" t="s">
        <v>557</v>
      </c>
      <c r="B570" s="54">
        <f t="shared" si="26"/>
        <v>7</v>
      </c>
      <c r="C570" s="94" t="s">
        <v>638</v>
      </c>
      <c r="D570" s="83" t="s">
        <v>771</v>
      </c>
      <c r="E570" s="84">
        <v>46213</v>
      </c>
      <c r="F570" s="83" t="s">
        <v>789</v>
      </c>
      <c r="G570" s="83" t="s">
        <v>17</v>
      </c>
      <c r="H570" s="83" t="s">
        <v>795</v>
      </c>
      <c r="I570" s="85">
        <v>220948.14814814815</v>
      </c>
      <c r="J570" s="85">
        <v>0</v>
      </c>
      <c r="K570" s="85">
        <v>17675.85185185185</v>
      </c>
      <c r="L570" s="85">
        <v>238624</v>
      </c>
      <c r="M570" s="95">
        <v>238624</v>
      </c>
      <c r="O570" s="29" t="s">
        <v>824</v>
      </c>
    </row>
    <row r="571" spans="1:15" ht="20.100000000000001" customHeight="1" x14ac:dyDescent="0.2">
      <c r="A571" s="76" t="s">
        <v>557</v>
      </c>
      <c r="B571" s="54">
        <f t="shared" si="26"/>
        <v>7</v>
      </c>
      <c r="C571" s="94" t="s">
        <v>639</v>
      </c>
      <c r="D571" s="83" t="s">
        <v>772</v>
      </c>
      <c r="E571" s="84">
        <v>46213</v>
      </c>
      <c r="F571" s="83" t="s">
        <v>789</v>
      </c>
      <c r="G571" s="83" t="s">
        <v>17</v>
      </c>
      <c r="H571" s="83" t="s">
        <v>796</v>
      </c>
      <c r="I571" s="85">
        <v>236799.99999999997</v>
      </c>
      <c r="J571" s="85">
        <v>0</v>
      </c>
      <c r="K571" s="85">
        <v>18943.999999999996</v>
      </c>
      <c r="L571" s="85">
        <v>255744</v>
      </c>
      <c r="M571" s="95">
        <v>255744</v>
      </c>
      <c r="O571" s="29" t="s">
        <v>824</v>
      </c>
    </row>
    <row r="572" spans="1:15" ht="20.100000000000001" customHeight="1" x14ac:dyDescent="0.2">
      <c r="A572" s="76" t="s">
        <v>557</v>
      </c>
      <c r="B572" s="54">
        <f t="shared" si="26"/>
        <v>7</v>
      </c>
      <c r="C572" s="94" t="s">
        <v>640</v>
      </c>
      <c r="D572" s="83" t="s">
        <v>773</v>
      </c>
      <c r="E572" s="84">
        <v>46213</v>
      </c>
      <c r="F572" s="83" t="s">
        <v>787</v>
      </c>
      <c r="G572" s="83" t="s">
        <v>16</v>
      </c>
      <c r="H572" s="83" t="s">
        <v>800</v>
      </c>
      <c r="I572" s="85">
        <v>3768573.1481481479</v>
      </c>
      <c r="J572" s="85">
        <v>0</v>
      </c>
      <c r="K572" s="85">
        <v>301485.85185185185</v>
      </c>
      <c r="L572" s="85">
        <v>4070059</v>
      </c>
      <c r="M572" s="95">
        <v>4070059</v>
      </c>
      <c r="O572" s="29" t="s">
        <v>824</v>
      </c>
    </row>
    <row r="573" spans="1:15" ht="20.100000000000001" customHeight="1" x14ac:dyDescent="0.2">
      <c r="A573" s="76" t="s">
        <v>557</v>
      </c>
      <c r="B573" s="54">
        <f t="shared" si="26"/>
        <v>7</v>
      </c>
      <c r="C573" s="94" t="s">
        <v>641</v>
      </c>
      <c r="D573" s="83" t="s">
        <v>774</v>
      </c>
      <c r="E573" s="84">
        <v>46213</v>
      </c>
      <c r="F573" s="83" t="s">
        <v>787</v>
      </c>
      <c r="G573" s="83" t="s">
        <v>16</v>
      </c>
      <c r="H573" s="83" t="s">
        <v>802</v>
      </c>
      <c r="I573" s="85">
        <v>2759725.9259259258</v>
      </c>
      <c r="J573" s="85">
        <v>0</v>
      </c>
      <c r="K573" s="85">
        <v>220778.07407407407</v>
      </c>
      <c r="L573" s="85">
        <v>2980504</v>
      </c>
      <c r="M573" s="95">
        <v>2980504</v>
      </c>
      <c r="O573" s="29" t="s">
        <v>824</v>
      </c>
    </row>
    <row r="574" spans="1:15" ht="20.100000000000001" customHeight="1" x14ac:dyDescent="0.2">
      <c r="A574" s="76" t="s">
        <v>557</v>
      </c>
      <c r="B574" s="54">
        <f t="shared" si="26"/>
        <v>7</v>
      </c>
      <c r="C574" s="94" t="s">
        <v>642</v>
      </c>
      <c r="D574" s="83" t="s">
        <v>651</v>
      </c>
      <c r="E574" s="84">
        <v>46213</v>
      </c>
      <c r="F574" s="83" t="s">
        <v>788</v>
      </c>
      <c r="G574" s="83" t="s">
        <v>14</v>
      </c>
      <c r="H574" s="83" t="s">
        <v>812</v>
      </c>
      <c r="I574" s="85">
        <v>219177.77777777775</v>
      </c>
      <c r="J574" s="85">
        <v>0</v>
      </c>
      <c r="K574" s="85">
        <v>17534.222222222219</v>
      </c>
      <c r="L574" s="85">
        <v>236712</v>
      </c>
      <c r="M574" s="95">
        <v>236712</v>
      </c>
      <c r="O574" s="29" t="s">
        <v>824</v>
      </c>
    </row>
    <row r="575" spans="1:15" ht="20.100000000000001" customHeight="1" x14ac:dyDescent="0.2">
      <c r="A575" s="76" t="s">
        <v>557</v>
      </c>
      <c r="B575" s="54">
        <f t="shared" si="26"/>
        <v>7</v>
      </c>
      <c r="C575" s="94" t="s">
        <v>643</v>
      </c>
      <c r="D575" s="83" t="s">
        <v>775</v>
      </c>
      <c r="E575" s="84">
        <v>46213</v>
      </c>
      <c r="F575" s="83" t="s">
        <v>787</v>
      </c>
      <c r="G575" s="83" t="s">
        <v>16</v>
      </c>
      <c r="H575" s="83" t="s">
        <v>804</v>
      </c>
      <c r="I575" s="85">
        <v>3945286.111111111</v>
      </c>
      <c r="J575" s="85">
        <v>0</v>
      </c>
      <c r="K575" s="85">
        <v>315622.88888888888</v>
      </c>
      <c r="L575" s="85">
        <v>4260909</v>
      </c>
      <c r="M575" s="95">
        <v>4260909</v>
      </c>
      <c r="O575" s="29" t="s">
        <v>824</v>
      </c>
    </row>
    <row r="576" spans="1:15" ht="20.100000000000001" customHeight="1" x14ac:dyDescent="0.2">
      <c r="A576" s="76" t="s">
        <v>557</v>
      </c>
      <c r="B576" s="54">
        <f t="shared" si="26"/>
        <v>7</v>
      </c>
      <c r="C576" s="94" t="s">
        <v>644</v>
      </c>
      <c r="D576" s="83" t="s">
        <v>776</v>
      </c>
      <c r="E576" s="84">
        <v>46213</v>
      </c>
      <c r="F576" s="83" t="s">
        <v>787</v>
      </c>
      <c r="G576" s="83" t="s">
        <v>16</v>
      </c>
      <c r="H576" s="83" t="s">
        <v>806</v>
      </c>
      <c r="I576" s="85">
        <v>4594524.0740740737</v>
      </c>
      <c r="J576" s="85">
        <v>0</v>
      </c>
      <c r="K576" s="85">
        <v>367561.9259259259</v>
      </c>
      <c r="L576" s="85">
        <v>4962086</v>
      </c>
      <c r="M576" s="95">
        <v>4962086</v>
      </c>
      <c r="O576" s="29" t="s">
        <v>824</v>
      </c>
    </row>
    <row r="577" spans="1:15" ht="20.100000000000001" customHeight="1" x14ac:dyDescent="0.2">
      <c r="A577" s="76" t="s">
        <v>557</v>
      </c>
      <c r="B577" s="54">
        <f t="shared" si="26"/>
        <v>7</v>
      </c>
      <c r="C577" s="94" t="s">
        <v>645</v>
      </c>
      <c r="D577" s="83" t="s">
        <v>777</v>
      </c>
      <c r="E577" s="84">
        <v>46213</v>
      </c>
      <c r="F577" s="83" t="s">
        <v>788</v>
      </c>
      <c r="G577" s="83" t="s">
        <v>14</v>
      </c>
      <c r="H577" s="83" t="s">
        <v>807</v>
      </c>
      <c r="I577" s="85">
        <v>381232.40740740736</v>
      </c>
      <c r="J577" s="85">
        <v>0</v>
      </c>
      <c r="K577" s="85">
        <v>30498.592592592588</v>
      </c>
      <c r="L577" s="85">
        <v>411731</v>
      </c>
      <c r="M577" s="95">
        <v>411731</v>
      </c>
      <c r="O577" s="29" t="s">
        <v>824</v>
      </c>
    </row>
    <row r="578" spans="1:15" ht="20.100000000000001" customHeight="1" x14ac:dyDescent="0.2">
      <c r="A578" s="76" t="s">
        <v>557</v>
      </c>
      <c r="B578" s="54">
        <f t="shared" si="26"/>
        <v>7</v>
      </c>
      <c r="C578" s="94" t="s">
        <v>646</v>
      </c>
      <c r="D578" s="83" t="s">
        <v>778</v>
      </c>
      <c r="E578" s="84">
        <v>46217</v>
      </c>
      <c r="F578" s="83" t="s">
        <v>789</v>
      </c>
      <c r="G578" s="83" t="s">
        <v>17</v>
      </c>
      <c r="H578" s="83" t="s">
        <v>813</v>
      </c>
      <c r="I578" s="85">
        <v>355200</v>
      </c>
      <c r="J578" s="85">
        <v>0</v>
      </c>
      <c r="K578" s="85">
        <v>28416</v>
      </c>
      <c r="L578" s="85">
        <v>383616</v>
      </c>
      <c r="M578" s="95">
        <v>383616</v>
      </c>
      <c r="O578" s="29" t="s">
        <v>820</v>
      </c>
    </row>
    <row r="579" spans="1:15" ht="20.100000000000001" customHeight="1" x14ac:dyDescent="0.2">
      <c r="A579" s="76" t="s">
        <v>557</v>
      </c>
      <c r="B579" s="54">
        <f t="shared" si="26"/>
        <v>7</v>
      </c>
      <c r="C579" s="94" t="s">
        <v>647</v>
      </c>
      <c r="D579" s="83" t="s">
        <v>779</v>
      </c>
      <c r="E579" s="84">
        <v>46218</v>
      </c>
      <c r="F579" s="83" t="s">
        <v>787</v>
      </c>
      <c r="G579" s="83" t="s">
        <v>16</v>
      </c>
      <c r="H579" s="83" t="s">
        <v>814</v>
      </c>
      <c r="I579" s="85">
        <v>1966594.4444444443</v>
      </c>
      <c r="J579" s="85">
        <v>0</v>
      </c>
      <c r="K579" s="85">
        <v>157327.55555555553</v>
      </c>
      <c r="L579" s="85">
        <v>2123922</v>
      </c>
      <c r="M579" s="95">
        <v>2123922</v>
      </c>
      <c r="O579" s="29" t="s">
        <v>820</v>
      </c>
    </row>
    <row r="580" spans="1:15" ht="20.100000000000001" customHeight="1" x14ac:dyDescent="0.2">
      <c r="A580" s="76" t="s">
        <v>557</v>
      </c>
      <c r="B580" s="54">
        <f t="shared" si="26"/>
        <v>7</v>
      </c>
      <c r="C580" s="94" t="s">
        <v>648</v>
      </c>
      <c r="D580" s="83" t="s">
        <v>780</v>
      </c>
      <c r="E580" s="84">
        <v>46218</v>
      </c>
      <c r="F580" s="83" t="s">
        <v>788</v>
      </c>
      <c r="G580" s="83" t="s">
        <v>14</v>
      </c>
      <c r="H580" s="83" t="s">
        <v>815</v>
      </c>
      <c r="I580" s="85">
        <v>314223.14814814815</v>
      </c>
      <c r="J580" s="85">
        <v>0</v>
      </c>
      <c r="K580" s="85">
        <v>25137.851851851854</v>
      </c>
      <c r="L580" s="85">
        <v>339361</v>
      </c>
      <c r="M580" s="95">
        <v>339361</v>
      </c>
      <c r="O580" s="29" t="s">
        <v>820</v>
      </c>
    </row>
    <row r="581" spans="1:15" ht="20.100000000000001" customHeight="1" x14ac:dyDescent="0.2">
      <c r="A581" s="76" t="s">
        <v>557</v>
      </c>
      <c r="B581" s="54">
        <f t="shared" si="26"/>
        <v>7</v>
      </c>
      <c r="C581" s="94" t="s">
        <v>649</v>
      </c>
      <c r="D581" s="83" t="s">
        <v>781</v>
      </c>
      <c r="E581" s="84">
        <v>46218</v>
      </c>
      <c r="F581" s="83" t="s">
        <v>787</v>
      </c>
      <c r="G581" s="83" t="s">
        <v>16</v>
      </c>
      <c r="H581" s="83" t="s">
        <v>816</v>
      </c>
      <c r="I581" s="85">
        <v>3265409.2592592589</v>
      </c>
      <c r="J581" s="85">
        <v>0</v>
      </c>
      <c r="K581" s="85">
        <v>261232.7407407407</v>
      </c>
      <c r="L581" s="85">
        <v>3526642</v>
      </c>
      <c r="M581" s="95">
        <v>3526642</v>
      </c>
      <c r="O581" s="29" t="s">
        <v>820</v>
      </c>
    </row>
    <row r="582" spans="1:15" ht="20.100000000000001" customHeight="1" x14ac:dyDescent="0.2">
      <c r="A582" s="76" t="s">
        <v>557</v>
      </c>
      <c r="B582" s="54">
        <f t="shared" si="26"/>
        <v>7</v>
      </c>
      <c r="C582" s="94" t="s">
        <v>650</v>
      </c>
      <c r="D582" s="83" t="s">
        <v>782</v>
      </c>
      <c r="E582" s="84">
        <v>46218</v>
      </c>
      <c r="F582" s="83" t="s">
        <v>788</v>
      </c>
      <c r="G582" s="83" t="s">
        <v>14</v>
      </c>
      <c r="H582" s="83" t="s">
        <v>817</v>
      </c>
      <c r="I582" s="85">
        <v>118399.99999999999</v>
      </c>
      <c r="J582" s="85">
        <v>0</v>
      </c>
      <c r="K582" s="85">
        <v>9471.9999999999982</v>
      </c>
      <c r="L582" s="85">
        <v>127872</v>
      </c>
      <c r="M582" s="95">
        <v>127872</v>
      </c>
      <c r="O582" s="29" t="s">
        <v>820</v>
      </c>
    </row>
    <row r="583" spans="1:15" ht="20.100000000000001" customHeight="1" x14ac:dyDescent="0.2">
      <c r="A583" s="76" t="s">
        <v>557</v>
      </c>
      <c r="B583" s="54">
        <f t="shared" si="26"/>
        <v>7</v>
      </c>
      <c r="C583" s="94" t="s">
        <v>651</v>
      </c>
      <c r="D583" s="83" t="s">
        <v>783</v>
      </c>
      <c r="E583" s="84">
        <v>46220</v>
      </c>
      <c r="F583" s="83" t="s">
        <v>788</v>
      </c>
      <c r="G583" s="83" t="s">
        <v>14</v>
      </c>
      <c r="H583" s="83" t="s">
        <v>818</v>
      </c>
      <c r="I583" s="85">
        <v>225984.25925925924</v>
      </c>
      <c r="J583" s="85">
        <v>0</v>
      </c>
      <c r="K583" s="85">
        <v>18078.740740740741</v>
      </c>
      <c r="L583" s="85">
        <v>244063</v>
      </c>
      <c r="M583" s="95">
        <v>244063</v>
      </c>
      <c r="O583" s="29" t="s">
        <v>820</v>
      </c>
    </row>
    <row r="584" spans="1:15" ht="20.100000000000001" customHeight="1" x14ac:dyDescent="0.2">
      <c r="A584" s="76" t="s">
        <v>557</v>
      </c>
      <c r="B584" s="54">
        <f t="shared" si="26"/>
        <v>7</v>
      </c>
      <c r="C584" s="94" t="s">
        <v>651</v>
      </c>
      <c r="D584" s="83" t="s">
        <v>784</v>
      </c>
      <c r="E584" s="84">
        <v>46220</v>
      </c>
      <c r="F584" s="83" t="s">
        <v>787</v>
      </c>
      <c r="G584" s="83" t="s">
        <v>16</v>
      </c>
      <c r="H584" s="83" t="s">
        <v>819</v>
      </c>
      <c r="I584" s="85">
        <v>3682310.1851851852</v>
      </c>
      <c r="J584" s="85">
        <v>0</v>
      </c>
      <c r="K584" s="85">
        <v>294584.81481481483</v>
      </c>
      <c r="L584" s="85">
        <v>3976895</v>
      </c>
      <c r="M584" s="95">
        <v>3976895</v>
      </c>
      <c r="O584" s="29" t="s">
        <v>820</v>
      </c>
    </row>
    <row r="585" spans="1:15" ht="20.100000000000001" customHeight="1" x14ac:dyDescent="0.2">
      <c r="A585" s="76" t="s">
        <v>557</v>
      </c>
      <c r="B585" s="54">
        <f t="shared" si="26"/>
        <v>7</v>
      </c>
      <c r="C585" s="94" t="s">
        <v>652</v>
      </c>
      <c r="D585" s="83" t="s">
        <v>785</v>
      </c>
      <c r="E585" s="84">
        <v>46220</v>
      </c>
      <c r="F585" s="83" t="s">
        <v>787</v>
      </c>
      <c r="G585" s="83" t="s">
        <v>16</v>
      </c>
      <c r="H585" s="83" t="s">
        <v>808</v>
      </c>
      <c r="I585" s="85">
        <v>4653522.222222222</v>
      </c>
      <c r="J585" s="85">
        <v>0</v>
      </c>
      <c r="K585" s="85">
        <v>372281.77777777775</v>
      </c>
      <c r="L585" s="85">
        <v>5025804</v>
      </c>
      <c r="M585" s="95">
        <v>5025804</v>
      </c>
      <c r="O585" s="29" t="s">
        <v>824</v>
      </c>
    </row>
    <row r="586" spans="1:15" ht="20.100000000000001" customHeight="1" x14ac:dyDescent="0.2">
      <c r="A586" s="76" t="s">
        <v>557</v>
      </c>
      <c r="B586" s="54">
        <f t="shared" si="26"/>
        <v>7</v>
      </c>
      <c r="C586" s="94" t="s">
        <v>653</v>
      </c>
      <c r="D586" s="83" t="s">
        <v>786</v>
      </c>
      <c r="E586" s="84">
        <v>46220</v>
      </c>
      <c r="F586" s="83" t="s">
        <v>787</v>
      </c>
      <c r="G586" s="83" t="s">
        <v>16</v>
      </c>
      <c r="H586" s="83" t="s">
        <v>810</v>
      </c>
      <c r="I586" s="85">
        <v>3621471.2962962962</v>
      </c>
      <c r="J586" s="85">
        <v>0</v>
      </c>
      <c r="K586" s="85">
        <v>289717.70370370371</v>
      </c>
      <c r="L586" s="85">
        <v>3911189</v>
      </c>
      <c r="M586" s="95">
        <v>3911189</v>
      </c>
      <c r="O586" s="29" t="s">
        <v>824</v>
      </c>
    </row>
    <row r="587" spans="1:15" ht="20.100000000000001" customHeight="1" x14ac:dyDescent="0.2">
      <c r="A587" s="104" t="s">
        <v>561</v>
      </c>
      <c r="B587" s="54">
        <f t="shared" si="26"/>
        <v>1</v>
      </c>
      <c r="D587" s="29" t="s">
        <v>1085</v>
      </c>
      <c r="E587" s="79">
        <v>46049</v>
      </c>
      <c r="F587" s="29" t="s">
        <v>787</v>
      </c>
      <c r="G587" s="29" t="s">
        <v>16</v>
      </c>
      <c r="H587" s="29" t="s">
        <v>1074</v>
      </c>
      <c r="M587" s="80">
        <v>-70849314</v>
      </c>
    </row>
    <row r="588" spans="1:15" ht="20.100000000000001" customHeight="1" x14ac:dyDescent="0.2">
      <c r="A588" s="104" t="s">
        <v>561</v>
      </c>
      <c r="B588" s="54">
        <f t="shared" si="26"/>
        <v>3</v>
      </c>
      <c r="D588" s="29" t="s">
        <v>1086</v>
      </c>
      <c r="E588" s="79">
        <v>46083</v>
      </c>
      <c r="F588" s="29" t="s">
        <v>787</v>
      </c>
      <c r="G588" s="29" t="s">
        <v>16</v>
      </c>
      <c r="H588" s="29" t="s">
        <v>1075</v>
      </c>
      <c r="M588" s="80">
        <v>-39731590</v>
      </c>
    </row>
    <row r="589" spans="1:15" ht="20.100000000000001" customHeight="1" x14ac:dyDescent="0.2">
      <c r="A589" s="104" t="s">
        <v>561</v>
      </c>
      <c r="B589" s="54">
        <f t="shared" si="26"/>
        <v>3</v>
      </c>
      <c r="D589" s="29" t="s">
        <v>1077</v>
      </c>
      <c r="E589" s="79">
        <v>46107</v>
      </c>
      <c r="F589" s="29" t="s">
        <v>787</v>
      </c>
      <c r="G589" s="29" t="s">
        <v>16</v>
      </c>
      <c r="H589" s="29" t="s">
        <v>1076</v>
      </c>
      <c r="M589" s="80">
        <v>-27679021</v>
      </c>
    </row>
    <row r="590" spans="1:15" ht="20.100000000000001" customHeight="1" x14ac:dyDescent="0.2">
      <c r="A590" s="104" t="s">
        <v>561</v>
      </c>
      <c r="B590" s="54">
        <f t="shared" si="26"/>
        <v>4</v>
      </c>
      <c r="D590" s="29" t="s">
        <v>1079</v>
      </c>
      <c r="E590" s="79">
        <v>46140</v>
      </c>
      <c r="F590" s="29" t="s">
        <v>787</v>
      </c>
      <c r="G590" s="29" t="s">
        <v>16</v>
      </c>
      <c r="H590" s="29" t="s">
        <v>1081</v>
      </c>
      <c r="M590" s="80">
        <v>-49152946</v>
      </c>
    </row>
    <row r="591" spans="1:15" ht="20.100000000000001" customHeight="1" x14ac:dyDescent="0.2">
      <c r="A591" s="104" t="s">
        <v>561</v>
      </c>
      <c r="B591" s="54">
        <f>MONTH(E591)</f>
        <v>5</v>
      </c>
      <c r="D591" s="29" t="s">
        <v>1084</v>
      </c>
      <c r="E591" s="79">
        <v>46167</v>
      </c>
      <c r="F591" s="29" t="s">
        <v>787</v>
      </c>
      <c r="G591" s="29" t="s">
        <v>16</v>
      </c>
      <c r="H591" s="29" t="s">
        <v>1080</v>
      </c>
      <c r="M591" s="80">
        <v>-31457254</v>
      </c>
    </row>
    <row r="592" spans="1:15" ht="20.100000000000001" customHeight="1" x14ac:dyDescent="0.2">
      <c r="A592" s="104" t="s">
        <v>561</v>
      </c>
      <c r="B592" s="54">
        <f>MONTH(E592)</f>
        <v>6</v>
      </c>
      <c r="D592" s="29" t="s">
        <v>1082</v>
      </c>
      <c r="E592" s="79">
        <v>46198</v>
      </c>
      <c r="F592" s="29" t="s">
        <v>787</v>
      </c>
      <c r="G592" s="29" t="s">
        <v>16</v>
      </c>
      <c r="H592" s="29" t="s">
        <v>1083</v>
      </c>
      <c r="M592" s="80">
        <v>-22138691</v>
      </c>
    </row>
    <row r="593" spans="1:13" ht="20.100000000000001" customHeight="1" x14ac:dyDescent="0.2">
      <c r="A593" s="29" t="s">
        <v>827</v>
      </c>
      <c r="B593" s="54">
        <f>MONTH(E593)</f>
        <v>3</v>
      </c>
      <c r="C593" s="36" t="s">
        <v>443</v>
      </c>
      <c r="E593" s="41">
        <v>46104</v>
      </c>
      <c r="F593" s="29" t="s">
        <v>787</v>
      </c>
      <c r="G593" s="29" t="s">
        <v>16</v>
      </c>
      <c r="H593" s="36" t="s">
        <v>444</v>
      </c>
      <c r="I593" s="37">
        <v>-200000</v>
      </c>
      <c r="J593" s="42">
        <v>0.08</v>
      </c>
      <c r="K593" s="37">
        <v>-16000</v>
      </c>
      <c r="L593" s="37">
        <f>+I593+K593</f>
        <v>-216000</v>
      </c>
      <c r="M593" s="37">
        <f>+J593+L593</f>
        <v>-215999.92</v>
      </c>
    </row>
    <row r="594" spans="1:13" ht="20.100000000000001" customHeight="1" x14ac:dyDescent="0.25">
      <c r="A594" s="29" t="s">
        <v>827</v>
      </c>
      <c r="B594" s="54">
        <f>MONTH(E594)</f>
        <v>4</v>
      </c>
      <c r="C594" s="47" t="s">
        <v>526</v>
      </c>
      <c r="E594" s="43">
        <v>46136</v>
      </c>
      <c r="F594" s="29" t="s">
        <v>787</v>
      </c>
      <c r="G594" s="29" t="s">
        <v>16</v>
      </c>
      <c r="H594" t="s">
        <v>527</v>
      </c>
      <c r="I594" s="46">
        <v>-1881911</v>
      </c>
      <c r="J594" s="44">
        <v>0.08</v>
      </c>
      <c r="K594" s="45">
        <f>I594*J594</f>
        <v>-150552.88</v>
      </c>
      <c r="L594" s="45">
        <f>I594+K594</f>
        <v>-2032463.88</v>
      </c>
      <c r="M594" s="45">
        <f>J594+L594</f>
        <v>-2032463.7999999998</v>
      </c>
    </row>
    <row r="595" spans="1:13" ht="20.100000000000001" customHeight="1" x14ac:dyDescent="0.25">
      <c r="A595" s="29" t="s">
        <v>827</v>
      </c>
      <c r="B595" s="54">
        <f>MONTH(E595)</f>
        <v>5</v>
      </c>
      <c r="C595" s="49">
        <v>1739</v>
      </c>
      <c r="E595" s="43">
        <v>46161</v>
      </c>
      <c r="F595" s="29" t="s">
        <v>787</v>
      </c>
      <c r="G595" s="29" t="s">
        <v>16</v>
      </c>
      <c r="H595" t="s">
        <v>529</v>
      </c>
      <c r="I595" s="48">
        <v>-600000</v>
      </c>
      <c r="J595" s="44">
        <v>0.08</v>
      </c>
      <c r="K595" s="45">
        <f>I595*J595</f>
        <v>-48000</v>
      </c>
      <c r="L595" s="45">
        <f>I595+K595</f>
        <v>-648000</v>
      </c>
      <c r="M595" s="45">
        <f>J595+L595</f>
        <v>-647999.92000000004</v>
      </c>
    </row>
  </sheetData>
  <autoFilter ref="A1:O595" xr:uid="{A6AE5CED-375E-44E0-938D-2067C03A8B99}"/>
  <sortState xmlns:xlrd2="http://schemas.microsoft.com/office/spreadsheetml/2017/richdata2" ref="A4:P586">
    <sortCondition ref="B4:B586"/>
  </sortState>
  <phoneticPr fontId="24" type="noConversion"/>
  <conditionalFormatting sqref="H344:H392">
    <cfRule type="duplicateValues" dxfId="17" priority="1"/>
    <cfRule type="duplicateValues" dxfId="16" priority="2"/>
  </conditionalFormatting>
  <conditionalFormatting sqref="H407:H462">
    <cfRule type="duplicateValues" dxfId="15" priority="5"/>
    <cfRule type="duplicateValues" dxfId="14" priority="6"/>
  </conditionalFormatting>
  <conditionalFormatting sqref="H503:H557">
    <cfRule type="duplicateValues" dxfId="13" priority="3"/>
    <cfRule type="duplicateValues" dxfId="12" priority="4"/>
  </conditionalFormatting>
  <conditionalFormatting sqref="H593">
    <cfRule type="duplicateValues" dxfId="11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4283-D785-456F-AA02-5BFBB1DE7C36}">
  <dimension ref="A1:J86"/>
  <sheetViews>
    <sheetView topLeftCell="A16" workbookViewId="0">
      <selection activeCell="D30" sqref="D30:D84"/>
    </sheetView>
  </sheetViews>
  <sheetFormatPr defaultRowHeight="15" x14ac:dyDescent="0.25"/>
  <cols>
    <col min="1" max="1" width="16" style="136" bestFit="1" customWidth="1"/>
    <col min="2" max="2" width="13.42578125" style="136" bestFit="1" customWidth="1"/>
    <col min="3" max="3" width="14.42578125" style="136" bestFit="1" customWidth="1"/>
    <col min="4" max="4" width="43.28515625" style="136" bestFit="1" customWidth="1"/>
    <col min="5" max="5" width="14.28515625" style="131" bestFit="1" customWidth="1"/>
    <col min="6" max="6" width="10.42578125" style="131" bestFit="1" customWidth="1"/>
    <col min="7" max="7" width="11.5703125" style="131" bestFit="1" customWidth="1"/>
    <col min="8" max="8" width="15.5703125" style="131" bestFit="1" customWidth="1"/>
    <col min="9" max="9" width="66.7109375" style="136" bestFit="1" customWidth="1"/>
    <col min="10" max="10" width="12.7109375" style="136" bestFit="1" customWidth="1"/>
    <col min="11" max="16384" width="9.140625" style="136"/>
  </cols>
  <sheetData>
    <row r="1" spans="1:10" ht="57" customHeight="1" x14ac:dyDescent="0.25">
      <c r="A1" s="151" t="s">
        <v>10</v>
      </c>
      <c r="B1" s="150" t="s">
        <v>11</v>
      </c>
      <c r="C1" s="150" t="s">
        <v>18</v>
      </c>
      <c r="D1" s="150" t="s">
        <v>19</v>
      </c>
      <c r="E1" s="152" t="s">
        <v>20</v>
      </c>
      <c r="F1" s="153" t="s">
        <v>21</v>
      </c>
      <c r="G1" s="152" t="s">
        <v>0</v>
      </c>
      <c r="H1" s="152" t="s">
        <v>22</v>
      </c>
      <c r="I1" s="150" t="s">
        <v>23</v>
      </c>
      <c r="J1" s="150" t="s">
        <v>1485</v>
      </c>
    </row>
    <row r="2" spans="1:10" x14ac:dyDescent="0.25">
      <c r="A2" s="141">
        <v>46176</v>
      </c>
      <c r="B2" s="136" t="s">
        <v>598</v>
      </c>
      <c r="C2" s="136" t="s">
        <v>334</v>
      </c>
      <c r="D2" s="136" t="s">
        <v>542</v>
      </c>
      <c r="E2" s="147">
        <v>3459694.444444444</v>
      </c>
      <c r="F2" s="147">
        <v>0</v>
      </c>
      <c r="G2" s="147">
        <v>276775.5555555555</v>
      </c>
      <c r="H2" s="147">
        <v>3736470</v>
      </c>
      <c r="I2" s="136" t="s">
        <v>16</v>
      </c>
      <c r="J2" s="136" t="s">
        <v>26</v>
      </c>
    </row>
    <row r="3" spans="1:10" x14ac:dyDescent="0.25">
      <c r="A3" s="141">
        <v>46176</v>
      </c>
      <c r="B3" s="136" t="s">
        <v>599</v>
      </c>
      <c r="C3" s="136" t="s">
        <v>334</v>
      </c>
      <c r="D3" s="136" t="s">
        <v>543</v>
      </c>
      <c r="E3" s="147">
        <v>100777.77777777777</v>
      </c>
      <c r="F3" s="147">
        <v>0</v>
      </c>
      <c r="G3" s="147">
        <v>8062.2222222222217</v>
      </c>
      <c r="H3" s="147">
        <v>108840</v>
      </c>
      <c r="I3" s="136" t="s">
        <v>16</v>
      </c>
      <c r="J3" s="136" t="s">
        <v>26</v>
      </c>
    </row>
    <row r="4" spans="1:10" x14ac:dyDescent="0.25">
      <c r="A4" s="141">
        <v>46176</v>
      </c>
      <c r="B4" s="136" t="s">
        <v>600</v>
      </c>
      <c r="C4" s="136" t="s">
        <v>334</v>
      </c>
      <c r="D4" s="136" t="s">
        <v>544</v>
      </c>
      <c r="E4" s="147">
        <v>1562312.0370370368</v>
      </c>
      <c r="F4" s="147">
        <v>0</v>
      </c>
      <c r="G4" s="147">
        <v>124984.96296296295</v>
      </c>
      <c r="H4" s="147">
        <v>1687297</v>
      </c>
      <c r="I4" s="136" t="s">
        <v>16</v>
      </c>
      <c r="J4" s="136" t="s">
        <v>26</v>
      </c>
    </row>
    <row r="5" spans="1:10" x14ac:dyDescent="0.25">
      <c r="A5" s="141">
        <v>46176</v>
      </c>
      <c r="B5" s="136" t="s">
        <v>601</v>
      </c>
      <c r="C5" s="136" t="s">
        <v>334</v>
      </c>
      <c r="D5" s="136" t="s">
        <v>545</v>
      </c>
      <c r="E5" s="147">
        <v>130190.74074074073</v>
      </c>
      <c r="F5" s="147">
        <v>0</v>
      </c>
      <c r="G5" s="147">
        <v>10415.259259259259</v>
      </c>
      <c r="H5" s="147">
        <v>140606</v>
      </c>
      <c r="I5" s="136" t="s">
        <v>16</v>
      </c>
      <c r="J5" s="136" t="s">
        <v>26</v>
      </c>
    </row>
    <row r="6" spans="1:10" x14ac:dyDescent="0.25">
      <c r="A6" s="141">
        <v>46176</v>
      </c>
      <c r="B6" s="136" t="s">
        <v>602</v>
      </c>
      <c r="C6" s="136" t="s">
        <v>334</v>
      </c>
      <c r="D6" s="136" t="s">
        <v>546</v>
      </c>
      <c r="E6" s="147">
        <v>3339301.8518518517</v>
      </c>
      <c r="F6" s="147">
        <v>0</v>
      </c>
      <c r="G6" s="147">
        <v>267144.14814814815</v>
      </c>
      <c r="H6" s="147">
        <v>3606446</v>
      </c>
      <c r="I6" s="136" t="s">
        <v>16</v>
      </c>
      <c r="J6" s="136" t="s">
        <v>26</v>
      </c>
    </row>
    <row r="7" spans="1:10" x14ac:dyDescent="0.25">
      <c r="A7" s="141">
        <v>46176</v>
      </c>
      <c r="B7" s="136" t="s">
        <v>603</v>
      </c>
      <c r="C7" s="136" t="s">
        <v>334</v>
      </c>
      <c r="D7" s="136" t="s">
        <v>547</v>
      </c>
      <c r="E7" s="147">
        <v>266862.96296296292</v>
      </c>
      <c r="F7" s="147">
        <v>0</v>
      </c>
      <c r="G7" s="147">
        <v>21349.037037037033</v>
      </c>
      <c r="H7" s="147">
        <v>288212</v>
      </c>
      <c r="I7" s="136" t="s">
        <v>16</v>
      </c>
      <c r="J7" s="136" t="s">
        <v>26</v>
      </c>
    </row>
    <row r="8" spans="1:10" x14ac:dyDescent="0.25">
      <c r="A8" s="141">
        <v>46183</v>
      </c>
      <c r="B8" s="136" t="s">
        <v>604</v>
      </c>
      <c r="C8" s="136" t="s">
        <v>334</v>
      </c>
      <c r="D8" s="136" t="s">
        <v>791</v>
      </c>
      <c r="E8" s="147">
        <v>484596.29629629629</v>
      </c>
      <c r="F8" s="147">
        <v>0</v>
      </c>
      <c r="G8" s="147">
        <v>38767.703703703701</v>
      </c>
      <c r="H8" s="147">
        <v>523364</v>
      </c>
      <c r="I8" s="136" t="s">
        <v>14</v>
      </c>
      <c r="J8" s="136" t="s">
        <v>27</v>
      </c>
    </row>
    <row r="9" spans="1:10" x14ac:dyDescent="0.25">
      <c r="A9" s="141">
        <v>46183</v>
      </c>
      <c r="B9" s="136" t="s">
        <v>605</v>
      </c>
      <c r="C9" s="136" t="s">
        <v>334</v>
      </c>
      <c r="D9" s="136" t="s">
        <v>792</v>
      </c>
      <c r="E9" s="147">
        <v>3411870.3703703703</v>
      </c>
      <c r="F9" s="147">
        <v>0</v>
      </c>
      <c r="G9" s="147">
        <v>272949.62962962961</v>
      </c>
      <c r="H9" s="147">
        <v>3684820</v>
      </c>
      <c r="I9" s="136" t="s">
        <v>16</v>
      </c>
      <c r="J9" s="136" t="s">
        <v>26</v>
      </c>
    </row>
    <row r="10" spans="1:10" x14ac:dyDescent="0.25">
      <c r="A10" s="141">
        <v>46183</v>
      </c>
      <c r="B10" s="136" t="s">
        <v>606</v>
      </c>
      <c r="C10" s="136" t="s">
        <v>334</v>
      </c>
      <c r="D10" s="136" t="s">
        <v>793</v>
      </c>
      <c r="E10" s="147">
        <v>713794.44444444438</v>
      </c>
      <c r="F10" s="147">
        <v>0</v>
      </c>
      <c r="G10" s="147">
        <v>57103.555555555555</v>
      </c>
      <c r="H10" s="147">
        <v>770898</v>
      </c>
      <c r="I10" s="136" t="s">
        <v>14</v>
      </c>
      <c r="J10" s="136" t="s">
        <v>27</v>
      </c>
    </row>
    <row r="11" spans="1:10" x14ac:dyDescent="0.25">
      <c r="A11" s="141">
        <v>46183</v>
      </c>
      <c r="B11" s="136" t="s">
        <v>607</v>
      </c>
      <c r="C11" s="136" t="s">
        <v>334</v>
      </c>
      <c r="D11" s="136" t="s">
        <v>794</v>
      </c>
      <c r="E11" s="147">
        <v>3674932.4074074072</v>
      </c>
      <c r="F11" s="147">
        <v>0</v>
      </c>
      <c r="G11" s="147">
        <v>293994.59259259258</v>
      </c>
      <c r="H11" s="147">
        <v>3968927</v>
      </c>
      <c r="I11" s="136" t="s">
        <v>16</v>
      </c>
      <c r="J11" s="136" t="s">
        <v>26</v>
      </c>
    </row>
    <row r="12" spans="1:10" x14ac:dyDescent="0.25">
      <c r="A12" s="141">
        <v>46190</v>
      </c>
      <c r="B12" s="136" t="s">
        <v>610</v>
      </c>
      <c r="C12" s="136" t="s">
        <v>334</v>
      </c>
      <c r="D12" s="136" t="s">
        <v>797</v>
      </c>
      <c r="E12" s="147">
        <v>5463680.555555555</v>
      </c>
      <c r="F12" s="147">
        <v>0</v>
      </c>
      <c r="G12" s="147">
        <v>437094.44444444444</v>
      </c>
      <c r="H12" s="147">
        <v>5900775</v>
      </c>
      <c r="I12" s="136" t="s">
        <v>16</v>
      </c>
      <c r="J12" s="136" t="s">
        <v>26</v>
      </c>
    </row>
    <row r="13" spans="1:10" x14ac:dyDescent="0.25">
      <c r="A13" s="141">
        <v>46190</v>
      </c>
      <c r="B13" s="136" t="s">
        <v>611</v>
      </c>
      <c r="C13" s="136" t="s">
        <v>334</v>
      </c>
      <c r="D13" s="136" t="s">
        <v>798</v>
      </c>
      <c r="E13" s="147">
        <v>3905790.7407407407</v>
      </c>
      <c r="F13" s="147">
        <v>0</v>
      </c>
      <c r="G13" s="147">
        <v>312463.25925925927</v>
      </c>
      <c r="H13" s="147">
        <v>4218254</v>
      </c>
      <c r="I13" s="136" t="s">
        <v>16</v>
      </c>
      <c r="J13" s="136" t="s">
        <v>26</v>
      </c>
    </row>
    <row r="14" spans="1:10" x14ac:dyDescent="0.25">
      <c r="A14" s="141">
        <v>46197</v>
      </c>
      <c r="B14" s="136" t="s">
        <v>612</v>
      </c>
      <c r="C14" s="136" t="s">
        <v>1484</v>
      </c>
      <c r="D14" s="136" t="s">
        <v>799</v>
      </c>
      <c r="E14" s="147">
        <v>-697877.77777777775</v>
      </c>
      <c r="F14" s="147">
        <v>0</v>
      </c>
      <c r="G14" s="147">
        <v>-55830.222222222219</v>
      </c>
      <c r="H14" s="147">
        <v>-753708</v>
      </c>
      <c r="I14" s="136" t="s">
        <v>16</v>
      </c>
      <c r="J14" s="136" t="s">
        <v>26</v>
      </c>
    </row>
    <row r="15" spans="1:10" x14ac:dyDescent="0.25">
      <c r="A15" s="141">
        <v>46197</v>
      </c>
      <c r="B15" s="136" t="s">
        <v>613</v>
      </c>
      <c r="C15" s="136" t="s">
        <v>1484</v>
      </c>
      <c r="D15" s="136" t="s">
        <v>799</v>
      </c>
      <c r="E15" s="147">
        <v>-598870.37037037034</v>
      </c>
      <c r="F15" s="147">
        <v>0</v>
      </c>
      <c r="G15" s="147">
        <v>-47909.629629629628</v>
      </c>
      <c r="H15" s="147">
        <v>-646780</v>
      </c>
      <c r="I15" s="136" t="s">
        <v>16</v>
      </c>
      <c r="J15" s="136" t="s">
        <v>26</v>
      </c>
    </row>
    <row r="16" spans="1:10" x14ac:dyDescent="0.25">
      <c r="A16" s="141">
        <v>46197</v>
      </c>
      <c r="B16" s="136" t="s">
        <v>614</v>
      </c>
      <c r="C16" s="136" t="s">
        <v>1484</v>
      </c>
      <c r="D16" s="136" t="s">
        <v>799</v>
      </c>
      <c r="E16" s="147">
        <v>-586655.5555555555</v>
      </c>
      <c r="F16" s="147">
        <v>0</v>
      </c>
      <c r="G16" s="147">
        <v>-46932.444444444438</v>
      </c>
      <c r="H16" s="147">
        <v>-633588</v>
      </c>
      <c r="I16" s="136" t="s">
        <v>16</v>
      </c>
      <c r="J16" s="136" t="s">
        <v>26</v>
      </c>
    </row>
    <row r="17" spans="1:10" x14ac:dyDescent="0.25">
      <c r="A17" s="141">
        <v>46197</v>
      </c>
      <c r="B17" s="136" t="s">
        <v>615</v>
      </c>
      <c r="C17" s="136" t="s">
        <v>1484</v>
      </c>
      <c r="D17" s="136" t="s">
        <v>799</v>
      </c>
      <c r="E17" s="147">
        <v>-806321.29629629629</v>
      </c>
      <c r="F17" s="147">
        <v>0</v>
      </c>
      <c r="G17" s="147">
        <v>-64505.703703703708</v>
      </c>
      <c r="H17" s="147">
        <v>-870827</v>
      </c>
      <c r="I17" s="136" t="s">
        <v>16</v>
      </c>
      <c r="J17" s="136" t="s">
        <v>26</v>
      </c>
    </row>
    <row r="18" spans="1:10" x14ac:dyDescent="0.25">
      <c r="A18" s="141">
        <v>46197</v>
      </c>
      <c r="B18" s="136" t="s">
        <v>616</v>
      </c>
      <c r="C18" s="136" t="s">
        <v>1484</v>
      </c>
      <c r="D18" s="136" t="s">
        <v>799</v>
      </c>
      <c r="E18" s="147">
        <v>-1100757.4074074074</v>
      </c>
      <c r="F18" s="147">
        <v>0</v>
      </c>
      <c r="G18" s="147">
        <v>-88060.592592592599</v>
      </c>
      <c r="H18" s="147">
        <v>-1188818</v>
      </c>
      <c r="I18" s="136" t="s">
        <v>16</v>
      </c>
      <c r="J18" s="136" t="s">
        <v>26</v>
      </c>
    </row>
    <row r="19" spans="1:10" x14ac:dyDescent="0.25">
      <c r="A19" s="141">
        <v>46197</v>
      </c>
      <c r="B19" s="136" t="s">
        <v>617</v>
      </c>
      <c r="C19" s="136" t="s">
        <v>1484</v>
      </c>
      <c r="D19" s="136" t="s">
        <v>799</v>
      </c>
      <c r="E19" s="147">
        <v>-684055.5555555555</v>
      </c>
      <c r="F19" s="147">
        <v>0</v>
      </c>
      <c r="G19" s="147">
        <v>-54724.444444444438</v>
      </c>
      <c r="H19" s="147">
        <v>-738780</v>
      </c>
      <c r="I19" s="136" t="s">
        <v>16</v>
      </c>
      <c r="J19" s="136" t="s">
        <v>26</v>
      </c>
    </row>
    <row r="20" spans="1:10" x14ac:dyDescent="0.25">
      <c r="A20" s="141">
        <v>46197</v>
      </c>
      <c r="B20" s="136" t="s">
        <v>618</v>
      </c>
      <c r="C20" s="136" t="s">
        <v>1484</v>
      </c>
      <c r="D20" s="136" t="s">
        <v>799</v>
      </c>
      <c r="E20" s="147">
        <v>-231391.66666666666</v>
      </c>
      <c r="F20" s="147">
        <v>0</v>
      </c>
      <c r="G20" s="147">
        <v>-18511.333333333332</v>
      </c>
      <c r="H20" s="147">
        <v>-249903</v>
      </c>
      <c r="I20" s="136" t="s">
        <v>16</v>
      </c>
      <c r="J20" s="136" t="s">
        <v>26</v>
      </c>
    </row>
    <row r="21" spans="1:10" x14ac:dyDescent="0.25">
      <c r="A21" s="141">
        <v>46197</v>
      </c>
      <c r="B21" s="136" t="s">
        <v>620</v>
      </c>
      <c r="C21" s="136" t="s">
        <v>334</v>
      </c>
      <c r="D21" s="136" t="s">
        <v>801</v>
      </c>
      <c r="E21" s="147">
        <v>312777.77777777775</v>
      </c>
      <c r="F21" s="147">
        <v>0</v>
      </c>
      <c r="G21" s="147">
        <v>25022.222222222219</v>
      </c>
      <c r="H21" s="147">
        <v>337800</v>
      </c>
      <c r="I21" s="136" t="s">
        <v>14</v>
      </c>
      <c r="J21" s="136" t="s">
        <v>27</v>
      </c>
    </row>
    <row r="22" spans="1:10" x14ac:dyDescent="0.25">
      <c r="A22" s="141">
        <v>46197</v>
      </c>
      <c r="B22" s="136" t="s">
        <v>623</v>
      </c>
      <c r="C22" s="136" t="s">
        <v>334</v>
      </c>
      <c r="D22" s="136" t="s">
        <v>482</v>
      </c>
      <c r="E22" s="147">
        <v>598870.37037037034</v>
      </c>
      <c r="F22" s="147">
        <v>0</v>
      </c>
      <c r="G22" s="147">
        <v>47909.629629629628</v>
      </c>
      <c r="H22" s="147">
        <v>646780</v>
      </c>
      <c r="I22" s="136" t="s">
        <v>14</v>
      </c>
      <c r="J22" s="136" t="s">
        <v>27</v>
      </c>
    </row>
    <row r="23" spans="1:10" x14ac:dyDescent="0.25">
      <c r="A23" s="141">
        <v>46197</v>
      </c>
      <c r="B23" s="136" t="s">
        <v>624</v>
      </c>
      <c r="C23" s="136" t="s">
        <v>334</v>
      </c>
      <c r="D23" s="136" t="s">
        <v>531</v>
      </c>
      <c r="E23" s="147">
        <v>586655.5555555555</v>
      </c>
      <c r="F23" s="147">
        <v>0</v>
      </c>
      <c r="G23" s="147">
        <v>46932.444444444438</v>
      </c>
      <c r="H23" s="147">
        <v>633588</v>
      </c>
      <c r="I23" s="136" t="s">
        <v>14</v>
      </c>
      <c r="J23" s="136" t="s">
        <v>27</v>
      </c>
    </row>
    <row r="24" spans="1:10" x14ac:dyDescent="0.25">
      <c r="A24" s="141">
        <v>46197</v>
      </c>
      <c r="B24" s="136" t="s">
        <v>625</v>
      </c>
      <c r="C24" s="136" t="s">
        <v>334</v>
      </c>
      <c r="D24" s="136" t="s">
        <v>533</v>
      </c>
      <c r="E24" s="147">
        <v>806321.29629629629</v>
      </c>
      <c r="F24" s="147">
        <v>0</v>
      </c>
      <c r="G24" s="147">
        <v>64505.703703703708</v>
      </c>
      <c r="H24" s="147">
        <v>870827</v>
      </c>
      <c r="I24" s="136" t="s">
        <v>14</v>
      </c>
      <c r="J24" s="136" t="s">
        <v>27</v>
      </c>
    </row>
    <row r="25" spans="1:10" x14ac:dyDescent="0.25">
      <c r="A25" s="141">
        <v>46197</v>
      </c>
      <c r="B25" s="136" t="s">
        <v>626</v>
      </c>
      <c r="C25" s="136" t="s">
        <v>334</v>
      </c>
      <c r="D25" s="136" t="s">
        <v>534</v>
      </c>
      <c r="E25" s="147">
        <v>1100757.4074074074</v>
      </c>
      <c r="F25" s="147">
        <v>0</v>
      </c>
      <c r="G25" s="147">
        <v>88060.592592592599</v>
      </c>
      <c r="H25" s="147">
        <v>1188818</v>
      </c>
      <c r="I25" s="136" t="s">
        <v>14</v>
      </c>
      <c r="J25" s="136" t="s">
        <v>27</v>
      </c>
    </row>
    <row r="26" spans="1:10" x14ac:dyDescent="0.25">
      <c r="A26" s="141">
        <v>46197</v>
      </c>
      <c r="B26" s="136" t="s">
        <v>627</v>
      </c>
      <c r="C26" s="136" t="s">
        <v>334</v>
      </c>
      <c r="D26" s="136" t="s">
        <v>537</v>
      </c>
      <c r="E26" s="147">
        <v>697877.77777777775</v>
      </c>
      <c r="F26" s="147">
        <v>0</v>
      </c>
      <c r="G26" s="147">
        <v>55830.222222222219</v>
      </c>
      <c r="H26" s="147">
        <v>753708</v>
      </c>
      <c r="I26" s="136" t="s">
        <v>14</v>
      </c>
      <c r="J26" s="136" t="s">
        <v>27</v>
      </c>
    </row>
    <row r="27" spans="1:10" x14ac:dyDescent="0.25">
      <c r="A27" s="141">
        <v>46197</v>
      </c>
      <c r="B27" s="136" t="s">
        <v>628</v>
      </c>
      <c r="C27" s="136" t="s">
        <v>334</v>
      </c>
      <c r="D27" s="136" t="s">
        <v>539</v>
      </c>
      <c r="E27" s="147">
        <v>231391.66666666666</v>
      </c>
      <c r="F27" s="147">
        <v>0</v>
      </c>
      <c r="G27" s="147">
        <v>18511.333333333332</v>
      </c>
      <c r="H27" s="147">
        <v>249903</v>
      </c>
      <c r="I27" s="136" t="s">
        <v>14</v>
      </c>
      <c r="J27" s="136" t="s">
        <v>27</v>
      </c>
    </row>
    <row r="28" spans="1:10" x14ac:dyDescent="0.25">
      <c r="A28" s="141">
        <v>46197</v>
      </c>
      <c r="B28" s="136" t="s">
        <v>629</v>
      </c>
      <c r="C28" s="136" t="s">
        <v>334</v>
      </c>
      <c r="D28" s="136" t="s">
        <v>540</v>
      </c>
      <c r="E28" s="147">
        <v>684055.5555555555</v>
      </c>
      <c r="F28" s="147">
        <v>0</v>
      </c>
      <c r="G28" s="147">
        <v>54724.444444444438</v>
      </c>
      <c r="H28" s="147">
        <v>738780</v>
      </c>
      <c r="I28" s="136" t="s">
        <v>14</v>
      </c>
      <c r="J28" s="136" t="s">
        <v>27</v>
      </c>
    </row>
    <row r="29" spans="1:10" x14ac:dyDescent="0.25">
      <c r="A29" s="141">
        <v>46203</v>
      </c>
      <c r="B29" s="136" t="s">
        <v>631</v>
      </c>
      <c r="C29" s="136" t="s">
        <v>334</v>
      </c>
      <c r="D29" s="136" t="s">
        <v>805</v>
      </c>
      <c r="E29" s="147">
        <v>71039.814814814803</v>
      </c>
      <c r="F29" s="147">
        <v>0</v>
      </c>
      <c r="G29" s="147">
        <v>5683.1851851851843</v>
      </c>
      <c r="H29" s="147">
        <v>76723</v>
      </c>
      <c r="I29" s="136" t="s">
        <v>14</v>
      </c>
      <c r="J29" s="136" t="s">
        <v>27</v>
      </c>
    </row>
    <row r="30" spans="1:10" x14ac:dyDescent="0.25">
      <c r="A30" s="155">
        <v>46176</v>
      </c>
      <c r="B30" s="156" t="s">
        <v>1413</v>
      </c>
      <c r="D30" s="136" t="s">
        <v>1840</v>
      </c>
      <c r="E30" s="147">
        <v>-95504</v>
      </c>
      <c r="F30" s="147">
        <v>0</v>
      </c>
      <c r="G30" s="147">
        <f t="shared" ref="G30:G84" si="0">ROUND(E30*8%,0)</f>
        <v>-7640</v>
      </c>
      <c r="H30" s="147">
        <f t="shared" ref="H30:H84" si="1">E30+G30</f>
        <v>-103144</v>
      </c>
      <c r="I30" s="136" t="s">
        <v>16</v>
      </c>
      <c r="J30" s="136" t="s">
        <v>26</v>
      </c>
    </row>
    <row r="31" spans="1:10" x14ac:dyDescent="0.25">
      <c r="A31" s="155">
        <v>46177</v>
      </c>
      <c r="B31" s="156" t="s">
        <v>1414</v>
      </c>
      <c r="D31" s="136" t="s">
        <v>1834</v>
      </c>
      <c r="E31" s="147">
        <v>-39434</v>
      </c>
      <c r="F31" s="147">
        <v>0</v>
      </c>
      <c r="G31" s="147">
        <f t="shared" si="0"/>
        <v>-3155</v>
      </c>
      <c r="H31" s="147">
        <f t="shared" si="1"/>
        <v>-42589</v>
      </c>
      <c r="I31" s="136" t="s">
        <v>16</v>
      </c>
      <c r="J31" s="136" t="s">
        <v>26</v>
      </c>
    </row>
    <row r="32" spans="1:10" x14ac:dyDescent="0.25">
      <c r="A32" s="155">
        <v>46176</v>
      </c>
      <c r="B32" s="156" t="s">
        <v>1415</v>
      </c>
      <c r="D32" s="136" t="s">
        <v>1648</v>
      </c>
      <c r="E32" s="147">
        <v>-37664</v>
      </c>
      <c r="F32" s="147">
        <v>0</v>
      </c>
      <c r="G32" s="147">
        <f t="shared" si="0"/>
        <v>-3013</v>
      </c>
      <c r="H32" s="147">
        <f t="shared" si="1"/>
        <v>-40677</v>
      </c>
      <c r="I32" s="136" t="s">
        <v>16</v>
      </c>
      <c r="J32" s="136" t="s">
        <v>26</v>
      </c>
    </row>
    <row r="33" spans="1:10" x14ac:dyDescent="0.25">
      <c r="A33" s="155">
        <v>46176</v>
      </c>
      <c r="B33" s="156" t="s">
        <v>1416</v>
      </c>
      <c r="D33" s="136" t="s">
        <v>1838</v>
      </c>
      <c r="E33" s="147">
        <v>-39434</v>
      </c>
      <c r="F33" s="147">
        <v>0</v>
      </c>
      <c r="G33" s="147">
        <f t="shared" si="0"/>
        <v>-3155</v>
      </c>
      <c r="H33" s="147">
        <f t="shared" si="1"/>
        <v>-42589</v>
      </c>
      <c r="I33" s="136" t="s">
        <v>16</v>
      </c>
      <c r="J33" s="136" t="s">
        <v>26</v>
      </c>
    </row>
    <row r="34" spans="1:10" x14ac:dyDescent="0.25">
      <c r="A34" s="155">
        <v>46195</v>
      </c>
      <c r="B34" s="156" t="s">
        <v>1417</v>
      </c>
      <c r="D34" s="136" t="s">
        <v>1766</v>
      </c>
      <c r="E34" s="147">
        <v>-19717</v>
      </c>
      <c r="F34" s="147">
        <v>0</v>
      </c>
      <c r="G34" s="147">
        <f t="shared" si="0"/>
        <v>-1577</v>
      </c>
      <c r="H34" s="147">
        <f t="shared" si="1"/>
        <v>-21294</v>
      </c>
      <c r="I34" s="136" t="s">
        <v>16</v>
      </c>
      <c r="J34" s="136" t="s">
        <v>26</v>
      </c>
    </row>
    <row r="35" spans="1:10" x14ac:dyDescent="0.25">
      <c r="A35" s="155">
        <v>46178</v>
      </c>
      <c r="B35" s="156" t="s">
        <v>1418</v>
      </c>
      <c r="D35" s="136" t="s">
        <v>1646</v>
      </c>
      <c r="E35" s="147">
        <v>-22340</v>
      </c>
      <c r="F35" s="147">
        <v>0</v>
      </c>
      <c r="G35" s="147">
        <f t="shared" si="0"/>
        <v>-1787</v>
      </c>
      <c r="H35" s="147">
        <f t="shared" si="1"/>
        <v>-24127</v>
      </c>
      <c r="I35" s="136" t="s">
        <v>16</v>
      </c>
      <c r="J35" s="136" t="s">
        <v>26</v>
      </c>
    </row>
    <row r="36" spans="1:10" x14ac:dyDescent="0.25">
      <c r="A36" s="155">
        <v>46178</v>
      </c>
      <c r="B36" s="156" t="s">
        <v>1419</v>
      </c>
      <c r="D36" s="136" t="s">
        <v>1644</v>
      </c>
      <c r="E36" s="147">
        <v>-106116</v>
      </c>
      <c r="F36" s="147">
        <v>0</v>
      </c>
      <c r="G36" s="147">
        <f t="shared" si="0"/>
        <v>-8489</v>
      </c>
      <c r="H36" s="147">
        <f t="shared" si="1"/>
        <v>-114605</v>
      </c>
      <c r="I36" s="136" t="s">
        <v>16</v>
      </c>
      <c r="J36" s="136" t="s">
        <v>26</v>
      </c>
    </row>
    <row r="37" spans="1:10" x14ac:dyDescent="0.25">
      <c r="A37" s="155">
        <v>46178</v>
      </c>
      <c r="B37" s="156" t="s">
        <v>1420</v>
      </c>
      <c r="D37" s="136" t="s">
        <v>1826</v>
      </c>
      <c r="E37" s="147">
        <v>-39434</v>
      </c>
      <c r="F37" s="147">
        <v>0</v>
      </c>
      <c r="G37" s="147">
        <f t="shared" si="0"/>
        <v>-3155</v>
      </c>
      <c r="H37" s="147">
        <f t="shared" si="1"/>
        <v>-42589</v>
      </c>
      <c r="I37" s="136" t="s">
        <v>16</v>
      </c>
      <c r="J37" s="136" t="s">
        <v>26</v>
      </c>
    </row>
    <row r="38" spans="1:10" x14ac:dyDescent="0.25">
      <c r="A38" s="155">
        <v>46174</v>
      </c>
      <c r="B38" s="156" t="s">
        <v>1421</v>
      </c>
      <c r="D38" s="136" t="s">
        <v>1844</v>
      </c>
      <c r="E38" s="147">
        <v>-19717</v>
      </c>
      <c r="F38" s="147">
        <v>0</v>
      </c>
      <c r="G38" s="147">
        <f t="shared" si="0"/>
        <v>-1577</v>
      </c>
      <c r="H38" s="147">
        <f t="shared" si="1"/>
        <v>-21294</v>
      </c>
      <c r="I38" s="136" t="s">
        <v>16</v>
      </c>
      <c r="J38" s="136" t="s">
        <v>26</v>
      </c>
    </row>
    <row r="39" spans="1:10" x14ac:dyDescent="0.25">
      <c r="A39" s="155">
        <v>46192</v>
      </c>
      <c r="B39" s="156" t="s">
        <v>1422</v>
      </c>
      <c r="D39" s="136" t="s">
        <v>1780</v>
      </c>
      <c r="E39" s="147">
        <v>-106116</v>
      </c>
      <c r="F39" s="147">
        <v>0</v>
      </c>
      <c r="G39" s="147">
        <f t="shared" si="0"/>
        <v>-8489</v>
      </c>
      <c r="H39" s="147">
        <f t="shared" si="1"/>
        <v>-114605</v>
      </c>
      <c r="I39" s="136" t="s">
        <v>16</v>
      </c>
      <c r="J39" s="136" t="s">
        <v>26</v>
      </c>
    </row>
    <row r="40" spans="1:10" x14ac:dyDescent="0.25">
      <c r="A40" s="155">
        <v>46192</v>
      </c>
      <c r="B40" s="156" t="s">
        <v>1423</v>
      </c>
      <c r="D40" s="136" t="s">
        <v>1778</v>
      </c>
      <c r="E40" s="147">
        <v>-212232</v>
      </c>
      <c r="F40" s="147">
        <v>0</v>
      </c>
      <c r="G40" s="147">
        <f t="shared" si="0"/>
        <v>-16979</v>
      </c>
      <c r="H40" s="147">
        <f t="shared" si="1"/>
        <v>-229211</v>
      </c>
      <c r="I40" s="136" t="s">
        <v>16</v>
      </c>
      <c r="J40" s="136" t="s">
        <v>26</v>
      </c>
    </row>
    <row r="41" spans="1:10" x14ac:dyDescent="0.25">
      <c r="A41" s="155">
        <v>46178</v>
      </c>
      <c r="B41" s="156" t="s">
        <v>1424</v>
      </c>
      <c r="D41" s="136" t="s">
        <v>1824</v>
      </c>
      <c r="E41" s="147">
        <v>-39434</v>
      </c>
      <c r="F41" s="147">
        <v>0</v>
      </c>
      <c r="G41" s="147">
        <f t="shared" si="0"/>
        <v>-3155</v>
      </c>
      <c r="H41" s="147">
        <f t="shared" si="1"/>
        <v>-42589</v>
      </c>
      <c r="I41" s="136" t="s">
        <v>16</v>
      </c>
      <c r="J41" s="136" t="s">
        <v>26</v>
      </c>
    </row>
    <row r="42" spans="1:10" x14ac:dyDescent="0.25">
      <c r="A42" s="155">
        <v>46178</v>
      </c>
      <c r="B42" s="156" t="s">
        <v>1425</v>
      </c>
      <c r="D42" s="136" t="s">
        <v>1822</v>
      </c>
      <c r="E42" s="147">
        <v>-95504</v>
      </c>
      <c r="F42" s="147">
        <v>0</v>
      </c>
      <c r="G42" s="147">
        <f t="shared" si="0"/>
        <v>-7640</v>
      </c>
      <c r="H42" s="147">
        <f t="shared" si="1"/>
        <v>-103144</v>
      </c>
      <c r="I42" s="136" t="s">
        <v>16</v>
      </c>
      <c r="J42" s="136" t="s">
        <v>26</v>
      </c>
    </row>
    <row r="43" spans="1:10" x14ac:dyDescent="0.25">
      <c r="A43" s="155">
        <v>46178</v>
      </c>
      <c r="B43" s="156" t="s">
        <v>1426</v>
      </c>
      <c r="D43" s="136" t="s">
        <v>1820</v>
      </c>
      <c r="E43" s="147">
        <v>-95504</v>
      </c>
      <c r="F43" s="147">
        <v>0</v>
      </c>
      <c r="G43" s="147">
        <f t="shared" si="0"/>
        <v>-7640</v>
      </c>
      <c r="H43" s="147">
        <f t="shared" si="1"/>
        <v>-103144</v>
      </c>
      <c r="I43" s="136" t="s">
        <v>16</v>
      </c>
      <c r="J43" s="136" t="s">
        <v>26</v>
      </c>
    </row>
    <row r="44" spans="1:10" x14ac:dyDescent="0.25">
      <c r="A44" s="155">
        <v>46178</v>
      </c>
      <c r="B44" s="156" t="s">
        <v>1427</v>
      </c>
      <c r="D44" s="136" t="s">
        <v>1818</v>
      </c>
      <c r="E44" s="147">
        <v>-19717</v>
      </c>
      <c r="F44" s="147">
        <v>0</v>
      </c>
      <c r="G44" s="147">
        <f t="shared" si="0"/>
        <v>-1577</v>
      </c>
      <c r="H44" s="147">
        <f t="shared" si="1"/>
        <v>-21294</v>
      </c>
      <c r="I44" s="136" t="s">
        <v>16</v>
      </c>
      <c r="J44" s="136" t="s">
        <v>26</v>
      </c>
    </row>
    <row r="45" spans="1:10" x14ac:dyDescent="0.25">
      <c r="A45" s="155">
        <v>46192</v>
      </c>
      <c r="B45" s="156" t="s">
        <v>1428</v>
      </c>
      <c r="D45" s="136" t="s">
        <v>1776</v>
      </c>
      <c r="E45" s="147">
        <v>-95504</v>
      </c>
      <c r="F45" s="147">
        <v>0</v>
      </c>
      <c r="G45" s="147">
        <f t="shared" si="0"/>
        <v>-7640</v>
      </c>
      <c r="H45" s="147">
        <f t="shared" si="1"/>
        <v>-103144</v>
      </c>
      <c r="I45" s="136" t="s">
        <v>16</v>
      </c>
      <c r="J45" s="136" t="s">
        <v>26</v>
      </c>
    </row>
    <row r="46" spans="1:10" x14ac:dyDescent="0.25">
      <c r="A46" s="155">
        <v>46192</v>
      </c>
      <c r="B46" s="156" t="s">
        <v>1429</v>
      </c>
      <c r="D46" s="136" t="s">
        <v>1774</v>
      </c>
      <c r="E46" s="147">
        <v>-95504</v>
      </c>
      <c r="F46" s="147">
        <v>0</v>
      </c>
      <c r="G46" s="147">
        <f t="shared" si="0"/>
        <v>-7640</v>
      </c>
      <c r="H46" s="147">
        <f t="shared" si="1"/>
        <v>-103144</v>
      </c>
      <c r="I46" s="136" t="s">
        <v>16</v>
      </c>
      <c r="J46" s="136" t="s">
        <v>26</v>
      </c>
    </row>
    <row r="47" spans="1:10" x14ac:dyDescent="0.25">
      <c r="A47" s="155">
        <v>46185</v>
      </c>
      <c r="B47" s="156" t="s">
        <v>1430</v>
      </c>
      <c r="D47" s="136" t="s">
        <v>1640</v>
      </c>
      <c r="E47" s="147">
        <v>-106116</v>
      </c>
      <c r="F47" s="147">
        <v>0</v>
      </c>
      <c r="G47" s="147">
        <f t="shared" si="0"/>
        <v>-8489</v>
      </c>
      <c r="H47" s="147">
        <f t="shared" si="1"/>
        <v>-114605</v>
      </c>
      <c r="I47" s="136" t="s">
        <v>16</v>
      </c>
      <c r="J47" s="136" t="s">
        <v>26</v>
      </c>
    </row>
    <row r="48" spans="1:10" x14ac:dyDescent="0.25">
      <c r="A48" s="155">
        <v>46178</v>
      </c>
      <c r="B48" s="156" t="s">
        <v>1432</v>
      </c>
      <c r="D48" s="136" t="s">
        <v>1642</v>
      </c>
      <c r="E48" s="147">
        <v>-106116</v>
      </c>
      <c r="F48" s="147">
        <v>0</v>
      </c>
      <c r="G48" s="147">
        <f t="shared" si="0"/>
        <v>-8489</v>
      </c>
      <c r="H48" s="147">
        <f t="shared" si="1"/>
        <v>-114605</v>
      </c>
      <c r="I48" s="136" t="s">
        <v>16</v>
      </c>
      <c r="J48" s="136" t="s">
        <v>26</v>
      </c>
    </row>
    <row r="49" spans="1:10" x14ac:dyDescent="0.25">
      <c r="A49" s="155">
        <v>46192</v>
      </c>
      <c r="B49" s="156" t="s">
        <v>1433</v>
      </c>
      <c r="D49" s="136" t="s">
        <v>1638</v>
      </c>
      <c r="E49" s="147">
        <v>-37664</v>
      </c>
      <c r="F49" s="147">
        <v>0</v>
      </c>
      <c r="G49" s="147">
        <f t="shared" si="0"/>
        <v>-3013</v>
      </c>
      <c r="H49" s="147">
        <f t="shared" si="1"/>
        <v>-40677</v>
      </c>
      <c r="I49" s="136" t="s">
        <v>16</v>
      </c>
      <c r="J49" s="136" t="s">
        <v>26</v>
      </c>
    </row>
    <row r="50" spans="1:10" x14ac:dyDescent="0.25">
      <c r="A50" s="155">
        <v>46194</v>
      </c>
      <c r="B50" s="156" t="s">
        <v>1434</v>
      </c>
      <c r="D50" s="136" t="s">
        <v>1636</v>
      </c>
      <c r="E50" s="147">
        <v>-106116</v>
      </c>
      <c r="F50" s="147">
        <v>0</v>
      </c>
      <c r="G50" s="147">
        <f t="shared" si="0"/>
        <v>-8489</v>
      </c>
      <c r="H50" s="147">
        <f t="shared" si="1"/>
        <v>-114605</v>
      </c>
      <c r="I50" s="136" t="s">
        <v>16</v>
      </c>
      <c r="J50" s="136" t="s">
        <v>26</v>
      </c>
    </row>
    <row r="51" spans="1:10" x14ac:dyDescent="0.25">
      <c r="A51" s="155">
        <v>46195</v>
      </c>
      <c r="B51" s="156" t="s">
        <v>1435</v>
      </c>
      <c r="D51" s="136" t="s">
        <v>1764</v>
      </c>
      <c r="E51" s="147">
        <v>-286512</v>
      </c>
      <c r="F51" s="147">
        <v>0</v>
      </c>
      <c r="G51" s="147">
        <f t="shared" si="0"/>
        <v>-22921</v>
      </c>
      <c r="H51" s="147">
        <f t="shared" si="1"/>
        <v>-309433</v>
      </c>
      <c r="I51" s="136" t="s">
        <v>16</v>
      </c>
      <c r="J51" s="136" t="s">
        <v>26</v>
      </c>
    </row>
    <row r="52" spans="1:10" x14ac:dyDescent="0.25">
      <c r="A52" s="155">
        <v>46189</v>
      </c>
      <c r="B52" s="156" t="s">
        <v>1436</v>
      </c>
      <c r="D52" s="136" t="s">
        <v>1802</v>
      </c>
      <c r="E52" s="147">
        <v>-19717</v>
      </c>
      <c r="F52" s="147">
        <v>0</v>
      </c>
      <c r="G52" s="147">
        <f t="shared" si="0"/>
        <v>-1577</v>
      </c>
      <c r="H52" s="147">
        <f t="shared" si="1"/>
        <v>-21294</v>
      </c>
      <c r="I52" s="136" t="s">
        <v>16</v>
      </c>
      <c r="J52" s="136" t="s">
        <v>26</v>
      </c>
    </row>
    <row r="53" spans="1:10" x14ac:dyDescent="0.25">
      <c r="A53" s="155">
        <v>46189</v>
      </c>
      <c r="B53" s="156" t="s">
        <v>1437</v>
      </c>
      <c r="D53" s="136" t="s">
        <v>1800</v>
      </c>
      <c r="E53" s="147">
        <v>-106116</v>
      </c>
      <c r="F53" s="147">
        <v>0</v>
      </c>
      <c r="G53" s="147">
        <f t="shared" si="0"/>
        <v>-8489</v>
      </c>
      <c r="H53" s="147">
        <f t="shared" si="1"/>
        <v>-114605</v>
      </c>
      <c r="I53" s="136" t="s">
        <v>16</v>
      </c>
      <c r="J53" s="136" t="s">
        <v>26</v>
      </c>
    </row>
    <row r="54" spans="1:10" x14ac:dyDescent="0.25">
      <c r="A54" s="155">
        <v>46189</v>
      </c>
      <c r="B54" s="156" t="s">
        <v>1438</v>
      </c>
      <c r="D54" s="136" t="s">
        <v>1798</v>
      </c>
      <c r="E54" s="147">
        <v>-39434</v>
      </c>
      <c r="F54" s="147">
        <v>0</v>
      </c>
      <c r="G54" s="147">
        <f t="shared" si="0"/>
        <v>-3155</v>
      </c>
      <c r="H54" s="147">
        <f t="shared" si="1"/>
        <v>-42589</v>
      </c>
      <c r="I54" s="136" t="s">
        <v>16</v>
      </c>
      <c r="J54" s="136" t="s">
        <v>26</v>
      </c>
    </row>
    <row r="55" spans="1:10" x14ac:dyDescent="0.25">
      <c r="A55" s="155">
        <v>46194</v>
      </c>
      <c r="B55" s="156" t="s">
        <v>1439</v>
      </c>
      <c r="D55" s="136" t="s">
        <v>1770</v>
      </c>
      <c r="E55" s="147">
        <v>-95504</v>
      </c>
      <c r="F55" s="147">
        <v>0</v>
      </c>
      <c r="G55" s="147">
        <f t="shared" si="0"/>
        <v>-7640</v>
      </c>
      <c r="H55" s="147">
        <f t="shared" si="1"/>
        <v>-103144</v>
      </c>
      <c r="I55" s="136" t="s">
        <v>16</v>
      </c>
      <c r="J55" s="136" t="s">
        <v>26</v>
      </c>
    </row>
    <row r="56" spans="1:10" x14ac:dyDescent="0.25">
      <c r="A56" s="155">
        <v>46199</v>
      </c>
      <c r="B56" s="156" t="s">
        <v>1440</v>
      </c>
      <c r="D56" s="136" t="s">
        <v>1760</v>
      </c>
      <c r="E56" s="147">
        <v>-23680</v>
      </c>
      <c r="F56" s="147">
        <v>0</v>
      </c>
      <c r="G56" s="147">
        <f t="shared" si="0"/>
        <v>-1894</v>
      </c>
      <c r="H56" s="147">
        <f t="shared" si="1"/>
        <v>-25574</v>
      </c>
      <c r="I56" s="136" t="s">
        <v>16</v>
      </c>
      <c r="J56" s="136" t="s">
        <v>26</v>
      </c>
    </row>
    <row r="57" spans="1:10" x14ac:dyDescent="0.25">
      <c r="A57" s="155">
        <v>46199</v>
      </c>
      <c r="B57" s="156" t="s">
        <v>1441</v>
      </c>
      <c r="D57" s="136" t="s">
        <v>1758</v>
      </c>
      <c r="E57" s="147">
        <v>-191008</v>
      </c>
      <c r="F57" s="147">
        <v>0</v>
      </c>
      <c r="G57" s="147">
        <f t="shared" si="0"/>
        <v>-15281</v>
      </c>
      <c r="H57" s="147">
        <f t="shared" si="1"/>
        <v>-206289</v>
      </c>
      <c r="I57" s="136" t="s">
        <v>16</v>
      </c>
      <c r="J57" s="136" t="s">
        <v>26</v>
      </c>
    </row>
    <row r="58" spans="1:10" x14ac:dyDescent="0.25">
      <c r="A58" s="155">
        <v>46190</v>
      </c>
      <c r="B58" s="156" t="s">
        <v>1442</v>
      </c>
      <c r="D58" s="136" t="s">
        <v>1790</v>
      </c>
      <c r="E58" s="147">
        <v>-39434</v>
      </c>
      <c r="F58" s="147">
        <v>0</v>
      </c>
      <c r="G58" s="147">
        <f t="shared" si="0"/>
        <v>-3155</v>
      </c>
      <c r="H58" s="147">
        <f t="shared" si="1"/>
        <v>-42589</v>
      </c>
      <c r="I58" s="136" t="s">
        <v>16</v>
      </c>
      <c r="J58" s="136" t="s">
        <v>26</v>
      </c>
    </row>
    <row r="59" spans="1:10" x14ac:dyDescent="0.25">
      <c r="A59" s="155">
        <v>46181</v>
      </c>
      <c r="B59" s="156" t="s">
        <v>1443</v>
      </c>
      <c r="D59" s="136" t="s">
        <v>1814</v>
      </c>
      <c r="E59" s="147">
        <v>-39434</v>
      </c>
      <c r="F59" s="147">
        <v>0</v>
      </c>
      <c r="G59" s="147">
        <f t="shared" si="0"/>
        <v>-3155</v>
      </c>
      <c r="H59" s="147">
        <f t="shared" si="1"/>
        <v>-42589</v>
      </c>
      <c r="I59" s="136" t="s">
        <v>16</v>
      </c>
      <c r="J59" s="136" t="s">
        <v>26</v>
      </c>
    </row>
    <row r="60" spans="1:10" x14ac:dyDescent="0.25">
      <c r="A60" s="155">
        <v>46189</v>
      </c>
      <c r="B60" s="156" t="s">
        <v>1444</v>
      </c>
      <c r="D60" s="136" t="s">
        <v>1796</v>
      </c>
      <c r="E60" s="147">
        <v>-95504</v>
      </c>
      <c r="F60" s="147">
        <v>0</v>
      </c>
      <c r="G60" s="147">
        <f t="shared" si="0"/>
        <v>-7640</v>
      </c>
      <c r="H60" s="147">
        <f t="shared" si="1"/>
        <v>-103144</v>
      </c>
      <c r="I60" s="136" t="s">
        <v>16</v>
      </c>
      <c r="J60" s="136" t="s">
        <v>26</v>
      </c>
    </row>
    <row r="61" spans="1:10" x14ac:dyDescent="0.25">
      <c r="A61" s="155">
        <v>46189</v>
      </c>
      <c r="B61" s="156" t="s">
        <v>1445</v>
      </c>
      <c r="D61" s="136" t="s">
        <v>1794</v>
      </c>
      <c r="E61" s="147">
        <v>-39434</v>
      </c>
      <c r="F61" s="147">
        <v>0</v>
      </c>
      <c r="G61" s="147">
        <f t="shared" si="0"/>
        <v>-3155</v>
      </c>
      <c r="H61" s="147">
        <f t="shared" si="1"/>
        <v>-42589</v>
      </c>
      <c r="I61" s="136" t="s">
        <v>16</v>
      </c>
      <c r="J61" s="136" t="s">
        <v>26</v>
      </c>
    </row>
    <row r="62" spans="1:10" x14ac:dyDescent="0.25">
      <c r="A62" s="155">
        <v>46189</v>
      </c>
      <c r="B62" s="156" t="s">
        <v>1446</v>
      </c>
      <c r="D62" s="136" t="s">
        <v>1792</v>
      </c>
      <c r="E62" s="147">
        <v>-37664</v>
      </c>
      <c r="F62" s="147">
        <v>0</v>
      </c>
      <c r="G62" s="147">
        <f t="shared" si="0"/>
        <v>-3013</v>
      </c>
      <c r="H62" s="147">
        <f t="shared" si="1"/>
        <v>-40677</v>
      </c>
      <c r="I62" s="136" t="s">
        <v>16</v>
      </c>
      <c r="J62" s="136" t="s">
        <v>26</v>
      </c>
    </row>
    <row r="63" spans="1:10" x14ac:dyDescent="0.25">
      <c r="A63" s="155">
        <v>46192</v>
      </c>
      <c r="B63" s="156" t="s">
        <v>1447</v>
      </c>
      <c r="D63" s="136" t="s">
        <v>1772</v>
      </c>
      <c r="E63" s="147">
        <v>-19717</v>
      </c>
      <c r="F63" s="147">
        <v>0</v>
      </c>
      <c r="G63" s="147">
        <f t="shared" si="0"/>
        <v>-1577</v>
      </c>
      <c r="H63" s="147">
        <f t="shared" si="1"/>
        <v>-21294</v>
      </c>
      <c r="I63" s="136" t="s">
        <v>16</v>
      </c>
      <c r="J63" s="136" t="s">
        <v>26</v>
      </c>
    </row>
    <row r="64" spans="1:10" x14ac:dyDescent="0.25">
      <c r="A64" s="155">
        <v>46190</v>
      </c>
      <c r="B64" s="156" t="s">
        <v>1448</v>
      </c>
      <c r="D64" s="136" t="s">
        <v>1788</v>
      </c>
      <c r="E64" s="147">
        <v>-382016</v>
      </c>
      <c r="F64" s="147">
        <v>0</v>
      </c>
      <c r="G64" s="147">
        <f t="shared" si="0"/>
        <v>-30561</v>
      </c>
      <c r="H64" s="147">
        <f t="shared" si="1"/>
        <v>-412577</v>
      </c>
      <c r="I64" s="136" t="s">
        <v>16</v>
      </c>
      <c r="J64" s="136" t="s">
        <v>26</v>
      </c>
    </row>
    <row r="65" spans="1:10" x14ac:dyDescent="0.25">
      <c r="A65" s="155">
        <v>46190</v>
      </c>
      <c r="B65" s="156" t="s">
        <v>1449</v>
      </c>
      <c r="D65" s="136" t="s">
        <v>1786</v>
      </c>
      <c r="E65" s="147">
        <v>-39434</v>
      </c>
      <c r="F65" s="147">
        <v>0</v>
      </c>
      <c r="G65" s="147">
        <f t="shared" si="0"/>
        <v>-3155</v>
      </c>
      <c r="H65" s="147">
        <f t="shared" si="1"/>
        <v>-42589</v>
      </c>
      <c r="I65" s="136" t="s">
        <v>16</v>
      </c>
      <c r="J65" s="136" t="s">
        <v>26</v>
      </c>
    </row>
    <row r="66" spans="1:10" x14ac:dyDescent="0.25">
      <c r="A66" s="155">
        <v>46176</v>
      </c>
      <c r="B66" s="156" t="s">
        <v>1450</v>
      </c>
      <c r="D66" s="136" t="s">
        <v>1836</v>
      </c>
      <c r="E66" s="147">
        <v>-37664</v>
      </c>
      <c r="F66" s="147">
        <v>0</v>
      </c>
      <c r="G66" s="147">
        <f t="shared" si="0"/>
        <v>-3013</v>
      </c>
      <c r="H66" s="147">
        <f t="shared" si="1"/>
        <v>-40677</v>
      </c>
      <c r="I66" s="136" t="s">
        <v>16</v>
      </c>
      <c r="J66" s="136" t="s">
        <v>26</v>
      </c>
    </row>
    <row r="67" spans="1:10" x14ac:dyDescent="0.25">
      <c r="A67" s="155">
        <v>46177</v>
      </c>
      <c r="B67" s="156" t="s">
        <v>1451</v>
      </c>
      <c r="D67" s="136" t="s">
        <v>1832</v>
      </c>
      <c r="E67" s="147">
        <v>-39434</v>
      </c>
      <c r="F67" s="147">
        <v>0</v>
      </c>
      <c r="G67" s="147">
        <f t="shared" si="0"/>
        <v>-3155</v>
      </c>
      <c r="H67" s="147">
        <f t="shared" si="1"/>
        <v>-42589</v>
      </c>
      <c r="I67" s="136" t="s">
        <v>16</v>
      </c>
      <c r="J67" s="136" t="s">
        <v>26</v>
      </c>
    </row>
    <row r="68" spans="1:10" x14ac:dyDescent="0.25">
      <c r="A68" s="155">
        <v>46178</v>
      </c>
      <c r="B68" s="156" t="s">
        <v>1452</v>
      </c>
      <c r="D68" s="136" t="s">
        <v>1816</v>
      </c>
      <c r="E68" s="147">
        <v>-23680</v>
      </c>
      <c r="F68" s="147">
        <v>0</v>
      </c>
      <c r="G68" s="147">
        <f t="shared" si="0"/>
        <v>-1894</v>
      </c>
      <c r="H68" s="147">
        <f t="shared" si="1"/>
        <v>-25574</v>
      </c>
      <c r="I68" s="136" t="s">
        <v>16</v>
      </c>
      <c r="J68" s="136" t="s">
        <v>26</v>
      </c>
    </row>
    <row r="69" spans="1:10" x14ac:dyDescent="0.25">
      <c r="A69" s="155">
        <v>46191</v>
      </c>
      <c r="B69" s="156" t="s">
        <v>1453</v>
      </c>
      <c r="D69" s="136" t="s">
        <v>1784</v>
      </c>
      <c r="E69" s="147">
        <v>-39434</v>
      </c>
      <c r="F69" s="147">
        <v>0</v>
      </c>
      <c r="G69" s="147">
        <f t="shared" si="0"/>
        <v>-3155</v>
      </c>
      <c r="H69" s="147">
        <f t="shared" si="1"/>
        <v>-42589</v>
      </c>
      <c r="I69" s="136" t="s">
        <v>16</v>
      </c>
      <c r="J69" s="136" t="s">
        <v>26</v>
      </c>
    </row>
    <row r="70" spans="1:10" x14ac:dyDescent="0.25">
      <c r="A70" s="155">
        <v>46195</v>
      </c>
      <c r="B70" s="156" t="s">
        <v>1454</v>
      </c>
      <c r="D70" s="136" t="s">
        <v>1762</v>
      </c>
      <c r="E70" s="147">
        <v>-19717</v>
      </c>
      <c r="F70" s="147">
        <v>0</v>
      </c>
      <c r="G70" s="147">
        <f t="shared" si="0"/>
        <v>-1577</v>
      </c>
      <c r="H70" s="147">
        <f t="shared" si="1"/>
        <v>-21294</v>
      </c>
      <c r="I70" s="136" t="s">
        <v>16</v>
      </c>
      <c r="J70" s="136" t="s">
        <v>26</v>
      </c>
    </row>
    <row r="71" spans="1:10" x14ac:dyDescent="0.25">
      <c r="A71" s="155">
        <v>46203</v>
      </c>
      <c r="B71" s="156" t="s">
        <v>1455</v>
      </c>
      <c r="D71" s="136" t="s">
        <v>1634</v>
      </c>
      <c r="E71" s="147">
        <v>-23680</v>
      </c>
      <c r="F71" s="147">
        <v>0</v>
      </c>
      <c r="G71" s="147">
        <f t="shared" si="0"/>
        <v>-1894</v>
      </c>
      <c r="H71" s="147">
        <f t="shared" si="1"/>
        <v>-25574</v>
      </c>
      <c r="I71" s="136" t="s">
        <v>16</v>
      </c>
      <c r="J71" s="136" t="s">
        <v>26</v>
      </c>
    </row>
    <row r="72" spans="1:10" x14ac:dyDescent="0.25">
      <c r="A72" s="155">
        <v>46203</v>
      </c>
      <c r="B72" s="156" t="s">
        <v>1456</v>
      </c>
      <c r="D72" s="136" t="s">
        <v>1700</v>
      </c>
      <c r="E72" s="147">
        <v>-95504</v>
      </c>
      <c r="F72" s="147">
        <v>0</v>
      </c>
      <c r="G72" s="147">
        <f t="shared" si="0"/>
        <v>-7640</v>
      </c>
      <c r="H72" s="147">
        <f t="shared" si="1"/>
        <v>-103144</v>
      </c>
      <c r="I72" s="136" t="s">
        <v>16</v>
      </c>
      <c r="J72" s="136" t="s">
        <v>26</v>
      </c>
    </row>
    <row r="73" spans="1:10" x14ac:dyDescent="0.25">
      <c r="A73" s="155">
        <v>46191</v>
      </c>
      <c r="B73" s="156" t="s">
        <v>1457</v>
      </c>
      <c r="D73" s="136" t="s">
        <v>1782</v>
      </c>
      <c r="E73" s="147">
        <v>-39434</v>
      </c>
      <c r="F73" s="147">
        <v>0</v>
      </c>
      <c r="G73" s="147">
        <f t="shared" si="0"/>
        <v>-3155</v>
      </c>
      <c r="H73" s="147">
        <f t="shared" si="1"/>
        <v>-42589</v>
      </c>
      <c r="I73" s="136" t="s">
        <v>16</v>
      </c>
      <c r="J73" s="136" t="s">
        <v>26</v>
      </c>
    </row>
    <row r="74" spans="1:10" x14ac:dyDescent="0.25">
      <c r="A74" s="155">
        <v>46174</v>
      </c>
      <c r="B74" s="156" t="s">
        <v>1458</v>
      </c>
      <c r="D74" s="136" t="s">
        <v>1650</v>
      </c>
      <c r="E74" s="147">
        <v>-37664</v>
      </c>
      <c r="F74" s="147">
        <v>0</v>
      </c>
      <c r="G74" s="147">
        <f t="shared" si="0"/>
        <v>-3013</v>
      </c>
      <c r="H74" s="147">
        <f t="shared" si="1"/>
        <v>-40677</v>
      </c>
      <c r="I74" s="136" t="s">
        <v>16</v>
      </c>
      <c r="J74" s="136" t="s">
        <v>26</v>
      </c>
    </row>
    <row r="75" spans="1:10" x14ac:dyDescent="0.25">
      <c r="A75" s="155">
        <v>46188</v>
      </c>
      <c r="B75" s="156" t="s">
        <v>1459</v>
      </c>
      <c r="D75" s="136" t="s">
        <v>1806</v>
      </c>
      <c r="E75" s="147">
        <v>-19717</v>
      </c>
      <c r="F75" s="147">
        <v>0</v>
      </c>
      <c r="G75" s="147">
        <f t="shared" si="0"/>
        <v>-1577</v>
      </c>
      <c r="H75" s="147">
        <f t="shared" si="1"/>
        <v>-21294</v>
      </c>
      <c r="I75" s="136" t="s">
        <v>16</v>
      </c>
      <c r="J75" s="136" t="s">
        <v>26</v>
      </c>
    </row>
    <row r="76" spans="1:10" x14ac:dyDescent="0.25">
      <c r="A76" s="155">
        <v>46188</v>
      </c>
      <c r="B76" s="156" t="s">
        <v>1460</v>
      </c>
      <c r="D76" s="136" t="s">
        <v>1804</v>
      </c>
      <c r="E76" s="147">
        <v>-95504</v>
      </c>
      <c r="F76" s="147">
        <v>0</v>
      </c>
      <c r="G76" s="147">
        <f t="shared" si="0"/>
        <v>-7640</v>
      </c>
      <c r="H76" s="147">
        <f t="shared" si="1"/>
        <v>-103144</v>
      </c>
      <c r="I76" s="136" t="s">
        <v>16</v>
      </c>
      <c r="J76" s="136" t="s">
        <v>26</v>
      </c>
    </row>
    <row r="77" spans="1:10" x14ac:dyDescent="0.25">
      <c r="A77" s="155">
        <v>46177</v>
      </c>
      <c r="B77" s="156" t="s">
        <v>1461</v>
      </c>
      <c r="D77" s="136" t="s">
        <v>1830</v>
      </c>
      <c r="E77" s="147">
        <v>-95504</v>
      </c>
      <c r="F77" s="147">
        <v>0</v>
      </c>
      <c r="G77" s="147">
        <f t="shared" si="0"/>
        <v>-7640</v>
      </c>
      <c r="H77" s="147">
        <f t="shared" si="1"/>
        <v>-103144</v>
      </c>
      <c r="I77" s="136" t="s">
        <v>16</v>
      </c>
      <c r="J77" s="136" t="s">
        <v>26</v>
      </c>
    </row>
    <row r="78" spans="1:10" x14ac:dyDescent="0.25">
      <c r="A78" s="155">
        <v>46177</v>
      </c>
      <c r="B78" s="156" t="s">
        <v>1462</v>
      </c>
      <c r="D78" s="136" t="s">
        <v>1828</v>
      </c>
      <c r="E78" s="147">
        <v>-19717</v>
      </c>
      <c r="F78" s="147">
        <v>0</v>
      </c>
      <c r="G78" s="147">
        <f t="shared" si="0"/>
        <v>-1577</v>
      </c>
      <c r="H78" s="147">
        <f t="shared" si="1"/>
        <v>-21294</v>
      </c>
      <c r="I78" s="136" t="s">
        <v>16</v>
      </c>
      <c r="J78" s="136" t="s">
        <v>26</v>
      </c>
    </row>
    <row r="79" spans="1:10" x14ac:dyDescent="0.25">
      <c r="A79" s="155">
        <v>46175</v>
      </c>
      <c r="B79" s="156" t="s">
        <v>1463</v>
      </c>
      <c r="D79" s="136" t="s">
        <v>1842</v>
      </c>
      <c r="E79" s="147">
        <v>-19717</v>
      </c>
      <c r="F79" s="147">
        <v>0</v>
      </c>
      <c r="G79" s="147">
        <f t="shared" si="0"/>
        <v>-1577</v>
      </c>
      <c r="H79" s="147">
        <f t="shared" si="1"/>
        <v>-21294</v>
      </c>
      <c r="I79" s="136" t="s">
        <v>16</v>
      </c>
      <c r="J79" s="136" t="s">
        <v>26</v>
      </c>
    </row>
    <row r="80" spans="1:10" x14ac:dyDescent="0.25">
      <c r="A80" s="155">
        <v>46175</v>
      </c>
      <c r="B80" s="156" t="s">
        <v>1463</v>
      </c>
      <c r="D80" s="136" t="s">
        <v>1842</v>
      </c>
      <c r="E80" s="147">
        <v>-37664</v>
      </c>
      <c r="F80" s="147">
        <v>0</v>
      </c>
      <c r="G80" s="147">
        <f t="shared" si="0"/>
        <v>-3013</v>
      </c>
      <c r="H80" s="147">
        <f t="shared" si="1"/>
        <v>-40677</v>
      </c>
      <c r="I80" s="136" t="s">
        <v>16</v>
      </c>
      <c r="J80" s="136" t="s">
        <v>26</v>
      </c>
    </row>
    <row r="81" spans="1:10" x14ac:dyDescent="0.25">
      <c r="A81" s="155">
        <v>46183</v>
      </c>
      <c r="B81" s="156" t="s">
        <v>1465</v>
      </c>
      <c r="D81" s="136" t="s">
        <v>1810</v>
      </c>
      <c r="E81" s="147">
        <v>-37664</v>
      </c>
      <c r="F81" s="147">
        <v>0</v>
      </c>
      <c r="G81" s="147">
        <f t="shared" si="0"/>
        <v>-3013</v>
      </c>
      <c r="H81" s="147">
        <f t="shared" si="1"/>
        <v>-40677</v>
      </c>
      <c r="I81" s="136" t="s">
        <v>16</v>
      </c>
      <c r="J81" s="136" t="s">
        <v>26</v>
      </c>
    </row>
    <row r="82" spans="1:10" x14ac:dyDescent="0.25">
      <c r="A82" s="155">
        <v>46183</v>
      </c>
      <c r="B82" s="156" t="s">
        <v>1466</v>
      </c>
      <c r="D82" s="136" t="s">
        <v>1808</v>
      </c>
      <c r="E82" s="147">
        <v>-37664</v>
      </c>
      <c r="F82" s="147">
        <v>0</v>
      </c>
      <c r="G82" s="147">
        <f t="shared" si="0"/>
        <v>-3013</v>
      </c>
      <c r="H82" s="147">
        <f t="shared" si="1"/>
        <v>-40677</v>
      </c>
      <c r="I82" s="136" t="s">
        <v>16</v>
      </c>
      <c r="J82" s="136" t="s">
        <v>26</v>
      </c>
    </row>
    <row r="83" spans="1:10" x14ac:dyDescent="0.25">
      <c r="A83" s="155">
        <v>46182</v>
      </c>
      <c r="B83" s="156" t="s">
        <v>1467</v>
      </c>
      <c r="D83" s="136" t="s">
        <v>1812</v>
      </c>
      <c r="E83" s="147">
        <v>-23680</v>
      </c>
      <c r="F83" s="147">
        <v>0</v>
      </c>
      <c r="G83" s="147">
        <f t="shared" si="0"/>
        <v>-1894</v>
      </c>
      <c r="H83" s="147">
        <f t="shared" si="1"/>
        <v>-25574</v>
      </c>
      <c r="I83" s="136" t="s">
        <v>16</v>
      </c>
      <c r="J83" s="136" t="s">
        <v>26</v>
      </c>
    </row>
    <row r="84" spans="1:10" x14ac:dyDescent="0.25">
      <c r="A84" s="155">
        <v>46194</v>
      </c>
      <c r="B84" s="156" t="s">
        <v>1469</v>
      </c>
      <c r="D84" s="136" t="s">
        <v>1768</v>
      </c>
      <c r="E84" s="147">
        <v>-95504</v>
      </c>
      <c r="F84" s="147">
        <v>0</v>
      </c>
      <c r="G84" s="147">
        <f t="shared" si="0"/>
        <v>-7640</v>
      </c>
      <c r="H84" s="147">
        <f t="shared" si="1"/>
        <v>-103144</v>
      </c>
      <c r="I84" s="136" t="s">
        <v>14</v>
      </c>
      <c r="J84" s="136" t="s">
        <v>27</v>
      </c>
    </row>
    <row r="86" spans="1:10" x14ac:dyDescent="0.25">
      <c r="H86" s="154">
        <f>SUM(H2:H85)</f>
        <v>24915155</v>
      </c>
    </row>
  </sheetData>
  <autoFilter ref="A1:K29" xr:uid="{FE8B4283-D785-456F-AA02-5BFBB1DE7C36}"/>
  <conditionalFormatting sqref="B30:B84">
    <cfRule type="duplicateValues" dxfId="10" priority="1"/>
    <cfRule type="duplicateValues" dxfId="9" priority="2"/>
  </conditionalFormatting>
  <conditionalFormatting sqref="D1">
    <cfRule type="duplicateValues" dxfId="8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239B-F78C-4B72-83A1-9B5B9AD1E89D}">
  <dimension ref="A1:J234"/>
  <sheetViews>
    <sheetView topLeftCell="A64" workbookViewId="0">
      <selection activeCell="E21" sqref="E21"/>
    </sheetView>
  </sheetViews>
  <sheetFormatPr defaultRowHeight="15" x14ac:dyDescent="0.25"/>
  <cols>
    <col min="1" max="1" width="13.42578125" style="140" bestFit="1" customWidth="1"/>
    <col min="2" max="2" width="13.28515625" style="140" bestFit="1" customWidth="1"/>
    <col min="3" max="3" width="11.7109375" style="140" bestFit="1" customWidth="1"/>
    <col min="4" max="4" width="46.5703125" style="140" customWidth="1"/>
    <col min="5" max="5" width="19.85546875" style="131" customWidth="1"/>
    <col min="6" max="6" width="9.140625" style="148"/>
    <col min="7" max="7" width="9" style="131"/>
    <col min="8" max="8" width="14" style="131" customWidth="1"/>
    <col min="9" max="9" width="45.7109375" style="140" customWidth="1"/>
    <col min="10" max="16384" width="9.140625" style="140"/>
  </cols>
  <sheetData>
    <row r="1" spans="1:10" ht="57" customHeight="1" x14ac:dyDescent="0.25">
      <c r="A1" s="138" t="s">
        <v>10</v>
      </c>
      <c r="B1" s="139" t="s">
        <v>11</v>
      </c>
      <c r="C1" s="139" t="s">
        <v>18</v>
      </c>
      <c r="D1" s="139" t="s">
        <v>19</v>
      </c>
      <c r="E1" s="129" t="s">
        <v>20</v>
      </c>
      <c r="F1" s="130" t="s">
        <v>21</v>
      </c>
      <c r="G1" s="129" t="s">
        <v>0</v>
      </c>
      <c r="H1" s="129" t="s">
        <v>22</v>
      </c>
      <c r="I1" s="139" t="s">
        <v>23</v>
      </c>
    </row>
    <row r="2" spans="1:10" ht="21" customHeight="1" x14ac:dyDescent="0.25">
      <c r="A2" s="141">
        <v>46144</v>
      </c>
      <c r="B2" s="136">
        <v>32720</v>
      </c>
      <c r="C2" s="136" t="s">
        <v>334</v>
      </c>
      <c r="D2" s="136" t="s">
        <v>530</v>
      </c>
      <c r="E2" s="132">
        <v>997142</v>
      </c>
      <c r="F2" s="133">
        <v>0.08</v>
      </c>
      <c r="G2" s="132">
        <v>79771</v>
      </c>
      <c r="H2" s="132">
        <v>1076913</v>
      </c>
      <c r="I2" s="136" t="s">
        <v>16</v>
      </c>
      <c r="J2" s="142"/>
    </row>
    <row r="3" spans="1:10" ht="21" customHeight="1" x14ac:dyDescent="0.25">
      <c r="A3" s="141">
        <v>46144</v>
      </c>
      <c r="B3" s="136">
        <v>32721</v>
      </c>
      <c r="C3" s="136" t="s">
        <v>334</v>
      </c>
      <c r="D3" s="136" t="s">
        <v>531</v>
      </c>
      <c r="E3" s="132">
        <v>586656</v>
      </c>
      <c r="F3" s="133">
        <v>0.08</v>
      </c>
      <c r="G3" s="132">
        <v>46932</v>
      </c>
      <c r="H3" s="132">
        <v>633588</v>
      </c>
      <c r="I3" s="136" t="s">
        <v>16</v>
      </c>
      <c r="J3" s="142"/>
    </row>
    <row r="4" spans="1:10" ht="21" customHeight="1" x14ac:dyDescent="0.25">
      <c r="A4" s="141">
        <v>46148</v>
      </c>
      <c r="B4" s="136">
        <v>34139</v>
      </c>
      <c r="C4" s="136" t="s">
        <v>334</v>
      </c>
      <c r="D4" s="136" t="s">
        <v>532</v>
      </c>
      <c r="E4" s="132">
        <v>4950729</v>
      </c>
      <c r="F4" s="133">
        <v>0.08</v>
      </c>
      <c r="G4" s="132">
        <v>396058</v>
      </c>
      <c r="H4" s="132">
        <v>5346787</v>
      </c>
      <c r="I4" s="136" t="s">
        <v>16</v>
      </c>
      <c r="J4" s="142"/>
    </row>
    <row r="5" spans="1:10" ht="21" customHeight="1" x14ac:dyDescent="0.25">
      <c r="A5" s="141">
        <v>46148</v>
      </c>
      <c r="B5" s="136">
        <v>34140</v>
      </c>
      <c r="C5" s="136" t="s">
        <v>334</v>
      </c>
      <c r="D5" s="136" t="s">
        <v>533</v>
      </c>
      <c r="E5" s="132">
        <v>806321</v>
      </c>
      <c r="F5" s="133">
        <v>0.08</v>
      </c>
      <c r="G5" s="132">
        <v>64506</v>
      </c>
      <c r="H5" s="132">
        <v>870827</v>
      </c>
      <c r="I5" s="136" t="s">
        <v>16</v>
      </c>
      <c r="J5" s="142"/>
    </row>
    <row r="6" spans="1:10" ht="21" customHeight="1" x14ac:dyDescent="0.25">
      <c r="A6" s="141">
        <v>46151</v>
      </c>
      <c r="B6" s="136">
        <v>34141</v>
      </c>
      <c r="C6" s="136" t="s">
        <v>334</v>
      </c>
      <c r="D6" s="136" t="s">
        <v>534</v>
      </c>
      <c r="E6" s="132">
        <v>1100757</v>
      </c>
      <c r="F6" s="133">
        <v>0.08</v>
      </c>
      <c r="G6" s="132">
        <v>88061</v>
      </c>
      <c r="H6" s="132">
        <v>1188818</v>
      </c>
      <c r="I6" s="136" t="s">
        <v>16</v>
      </c>
      <c r="J6" s="142"/>
    </row>
    <row r="7" spans="1:10" ht="21" customHeight="1" x14ac:dyDescent="0.25">
      <c r="A7" s="141">
        <v>46151</v>
      </c>
      <c r="B7" s="136">
        <v>34142</v>
      </c>
      <c r="C7" s="136" t="s">
        <v>334</v>
      </c>
      <c r="D7" s="136" t="s">
        <v>535</v>
      </c>
      <c r="E7" s="132">
        <v>4436915</v>
      </c>
      <c r="F7" s="133">
        <v>0.08</v>
      </c>
      <c r="G7" s="132">
        <v>354953</v>
      </c>
      <c r="H7" s="132">
        <v>4791868</v>
      </c>
      <c r="I7" s="136" t="s">
        <v>16</v>
      </c>
      <c r="J7" s="142"/>
    </row>
    <row r="8" spans="1:10" ht="21" customHeight="1" x14ac:dyDescent="0.25">
      <c r="A8" s="141">
        <v>46155</v>
      </c>
      <c r="B8" s="136">
        <v>35407</v>
      </c>
      <c r="C8" s="136" t="s">
        <v>334</v>
      </c>
      <c r="D8" s="136" t="s">
        <v>536</v>
      </c>
      <c r="E8" s="132">
        <v>3653590</v>
      </c>
      <c r="F8" s="133">
        <v>0.08</v>
      </c>
      <c r="G8" s="132">
        <v>292287</v>
      </c>
      <c r="H8" s="132">
        <v>3945877</v>
      </c>
      <c r="I8" s="136" t="s">
        <v>16</v>
      </c>
      <c r="J8" s="142"/>
    </row>
    <row r="9" spans="1:10" ht="21" customHeight="1" x14ac:dyDescent="0.25">
      <c r="A9" s="141">
        <v>46155</v>
      </c>
      <c r="B9" s="136">
        <v>35408</v>
      </c>
      <c r="C9" s="136" t="s">
        <v>334</v>
      </c>
      <c r="D9" s="136" t="s">
        <v>537</v>
      </c>
      <c r="E9" s="132">
        <v>697878</v>
      </c>
      <c r="F9" s="133">
        <v>0.08</v>
      </c>
      <c r="G9" s="132">
        <v>55830</v>
      </c>
      <c r="H9" s="132">
        <v>753708</v>
      </c>
      <c r="I9" s="136" t="s">
        <v>16</v>
      </c>
      <c r="J9" s="142"/>
    </row>
    <row r="10" spans="1:10" ht="21" customHeight="1" x14ac:dyDescent="0.25">
      <c r="A10" s="141">
        <v>46158</v>
      </c>
      <c r="B10" s="136">
        <v>37383</v>
      </c>
      <c r="C10" s="136" t="s">
        <v>334</v>
      </c>
      <c r="D10" s="136" t="s">
        <v>538</v>
      </c>
      <c r="E10" s="132">
        <v>2141627</v>
      </c>
      <c r="F10" s="133">
        <v>0.08</v>
      </c>
      <c r="G10" s="132">
        <v>171330</v>
      </c>
      <c r="H10" s="132">
        <v>2312957</v>
      </c>
      <c r="I10" s="136" t="s">
        <v>16</v>
      </c>
      <c r="J10" s="142"/>
    </row>
    <row r="11" spans="1:10" ht="21" customHeight="1" x14ac:dyDescent="0.25">
      <c r="A11" s="141">
        <v>46158</v>
      </c>
      <c r="B11" s="136">
        <v>37384</v>
      </c>
      <c r="C11" s="136" t="s">
        <v>334</v>
      </c>
      <c r="D11" s="136" t="s">
        <v>539</v>
      </c>
      <c r="E11" s="132">
        <v>231392</v>
      </c>
      <c r="F11" s="133">
        <v>0.08</v>
      </c>
      <c r="G11" s="132">
        <v>18511</v>
      </c>
      <c r="H11" s="132">
        <v>249903</v>
      </c>
      <c r="I11" s="136" t="s">
        <v>16</v>
      </c>
      <c r="J11" s="142"/>
    </row>
    <row r="12" spans="1:10" ht="21" customHeight="1" x14ac:dyDescent="0.25">
      <c r="A12" s="141">
        <v>46162</v>
      </c>
      <c r="B12" s="136">
        <v>37385</v>
      </c>
      <c r="C12" s="136" t="s">
        <v>334</v>
      </c>
      <c r="D12" s="136" t="s">
        <v>540</v>
      </c>
      <c r="E12" s="132">
        <v>684056</v>
      </c>
      <c r="F12" s="133">
        <v>0.08</v>
      </c>
      <c r="G12" s="132">
        <v>54724</v>
      </c>
      <c r="H12" s="132">
        <v>738780</v>
      </c>
      <c r="I12" s="136" t="s">
        <v>16</v>
      </c>
      <c r="J12" s="142"/>
    </row>
    <row r="13" spans="1:10" ht="21" customHeight="1" x14ac:dyDescent="0.25">
      <c r="A13" s="141">
        <v>46162</v>
      </c>
      <c r="B13" s="136">
        <v>37386</v>
      </c>
      <c r="C13" s="136" t="s">
        <v>334</v>
      </c>
      <c r="D13" s="136" t="s">
        <v>541</v>
      </c>
      <c r="E13" s="132">
        <v>4008320</v>
      </c>
      <c r="F13" s="133">
        <v>0.08</v>
      </c>
      <c r="G13" s="132">
        <v>320666</v>
      </c>
      <c r="H13" s="132">
        <v>4328986</v>
      </c>
      <c r="I13" s="136" t="s">
        <v>16</v>
      </c>
      <c r="J13" s="142"/>
    </row>
    <row r="14" spans="1:10" ht="21" customHeight="1" x14ac:dyDescent="0.25">
      <c r="A14" s="143">
        <v>46148</v>
      </c>
      <c r="B14" s="136" t="s">
        <v>462</v>
      </c>
      <c r="C14" s="136" t="s">
        <v>334</v>
      </c>
      <c r="D14" s="134" t="s">
        <v>481</v>
      </c>
      <c r="E14" s="132">
        <v>4401938.888888889</v>
      </c>
      <c r="F14" s="133">
        <v>0.08</v>
      </c>
      <c r="G14" s="132">
        <v>352155.11111111112</v>
      </c>
      <c r="H14" s="132">
        <v>4754094</v>
      </c>
      <c r="I14" s="136" t="s">
        <v>16</v>
      </c>
    </row>
    <row r="15" spans="1:10" ht="21" customHeight="1" x14ac:dyDescent="0.25">
      <c r="A15" s="144">
        <v>46148</v>
      </c>
      <c r="B15" s="136" t="s">
        <v>463</v>
      </c>
      <c r="C15" s="136" t="s">
        <v>334</v>
      </c>
      <c r="D15" s="135" t="s">
        <v>482</v>
      </c>
      <c r="E15" s="132">
        <v>598870.37037037034</v>
      </c>
      <c r="F15" s="133">
        <v>0.08</v>
      </c>
      <c r="G15" s="132">
        <v>47909.629629629628</v>
      </c>
      <c r="H15" s="132">
        <v>646780</v>
      </c>
      <c r="I15" s="136" t="s">
        <v>16</v>
      </c>
    </row>
    <row r="16" spans="1:10" ht="21" customHeight="1" x14ac:dyDescent="0.25">
      <c r="A16" s="145">
        <v>46164</v>
      </c>
      <c r="B16" s="146" t="s">
        <v>1339</v>
      </c>
      <c r="C16" s="136"/>
      <c r="D16" s="140" t="s">
        <v>1658</v>
      </c>
      <c r="E16" s="147">
        <v>-19717</v>
      </c>
      <c r="F16" s="133">
        <v>0.08</v>
      </c>
      <c r="G16" s="147">
        <f>ROUND(E16*8%,0)</f>
        <v>-1577</v>
      </c>
      <c r="H16" s="147">
        <f>E16+G16</f>
        <v>-21294</v>
      </c>
      <c r="I16" s="134" t="s">
        <v>16</v>
      </c>
    </row>
    <row r="17" spans="1:9" ht="21" customHeight="1" x14ac:dyDescent="0.25">
      <c r="A17" s="145">
        <v>46147</v>
      </c>
      <c r="B17" s="146" t="s">
        <v>1340</v>
      </c>
      <c r="C17" s="136"/>
      <c r="D17" s="140" t="s">
        <v>1678</v>
      </c>
      <c r="E17" s="147">
        <v>-39434</v>
      </c>
      <c r="F17" s="133">
        <v>0.08</v>
      </c>
      <c r="G17" s="147">
        <f t="shared" ref="G17:G71" si="0">ROUND(E17*8%,0)</f>
        <v>-3155</v>
      </c>
      <c r="H17" s="147">
        <f t="shared" ref="H17:H71" si="1">E17+G17</f>
        <v>-42589</v>
      </c>
      <c r="I17" s="134" t="s">
        <v>16</v>
      </c>
    </row>
    <row r="18" spans="1:9" ht="21" customHeight="1" x14ac:dyDescent="0.25">
      <c r="A18" s="145">
        <v>46152</v>
      </c>
      <c r="B18" s="146" t="s">
        <v>1342</v>
      </c>
      <c r="C18" s="136"/>
      <c r="D18" s="140" t="s">
        <v>1742</v>
      </c>
      <c r="E18" s="147">
        <v>-39434</v>
      </c>
      <c r="F18" s="133">
        <v>0.08</v>
      </c>
      <c r="G18" s="147">
        <f t="shared" si="0"/>
        <v>-3155</v>
      </c>
      <c r="H18" s="147">
        <f t="shared" si="1"/>
        <v>-42589</v>
      </c>
      <c r="I18" s="134" t="s">
        <v>16</v>
      </c>
    </row>
    <row r="19" spans="1:9" ht="21" customHeight="1" x14ac:dyDescent="0.25">
      <c r="A19" s="145">
        <v>46154</v>
      </c>
      <c r="B19" s="146" t="s">
        <v>1344</v>
      </c>
      <c r="C19" s="136"/>
      <c r="D19" s="140" t="s">
        <v>1728</v>
      </c>
      <c r="E19" s="147">
        <v>-39434</v>
      </c>
      <c r="F19" s="133">
        <v>0.08</v>
      </c>
      <c r="G19" s="147">
        <f t="shared" si="0"/>
        <v>-3155</v>
      </c>
      <c r="H19" s="147">
        <f t="shared" si="1"/>
        <v>-42589</v>
      </c>
      <c r="I19" s="134" t="s">
        <v>16</v>
      </c>
    </row>
    <row r="20" spans="1:9" ht="21" customHeight="1" x14ac:dyDescent="0.25">
      <c r="A20" s="145">
        <v>46173</v>
      </c>
      <c r="B20" s="146" t="s">
        <v>1346</v>
      </c>
      <c r="C20" s="136"/>
      <c r="D20" s="140" t="s">
        <v>1652</v>
      </c>
      <c r="E20" s="147">
        <v>-39434</v>
      </c>
      <c r="F20" s="133">
        <v>0.08</v>
      </c>
      <c r="G20" s="147">
        <f t="shared" si="0"/>
        <v>-3155</v>
      </c>
      <c r="H20" s="147">
        <f t="shared" si="1"/>
        <v>-42589</v>
      </c>
      <c r="I20" s="134" t="s">
        <v>16</v>
      </c>
    </row>
    <row r="21" spans="1:9" ht="21" customHeight="1" x14ac:dyDescent="0.25">
      <c r="A21" s="145">
        <v>46157</v>
      </c>
      <c r="B21" s="146" t="s">
        <v>1347</v>
      </c>
      <c r="C21" s="136"/>
      <c r="D21" s="140" t="s">
        <v>1722</v>
      </c>
      <c r="E21" s="147">
        <v>-37664</v>
      </c>
      <c r="F21" s="133">
        <v>0.08</v>
      </c>
      <c r="G21" s="147">
        <f t="shared" si="0"/>
        <v>-3013</v>
      </c>
      <c r="H21" s="147">
        <f t="shared" si="1"/>
        <v>-40677</v>
      </c>
      <c r="I21" s="134" t="s">
        <v>16</v>
      </c>
    </row>
    <row r="22" spans="1:9" ht="21" customHeight="1" x14ac:dyDescent="0.25">
      <c r="A22" s="145">
        <v>46170</v>
      </c>
      <c r="B22" s="146" t="s">
        <v>1349</v>
      </c>
      <c r="C22" s="136"/>
      <c r="D22" s="140" t="s">
        <v>1656</v>
      </c>
      <c r="E22" s="147">
        <v>-19717</v>
      </c>
      <c r="F22" s="133">
        <v>0.08</v>
      </c>
      <c r="G22" s="147">
        <f t="shared" si="0"/>
        <v>-1577</v>
      </c>
      <c r="H22" s="147">
        <f t="shared" si="1"/>
        <v>-21294</v>
      </c>
      <c r="I22" s="134" t="s">
        <v>16</v>
      </c>
    </row>
    <row r="23" spans="1:9" ht="21" customHeight="1" x14ac:dyDescent="0.25">
      <c r="A23" s="145">
        <v>46170</v>
      </c>
      <c r="B23" s="146" t="s">
        <v>1351</v>
      </c>
      <c r="C23" s="136"/>
      <c r="D23" s="140" t="s">
        <v>1654</v>
      </c>
      <c r="E23" s="147">
        <v>-37664</v>
      </c>
      <c r="F23" s="133">
        <v>0.08</v>
      </c>
      <c r="G23" s="147">
        <f t="shared" si="0"/>
        <v>-3013</v>
      </c>
      <c r="H23" s="147">
        <f t="shared" si="1"/>
        <v>-40677</v>
      </c>
      <c r="I23" s="134" t="s">
        <v>16</v>
      </c>
    </row>
    <row r="24" spans="1:9" ht="21" customHeight="1" x14ac:dyDescent="0.25">
      <c r="A24" s="145">
        <v>46146</v>
      </c>
      <c r="B24" s="146" t="s">
        <v>1352</v>
      </c>
      <c r="C24" s="136"/>
      <c r="D24" s="140" t="s">
        <v>1756</v>
      </c>
      <c r="E24" s="147">
        <v>-37664</v>
      </c>
      <c r="F24" s="133">
        <v>0.08</v>
      </c>
      <c r="G24" s="147">
        <f t="shared" si="0"/>
        <v>-3013</v>
      </c>
      <c r="H24" s="147">
        <f t="shared" si="1"/>
        <v>-40677</v>
      </c>
      <c r="I24" s="134" t="s">
        <v>16</v>
      </c>
    </row>
    <row r="25" spans="1:9" ht="21" customHeight="1" x14ac:dyDescent="0.25">
      <c r="A25" s="145">
        <v>46146</v>
      </c>
      <c r="B25" s="146" t="s">
        <v>1354</v>
      </c>
      <c r="C25" s="136"/>
      <c r="D25" s="140" t="s">
        <v>1754</v>
      </c>
      <c r="E25" s="147">
        <v>-19717</v>
      </c>
      <c r="F25" s="133">
        <v>0.08</v>
      </c>
      <c r="G25" s="147">
        <f t="shared" si="0"/>
        <v>-1577</v>
      </c>
      <c r="H25" s="147">
        <f t="shared" si="1"/>
        <v>-21294</v>
      </c>
      <c r="I25" s="134" t="s">
        <v>16</v>
      </c>
    </row>
    <row r="26" spans="1:9" ht="21" customHeight="1" x14ac:dyDescent="0.25">
      <c r="A26" s="145">
        <v>46153</v>
      </c>
      <c r="B26" s="146" t="s">
        <v>1355</v>
      </c>
      <c r="C26" s="136"/>
      <c r="D26" s="140" t="s">
        <v>1736</v>
      </c>
      <c r="E26" s="147">
        <v>-106116</v>
      </c>
      <c r="F26" s="133">
        <v>0.08</v>
      </c>
      <c r="G26" s="147">
        <f t="shared" si="0"/>
        <v>-8489</v>
      </c>
      <c r="H26" s="147">
        <f t="shared" si="1"/>
        <v>-114605</v>
      </c>
      <c r="I26" s="134" t="s">
        <v>16</v>
      </c>
    </row>
    <row r="27" spans="1:9" ht="21" customHeight="1" x14ac:dyDescent="0.25">
      <c r="A27" s="145">
        <v>46153</v>
      </c>
      <c r="B27" s="146" t="s">
        <v>1357</v>
      </c>
      <c r="C27" s="136"/>
      <c r="D27" s="140" t="s">
        <v>1734</v>
      </c>
      <c r="E27" s="147">
        <v>-106116</v>
      </c>
      <c r="F27" s="133">
        <v>0.08</v>
      </c>
      <c r="G27" s="147">
        <f t="shared" si="0"/>
        <v>-8489</v>
      </c>
      <c r="H27" s="147">
        <f t="shared" si="1"/>
        <v>-114605</v>
      </c>
      <c r="I27" s="134" t="s">
        <v>16</v>
      </c>
    </row>
    <row r="28" spans="1:9" ht="21" customHeight="1" x14ac:dyDescent="0.25">
      <c r="A28" s="145">
        <v>46153</v>
      </c>
      <c r="B28" s="146" t="s">
        <v>1358</v>
      </c>
      <c r="C28" s="136"/>
      <c r="D28" s="140" t="s">
        <v>1732</v>
      </c>
      <c r="E28" s="147">
        <v>-106116</v>
      </c>
      <c r="F28" s="133">
        <v>0.08</v>
      </c>
      <c r="G28" s="147">
        <f t="shared" si="0"/>
        <v>-8489</v>
      </c>
      <c r="H28" s="147">
        <f t="shared" si="1"/>
        <v>-114605</v>
      </c>
      <c r="I28" s="134" t="s">
        <v>16</v>
      </c>
    </row>
    <row r="29" spans="1:9" ht="21" customHeight="1" x14ac:dyDescent="0.25">
      <c r="A29" s="145">
        <v>46148</v>
      </c>
      <c r="B29" s="146" t="s">
        <v>1359</v>
      </c>
      <c r="C29" s="136"/>
      <c r="D29" s="140" t="s">
        <v>1848</v>
      </c>
      <c r="E29" s="147">
        <v>-39434</v>
      </c>
      <c r="F29" s="133">
        <v>0.08</v>
      </c>
      <c r="G29" s="147">
        <f t="shared" si="0"/>
        <v>-3155</v>
      </c>
      <c r="H29" s="147">
        <f t="shared" si="1"/>
        <v>-42589</v>
      </c>
      <c r="I29" s="134" t="s">
        <v>16</v>
      </c>
    </row>
    <row r="30" spans="1:9" ht="21" customHeight="1" x14ac:dyDescent="0.25">
      <c r="A30" s="145">
        <v>46148</v>
      </c>
      <c r="B30" s="146" t="s">
        <v>1359</v>
      </c>
      <c r="C30" s="136"/>
      <c r="D30" s="140" t="s">
        <v>1848</v>
      </c>
      <c r="E30" s="147">
        <v>-37664</v>
      </c>
      <c r="F30" s="133">
        <v>0.08</v>
      </c>
      <c r="G30" s="147">
        <f t="shared" si="0"/>
        <v>-3013</v>
      </c>
      <c r="H30" s="147">
        <f t="shared" si="1"/>
        <v>-40677</v>
      </c>
      <c r="I30" s="134" t="s">
        <v>16</v>
      </c>
    </row>
    <row r="31" spans="1:9" ht="21" customHeight="1" x14ac:dyDescent="0.25">
      <c r="A31" s="145">
        <v>46160</v>
      </c>
      <c r="B31" s="146" t="s">
        <v>1360</v>
      </c>
      <c r="C31" s="136"/>
      <c r="D31" s="140" t="s">
        <v>1664</v>
      </c>
      <c r="E31" s="147">
        <v>-37664</v>
      </c>
      <c r="F31" s="133">
        <v>0.08</v>
      </c>
      <c r="G31" s="147">
        <f t="shared" si="0"/>
        <v>-3013</v>
      </c>
      <c r="H31" s="147">
        <f t="shared" si="1"/>
        <v>-40677</v>
      </c>
      <c r="I31" s="134" t="s">
        <v>16</v>
      </c>
    </row>
    <row r="32" spans="1:9" ht="21" customHeight="1" x14ac:dyDescent="0.25">
      <c r="A32" s="145">
        <v>46160</v>
      </c>
      <c r="B32" s="146" t="s">
        <v>1361</v>
      </c>
      <c r="C32" s="136"/>
      <c r="D32" s="140" t="s">
        <v>1662</v>
      </c>
      <c r="E32" s="147">
        <v>-98585</v>
      </c>
      <c r="F32" s="133">
        <v>0.08</v>
      </c>
      <c r="G32" s="147">
        <f t="shared" si="0"/>
        <v>-7887</v>
      </c>
      <c r="H32" s="147">
        <f t="shared" si="1"/>
        <v>-106472</v>
      </c>
      <c r="I32" s="134" t="s">
        <v>16</v>
      </c>
    </row>
    <row r="33" spans="1:9" ht="21" customHeight="1" x14ac:dyDescent="0.25">
      <c r="A33" s="145">
        <v>46163</v>
      </c>
      <c r="B33" s="146" t="s">
        <v>1363</v>
      </c>
      <c r="C33" s="136"/>
      <c r="D33" s="140" t="s">
        <v>1660</v>
      </c>
      <c r="E33" s="147">
        <v>-106116</v>
      </c>
      <c r="F33" s="133">
        <v>0.08</v>
      </c>
      <c r="G33" s="147">
        <f t="shared" si="0"/>
        <v>-8489</v>
      </c>
      <c r="H33" s="147">
        <f t="shared" si="1"/>
        <v>-114605</v>
      </c>
      <c r="I33" s="134" t="s">
        <v>16</v>
      </c>
    </row>
    <row r="34" spans="1:9" ht="21" customHeight="1" x14ac:dyDescent="0.25">
      <c r="A34" s="145">
        <v>46158</v>
      </c>
      <c r="B34" s="146" t="s">
        <v>1364</v>
      </c>
      <c r="C34" s="136"/>
      <c r="D34" s="140" t="s">
        <v>1718</v>
      </c>
      <c r="E34" s="147">
        <v>-39434</v>
      </c>
      <c r="F34" s="133">
        <v>0.08</v>
      </c>
      <c r="G34" s="147">
        <f t="shared" si="0"/>
        <v>-3155</v>
      </c>
      <c r="H34" s="147">
        <f t="shared" si="1"/>
        <v>-42589</v>
      </c>
      <c r="I34" s="134" t="s">
        <v>16</v>
      </c>
    </row>
    <row r="35" spans="1:9" ht="21" customHeight="1" x14ac:dyDescent="0.25">
      <c r="A35" s="145">
        <v>46151</v>
      </c>
      <c r="B35" s="146" t="s">
        <v>1365</v>
      </c>
      <c r="C35" s="136"/>
      <c r="D35" s="140" t="s">
        <v>1674</v>
      </c>
      <c r="E35" s="147">
        <v>-106116</v>
      </c>
      <c r="F35" s="133">
        <v>0.08</v>
      </c>
      <c r="G35" s="147">
        <f t="shared" si="0"/>
        <v>-8489</v>
      </c>
      <c r="H35" s="147">
        <f t="shared" si="1"/>
        <v>-114605</v>
      </c>
      <c r="I35" s="134" t="s">
        <v>16</v>
      </c>
    </row>
    <row r="36" spans="1:9" ht="21" customHeight="1" x14ac:dyDescent="0.25">
      <c r="A36" s="145">
        <v>46151</v>
      </c>
      <c r="B36" s="146" t="s">
        <v>1367</v>
      </c>
      <c r="C36" s="136"/>
      <c r="D36" s="140" t="s">
        <v>1744</v>
      </c>
      <c r="E36" s="147">
        <v>-106116</v>
      </c>
      <c r="F36" s="133">
        <v>0.08</v>
      </c>
      <c r="G36" s="147">
        <f t="shared" si="0"/>
        <v>-8489</v>
      </c>
      <c r="H36" s="147">
        <f t="shared" si="1"/>
        <v>-114605</v>
      </c>
      <c r="I36" s="134" t="s">
        <v>16</v>
      </c>
    </row>
    <row r="37" spans="1:9" ht="21" customHeight="1" x14ac:dyDescent="0.25">
      <c r="A37" s="145">
        <v>46157</v>
      </c>
      <c r="B37" s="146" t="s">
        <v>1368</v>
      </c>
      <c r="C37" s="136"/>
      <c r="D37" s="140" t="s">
        <v>1672</v>
      </c>
      <c r="E37" s="147">
        <v>-75328</v>
      </c>
      <c r="F37" s="133">
        <v>0.08</v>
      </c>
      <c r="G37" s="147">
        <f t="shared" si="0"/>
        <v>-6026</v>
      </c>
      <c r="H37" s="147">
        <f t="shared" si="1"/>
        <v>-81354</v>
      </c>
      <c r="I37" s="134" t="s">
        <v>16</v>
      </c>
    </row>
    <row r="38" spans="1:9" ht="21" customHeight="1" x14ac:dyDescent="0.25">
      <c r="A38" s="145">
        <v>46157</v>
      </c>
      <c r="B38" s="146" t="s">
        <v>1370</v>
      </c>
      <c r="C38" s="136"/>
      <c r="D38" s="140" t="s">
        <v>1670</v>
      </c>
      <c r="E38" s="147">
        <v>-19717</v>
      </c>
      <c r="F38" s="133">
        <v>0.08</v>
      </c>
      <c r="G38" s="147">
        <f t="shared" si="0"/>
        <v>-1577</v>
      </c>
      <c r="H38" s="147">
        <f t="shared" si="1"/>
        <v>-21294</v>
      </c>
      <c r="I38" s="134" t="s">
        <v>16</v>
      </c>
    </row>
    <row r="39" spans="1:9" ht="21" customHeight="1" x14ac:dyDescent="0.25">
      <c r="A39" s="145">
        <v>46157</v>
      </c>
      <c r="B39" s="146" t="s">
        <v>1371</v>
      </c>
      <c r="C39" s="136"/>
      <c r="D39" s="140" t="s">
        <v>1720</v>
      </c>
      <c r="E39" s="147">
        <v>-78868</v>
      </c>
      <c r="F39" s="133">
        <v>0.08</v>
      </c>
      <c r="G39" s="147">
        <f t="shared" si="0"/>
        <v>-6309</v>
      </c>
      <c r="H39" s="147">
        <f t="shared" si="1"/>
        <v>-85177</v>
      </c>
      <c r="I39" s="134" t="s">
        <v>16</v>
      </c>
    </row>
    <row r="40" spans="1:9" ht="21" customHeight="1" x14ac:dyDescent="0.25">
      <c r="A40" s="145">
        <v>46159</v>
      </c>
      <c r="B40" s="146" t="s">
        <v>1372</v>
      </c>
      <c r="C40" s="136"/>
      <c r="D40" s="140" t="s">
        <v>1666</v>
      </c>
      <c r="E40" s="147">
        <v>-19717</v>
      </c>
      <c r="F40" s="133">
        <v>0.08</v>
      </c>
      <c r="G40" s="147">
        <f t="shared" si="0"/>
        <v>-1577</v>
      </c>
      <c r="H40" s="147">
        <f t="shared" si="1"/>
        <v>-21294</v>
      </c>
      <c r="I40" s="134" t="s">
        <v>16</v>
      </c>
    </row>
    <row r="41" spans="1:9" ht="21" customHeight="1" x14ac:dyDescent="0.25">
      <c r="A41" s="145">
        <v>46146</v>
      </c>
      <c r="B41" s="146" t="s">
        <v>1374</v>
      </c>
      <c r="C41" s="136"/>
      <c r="D41" s="140" t="s">
        <v>1850</v>
      </c>
      <c r="E41" s="147">
        <v>-212232</v>
      </c>
      <c r="F41" s="133">
        <v>0.08</v>
      </c>
      <c r="G41" s="147">
        <f t="shared" si="0"/>
        <v>-16979</v>
      </c>
      <c r="H41" s="147">
        <f t="shared" si="1"/>
        <v>-229211</v>
      </c>
      <c r="I41" s="134" t="s">
        <v>16</v>
      </c>
    </row>
    <row r="42" spans="1:9" ht="21" customHeight="1" x14ac:dyDescent="0.25">
      <c r="A42" s="145">
        <v>46145</v>
      </c>
      <c r="B42" s="146" t="s">
        <v>1376</v>
      </c>
      <c r="C42" s="136"/>
      <c r="D42" s="140" t="s">
        <v>1688</v>
      </c>
      <c r="E42" s="147">
        <v>-75328</v>
      </c>
      <c r="F42" s="133">
        <v>0.08</v>
      </c>
      <c r="G42" s="147">
        <f t="shared" si="0"/>
        <v>-6026</v>
      </c>
      <c r="H42" s="147">
        <f t="shared" si="1"/>
        <v>-81354</v>
      </c>
      <c r="I42" s="134" t="s">
        <v>16</v>
      </c>
    </row>
    <row r="43" spans="1:9" ht="21" customHeight="1" x14ac:dyDescent="0.25">
      <c r="A43" s="145">
        <v>46145</v>
      </c>
      <c r="B43" s="146" t="s">
        <v>1377</v>
      </c>
      <c r="C43" s="136"/>
      <c r="D43" s="140" t="s">
        <v>1686</v>
      </c>
      <c r="E43" s="147">
        <v>-19717</v>
      </c>
      <c r="F43" s="133">
        <v>0.08</v>
      </c>
      <c r="G43" s="147">
        <f t="shared" si="0"/>
        <v>-1577</v>
      </c>
      <c r="H43" s="147">
        <f t="shared" si="1"/>
        <v>-21294</v>
      </c>
      <c r="I43" s="134" t="s">
        <v>16</v>
      </c>
    </row>
    <row r="44" spans="1:9" ht="21" customHeight="1" x14ac:dyDescent="0.25">
      <c r="A44" s="145">
        <v>46168</v>
      </c>
      <c r="B44" s="146" t="s">
        <v>1378</v>
      </c>
      <c r="C44" s="136"/>
      <c r="D44" s="140" t="s">
        <v>1710</v>
      </c>
      <c r="E44" s="147">
        <v>-75328</v>
      </c>
      <c r="F44" s="133">
        <v>0.08</v>
      </c>
      <c r="G44" s="147">
        <f t="shared" si="0"/>
        <v>-6026</v>
      </c>
      <c r="H44" s="147">
        <f t="shared" si="1"/>
        <v>-81354</v>
      </c>
      <c r="I44" s="134" t="s">
        <v>16</v>
      </c>
    </row>
    <row r="45" spans="1:9" ht="21" customHeight="1" x14ac:dyDescent="0.25">
      <c r="A45" s="145">
        <v>46157</v>
      </c>
      <c r="B45" s="146" t="s">
        <v>1379</v>
      </c>
      <c r="C45" s="136"/>
      <c r="D45" s="140" t="s">
        <v>1668</v>
      </c>
      <c r="E45" s="147">
        <v>-106116</v>
      </c>
      <c r="F45" s="133">
        <v>0.08</v>
      </c>
      <c r="G45" s="147">
        <f t="shared" si="0"/>
        <v>-8489</v>
      </c>
      <c r="H45" s="147">
        <f t="shared" si="1"/>
        <v>-114605</v>
      </c>
      <c r="I45" s="134" t="s">
        <v>16</v>
      </c>
    </row>
    <row r="46" spans="1:9" ht="21" customHeight="1" x14ac:dyDescent="0.25">
      <c r="A46" s="145">
        <v>46172</v>
      </c>
      <c r="B46" s="146" t="s">
        <v>1380</v>
      </c>
      <c r="C46" s="136"/>
      <c r="D46" s="140" t="s">
        <v>1846</v>
      </c>
      <c r="E46" s="147">
        <v>-106116</v>
      </c>
      <c r="F46" s="133">
        <v>0.08</v>
      </c>
      <c r="G46" s="147">
        <f t="shared" si="0"/>
        <v>-8489</v>
      </c>
      <c r="H46" s="147">
        <f t="shared" si="1"/>
        <v>-114605</v>
      </c>
      <c r="I46" s="134" t="s">
        <v>16</v>
      </c>
    </row>
    <row r="47" spans="1:9" ht="21" customHeight="1" x14ac:dyDescent="0.25">
      <c r="A47" s="145">
        <v>46172</v>
      </c>
      <c r="B47" s="146" t="s">
        <v>1381</v>
      </c>
      <c r="C47" s="136"/>
      <c r="D47" s="140" t="s">
        <v>1704</v>
      </c>
      <c r="E47" s="147">
        <v>-19717</v>
      </c>
      <c r="F47" s="133">
        <v>0.08</v>
      </c>
      <c r="G47" s="147">
        <f t="shared" si="0"/>
        <v>-1577</v>
      </c>
      <c r="H47" s="147">
        <f t="shared" si="1"/>
        <v>-21294</v>
      </c>
      <c r="I47" s="134" t="s">
        <v>16</v>
      </c>
    </row>
    <row r="48" spans="1:9" ht="21" customHeight="1" x14ac:dyDescent="0.25">
      <c r="A48" s="145">
        <v>46172</v>
      </c>
      <c r="B48" s="146" t="s">
        <v>1382</v>
      </c>
      <c r="C48" s="136"/>
      <c r="D48" s="140" t="s">
        <v>1702</v>
      </c>
      <c r="E48" s="147">
        <v>-59151</v>
      </c>
      <c r="F48" s="133">
        <v>0.08</v>
      </c>
      <c r="G48" s="147">
        <f t="shared" si="0"/>
        <v>-4732</v>
      </c>
      <c r="H48" s="147">
        <f t="shared" si="1"/>
        <v>-63883</v>
      </c>
      <c r="I48" s="134" t="s">
        <v>16</v>
      </c>
    </row>
    <row r="49" spans="1:9" ht="21" customHeight="1" x14ac:dyDescent="0.25">
      <c r="A49" s="145">
        <v>46145</v>
      </c>
      <c r="B49" s="146" t="s">
        <v>1383</v>
      </c>
      <c r="C49" s="136"/>
      <c r="D49" s="140" t="s">
        <v>1684</v>
      </c>
      <c r="E49" s="147">
        <v>-37664</v>
      </c>
      <c r="F49" s="133">
        <v>0.08</v>
      </c>
      <c r="G49" s="147">
        <f t="shared" si="0"/>
        <v>-3013</v>
      </c>
      <c r="H49" s="147">
        <f t="shared" si="1"/>
        <v>-40677</v>
      </c>
      <c r="I49" s="134" t="s">
        <v>16</v>
      </c>
    </row>
    <row r="50" spans="1:9" ht="21" customHeight="1" x14ac:dyDescent="0.25">
      <c r="A50" s="145">
        <v>46163</v>
      </c>
      <c r="B50" s="146" t="s">
        <v>1384</v>
      </c>
      <c r="C50" s="136"/>
      <c r="D50" s="140" t="s">
        <v>1714</v>
      </c>
      <c r="E50" s="147">
        <v>-19717</v>
      </c>
      <c r="F50" s="133">
        <v>0.08</v>
      </c>
      <c r="G50" s="147">
        <f t="shared" si="0"/>
        <v>-1577</v>
      </c>
      <c r="H50" s="147">
        <f t="shared" si="1"/>
        <v>-21294</v>
      </c>
      <c r="I50" s="134" t="s">
        <v>16</v>
      </c>
    </row>
    <row r="51" spans="1:9" ht="21" customHeight="1" x14ac:dyDescent="0.25">
      <c r="A51" s="145">
        <v>46171</v>
      </c>
      <c r="B51" s="146" t="s">
        <v>1385</v>
      </c>
      <c r="C51" s="136"/>
      <c r="D51" s="140" t="s">
        <v>1706</v>
      </c>
      <c r="E51" s="147">
        <v>-19717</v>
      </c>
      <c r="F51" s="133">
        <v>0.08</v>
      </c>
      <c r="G51" s="147">
        <f t="shared" si="0"/>
        <v>-1577</v>
      </c>
      <c r="H51" s="147">
        <f t="shared" si="1"/>
        <v>-21294</v>
      </c>
      <c r="I51" s="134" t="s">
        <v>16</v>
      </c>
    </row>
    <row r="52" spans="1:9" ht="21" customHeight="1" x14ac:dyDescent="0.25">
      <c r="A52" s="145">
        <v>46154</v>
      </c>
      <c r="B52" s="146" t="s">
        <v>1387</v>
      </c>
      <c r="C52" s="136"/>
      <c r="D52" s="140" t="s">
        <v>1726</v>
      </c>
      <c r="E52" s="147">
        <v>-106116</v>
      </c>
      <c r="F52" s="133">
        <v>0.08</v>
      </c>
      <c r="G52" s="147">
        <f t="shared" si="0"/>
        <v>-8489</v>
      </c>
      <c r="H52" s="147">
        <f t="shared" si="1"/>
        <v>-114605</v>
      </c>
      <c r="I52" s="134" t="s">
        <v>16</v>
      </c>
    </row>
    <row r="53" spans="1:9" ht="21" customHeight="1" x14ac:dyDescent="0.25">
      <c r="A53" s="145">
        <v>46149</v>
      </c>
      <c r="B53" s="146" t="s">
        <v>1389</v>
      </c>
      <c r="C53" s="136"/>
      <c r="D53" s="140" t="s">
        <v>1748</v>
      </c>
      <c r="E53" s="147">
        <v>-75328</v>
      </c>
      <c r="F53" s="133">
        <v>0.08</v>
      </c>
      <c r="G53" s="147">
        <f t="shared" si="0"/>
        <v>-6026</v>
      </c>
      <c r="H53" s="147">
        <f t="shared" si="1"/>
        <v>-81354</v>
      </c>
      <c r="I53" s="134" t="s">
        <v>16</v>
      </c>
    </row>
    <row r="54" spans="1:9" ht="21" customHeight="1" x14ac:dyDescent="0.25">
      <c r="A54" s="145">
        <v>46149</v>
      </c>
      <c r="B54" s="146" t="s">
        <v>1391</v>
      </c>
      <c r="C54" s="136"/>
      <c r="D54" s="140" t="s">
        <v>1746</v>
      </c>
      <c r="E54" s="147">
        <v>-37664</v>
      </c>
      <c r="F54" s="133">
        <v>0.08</v>
      </c>
      <c r="G54" s="147">
        <f t="shared" si="0"/>
        <v>-3013</v>
      </c>
      <c r="H54" s="147">
        <f t="shared" si="1"/>
        <v>-40677</v>
      </c>
      <c r="I54" s="134" t="s">
        <v>16</v>
      </c>
    </row>
    <row r="55" spans="1:9" ht="21" customHeight="1" x14ac:dyDescent="0.25">
      <c r="A55" s="145">
        <v>46144</v>
      </c>
      <c r="B55" s="146" t="s">
        <v>1392</v>
      </c>
      <c r="C55" s="136"/>
      <c r="D55" s="140" t="s">
        <v>1698</v>
      </c>
      <c r="E55" s="147">
        <v>-37664</v>
      </c>
      <c r="F55" s="133">
        <v>0.08</v>
      </c>
      <c r="G55" s="147">
        <f t="shared" si="0"/>
        <v>-3013</v>
      </c>
      <c r="H55" s="147">
        <f t="shared" si="1"/>
        <v>-40677</v>
      </c>
      <c r="I55" s="134" t="s">
        <v>16</v>
      </c>
    </row>
    <row r="56" spans="1:9" ht="21" customHeight="1" x14ac:dyDescent="0.25">
      <c r="A56" s="145">
        <v>46144</v>
      </c>
      <c r="B56" s="146" t="s">
        <v>1393</v>
      </c>
      <c r="C56" s="136"/>
      <c r="D56" s="140" t="s">
        <v>1696</v>
      </c>
      <c r="E56" s="147">
        <v>-19717</v>
      </c>
      <c r="F56" s="133">
        <v>0.08</v>
      </c>
      <c r="G56" s="147">
        <f t="shared" si="0"/>
        <v>-1577</v>
      </c>
      <c r="H56" s="147">
        <f t="shared" si="1"/>
        <v>-21294</v>
      </c>
      <c r="I56" s="134" t="s">
        <v>16</v>
      </c>
    </row>
    <row r="57" spans="1:9" ht="21" customHeight="1" x14ac:dyDescent="0.25">
      <c r="A57" s="145">
        <v>46144</v>
      </c>
      <c r="B57" s="146" t="s">
        <v>1394</v>
      </c>
      <c r="C57" s="136"/>
      <c r="D57" s="140" t="s">
        <v>1694</v>
      </c>
      <c r="E57" s="147">
        <v>-19717</v>
      </c>
      <c r="F57" s="133">
        <v>0.08</v>
      </c>
      <c r="G57" s="147">
        <f t="shared" si="0"/>
        <v>-1577</v>
      </c>
      <c r="H57" s="147">
        <f t="shared" si="1"/>
        <v>-21294</v>
      </c>
      <c r="I57" s="134" t="s">
        <v>16</v>
      </c>
    </row>
    <row r="58" spans="1:9" ht="21" customHeight="1" x14ac:dyDescent="0.25">
      <c r="A58" s="145">
        <v>46144</v>
      </c>
      <c r="B58" s="146" t="s">
        <v>1395</v>
      </c>
      <c r="C58" s="136"/>
      <c r="D58" s="140" t="s">
        <v>1692</v>
      </c>
      <c r="E58" s="147">
        <v>-39434</v>
      </c>
      <c r="F58" s="133">
        <v>0.08</v>
      </c>
      <c r="G58" s="147">
        <f t="shared" si="0"/>
        <v>-3155</v>
      </c>
      <c r="H58" s="147">
        <f t="shared" si="1"/>
        <v>-42589</v>
      </c>
      <c r="I58" s="134" t="s">
        <v>16</v>
      </c>
    </row>
    <row r="59" spans="1:9" ht="21" customHeight="1" x14ac:dyDescent="0.25">
      <c r="A59" s="145">
        <v>46144</v>
      </c>
      <c r="B59" s="146" t="s">
        <v>1396</v>
      </c>
      <c r="C59" s="136"/>
      <c r="D59" s="140" t="s">
        <v>1690</v>
      </c>
      <c r="E59" s="147">
        <v>-19717</v>
      </c>
      <c r="F59" s="133">
        <v>0.08</v>
      </c>
      <c r="G59" s="147">
        <f t="shared" si="0"/>
        <v>-1577</v>
      </c>
      <c r="H59" s="147">
        <f t="shared" si="1"/>
        <v>-21294</v>
      </c>
      <c r="I59" s="134" t="s">
        <v>16</v>
      </c>
    </row>
    <row r="60" spans="1:9" ht="21" customHeight="1" x14ac:dyDescent="0.25">
      <c r="A60" s="145">
        <v>46148</v>
      </c>
      <c r="B60" s="146" t="s">
        <v>1397</v>
      </c>
      <c r="C60" s="136"/>
      <c r="D60" s="140" t="s">
        <v>1676</v>
      </c>
      <c r="E60" s="147">
        <v>-106116</v>
      </c>
      <c r="F60" s="133">
        <v>0.08</v>
      </c>
      <c r="G60" s="147">
        <f t="shared" si="0"/>
        <v>-8489</v>
      </c>
      <c r="H60" s="147">
        <f t="shared" si="1"/>
        <v>-114605</v>
      </c>
      <c r="I60" s="134" t="s">
        <v>16</v>
      </c>
    </row>
    <row r="61" spans="1:9" ht="21" customHeight="1" x14ac:dyDescent="0.25">
      <c r="A61" s="145">
        <v>46148</v>
      </c>
      <c r="B61" s="146" t="s">
        <v>1399</v>
      </c>
      <c r="C61" s="136"/>
      <c r="D61" s="140" t="s">
        <v>1750</v>
      </c>
      <c r="E61" s="147">
        <v>-19717</v>
      </c>
      <c r="F61" s="133">
        <v>0.08</v>
      </c>
      <c r="G61" s="147">
        <f t="shared" si="0"/>
        <v>-1577</v>
      </c>
      <c r="H61" s="147">
        <f t="shared" si="1"/>
        <v>-21294</v>
      </c>
      <c r="I61" s="134" t="s">
        <v>16</v>
      </c>
    </row>
    <row r="62" spans="1:9" ht="21" customHeight="1" x14ac:dyDescent="0.25">
      <c r="A62" s="145">
        <v>46152</v>
      </c>
      <c r="B62" s="146" t="s">
        <v>1400</v>
      </c>
      <c r="C62" s="136"/>
      <c r="D62" s="140" t="s">
        <v>1740</v>
      </c>
      <c r="E62" s="147">
        <v>-19717</v>
      </c>
      <c r="F62" s="133">
        <v>0.08</v>
      </c>
      <c r="G62" s="147">
        <f t="shared" si="0"/>
        <v>-1577</v>
      </c>
      <c r="H62" s="147">
        <f t="shared" si="1"/>
        <v>-21294</v>
      </c>
      <c r="I62" s="134" t="s">
        <v>16</v>
      </c>
    </row>
    <row r="63" spans="1:9" ht="21" customHeight="1" x14ac:dyDescent="0.25">
      <c r="A63" s="145">
        <v>46152</v>
      </c>
      <c r="B63" s="146" t="s">
        <v>1402</v>
      </c>
      <c r="C63" s="136"/>
      <c r="D63" s="140" t="s">
        <v>1738</v>
      </c>
      <c r="E63" s="147">
        <v>-106116</v>
      </c>
      <c r="F63" s="133">
        <v>0.08</v>
      </c>
      <c r="G63" s="147">
        <f t="shared" si="0"/>
        <v>-8489</v>
      </c>
      <c r="H63" s="147">
        <f t="shared" si="1"/>
        <v>-114605</v>
      </c>
      <c r="I63" s="134" t="s">
        <v>16</v>
      </c>
    </row>
    <row r="64" spans="1:9" ht="21" customHeight="1" x14ac:dyDescent="0.25">
      <c r="A64" s="145">
        <v>46154</v>
      </c>
      <c r="B64" s="146" t="s">
        <v>1403</v>
      </c>
      <c r="C64" s="136"/>
      <c r="D64" s="140" t="s">
        <v>1724</v>
      </c>
      <c r="E64" s="147">
        <v>-106116</v>
      </c>
      <c r="F64" s="133">
        <v>0.08</v>
      </c>
      <c r="G64" s="147">
        <f t="shared" si="0"/>
        <v>-8489</v>
      </c>
      <c r="H64" s="147">
        <f t="shared" si="1"/>
        <v>-114605</v>
      </c>
      <c r="I64" s="134" t="s">
        <v>16</v>
      </c>
    </row>
    <row r="65" spans="1:10" ht="21" customHeight="1" x14ac:dyDescent="0.25">
      <c r="A65" s="145">
        <v>46160</v>
      </c>
      <c r="B65" s="146" t="s">
        <v>1404</v>
      </c>
      <c r="C65" s="136"/>
      <c r="D65" s="140" t="s">
        <v>1716</v>
      </c>
      <c r="E65" s="147">
        <v>-19717</v>
      </c>
      <c r="F65" s="133">
        <v>0.08</v>
      </c>
      <c r="G65" s="147">
        <f t="shared" si="0"/>
        <v>-1577</v>
      </c>
      <c r="H65" s="147">
        <f t="shared" si="1"/>
        <v>-21294</v>
      </c>
      <c r="I65" s="134" t="s">
        <v>16</v>
      </c>
    </row>
    <row r="66" spans="1:10" ht="21" customHeight="1" x14ac:dyDescent="0.25">
      <c r="A66" s="145">
        <v>46146</v>
      </c>
      <c r="B66" s="146" t="s">
        <v>1405</v>
      </c>
      <c r="C66" s="136"/>
      <c r="D66" s="140" t="s">
        <v>1682</v>
      </c>
      <c r="E66" s="147">
        <v>-75328</v>
      </c>
      <c r="F66" s="133">
        <v>0.08</v>
      </c>
      <c r="G66" s="147">
        <f t="shared" si="0"/>
        <v>-6026</v>
      </c>
      <c r="H66" s="147">
        <f t="shared" si="1"/>
        <v>-81354</v>
      </c>
      <c r="I66" s="134" t="s">
        <v>16</v>
      </c>
    </row>
    <row r="67" spans="1:10" ht="21" customHeight="1" x14ac:dyDescent="0.25">
      <c r="A67" s="145">
        <v>46146</v>
      </c>
      <c r="B67" s="146" t="s">
        <v>1406</v>
      </c>
      <c r="C67" s="136"/>
      <c r="D67" s="140" t="s">
        <v>1680</v>
      </c>
      <c r="E67" s="147">
        <v>-75328</v>
      </c>
      <c r="F67" s="133">
        <v>0.08</v>
      </c>
      <c r="G67" s="147">
        <f t="shared" si="0"/>
        <v>-6026</v>
      </c>
      <c r="H67" s="147">
        <f t="shared" si="1"/>
        <v>-81354</v>
      </c>
      <c r="I67" s="134" t="s">
        <v>16</v>
      </c>
    </row>
    <row r="68" spans="1:10" ht="21" customHeight="1" x14ac:dyDescent="0.25">
      <c r="A68" s="145">
        <v>46146</v>
      </c>
      <c r="B68" s="146" t="s">
        <v>1407</v>
      </c>
      <c r="C68" s="136"/>
      <c r="D68" s="140" t="s">
        <v>1752</v>
      </c>
      <c r="E68" s="147">
        <v>-212232</v>
      </c>
      <c r="F68" s="133">
        <v>0.08</v>
      </c>
      <c r="G68" s="147">
        <f t="shared" si="0"/>
        <v>-16979</v>
      </c>
      <c r="H68" s="147">
        <f t="shared" si="1"/>
        <v>-229211</v>
      </c>
      <c r="I68" s="134" t="s">
        <v>16</v>
      </c>
    </row>
    <row r="69" spans="1:10" ht="21" customHeight="1" x14ac:dyDescent="0.25">
      <c r="A69" s="145">
        <v>46153</v>
      </c>
      <c r="B69" s="146" t="s">
        <v>1408</v>
      </c>
      <c r="C69" s="136"/>
      <c r="D69" s="140" t="s">
        <v>1730</v>
      </c>
      <c r="E69" s="147">
        <v>-106116</v>
      </c>
      <c r="F69" s="133">
        <v>0.08</v>
      </c>
      <c r="G69" s="147">
        <f t="shared" si="0"/>
        <v>-8489</v>
      </c>
      <c r="H69" s="147">
        <f t="shared" si="1"/>
        <v>-114605</v>
      </c>
      <c r="I69" s="134" t="s">
        <v>16</v>
      </c>
    </row>
    <row r="70" spans="1:10" ht="21" customHeight="1" x14ac:dyDescent="0.25">
      <c r="A70" s="145">
        <v>46163</v>
      </c>
      <c r="B70" s="146" t="s">
        <v>1409</v>
      </c>
      <c r="C70" s="136"/>
      <c r="D70" s="140" t="s">
        <v>1712</v>
      </c>
      <c r="E70" s="147">
        <v>-106116</v>
      </c>
      <c r="F70" s="133">
        <v>0.08</v>
      </c>
      <c r="G70" s="147">
        <f t="shared" si="0"/>
        <v>-8489</v>
      </c>
      <c r="H70" s="147">
        <f t="shared" si="1"/>
        <v>-114605</v>
      </c>
      <c r="I70" s="134" t="s">
        <v>16</v>
      </c>
    </row>
    <row r="71" spans="1:10" ht="21" customHeight="1" x14ac:dyDescent="0.25">
      <c r="A71" s="145">
        <v>46170</v>
      </c>
      <c r="B71" s="146" t="s">
        <v>1411</v>
      </c>
      <c r="C71" s="136"/>
      <c r="D71" s="140" t="s">
        <v>1708</v>
      </c>
      <c r="E71" s="147">
        <v>-19717</v>
      </c>
      <c r="F71" s="133">
        <v>0.08</v>
      </c>
      <c r="G71" s="147">
        <f t="shared" si="0"/>
        <v>-1577</v>
      </c>
      <c r="H71" s="147">
        <f t="shared" si="1"/>
        <v>-21294</v>
      </c>
      <c r="I71" s="134" t="s">
        <v>14</v>
      </c>
    </row>
    <row r="72" spans="1:10" customFormat="1" x14ac:dyDescent="0.25">
      <c r="A72" s="43">
        <v>46161</v>
      </c>
      <c r="B72" s="49">
        <v>1739</v>
      </c>
      <c r="C72" s="49" t="s">
        <v>528</v>
      </c>
      <c r="D72" t="s">
        <v>529</v>
      </c>
      <c r="E72" s="48">
        <v>-600000</v>
      </c>
      <c r="F72" s="44">
        <v>0.08</v>
      </c>
      <c r="G72" s="45">
        <f>E72*F72</f>
        <v>-48000</v>
      </c>
      <c r="H72" s="45">
        <f>E72+G72</f>
        <v>-648000</v>
      </c>
      <c r="I72" t="s">
        <v>16</v>
      </c>
      <c r="J72" s="157"/>
    </row>
    <row r="73" spans="1:10" ht="21" customHeight="1" x14ac:dyDescent="0.25">
      <c r="A73" s="141"/>
      <c r="B73" s="136"/>
      <c r="C73" s="136"/>
      <c r="D73" s="136"/>
      <c r="E73" s="132"/>
      <c r="F73" s="133"/>
      <c r="G73" s="132"/>
      <c r="H73" s="149">
        <f>SUM(H2:H72)</f>
        <v>27221095</v>
      </c>
      <c r="I73" s="136"/>
    </row>
    <row r="74" spans="1:10" ht="21" customHeight="1" x14ac:dyDescent="0.25">
      <c r="A74" s="141"/>
      <c r="B74" s="136"/>
      <c r="C74" s="136"/>
      <c r="D74" s="136"/>
      <c r="E74" s="132"/>
      <c r="F74" s="133"/>
      <c r="G74" s="132"/>
      <c r="H74" s="132"/>
      <c r="I74" s="136"/>
    </row>
    <row r="75" spans="1:10" ht="21" customHeight="1" x14ac:dyDescent="0.25">
      <c r="A75" s="141"/>
      <c r="B75" s="136"/>
      <c r="C75" s="136"/>
      <c r="D75" s="136"/>
      <c r="E75" s="132"/>
      <c r="F75" s="133"/>
      <c r="G75" s="132"/>
      <c r="H75" s="132"/>
      <c r="I75" s="136"/>
    </row>
    <row r="76" spans="1:10" ht="21" customHeight="1" x14ac:dyDescent="0.25">
      <c r="A76" s="141"/>
      <c r="B76" s="136"/>
      <c r="C76" s="136"/>
      <c r="D76" s="136"/>
      <c r="E76" s="132"/>
      <c r="F76" s="133"/>
      <c r="G76" s="132"/>
      <c r="H76" s="132"/>
      <c r="I76" s="136"/>
    </row>
    <row r="77" spans="1:10" ht="21" customHeight="1" x14ac:dyDescent="0.25">
      <c r="A77" s="141"/>
      <c r="B77" s="136"/>
      <c r="C77" s="136"/>
      <c r="D77" s="136"/>
      <c r="E77" s="132"/>
      <c r="F77" s="133"/>
      <c r="G77" s="132"/>
      <c r="H77" s="132"/>
      <c r="I77" s="136"/>
    </row>
    <row r="78" spans="1:10" ht="21" customHeight="1" x14ac:dyDescent="0.25">
      <c r="A78" s="141"/>
      <c r="B78" s="136"/>
      <c r="C78" s="136"/>
      <c r="D78" s="136"/>
      <c r="E78" s="132"/>
      <c r="F78" s="133"/>
      <c r="G78" s="132"/>
      <c r="H78" s="132"/>
      <c r="I78" s="136"/>
    </row>
    <row r="79" spans="1:10" ht="21" customHeight="1" x14ac:dyDescent="0.25">
      <c r="A79" s="141"/>
      <c r="B79" s="136"/>
      <c r="C79" s="136"/>
      <c r="D79" s="136"/>
      <c r="E79" s="132"/>
      <c r="F79" s="133"/>
      <c r="G79" s="132"/>
      <c r="H79" s="132"/>
      <c r="I79" s="136"/>
    </row>
    <row r="80" spans="1:10" ht="21" customHeight="1" x14ac:dyDescent="0.25">
      <c r="A80" s="141"/>
      <c r="B80" s="136"/>
      <c r="C80" s="136"/>
      <c r="D80" s="136"/>
      <c r="E80" s="132"/>
      <c r="F80" s="133"/>
      <c r="G80" s="132"/>
      <c r="H80" s="132"/>
      <c r="I80" s="136"/>
    </row>
    <row r="81" spans="1:9" ht="21" customHeight="1" x14ac:dyDescent="0.25">
      <c r="A81" s="141"/>
      <c r="B81" s="136"/>
      <c r="C81" s="136"/>
      <c r="D81" s="136"/>
      <c r="E81" s="132"/>
      <c r="F81" s="133"/>
      <c r="G81" s="132"/>
      <c r="H81" s="132"/>
      <c r="I81" s="136"/>
    </row>
    <row r="82" spans="1:9" ht="21" customHeight="1" x14ac:dyDescent="0.25">
      <c r="A82" s="141"/>
      <c r="B82" s="136"/>
      <c r="C82" s="136"/>
      <c r="D82" s="136"/>
      <c r="E82" s="132"/>
      <c r="F82" s="133"/>
      <c r="G82" s="132"/>
      <c r="H82" s="132"/>
      <c r="I82" s="136"/>
    </row>
    <row r="83" spans="1:9" ht="21" customHeight="1" x14ac:dyDescent="0.25">
      <c r="A83" s="141"/>
      <c r="B83" s="136"/>
      <c r="C83" s="136"/>
      <c r="D83" s="136"/>
      <c r="E83" s="132"/>
      <c r="F83" s="133"/>
      <c r="G83" s="132"/>
      <c r="H83" s="132"/>
      <c r="I83" s="136"/>
    </row>
    <row r="84" spans="1:9" ht="21" customHeight="1" x14ac:dyDescent="0.25">
      <c r="A84" s="141"/>
      <c r="B84" s="136"/>
      <c r="C84" s="136"/>
      <c r="D84" s="136"/>
      <c r="E84" s="132"/>
      <c r="F84" s="133"/>
      <c r="G84" s="132"/>
      <c r="H84" s="132"/>
      <c r="I84" s="136"/>
    </row>
    <row r="85" spans="1:9" ht="21" customHeight="1" x14ac:dyDescent="0.25">
      <c r="A85" s="141"/>
      <c r="B85" s="136"/>
      <c r="C85" s="136"/>
      <c r="D85" s="136"/>
      <c r="E85" s="132"/>
      <c r="F85" s="133"/>
      <c r="G85" s="132"/>
      <c r="H85" s="132"/>
      <c r="I85" s="136"/>
    </row>
    <row r="86" spans="1:9" ht="21" customHeight="1" x14ac:dyDescent="0.25">
      <c r="A86" s="141"/>
      <c r="B86" s="136"/>
      <c r="C86" s="136"/>
      <c r="D86" s="136"/>
      <c r="E86" s="132"/>
      <c r="F86" s="133"/>
      <c r="G86" s="132"/>
      <c r="H86" s="132"/>
      <c r="I86" s="136"/>
    </row>
    <row r="87" spans="1:9" ht="21" customHeight="1" x14ac:dyDescent="0.25">
      <c r="A87" s="141"/>
      <c r="B87" s="136"/>
      <c r="C87" s="136"/>
      <c r="D87" s="136"/>
      <c r="E87" s="132"/>
      <c r="F87" s="133"/>
      <c r="G87" s="132"/>
      <c r="H87" s="132"/>
      <c r="I87" s="136"/>
    </row>
    <row r="88" spans="1:9" ht="21" customHeight="1" x14ac:dyDescent="0.25">
      <c r="A88" s="141"/>
      <c r="B88" s="136"/>
      <c r="C88" s="136"/>
      <c r="D88" s="136"/>
      <c r="E88" s="132"/>
      <c r="F88" s="133"/>
      <c r="G88" s="132"/>
      <c r="H88" s="132"/>
      <c r="I88" s="136"/>
    </row>
    <row r="89" spans="1:9" ht="21" customHeight="1" x14ac:dyDescent="0.25">
      <c r="A89" s="141"/>
      <c r="B89" s="136"/>
      <c r="C89" s="136"/>
      <c r="D89" s="136"/>
      <c r="E89" s="132"/>
      <c r="F89" s="133"/>
      <c r="G89" s="132"/>
      <c r="H89" s="132"/>
      <c r="I89" s="136"/>
    </row>
    <row r="90" spans="1:9" ht="21" customHeight="1" x14ac:dyDescent="0.25">
      <c r="A90" s="141"/>
      <c r="B90" s="136"/>
      <c r="C90" s="136"/>
      <c r="D90" s="136"/>
      <c r="E90" s="132"/>
      <c r="F90" s="133"/>
      <c r="G90" s="132"/>
      <c r="H90" s="132"/>
      <c r="I90" s="136"/>
    </row>
    <row r="91" spans="1:9" ht="21" customHeight="1" x14ac:dyDescent="0.25">
      <c r="A91" s="141"/>
      <c r="B91" s="136"/>
      <c r="C91" s="136"/>
      <c r="D91" s="136"/>
      <c r="E91" s="132"/>
      <c r="F91" s="133"/>
      <c r="G91" s="132"/>
      <c r="H91" s="132"/>
      <c r="I91" s="136"/>
    </row>
    <row r="92" spans="1:9" ht="21" customHeight="1" x14ac:dyDescent="0.25">
      <c r="A92" s="141"/>
      <c r="B92" s="136"/>
      <c r="C92" s="136"/>
      <c r="D92" s="136"/>
      <c r="E92" s="132"/>
      <c r="F92" s="133"/>
      <c r="G92" s="132"/>
      <c r="H92" s="132"/>
      <c r="I92" s="136"/>
    </row>
    <row r="93" spans="1:9" ht="21" customHeight="1" x14ac:dyDescent="0.25">
      <c r="A93" s="141"/>
      <c r="B93" s="136"/>
      <c r="C93" s="136"/>
      <c r="D93" s="136"/>
      <c r="E93" s="132"/>
      <c r="F93" s="133"/>
      <c r="G93" s="132"/>
      <c r="H93" s="132"/>
      <c r="I93" s="136"/>
    </row>
    <row r="94" spans="1:9" ht="21" customHeight="1" x14ac:dyDescent="0.25">
      <c r="A94" s="141"/>
      <c r="B94" s="136"/>
      <c r="C94" s="136"/>
      <c r="D94" s="136"/>
      <c r="E94" s="132"/>
      <c r="F94" s="133"/>
      <c r="G94" s="132"/>
      <c r="H94" s="132"/>
      <c r="I94" s="136"/>
    </row>
    <row r="95" spans="1:9" ht="21" customHeight="1" x14ac:dyDescent="0.25">
      <c r="A95" s="141"/>
      <c r="B95" s="136"/>
      <c r="C95" s="136"/>
      <c r="D95" s="136"/>
      <c r="E95" s="132"/>
      <c r="F95" s="133"/>
      <c r="G95" s="132"/>
      <c r="H95" s="132"/>
      <c r="I95" s="136"/>
    </row>
    <row r="96" spans="1:9" ht="21" customHeight="1" x14ac:dyDescent="0.25">
      <c r="A96" s="141"/>
      <c r="B96" s="136"/>
      <c r="C96" s="136"/>
      <c r="D96" s="136"/>
      <c r="E96" s="132"/>
      <c r="F96" s="133"/>
      <c r="G96" s="132"/>
      <c r="H96" s="132"/>
      <c r="I96" s="136"/>
    </row>
    <row r="97" spans="1:9" ht="21" customHeight="1" x14ac:dyDescent="0.25">
      <c r="A97" s="141"/>
      <c r="B97" s="136"/>
      <c r="C97" s="136"/>
      <c r="D97" s="136"/>
      <c r="E97" s="132"/>
      <c r="F97" s="133"/>
      <c r="G97" s="132"/>
      <c r="H97" s="132"/>
      <c r="I97" s="136"/>
    </row>
    <row r="98" spans="1:9" ht="21" customHeight="1" x14ac:dyDescent="0.25">
      <c r="A98" s="141"/>
      <c r="B98" s="136"/>
      <c r="C98" s="136"/>
      <c r="D98" s="136"/>
      <c r="E98" s="132"/>
      <c r="F98" s="133"/>
      <c r="G98" s="132"/>
      <c r="H98" s="132"/>
      <c r="I98" s="136"/>
    </row>
    <row r="99" spans="1:9" ht="21" customHeight="1" x14ac:dyDescent="0.25">
      <c r="A99" s="141"/>
      <c r="B99" s="136"/>
      <c r="C99" s="136"/>
      <c r="D99" s="136"/>
      <c r="E99" s="132"/>
      <c r="F99" s="133"/>
      <c r="G99" s="132"/>
      <c r="H99" s="132"/>
      <c r="I99" s="136"/>
    </row>
    <row r="100" spans="1:9" ht="21" customHeight="1" x14ac:dyDescent="0.25">
      <c r="A100" s="141"/>
      <c r="B100" s="136"/>
      <c r="C100" s="136"/>
      <c r="D100" s="136"/>
      <c r="E100" s="132"/>
      <c r="F100" s="133"/>
      <c r="G100" s="132"/>
      <c r="H100" s="132"/>
      <c r="I100" s="136"/>
    </row>
    <row r="101" spans="1:9" ht="21" customHeight="1" x14ac:dyDescent="0.25">
      <c r="A101" s="141"/>
      <c r="B101" s="136"/>
      <c r="C101" s="136"/>
      <c r="D101" s="136"/>
      <c r="E101" s="132"/>
      <c r="F101" s="133"/>
      <c r="G101" s="132"/>
      <c r="H101" s="132"/>
      <c r="I101" s="136"/>
    </row>
    <row r="102" spans="1:9" ht="21" customHeight="1" x14ac:dyDescent="0.25">
      <c r="A102" s="141"/>
      <c r="B102" s="136"/>
      <c r="C102" s="136"/>
      <c r="D102" s="136"/>
      <c r="E102" s="132"/>
      <c r="F102" s="133"/>
      <c r="G102" s="132"/>
      <c r="H102" s="132"/>
      <c r="I102" s="136"/>
    </row>
    <row r="103" spans="1:9" ht="21" customHeight="1" x14ac:dyDescent="0.25">
      <c r="A103" s="141"/>
      <c r="B103" s="136"/>
      <c r="C103" s="136"/>
      <c r="D103" s="136"/>
      <c r="E103" s="132"/>
      <c r="F103" s="133"/>
      <c r="G103" s="132"/>
      <c r="H103" s="132"/>
      <c r="I103" s="136"/>
    </row>
    <row r="104" spans="1:9" ht="21" customHeight="1" x14ac:dyDescent="0.25">
      <c r="A104" s="141"/>
      <c r="B104" s="136"/>
      <c r="C104" s="136"/>
      <c r="D104" s="136"/>
      <c r="E104" s="132"/>
      <c r="F104" s="133"/>
      <c r="G104" s="132"/>
      <c r="H104" s="132"/>
      <c r="I104" s="136"/>
    </row>
    <row r="105" spans="1:9" ht="21" customHeight="1" x14ac:dyDescent="0.25">
      <c r="A105" s="141"/>
      <c r="B105" s="136"/>
      <c r="C105" s="136"/>
      <c r="D105" s="136"/>
      <c r="E105" s="132"/>
      <c r="F105" s="133"/>
      <c r="G105" s="132"/>
      <c r="H105" s="132"/>
      <c r="I105" s="136"/>
    </row>
    <row r="106" spans="1:9" ht="21" customHeight="1" x14ac:dyDescent="0.25">
      <c r="A106" s="141"/>
      <c r="B106" s="136"/>
      <c r="C106" s="136"/>
      <c r="D106" s="136"/>
      <c r="E106" s="132"/>
      <c r="F106" s="133"/>
      <c r="G106" s="132"/>
      <c r="H106" s="132"/>
      <c r="I106" s="136"/>
    </row>
    <row r="107" spans="1:9" ht="21" customHeight="1" x14ac:dyDescent="0.25">
      <c r="A107" s="141"/>
      <c r="B107" s="136"/>
      <c r="C107" s="136"/>
      <c r="D107" s="136"/>
      <c r="E107" s="132"/>
      <c r="F107" s="133"/>
      <c r="G107" s="132"/>
      <c r="H107" s="132"/>
      <c r="I107" s="136"/>
    </row>
    <row r="108" spans="1:9" ht="21" customHeight="1" x14ac:dyDescent="0.25">
      <c r="A108" s="141"/>
      <c r="B108" s="136"/>
      <c r="C108" s="136"/>
      <c r="D108" s="136"/>
      <c r="E108" s="132"/>
      <c r="F108" s="133"/>
      <c r="G108" s="132"/>
      <c r="H108" s="132"/>
      <c r="I108" s="136"/>
    </row>
    <row r="109" spans="1:9" ht="21" customHeight="1" x14ac:dyDescent="0.25">
      <c r="A109" s="141"/>
      <c r="B109" s="136"/>
      <c r="C109" s="136"/>
      <c r="D109" s="136"/>
      <c r="E109" s="132"/>
      <c r="F109" s="133"/>
      <c r="G109" s="132"/>
      <c r="H109" s="132"/>
      <c r="I109" s="136"/>
    </row>
    <row r="110" spans="1:9" ht="21" customHeight="1" x14ac:dyDescent="0.25">
      <c r="A110" s="141"/>
      <c r="B110" s="136"/>
      <c r="C110" s="136"/>
      <c r="D110" s="136"/>
      <c r="E110" s="132"/>
      <c r="F110" s="133"/>
      <c r="G110" s="132"/>
      <c r="H110" s="132"/>
      <c r="I110" s="136"/>
    </row>
    <row r="111" spans="1:9" ht="21" customHeight="1" x14ac:dyDescent="0.25">
      <c r="A111" s="141"/>
      <c r="B111" s="136"/>
      <c r="C111" s="136"/>
      <c r="D111" s="136"/>
      <c r="E111" s="132"/>
      <c r="F111" s="133"/>
      <c r="G111" s="132"/>
      <c r="H111" s="132"/>
      <c r="I111" s="136"/>
    </row>
    <row r="112" spans="1:9" ht="21" customHeight="1" x14ac:dyDescent="0.25">
      <c r="A112" s="141"/>
      <c r="B112" s="136"/>
      <c r="C112" s="136"/>
      <c r="D112" s="136"/>
      <c r="E112" s="132"/>
      <c r="F112" s="133"/>
      <c r="G112" s="132"/>
      <c r="H112" s="132"/>
      <c r="I112" s="136"/>
    </row>
    <row r="113" spans="1:9" ht="21" customHeight="1" x14ac:dyDescent="0.25">
      <c r="A113" s="141"/>
      <c r="B113" s="136"/>
      <c r="C113" s="136"/>
      <c r="D113" s="136"/>
      <c r="E113" s="132"/>
      <c r="F113" s="133"/>
      <c r="G113" s="132"/>
      <c r="H113" s="132"/>
      <c r="I113" s="136"/>
    </row>
    <row r="114" spans="1:9" ht="21" customHeight="1" x14ac:dyDescent="0.25">
      <c r="A114" s="141"/>
      <c r="B114" s="136"/>
      <c r="C114" s="136"/>
      <c r="D114" s="136"/>
      <c r="E114" s="132"/>
      <c r="F114" s="133"/>
      <c r="G114" s="132"/>
      <c r="H114" s="132"/>
      <c r="I114" s="136"/>
    </row>
    <row r="115" spans="1:9" ht="21" customHeight="1" x14ac:dyDescent="0.25">
      <c r="A115" s="141"/>
      <c r="B115" s="136"/>
      <c r="C115" s="136"/>
      <c r="D115" s="136"/>
      <c r="E115" s="132"/>
      <c r="F115" s="133"/>
      <c r="G115" s="132"/>
      <c r="H115" s="132"/>
      <c r="I115" s="136"/>
    </row>
    <row r="116" spans="1:9" ht="21" customHeight="1" x14ac:dyDescent="0.25">
      <c r="A116" s="141"/>
      <c r="B116" s="136"/>
      <c r="C116" s="136"/>
      <c r="D116" s="136"/>
      <c r="E116" s="132"/>
      <c r="F116" s="133"/>
      <c r="G116" s="132"/>
      <c r="H116" s="132"/>
      <c r="I116" s="136"/>
    </row>
    <row r="117" spans="1:9" ht="21" customHeight="1" x14ac:dyDescent="0.25">
      <c r="A117" s="141"/>
      <c r="B117" s="136"/>
      <c r="C117" s="136"/>
      <c r="D117" s="136"/>
      <c r="E117" s="132"/>
      <c r="F117" s="133"/>
      <c r="G117" s="132"/>
      <c r="H117" s="132"/>
      <c r="I117" s="136"/>
    </row>
    <row r="118" spans="1:9" ht="21" customHeight="1" x14ac:dyDescent="0.25">
      <c r="A118" s="141"/>
      <c r="B118" s="136"/>
      <c r="C118" s="136"/>
      <c r="D118" s="136"/>
      <c r="E118" s="132"/>
      <c r="F118" s="133"/>
      <c r="G118" s="132"/>
      <c r="H118" s="132"/>
      <c r="I118" s="136"/>
    </row>
    <row r="119" spans="1:9" ht="21" customHeight="1" x14ac:dyDescent="0.25">
      <c r="A119" s="141"/>
      <c r="B119" s="136"/>
      <c r="C119" s="136"/>
      <c r="D119" s="136"/>
      <c r="E119" s="132"/>
      <c r="F119" s="133"/>
      <c r="G119" s="132"/>
      <c r="H119" s="132"/>
      <c r="I119" s="136"/>
    </row>
    <row r="120" spans="1:9" ht="21" customHeight="1" x14ac:dyDescent="0.25">
      <c r="A120" s="141"/>
      <c r="B120" s="136"/>
      <c r="C120" s="136"/>
      <c r="D120" s="136"/>
      <c r="E120" s="132"/>
      <c r="F120" s="133"/>
      <c r="G120" s="132"/>
      <c r="H120" s="132"/>
      <c r="I120" s="136"/>
    </row>
    <row r="121" spans="1:9" ht="21" customHeight="1" x14ac:dyDescent="0.25">
      <c r="A121" s="141"/>
      <c r="B121" s="136"/>
      <c r="C121" s="136"/>
      <c r="D121" s="136"/>
      <c r="E121" s="132"/>
      <c r="F121" s="133"/>
      <c r="G121" s="132"/>
      <c r="H121" s="132"/>
      <c r="I121" s="136"/>
    </row>
    <row r="122" spans="1:9" ht="21" customHeight="1" x14ac:dyDescent="0.25">
      <c r="A122" s="141"/>
      <c r="B122" s="136"/>
      <c r="C122" s="136"/>
      <c r="D122" s="136"/>
      <c r="E122" s="132"/>
      <c r="F122" s="133"/>
      <c r="G122" s="132"/>
      <c r="H122" s="132"/>
      <c r="I122" s="136"/>
    </row>
    <row r="123" spans="1:9" ht="21" customHeight="1" x14ac:dyDescent="0.25">
      <c r="A123" s="141"/>
      <c r="B123" s="136"/>
      <c r="C123" s="136"/>
      <c r="D123" s="136"/>
      <c r="E123" s="132"/>
      <c r="F123" s="133"/>
      <c r="G123" s="132"/>
      <c r="H123" s="132"/>
      <c r="I123" s="136"/>
    </row>
    <row r="124" spans="1:9" ht="21" customHeight="1" x14ac:dyDescent="0.25">
      <c r="A124" s="141"/>
      <c r="B124" s="136"/>
      <c r="C124" s="136"/>
      <c r="D124" s="136"/>
      <c r="E124" s="132"/>
      <c r="F124" s="133"/>
      <c r="G124" s="132"/>
      <c r="H124" s="132"/>
      <c r="I124" s="136"/>
    </row>
    <row r="125" spans="1:9" ht="21" customHeight="1" x14ac:dyDescent="0.25">
      <c r="A125" s="141"/>
      <c r="B125" s="136"/>
      <c r="C125" s="136"/>
      <c r="D125" s="136"/>
      <c r="E125" s="132"/>
      <c r="F125" s="133"/>
      <c r="G125" s="132"/>
      <c r="H125" s="132"/>
      <c r="I125" s="136"/>
    </row>
    <row r="126" spans="1:9" ht="21" customHeight="1" x14ac:dyDescent="0.25">
      <c r="A126" s="141"/>
      <c r="B126" s="136"/>
      <c r="C126" s="136"/>
      <c r="D126" s="136"/>
      <c r="E126" s="132"/>
      <c r="F126" s="133"/>
      <c r="G126" s="132"/>
      <c r="H126" s="132"/>
      <c r="I126" s="136"/>
    </row>
    <row r="127" spans="1:9" ht="21" customHeight="1" x14ac:dyDescent="0.25">
      <c r="A127" s="141"/>
      <c r="B127" s="136"/>
      <c r="C127" s="136"/>
      <c r="D127" s="136"/>
      <c r="E127" s="132"/>
      <c r="F127" s="133"/>
      <c r="G127" s="132"/>
      <c r="H127" s="132"/>
      <c r="I127" s="136"/>
    </row>
    <row r="128" spans="1:9" ht="21" customHeight="1" x14ac:dyDescent="0.25">
      <c r="A128" s="141"/>
      <c r="B128" s="136"/>
      <c r="C128" s="136"/>
      <c r="D128" s="136"/>
      <c r="E128" s="132"/>
      <c r="F128" s="133"/>
      <c r="G128" s="132"/>
      <c r="H128" s="132"/>
      <c r="I128" s="136"/>
    </row>
    <row r="129" spans="1:9" ht="21" customHeight="1" x14ac:dyDescent="0.25">
      <c r="A129" s="141"/>
      <c r="B129" s="136"/>
      <c r="C129" s="136"/>
      <c r="D129" s="136"/>
      <c r="E129" s="132"/>
      <c r="F129" s="133"/>
      <c r="G129" s="132"/>
      <c r="H129" s="132"/>
      <c r="I129" s="136"/>
    </row>
    <row r="130" spans="1:9" ht="21" customHeight="1" x14ac:dyDescent="0.25">
      <c r="A130" s="141"/>
      <c r="B130" s="136"/>
      <c r="C130" s="136"/>
      <c r="D130" s="136"/>
      <c r="E130" s="132"/>
      <c r="F130" s="133"/>
      <c r="G130" s="132"/>
      <c r="H130" s="132"/>
      <c r="I130" s="136"/>
    </row>
    <row r="131" spans="1:9" ht="21" customHeight="1" x14ac:dyDescent="0.25">
      <c r="A131" s="141"/>
      <c r="B131" s="136"/>
      <c r="C131" s="136"/>
      <c r="D131" s="136"/>
      <c r="E131" s="132"/>
      <c r="F131" s="133"/>
      <c r="G131" s="132"/>
      <c r="H131" s="132"/>
      <c r="I131" s="136"/>
    </row>
    <row r="132" spans="1:9" ht="21" customHeight="1" x14ac:dyDescent="0.25">
      <c r="A132" s="141"/>
      <c r="B132" s="136"/>
      <c r="C132" s="136"/>
      <c r="D132" s="136"/>
      <c r="E132" s="132"/>
      <c r="F132" s="133"/>
      <c r="G132" s="132"/>
      <c r="H132" s="132"/>
      <c r="I132" s="136"/>
    </row>
    <row r="133" spans="1:9" ht="21" customHeight="1" x14ac:dyDescent="0.25">
      <c r="A133" s="141"/>
      <c r="B133" s="136"/>
      <c r="C133" s="136"/>
      <c r="D133" s="136"/>
      <c r="E133" s="132"/>
      <c r="F133" s="133"/>
      <c r="G133" s="132"/>
      <c r="H133" s="132"/>
      <c r="I133" s="136"/>
    </row>
    <row r="134" spans="1:9" ht="21" customHeight="1" x14ac:dyDescent="0.25">
      <c r="A134" s="141"/>
      <c r="B134" s="136"/>
      <c r="C134" s="136"/>
      <c r="D134" s="136"/>
      <c r="E134" s="132"/>
      <c r="F134" s="133"/>
      <c r="G134" s="132"/>
      <c r="H134" s="132"/>
      <c r="I134" s="136"/>
    </row>
    <row r="135" spans="1:9" ht="21" customHeight="1" x14ac:dyDescent="0.25">
      <c r="A135" s="141"/>
      <c r="B135" s="136"/>
      <c r="C135" s="136"/>
      <c r="D135" s="136"/>
      <c r="E135" s="132"/>
      <c r="F135" s="133"/>
      <c r="G135" s="132"/>
      <c r="H135" s="132"/>
      <c r="I135" s="136"/>
    </row>
    <row r="136" spans="1:9" ht="21" customHeight="1" x14ac:dyDescent="0.25">
      <c r="A136" s="141"/>
      <c r="B136" s="136"/>
      <c r="C136" s="136"/>
      <c r="D136" s="136"/>
      <c r="E136" s="132"/>
      <c r="F136" s="133"/>
      <c r="G136" s="132"/>
      <c r="H136" s="132"/>
      <c r="I136" s="136"/>
    </row>
    <row r="137" spans="1:9" ht="21" customHeight="1" x14ac:dyDescent="0.25">
      <c r="A137" s="141"/>
      <c r="B137" s="136"/>
      <c r="C137" s="136"/>
      <c r="D137" s="136"/>
      <c r="E137" s="132"/>
      <c r="F137" s="133"/>
      <c r="G137" s="132"/>
      <c r="H137" s="132"/>
      <c r="I137" s="136"/>
    </row>
    <row r="138" spans="1:9" ht="21" customHeight="1" x14ac:dyDescent="0.25">
      <c r="A138" s="141"/>
      <c r="B138" s="136"/>
      <c r="C138" s="136"/>
      <c r="D138" s="136"/>
      <c r="E138" s="132"/>
      <c r="F138" s="133"/>
      <c r="G138" s="132"/>
      <c r="H138" s="132"/>
      <c r="I138" s="136"/>
    </row>
    <row r="139" spans="1:9" ht="21" customHeight="1" x14ac:dyDescent="0.25">
      <c r="A139" s="141"/>
      <c r="B139" s="136"/>
      <c r="C139" s="136"/>
      <c r="D139" s="136"/>
      <c r="E139" s="132"/>
      <c r="F139" s="133"/>
      <c r="G139" s="132"/>
      <c r="H139" s="132"/>
      <c r="I139" s="136"/>
    </row>
    <row r="140" spans="1:9" ht="21" customHeight="1" x14ac:dyDescent="0.25">
      <c r="A140" s="141"/>
      <c r="B140" s="136"/>
      <c r="C140" s="136"/>
      <c r="D140" s="136"/>
      <c r="E140" s="132"/>
      <c r="F140" s="133"/>
      <c r="G140" s="132"/>
      <c r="H140" s="132"/>
      <c r="I140" s="136"/>
    </row>
    <row r="141" spans="1:9" ht="21" customHeight="1" x14ac:dyDescent="0.25">
      <c r="A141" s="141"/>
      <c r="B141" s="136"/>
      <c r="C141" s="136"/>
      <c r="D141" s="136"/>
      <c r="E141" s="132"/>
      <c r="F141" s="133"/>
      <c r="G141" s="132"/>
      <c r="H141" s="132"/>
      <c r="I141" s="136"/>
    </row>
    <row r="142" spans="1:9" ht="21" customHeight="1" x14ac:dyDescent="0.25">
      <c r="A142" s="141"/>
      <c r="B142" s="136"/>
      <c r="C142" s="136"/>
      <c r="D142" s="136"/>
      <c r="E142" s="132"/>
      <c r="F142" s="133"/>
      <c r="G142" s="132"/>
      <c r="H142" s="132"/>
      <c r="I142" s="136"/>
    </row>
    <row r="143" spans="1:9" ht="21" customHeight="1" x14ac:dyDescent="0.25">
      <c r="A143" s="141"/>
      <c r="B143" s="136"/>
      <c r="C143" s="136"/>
      <c r="D143" s="136"/>
      <c r="E143" s="132"/>
      <c r="F143" s="133"/>
      <c r="G143" s="132"/>
      <c r="H143" s="132"/>
      <c r="I143" s="136"/>
    </row>
    <row r="144" spans="1:9" ht="21" customHeight="1" x14ac:dyDescent="0.25">
      <c r="A144" s="141"/>
      <c r="B144" s="136"/>
      <c r="C144" s="136"/>
      <c r="D144" s="136"/>
      <c r="E144" s="132"/>
      <c r="F144" s="133"/>
      <c r="G144" s="132"/>
      <c r="H144" s="132"/>
      <c r="I144" s="136"/>
    </row>
    <row r="145" spans="1:9" ht="21" customHeight="1" x14ac:dyDescent="0.25">
      <c r="A145" s="141"/>
      <c r="B145" s="136"/>
      <c r="C145" s="136"/>
      <c r="D145" s="136"/>
      <c r="E145" s="132"/>
      <c r="F145" s="133"/>
      <c r="G145" s="132"/>
      <c r="H145" s="132"/>
      <c r="I145" s="136"/>
    </row>
    <row r="146" spans="1:9" ht="21" customHeight="1" x14ac:dyDescent="0.25">
      <c r="A146" s="141"/>
      <c r="B146" s="136"/>
      <c r="C146" s="136"/>
      <c r="D146" s="136"/>
      <c r="E146" s="132"/>
      <c r="F146" s="133"/>
      <c r="G146" s="132"/>
      <c r="H146" s="132"/>
      <c r="I146" s="136"/>
    </row>
    <row r="147" spans="1:9" ht="21" customHeight="1" x14ac:dyDescent="0.25">
      <c r="A147" s="141"/>
      <c r="B147" s="136"/>
      <c r="C147" s="136"/>
      <c r="D147" s="136"/>
      <c r="E147" s="132"/>
      <c r="F147" s="133"/>
      <c r="G147" s="132"/>
      <c r="H147" s="132"/>
      <c r="I147" s="136"/>
    </row>
    <row r="148" spans="1:9" ht="21" customHeight="1" x14ac:dyDescent="0.25">
      <c r="A148" s="141"/>
      <c r="B148" s="136"/>
      <c r="C148" s="136"/>
      <c r="D148" s="136"/>
      <c r="E148" s="132"/>
      <c r="F148" s="133"/>
      <c r="G148" s="132"/>
      <c r="H148" s="132"/>
      <c r="I148" s="136"/>
    </row>
    <row r="149" spans="1:9" ht="21" customHeight="1" x14ac:dyDescent="0.25">
      <c r="A149" s="141"/>
      <c r="B149" s="136"/>
      <c r="C149" s="136"/>
      <c r="D149" s="136"/>
      <c r="E149" s="132"/>
      <c r="F149" s="133"/>
      <c r="G149" s="132"/>
      <c r="H149" s="132"/>
      <c r="I149" s="136"/>
    </row>
    <row r="150" spans="1:9" ht="21" customHeight="1" x14ac:dyDescent="0.25">
      <c r="A150" s="141"/>
      <c r="B150" s="136"/>
      <c r="C150" s="136"/>
      <c r="D150" s="136"/>
      <c r="E150" s="132"/>
      <c r="F150" s="133"/>
      <c r="G150" s="132"/>
      <c r="H150" s="132"/>
      <c r="I150" s="136"/>
    </row>
    <row r="151" spans="1:9" ht="21" customHeight="1" x14ac:dyDescent="0.25">
      <c r="A151" s="141"/>
      <c r="B151" s="136"/>
      <c r="C151" s="136"/>
      <c r="D151" s="136"/>
      <c r="E151" s="132"/>
      <c r="F151" s="133"/>
      <c r="G151" s="132"/>
      <c r="H151" s="132"/>
      <c r="I151" s="136"/>
    </row>
    <row r="152" spans="1:9" ht="21" customHeight="1" x14ac:dyDescent="0.25">
      <c r="A152" s="141"/>
      <c r="B152" s="136"/>
      <c r="C152" s="136"/>
      <c r="D152" s="136"/>
      <c r="E152" s="132"/>
      <c r="F152" s="133"/>
      <c r="G152" s="132"/>
      <c r="H152" s="132"/>
      <c r="I152" s="136"/>
    </row>
    <row r="153" spans="1:9" ht="21" customHeight="1" x14ac:dyDescent="0.25">
      <c r="A153" s="141"/>
      <c r="B153" s="136"/>
      <c r="C153" s="136"/>
      <c r="D153" s="136"/>
      <c r="E153" s="132"/>
      <c r="F153" s="133"/>
      <c r="G153" s="132"/>
      <c r="H153" s="132"/>
      <c r="I153" s="136"/>
    </row>
    <row r="154" spans="1:9" ht="21" customHeight="1" x14ac:dyDescent="0.25">
      <c r="A154" s="141"/>
      <c r="B154" s="136"/>
      <c r="C154" s="136"/>
      <c r="D154" s="136"/>
      <c r="E154" s="132"/>
      <c r="F154" s="133"/>
      <c r="G154" s="132"/>
      <c r="H154" s="132"/>
      <c r="I154" s="136"/>
    </row>
    <row r="155" spans="1:9" ht="21" customHeight="1" x14ac:dyDescent="0.25">
      <c r="A155" s="141"/>
      <c r="B155" s="136"/>
      <c r="C155" s="136"/>
      <c r="D155" s="136"/>
      <c r="E155" s="132"/>
      <c r="F155" s="133"/>
      <c r="G155" s="132"/>
      <c r="H155" s="132"/>
      <c r="I155" s="136"/>
    </row>
    <row r="156" spans="1:9" ht="21" customHeight="1" x14ac:dyDescent="0.25">
      <c r="A156" s="141"/>
      <c r="B156" s="136"/>
      <c r="C156" s="136"/>
      <c r="D156" s="136"/>
      <c r="E156" s="132"/>
      <c r="F156" s="133"/>
      <c r="G156" s="132"/>
      <c r="H156" s="132"/>
      <c r="I156" s="136"/>
    </row>
    <row r="157" spans="1:9" ht="21" customHeight="1" x14ac:dyDescent="0.25">
      <c r="A157" s="141"/>
      <c r="B157" s="136"/>
      <c r="C157" s="136"/>
      <c r="D157" s="136"/>
      <c r="E157" s="132"/>
      <c r="F157" s="133"/>
      <c r="G157" s="132"/>
      <c r="H157" s="132"/>
      <c r="I157" s="136"/>
    </row>
    <row r="158" spans="1:9" ht="21" customHeight="1" x14ac:dyDescent="0.25">
      <c r="A158" s="141"/>
      <c r="B158" s="136"/>
      <c r="C158" s="136"/>
      <c r="D158" s="136"/>
      <c r="E158" s="132"/>
      <c r="F158" s="133"/>
      <c r="G158" s="132"/>
      <c r="H158" s="132"/>
      <c r="I158" s="136"/>
    </row>
    <row r="159" spans="1:9" ht="21" customHeight="1" x14ac:dyDescent="0.25">
      <c r="A159" s="141"/>
      <c r="B159" s="136"/>
      <c r="C159" s="136"/>
      <c r="D159" s="136"/>
      <c r="E159" s="132"/>
      <c r="F159" s="133"/>
      <c r="G159" s="132"/>
      <c r="H159" s="132"/>
      <c r="I159" s="136"/>
    </row>
    <row r="160" spans="1:9" ht="21" customHeight="1" x14ac:dyDescent="0.25">
      <c r="A160" s="141"/>
      <c r="B160" s="136"/>
      <c r="C160" s="136"/>
      <c r="D160" s="136"/>
      <c r="E160" s="132"/>
      <c r="F160" s="133"/>
      <c r="G160" s="132"/>
      <c r="H160" s="132"/>
      <c r="I160" s="136"/>
    </row>
    <row r="161" spans="1:9" ht="21" customHeight="1" x14ac:dyDescent="0.25">
      <c r="A161" s="141"/>
      <c r="B161" s="136"/>
      <c r="C161" s="136"/>
      <c r="D161" s="136"/>
      <c r="E161" s="132"/>
      <c r="F161" s="133"/>
      <c r="G161" s="132"/>
      <c r="H161" s="132"/>
      <c r="I161" s="136"/>
    </row>
    <row r="162" spans="1:9" ht="21" customHeight="1" x14ac:dyDescent="0.25">
      <c r="A162" s="141"/>
      <c r="B162" s="136"/>
      <c r="C162" s="136"/>
      <c r="D162" s="136"/>
      <c r="E162" s="132"/>
      <c r="F162" s="133"/>
      <c r="G162" s="132"/>
      <c r="H162" s="132"/>
      <c r="I162" s="136"/>
    </row>
    <row r="163" spans="1:9" ht="21" customHeight="1" x14ac:dyDescent="0.25">
      <c r="A163" s="141"/>
      <c r="B163" s="136"/>
      <c r="C163" s="136"/>
      <c r="D163" s="136"/>
      <c r="E163" s="132"/>
      <c r="F163" s="133"/>
      <c r="G163" s="132"/>
      <c r="H163" s="132"/>
      <c r="I163" s="136"/>
    </row>
    <row r="164" spans="1:9" ht="21" customHeight="1" x14ac:dyDescent="0.25">
      <c r="A164" s="141"/>
      <c r="B164" s="136"/>
      <c r="C164" s="136"/>
      <c r="D164" s="136"/>
      <c r="E164" s="132"/>
      <c r="F164" s="133"/>
      <c r="G164" s="132"/>
      <c r="H164" s="132"/>
      <c r="I164" s="136"/>
    </row>
    <row r="165" spans="1:9" ht="21" customHeight="1" x14ac:dyDescent="0.25">
      <c r="A165" s="141"/>
      <c r="B165" s="136"/>
      <c r="C165" s="136"/>
      <c r="D165" s="136"/>
      <c r="E165" s="132"/>
      <c r="F165" s="133"/>
      <c r="G165" s="132"/>
      <c r="H165" s="132"/>
      <c r="I165" s="136"/>
    </row>
    <row r="166" spans="1:9" ht="21" customHeight="1" x14ac:dyDescent="0.25">
      <c r="A166" s="141"/>
      <c r="B166" s="136"/>
      <c r="C166" s="136"/>
      <c r="D166" s="136"/>
      <c r="E166" s="132"/>
      <c r="F166" s="133"/>
      <c r="G166" s="132"/>
      <c r="H166" s="132"/>
      <c r="I166" s="136"/>
    </row>
    <row r="167" spans="1:9" ht="21" customHeight="1" x14ac:dyDescent="0.25">
      <c r="A167" s="141"/>
      <c r="B167" s="136"/>
      <c r="C167" s="136"/>
      <c r="D167" s="136"/>
      <c r="E167" s="132"/>
      <c r="F167" s="133"/>
      <c r="G167" s="132"/>
      <c r="H167" s="132"/>
      <c r="I167" s="136"/>
    </row>
    <row r="168" spans="1:9" ht="21" customHeight="1" x14ac:dyDescent="0.25">
      <c r="A168" s="141"/>
      <c r="B168" s="136"/>
      <c r="C168" s="136"/>
      <c r="D168" s="136"/>
      <c r="E168" s="132"/>
      <c r="F168" s="133"/>
      <c r="G168" s="132"/>
      <c r="H168" s="132"/>
      <c r="I168" s="136"/>
    </row>
    <row r="169" spans="1:9" ht="21" customHeight="1" x14ac:dyDescent="0.25">
      <c r="A169" s="141"/>
      <c r="B169" s="136"/>
      <c r="C169" s="136"/>
      <c r="D169" s="136"/>
      <c r="E169" s="132"/>
      <c r="F169" s="133"/>
      <c r="G169" s="132"/>
      <c r="H169" s="132"/>
      <c r="I169" s="136"/>
    </row>
    <row r="170" spans="1:9" ht="21" customHeight="1" x14ac:dyDescent="0.25">
      <c r="A170" s="141"/>
      <c r="B170" s="136"/>
      <c r="C170" s="136"/>
      <c r="D170" s="136"/>
      <c r="E170" s="132"/>
      <c r="F170" s="133"/>
      <c r="G170" s="132"/>
      <c r="H170" s="132"/>
      <c r="I170" s="136"/>
    </row>
    <row r="171" spans="1:9" ht="21" customHeight="1" x14ac:dyDescent="0.25">
      <c r="A171" s="141"/>
      <c r="B171" s="136"/>
      <c r="C171" s="136"/>
      <c r="D171" s="136"/>
      <c r="E171" s="132"/>
      <c r="F171" s="133"/>
      <c r="G171" s="132"/>
      <c r="H171" s="132"/>
      <c r="I171" s="136"/>
    </row>
    <row r="172" spans="1:9" ht="21" customHeight="1" x14ac:dyDescent="0.25">
      <c r="A172" s="141"/>
      <c r="B172" s="136"/>
      <c r="C172" s="136"/>
      <c r="D172" s="136"/>
      <c r="E172" s="132"/>
      <c r="F172" s="133"/>
      <c r="G172" s="132"/>
      <c r="H172" s="132"/>
      <c r="I172" s="136"/>
    </row>
    <row r="173" spans="1:9" ht="21" customHeight="1" x14ac:dyDescent="0.25">
      <c r="A173" s="141"/>
      <c r="B173" s="136"/>
      <c r="C173" s="136"/>
      <c r="D173" s="136"/>
      <c r="E173" s="132"/>
      <c r="F173" s="133"/>
      <c r="G173" s="132"/>
      <c r="H173" s="132"/>
      <c r="I173" s="136"/>
    </row>
    <row r="174" spans="1:9" ht="21" customHeight="1" x14ac:dyDescent="0.25">
      <c r="A174" s="141"/>
      <c r="B174" s="136"/>
      <c r="C174" s="136"/>
      <c r="D174" s="136"/>
      <c r="E174" s="132"/>
      <c r="F174" s="133"/>
      <c r="G174" s="132"/>
      <c r="H174" s="132"/>
      <c r="I174" s="136"/>
    </row>
    <row r="175" spans="1:9" ht="21" customHeight="1" x14ac:dyDescent="0.25">
      <c r="A175" s="141"/>
      <c r="B175" s="136"/>
      <c r="C175" s="136"/>
      <c r="D175" s="136"/>
      <c r="E175" s="132"/>
      <c r="F175" s="133"/>
      <c r="G175" s="132"/>
      <c r="H175" s="132"/>
      <c r="I175" s="136"/>
    </row>
    <row r="176" spans="1:9" ht="21" customHeight="1" x14ac:dyDescent="0.25">
      <c r="A176" s="141"/>
      <c r="B176" s="136"/>
      <c r="C176" s="136"/>
      <c r="D176" s="136"/>
      <c r="E176" s="132"/>
      <c r="F176" s="133"/>
      <c r="G176" s="132"/>
      <c r="H176" s="132"/>
      <c r="I176" s="136"/>
    </row>
    <row r="177" spans="1:9" ht="21" customHeight="1" x14ac:dyDescent="0.25">
      <c r="A177" s="141"/>
      <c r="B177" s="136"/>
      <c r="C177" s="136"/>
      <c r="D177" s="136"/>
      <c r="E177" s="132"/>
      <c r="F177" s="133"/>
      <c r="G177" s="132"/>
      <c r="H177" s="132"/>
      <c r="I177" s="136"/>
    </row>
    <row r="178" spans="1:9" ht="21" customHeight="1" x14ac:dyDescent="0.25">
      <c r="A178" s="141"/>
      <c r="B178" s="136"/>
      <c r="C178" s="136"/>
      <c r="D178" s="136"/>
      <c r="E178" s="132"/>
      <c r="F178" s="133"/>
      <c r="G178" s="132"/>
      <c r="H178" s="132"/>
      <c r="I178" s="136"/>
    </row>
    <row r="179" spans="1:9" ht="21" customHeight="1" x14ac:dyDescent="0.25">
      <c r="A179" s="141"/>
      <c r="B179" s="136"/>
      <c r="C179" s="136"/>
      <c r="D179" s="136"/>
      <c r="E179" s="132"/>
      <c r="F179" s="133"/>
      <c r="G179" s="132"/>
      <c r="H179" s="132"/>
      <c r="I179" s="136"/>
    </row>
    <row r="180" spans="1:9" ht="21" customHeight="1" x14ac:dyDescent="0.25">
      <c r="A180" s="141"/>
      <c r="B180" s="136"/>
      <c r="C180" s="136"/>
      <c r="D180" s="136"/>
      <c r="E180" s="132"/>
      <c r="F180" s="133"/>
      <c r="G180" s="132"/>
      <c r="H180" s="132"/>
      <c r="I180" s="136"/>
    </row>
    <row r="181" spans="1:9" ht="21" customHeight="1" x14ac:dyDescent="0.25">
      <c r="A181" s="141"/>
      <c r="B181" s="136"/>
      <c r="C181" s="136"/>
      <c r="D181" s="136"/>
      <c r="E181" s="132"/>
      <c r="F181" s="133"/>
      <c r="G181" s="132"/>
      <c r="H181" s="132"/>
      <c r="I181" s="136"/>
    </row>
    <row r="182" spans="1:9" ht="21" customHeight="1" x14ac:dyDescent="0.25">
      <c r="A182" s="141"/>
      <c r="B182" s="136"/>
      <c r="C182" s="136"/>
      <c r="D182" s="136"/>
      <c r="E182" s="132"/>
      <c r="F182" s="133"/>
      <c r="G182" s="132"/>
      <c r="H182" s="132"/>
      <c r="I182" s="136"/>
    </row>
    <row r="183" spans="1:9" ht="21" customHeight="1" x14ac:dyDescent="0.25">
      <c r="A183" s="141"/>
      <c r="B183" s="136"/>
      <c r="C183" s="136"/>
      <c r="D183" s="136"/>
      <c r="E183" s="132"/>
      <c r="F183" s="133"/>
      <c r="G183" s="132"/>
      <c r="H183" s="132"/>
      <c r="I183" s="136"/>
    </row>
    <row r="184" spans="1:9" ht="21" customHeight="1" x14ac:dyDescent="0.25">
      <c r="A184" s="141"/>
      <c r="B184" s="136"/>
      <c r="C184" s="136"/>
      <c r="D184" s="136"/>
      <c r="E184" s="132"/>
      <c r="F184" s="133"/>
      <c r="G184" s="132"/>
      <c r="H184" s="132"/>
      <c r="I184" s="136"/>
    </row>
    <row r="185" spans="1:9" ht="21" customHeight="1" x14ac:dyDescent="0.25">
      <c r="A185" s="141"/>
      <c r="B185" s="136"/>
      <c r="C185" s="136"/>
      <c r="D185" s="136"/>
      <c r="E185" s="132"/>
      <c r="F185" s="133"/>
      <c r="G185" s="132"/>
      <c r="H185" s="132"/>
      <c r="I185" s="136"/>
    </row>
    <row r="186" spans="1:9" ht="21" customHeight="1" x14ac:dyDescent="0.25">
      <c r="A186" s="141"/>
      <c r="B186" s="136"/>
      <c r="C186" s="136"/>
      <c r="D186" s="136"/>
      <c r="E186" s="132"/>
      <c r="F186" s="133"/>
      <c r="G186" s="132"/>
      <c r="H186" s="132"/>
      <c r="I186" s="136"/>
    </row>
    <row r="187" spans="1:9" ht="21" customHeight="1" x14ac:dyDescent="0.25">
      <c r="A187" s="141"/>
      <c r="B187" s="136"/>
      <c r="C187" s="136"/>
      <c r="D187" s="136"/>
      <c r="E187" s="132"/>
      <c r="F187" s="133"/>
      <c r="G187" s="132"/>
      <c r="H187" s="132"/>
      <c r="I187" s="136"/>
    </row>
    <row r="188" spans="1:9" ht="21" customHeight="1" x14ac:dyDescent="0.25">
      <c r="A188" s="141"/>
      <c r="B188" s="136"/>
      <c r="C188" s="136"/>
      <c r="D188" s="136"/>
      <c r="E188" s="132"/>
      <c r="F188" s="133"/>
      <c r="G188" s="132"/>
      <c r="H188" s="132"/>
      <c r="I188" s="136"/>
    </row>
    <row r="189" spans="1:9" ht="21" customHeight="1" x14ac:dyDescent="0.25">
      <c r="A189" s="141"/>
      <c r="B189" s="136"/>
      <c r="C189" s="136"/>
      <c r="D189" s="136"/>
      <c r="E189" s="132"/>
      <c r="F189" s="133"/>
      <c r="G189" s="132"/>
      <c r="H189" s="132"/>
      <c r="I189" s="136"/>
    </row>
    <row r="190" spans="1:9" ht="21" customHeight="1" x14ac:dyDescent="0.25">
      <c r="A190" s="141"/>
      <c r="B190" s="136"/>
      <c r="C190" s="136"/>
      <c r="D190" s="136"/>
      <c r="E190" s="132"/>
      <c r="F190" s="133"/>
      <c r="G190" s="132"/>
      <c r="H190" s="132"/>
      <c r="I190" s="136"/>
    </row>
    <row r="191" spans="1:9" ht="21" customHeight="1" x14ac:dyDescent="0.25">
      <c r="A191" s="141"/>
      <c r="B191" s="136"/>
      <c r="C191" s="136"/>
      <c r="D191" s="136"/>
      <c r="E191" s="132"/>
      <c r="F191" s="133"/>
      <c r="G191" s="132"/>
      <c r="H191" s="132"/>
      <c r="I191" s="136"/>
    </row>
    <row r="192" spans="1:9" ht="21" customHeight="1" x14ac:dyDescent="0.25">
      <c r="A192" s="141"/>
      <c r="B192" s="136"/>
      <c r="C192" s="136"/>
      <c r="D192" s="136"/>
      <c r="E192" s="132"/>
      <c r="F192" s="133"/>
      <c r="G192" s="132"/>
      <c r="H192" s="132"/>
      <c r="I192" s="136"/>
    </row>
    <row r="193" spans="1:9" ht="21" customHeight="1" x14ac:dyDescent="0.25">
      <c r="A193" s="141"/>
      <c r="B193" s="136"/>
      <c r="C193" s="136"/>
      <c r="D193" s="136"/>
      <c r="E193" s="132"/>
      <c r="F193" s="133"/>
      <c r="G193" s="132"/>
      <c r="H193" s="132"/>
      <c r="I193" s="136"/>
    </row>
    <row r="194" spans="1:9" ht="21" customHeight="1" x14ac:dyDescent="0.25">
      <c r="A194" s="141"/>
      <c r="B194" s="136"/>
      <c r="C194" s="136"/>
      <c r="D194" s="136"/>
      <c r="E194" s="132"/>
      <c r="F194" s="133"/>
      <c r="G194" s="132"/>
      <c r="H194" s="132"/>
      <c r="I194" s="136"/>
    </row>
    <row r="195" spans="1:9" ht="21" customHeight="1" x14ac:dyDescent="0.25">
      <c r="A195" s="141"/>
      <c r="B195" s="136"/>
      <c r="C195" s="136"/>
      <c r="D195" s="136"/>
      <c r="E195" s="132"/>
      <c r="F195" s="133"/>
      <c r="G195" s="132"/>
      <c r="H195" s="132"/>
      <c r="I195" s="136"/>
    </row>
    <row r="196" spans="1:9" ht="21" customHeight="1" x14ac:dyDescent="0.25">
      <c r="A196" s="141"/>
      <c r="B196" s="136"/>
      <c r="C196" s="136"/>
      <c r="D196" s="136"/>
      <c r="E196" s="132"/>
      <c r="F196" s="133"/>
      <c r="G196" s="132"/>
      <c r="H196" s="132"/>
      <c r="I196" s="136"/>
    </row>
    <row r="197" spans="1:9" ht="21" customHeight="1" x14ac:dyDescent="0.25">
      <c r="A197" s="141"/>
      <c r="B197" s="136"/>
      <c r="C197" s="136"/>
      <c r="D197" s="136"/>
      <c r="E197" s="132"/>
      <c r="F197" s="133"/>
      <c r="G197" s="132"/>
      <c r="H197" s="132"/>
      <c r="I197" s="136"/>
    </row>
    <row r="198" spans="1:9" ht="21" customHeight="1" x14ac:dyDescent="0.25">
      <c r="A198" s="141"/>
      <c r="B198" s="136"/>
      <c r="C198" s="136"/>
      <c r="D198" s="136"/>
      <c r="E198" s="132"/>
      <c r="F198" s="133"/>
      <c r="G198" s="132"/>
      <c r="H198" s="132"/>
      <c r="I198" s="136"/>
    </row>
    <row r="199" spans="1:9" ht="21" customHeight="1" x14ac:dyDescent="0.25">
      <c r="A199" s="141"/>
      <c r="B199" s="136"/>
      <c r="C199" s="136"/>
      <c r="D199" s="136"/>
      <c r="E199" s="132"/>
      <c r="F199" s="133"/>
      <c r="G199" s="132"/>
      <c r="H199" s="132"/>
      <c r="I199" s="136"/>
    </row>
    <row r="200" spans="1:9" ht="21" customHeight="1" x14ac:dyDescent="0.25">
      <c r="A200" s="141"/>
      <c r="B200" s="136"/>
      <c r="C200" s="136"/>
      <c r="D200" s="136"/>
      <c r="E200" s="132"/>
      <c r="F200" s="133"/>
      <c r="G200" s="132"/>
      <c r="H200" s="132"/>
      <c r="I200" s="136"/>
    </row>
    <row r="201" spans="1:9" ht="21" customHeight="1" x14ac:dyDescent="0.25">
      <c r="A201" s="141"/>
      <c r="B201" s="136"/>
      <c r="C201" s="136"/>
      <c r="D201" s="136"/>
      <c r="E201" s="132"/>
      <c r="F201" s="133"/>
      <c r="G201" s="132"/>
      <c r="H201" s="132"/>
      <c r="I201" s="136"/>
    </row>
    <row r="202" spans="1:9" ht="21" customHeight="1" x14ac:dyDescent="0.25">
      <c r="A202" s="141"/>
      <c r="B202" s="136"/>
      <c r="C202" s="136"/>
      <c r="D202" s="136"/>
      <c r="E202" s="132"/>
      <c r="F202" s="133"/>
      <c r="G202" s="132"/>
      <c r="H202" s="132"/>
      <c r="I202" s="136"/>
    </row>
    <row r="203" spans="1:9" ht="21" customHeight="1" x14ac:dyDescent="0.25">
      <c r="A203" s="141"/>
      <c r="B203" s="136"/>
      <c r="C203" s="136"/>
      <c r="D203" s="136"/>
      <c r="E203" s="132"/>
      <c r="F203" s="133"/>
      <c r="G203" s="132"/>
      <c r="H203" s="132"/>
      <c r="I203" s="136"/>
    </row>
    <row r="204" spans="1:9" ht="21" customHeight="1" x14ac:dyDescent="0.25">
      <c r="A204" s="141"/>
      <c r="B204" s="136"/>
      <c r="C204" s="136"/>
      <c r="D204" s="136"/>
      <c r="E204" s="132"/>
      <c r="F204" s="133"/>
      <c r="G204" s="132"/>
      <c r="H204" s="132"/>
      <c r="I204" s="136"/>
    </row>
    <row r="205" spans="1:9" ht="21" customHeight="1" x14ac:dyDescent="0.25">
      <c r="A205" s="141"/>
      <c r="B205" s="136"/>
      <c r="C205" s="136"/>
      <c r="D205" s="136"/>
      <c r="E205" s="132"/>
      <c r="F205" s="133"/>
      <c r="G205" s="132"/>
      <c r="H205" s="132"/>
      <c r="I205" s="136"/>
    </row>
    <row r="206" spans="1:9" ht="21" customHeight="1" x14ac:dyDescent="0.25">
      <c r="A206" s="141"/>
      <c r="B206" s="136"/>
      <c r="C206" s="136"/>
      <c r="D206" s="136"/>
      <c r="E206" s="132"/>
      <c r="F206" s="133"/>
      <c r="G206" s="132"/>
      <c r="H206" s="132"/>
      <c r="I206" s="136"/>
    </row>
    <row r="207" spans="1:9" ht="21" customHeight="1" x14ac:dyDescent="0.25">
      <c r="A207" s="141"/>
      <c r="B207" s="136"/>
      <c r="C207" s="136"/>
      <c r="D207" s="136"/>
      <c r="E207" s="132"/>
      <c r="F207" s="133"/>
      <c r="G207" s="132"/>
      <c r="H207" s="132"/>
      <c r="I207" s="136"/>
    </row>
    <row r="208" spans="1:9" ht="21" customHeight="1" x14ac:dyDescent="0.25">
      <c r="A208" s="141"/>
      <c r="B208" s="136"/>
      <c r="C208" s="136"/>
      <c r="D208" s="136"/>
      <c r="E208" s="132"/>
      <c r="F208" s="133"/>
      <c r="G208" s="132"/>
      <c r="H208" s="132"/>
      <c r="I208" s="136"/>
    </row>
    <row r="209" spans="1:9" ht="21" customHeight="1" x14ac:dyDescent="0.25">
      <c r="A209" s="141"/>
      <c r="B209" s="136"/>
      <c r="C209" s="136"/>
      <c r="D209" s="136"/>
      <c r="E209" s="132"/>
      <c r="F209" s="133"/>
      <c r="G209" s="132"/>
      <c r="H209" s="132"/>
      <c r="I209" s="136"/>
    </row>
    <row r="210" spans="1:9" ht="21" customHeight="1" x14ac:dyDescent="0.25">
      <c r="A210" s="141"/>
      <c r="B210" s="136"/>
      <c r="C210" s="136"/>
      <c r="D210" s="136"/>
      <c r="E210" s="132"/>
      <c r="F210" s="133"/>
      <c r="G210" s="132"/>
      <c r="H210" s="132"/>
      <c r="I210" s="136"/>
    </row>
    <row r="211" spans="1:9" ht="21" customHeight="1" x14ac:dyDescent="0.25">
      <c r="A211" s="141"/>
      <c r="B211" s="136"/>
      <c r="C211" s="136"/>
      <c r="D211" s="136"/>
      <c r="E211" s="132"/>
      <c r="F211" s="133"/>
      <c r="G211" s="132"/>
      <c r="H211" s="132"/>
      <c r="I211" s="136"/>
    </row>
    <row r="212" spans="1:9" ht="21" customHeight="1" x14ac:dyDescent="0.25">
      <c r="A212" s="141"/>
      <c r="B212" s="136"/>
      <c r="C212" s="136"/>
      <c r="D212" s="136"/>
      <c r="E212" s="132"/>
      <c r="F212" s="133"/>
      <c r="G212" s="132"/>
      <c r="H212" s="132"/>
      <c r="I212" s="136"/>
    </row>
    <row r="213" spans="1:9" ht="21" customHeight="1" x14ac:dyDescent="0.25">
      <c r="A213" s="141"/>
      <c r="B213" s="136"/>
      <c r="C213" s="136"/>
      <c r="D213" s="136"/>
      <c r="E213" s="132"/>
      <c r="F213" s="133"/>
      <c r="G213" s="132"/>
      <c r="H213" s="132"/>
      <c r="I213" s="136"/>
    </row>
    <row r="214" spans="1:9" ht="21" customHeight="1" x14ac:dyDescent="0.25">
      <c r="A214" s="141"/>
      <c r="B214" s="136"/>
      <c r="C214" s="136"/>
      <c r="D214" s="136"/>
      <c r="E214" s="132"/>
      <c r="F214" s="133"/>
      <c r="G214" s="132"/>
      <c r="H214" s="132"/>
      <c r="I214" s="136"/>
    </row>
    <row r="215" spans="1:9" ht="21" customHeight="1" x14ac:dyDescent="0.25">
      <c r="A215" s="141"/>
      <c r="B215" s="136"/>
      <c r="C215" s="136"/>
      <c r="D215" s="136"/>
      <c r="E215" s="132"/>
      <c r="F215" s="133"/>
      <c r="G215" s="132"/>
      <c r="H215" s="132"/>
      <c r="I215" s="136"/>
    </row>
    <row r="216" spans="1:9" ht="21" customHeight="1" x14ac:dyDescent="0.25">
      <c r="A216" s="141"/>
      <c r="B216" s="136"/>
      <c r="C216" s="136"/>
      <c r="D216" s="136"/>
      <c r="E216" s="132"/>
      <c r="F216" s="133"/>
      <c r="G216" s="132"/>
      <c r="H216" s="132"/>
      <c r="I216" s="136"/>
    </row>
    <row r="217" spans="1:9" ht="21" customHeight="1" x14ac:dyDescent="0.25">
      <c r="A217" s="141"/>
      <c r="B217" s="136"/>
      <c r="C217" s="136"/>
      <c r="D217" s="136"/>
      <c r="E217" s="132"/>
      <c r="F217" s="133"/>
      <c r="G217" s="132"/>
      <c r="H217" s="132"/>
      <c r="I217" s="136"/>
    </row>
    <row r="218" spans="1:9" ht="21" customHeight="1" x14ac:dyDescent="0.25">
      <c r="A218" s="141"/>
      <c r="B218" s="136"/>
      <c r="C218" s="136"/>
      <c r="D218" s="136"/>
      <c r="E218" s="132"/>
      <c r="F218" s="133"/>
      <c r="G218" s="132"/>
      <c r="H218" s="132"/>
      <c r="I218" s="136"/>
    </row>
    <row r="219" spans="1:9" ht="21" customHeight="1" x14ac:dyDescent="0.25">
      <c r="A219" s="141"/>
      <c r="B219" s="136"/>
      <c r="C219" s="136"/>
      <c r="D219" s="136"/>
      <c r="E219" s="132"/>
      <c r="F219" s="133"/>
      <c r="G219" s="132"/>
      <c r="H219" s="132"/>
      <c r="I219" s="136"/>
    </row>
    <row r="220" spans="1:9" ht="21" customHeight="1" x14ac:dyDescent="0.25">
      <c r="A220" s="141"/>
      <c r="B220" s="136"/>
      <c r="C220" s="136"/>
      <c r="D220" s="136"/>
      <c r="E220" s="132"/>
      <c r="F220" s="133"/>
      <c r="G220" s="132"/>
      <c r="H220" s="132"/>
      <c r="I220" s="136"/>
    </row>
    <row r="221" spans="1:9" ht="21" customHeight="1" x14ac:dyDescent="0.25">
      <c r="A221" s="141"/>
      <c r="B221" s="136"/>
      <c r="C221" s="136"/>
      <c r="D221" s="136"/>
      <c r="E221" s="132"/>
      <c r="F221" s="133"/>
      <c r="G221" s="132"/>
      <c r="H221" s="132"/>
      <c r="I221" s="136"/>
    </row>
    <row r="222" spans="1:9" ht="21" customHeight="1" x14ac:dyDescent="0.25">
      <c r="A222" s="141"/>
      <c r="B222" s="136"/>
      <c r="C222" s="136"/>
      <c r="D222" s="136"/>
      <c r="E222" s="132"/>
      <c r="F222" s="133"/>
      <c r="G222" s="132"/>
      <c r="H222" s="132"/>
      <c r="I222" s="136"/>
    </row>
    <row r="223" spans="1:9" ht="21" customHeight="1" x14ac:dyDescent="0.25">
      <c r="A223" s="141"/>
      <c r="B223" s="136"/>
      <c r="C223" s="136"/>
      <c r="D223" s="136"/>
      <c r="E223" s="132"/>
      <c r="F223" s="133"/>
      <c r="G223" s="132"/>
      <c r="H223" s="132"/>
      <c r="I223" s="136"/>
    </row>
    <row r="224" spans="1:9" ht="21" customHeight="1" x14ac:dyDescent="0.25">
      <c r="A224" s="141"/>
      <c r="B224" s="136"/>
      <c r="C224" s="136"/>
      <c r="D224" s="136"/>
      <c r="E224" s="132"/>
      <c r="F224" s="133"/>
      <c r="G224" s="132"/>
      <c r="H224" s="132"/>
      <c r="I224" s="136"/>
    </row>
    <row r="225" spans="1:9" ht="21" customHeight="1" x14ac:dyDescent="0.25">
      <c r="A225" s="141"/>
      <c r="B225" s="136"/>
      <c r="C225" s="136"/>
      <c r="D225" s="136"/>
      <c r="E225" s="132"/>
      <c r="F225" s="133"/>
      <c r="G225" s="132"/>
      <c r="H225" s="132"/>
      <c r="I225" s="136"/>
    </row>
    <row r="226" spans="1:9" ht="21" customHeight="1" x14ac:dyDescent="0.25">
      <c r="H226" s="137">
        <f>SUM(H2:H15)</f>
        <v>31639886</v>
      </c>
    </row>
    <row r="227" spans="1:9" ht="21" customHeight="1" x14ac:dyDescent="0.25"/>
    <row r="228" spans="1:9" ht="21" customHeight="1" x14ac:dyDescent="0.25"/>
    <row r="229" spans="1:9" ht="21" customHeight="1" x14ac:dyDescent="0.25"/>
    <row r="230" spans="1:9" ht="21" customHeight="1" x14ac:dyDescent="0.25"/>
    <row r="231" spans="1:9" ht="21" customHeight="1" x14ac:dyDescent="0.25"/>
    <row r="232" spans="1:9" ht="21" customHeight="1" x14ac:dyDescent="0.25"/>
    <row r="233" spans="1:9" ht="21" customHeight="1" x14ac:dyDescent="0.25"/>
    <row r="234" spans="1:9" ht="21" customHeight="1" x14ac:dyDescent="0.25"/>
  </sheetData>
  <conditionalFormatting sqref="B16:B71">
    <cfRule type="duplicateValues" dxfId="7" priority="1"/>
    <cfRule type="duplicateValues" dxfId="6" priority="2"/>
  </conditionalFormatting>
  <conditionalFormatting sqref="D1">
    <cfRule type="duplicateValues" dxfId="5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9"/>
  <sheetViews>
    <sheetView topLeftCell="A46" workbookViewId="0">
      <selection activeCell="G73" sqref="G73"/>
    </sheetView>
  </sheetViews>
  <sheetFormatPr defaultRowHeight="12.75" x14ac:dyDescent="0.2"/>
  <cols>
    <col min="1" max="1" width="11.42578125" style="167" customWidth="1"/>
    <col min="2" max="2" width="12.140625" style="167" customWidth="1"/>
    <col min="3" max="3" width="11.7109375" style="167" customWidth="1"/>
    <col min="4" max="4" width="86.85546875" style="167" customWidth="1"/>
    <col min="5" max="5" width="12.7109375" style="167" customWidth="1"/>
    <col min="6" max="6" width="9.28515625" style="167" bestFit="1" customWidth="1"/>
    <col min="7" max="7" width="9.85546875" style="167" bestFit="1" customWidth="1"/>
    <col min="8" max="8" width="12.7109375" style="167" bestFit="1" customWidth="1"/>
    <col min="9" max="9" width="67.85546875" style="167" bestFit="1" customWidth="1"/>
    <col min="10" max="10" width="16.140625" style="176" bestFit="1" customWidth="1"/>
    <col min="11" max="11" width="0.140625" style="167" customWidth="1"/>
    <col min="12" max="13" width="9.140625" style="167"/>
    <col min="14" max="14" width="12.5703125" style="167" bestFit="1" customWidth="1"/>
    <col min="15" max="16384" width="9.140625" style="167"/>
  </cols>
  <sheetData>
    <row r="1" spans="1:12" ht="38.25" x14ac:dyDescent="0.2">
      <c r="A1" s="162" t="s">
        <v>10</v>
      </c>
      <c r="B1" s="163" t="s">
        <v>11</v>
      </c>
      <c r="C1" s="163" t="s">
        <v>18</v>
      </c>
      <c r="D1" s="163" t="s">
        <v>19</v>
      </c>
      <c r="E1" s="164" t="s">
        <v>20</v>
      </c>
      <c r="F1" s="165" t="s">
        <v>21</v>
      </c>
      <c r="G1" s="164" t="s">
        <v>0</v>
      </c>
      <c r="H1" s="164" t="s">
        <v>22</v>
      </c>
      <c r="I1" s="163" t="s">
        <v>23</v>
      </c>
      <c r="J1" s="166" t="s">
        <v>24</v>
      </c>
    </row>
    <row r="2" spans="1:12" x14ac:dyDescent="0.2">
      <c r="A2" s="168">
        <v>46113</v>
      </c>
      <c r="B2" s="169" t="s">
        <v>445</v>
      </c>
      <c r="C2" s="170" t="s">
        <v>334</v>
      </c>
      <c r="D2" s="167" t="s">
        <v>464</v>
      </c>
      <c r="E2" s="171">
        <v>4440052</v>
      </c>
      <c r="F2" s="172">
        <v>0.08</v>
      </c>
      <c r="G2" s="171">
        <f t="shared" ref="G2:G18" si="0">E2*F2</f>
        <v>355204.16000000003</v>
      </c>
      <c r="H2" s="171">
        <f t="shared" ref="H2:H18" si="1">E2+G2</f>
        <v>4795256.16</v>
      </c>
      <c r="I2" s="167" t="s">
        <v>16</v>
      </c>
      <c r="J2" s="173" t="s">
        <v>26</v>
      </c>
      <c r="K2" s="174"/>
      <c r="L2" s="173"/>
    </row>
    <row r="3" spans="1:12" x14ac:dyDescent="0.2">
      <c r="A3" s="168">
        <v>46113</v>
      </c>
      <c r="B3" s="169" t="s">
        <v>446</v>
      </c>
      <c r="C3" s="170" t="s">
        <v>334</v>
      </c>
      <c r="D3" s="167" t="s">
        <v>465</v>
      </c>
      <c r="E3" s="171">
        <v>42057</v>
      </c>
      <c r="F3" s="172">
        <v>0.08</v>
      </c>
      <c r="G3" s="171">
        <f t="shared" si="0"/>
        <v>3364.56</v>
      </c>
      <c r="H3" s="171">
        <f t="shared" si="1"/>
        <v>45421.56</v>
      </c>
      <c r="I3" s="167" t="s">
        <v>14</v>
      </c>
      <c r="J3" s="173" t="s">
        <v>27</v>
      </c>
      <c r="K3" s="174"/>
      <c r="L3" s="173"/>
    </row>
    <row r="4" spans="1:12" x14ac:dyDescent="0.2">
      <c r="A4" s="168">
        <v>46116</v>
      </c>
      <c r="B4" s="169" t="s">
        <v>447</v>
      </c>
      <c r="C4" s="170" t="s">
        <v>334</v>
      </c>
      <c r="D4" s="167" t="s">
        <v>466</v>
      </c>
      <c r="E4" s="171">
        <v>4452363</v>
      </c>
      <c r="F4" s="172">
        <v>0.08</v>
      </c>
      <c r="G4" s="171">
        <f t="shared" si="0"/>
        <v>356189.04</v>
      </c>
      <c r="H4" s="171">
        <f t="shared" si="1"/>
        <v>4808552.04</v>
      </c>
      <c r="I4" s="167" t="s">
        <v>16</v>
      </c>
      <c r="J4" s="173" t="s">
        <v>26</v>
      </c>
      <c r="K4" s="174"/>
      <c r="L4" s="173"/>
    </row>
    <row r="5" spans="1:12" x14ac:dyDescent="0.2">
      <c r="A5" s="168">
        <v>46116</v>
      </c>
      <c r="B5" s="169" t="s">
        <v>448</v>
      </c>
      <c r="C5" s="170" t="s">
        <v>334</v>
      </c>
      <c r="D5" s="167" t="s">
        <v>467</v>
      </c>
      <c r="E5" s="171">
        <v>67020</v>
      </c>
      <c r="F5" s="172">
        <v>0.08</v>
      </c>
      <c r="G5" s="171">
        <f t="shared" si="0"/>
        <v>5361.6</v>
      </c>
      <c r="H5" s="171">
        <f t="shared" si="1"/>
        <v>72381.600000000006</v>
      </c>
      <c r="I5" s="167" t="s">
        <v>14</v>
      </c>
      <c r="J5" s="173" t="s">
        <v>27</v>
      </c>
      <c r="K5" s="174"/>
      <c r="L5" s="173"/>
    </row>
    <row r="6" spans="1:12" x14ac:dyDescent="0.2">
      <c r="A6" s="168">
        <v>46120</v>
      </c>
      <c r="B6" s="169" t="s">
        <v>449</v>
      </c>
      <c r="C6" s="170" t="s">
        <v>334</v>
      </c>
      <c r="D6" s="167" t="s">
        <v>468</v>
      </c>
      <c r="E6" s="171">
        <v>2757715</v>
      </c>
      <c r="F6" s="172">
        <v>0.08</v>
      </c>
      <c r="G6" s="171">
        <f t="shared" si="0"/>
        <v>220617.2</v>
      </c>
      <c r="H6" s="171">
        <f t="shared" si="1"/>
        <v>2978332.2</v>
      </c>
      <c r="I6" s="167" t="s">
        <v>16</v>
      </c>
      <c r="J6" s="173" t="s">
        <v>26</v>
      </c>
      <c r="K6" s="174"/>
      <c r="L6" s="173"/>
    </row>
    <row r="7" spans="1:12" x14ac:dyDescent="0.2">
      <c r="A7" s="168">
        <v>46120</v>
      </c>
      <c r="B7" s="169" t="s">
        <v>450</v>
      </c>
      <c r="C7" s="170" t="s">
        <v>334</v>
      </c>
      <c r="D7" s="167" t="s">
        <v>469</v>
      </c>
      <c r="E7" s="171">
        <v>44680</v>
      </c>
      <c r="F7" s="172">
        <v>0.08</v>
      </c>
      <c r="G7" s="171">
        <f t="shared" si="0"/>
        <v>3574.4</v>
      </c>
      <c r="H7" s="171">
        <f t="shared" si="1"/>
        <v>48254.400000000001</v>
      </c>
      <c r="I7" s="167" t="s">
        <v>14</v>
      </c>
      <c r="J7" s="173" t="s">
        <v>27</v>
      </c>
      <c r="K7" s="174"/>
      <c r="L7" s="173"/>
    </row>
    <row r="8" spans="1:12" x14ac:dyDescent="0.2">
      <c r="A8" s="168">
        <v>46123</v>
      </c>
      <c r="B8" s="169" t="s">
        <v>451</v>
      </c>
      <c r="C8" s="170" t="s">
        <v>334</v>
      </c>
      <c r="D8" s="167" t="s">
        <v>470</v>
      </c>
      <c r="E8" s="171">
        <v>5079065</v>
      </c>
      <c r="F8" s="172">
        <v>0.08</v>
      </c>
      <c r="G8" s="171">
        <f t="shared" si="0"/>
        <v>406325.2</v>
      </c>
      <c r="H8" s="171">
        <f t="shared" si="1"/>
        <v>5485390.2000000002</v>
      </c>
      <c r="I8" s="167" t="s">
        <v>16</v>
      </c>
      <c r="J8" s="173" t="s">
        <v>26</v>
      </c>
      <c r="K8" s="174"/>
      <c r="L8" s="173"/>
    </row>
    <row r="9" spans="1:12" x14ac:dyDescent="0.2">
      <c r="A9" s="168">
        <v>46123</v>
      </c>
      <c r="B9" s="169" t="s">
        <v>452</v>
      </c>
      <c r="C9" s="170" t="s">
        <v>334</v>
      </c>
      <c r="D9" s="167" t="s">
        <v>471</v>
      </c>
      <c r="E9" s="171">
        <v>171818</v>
      </c>
      <c r="F9" s="172">
        <v>0.08</v>
      </c>
      <c r="G9" s="171">
        <f t="shared" si="0"/>
        <v>13745.44</v>
      </c>
      <c r="H9" s="171">
        <f t="shared" si="1"/>
        <v>185563.44</v>
      </c>
      <c r="I9" s="167" t="s">
        <v>14</v>
      </c>
      <c r="J9" s="173" t="s">
        <v>27</v>
      </c>
      <c r="K9" s="174"/>
      <c r="L9" s="173"/>
    </row>
    <row r="10" spans="1:12" x14ac:dyDescent="0.2">
      <c r="A10" s="168">
        <v>46127</v>
      </c>
      <c r="B10" s="169" t="s">
        <v>453</v>
      </c>
      <c r="C10" s="170" t="s">
        <v>334</v>
      </c>
      <c r="D10" s="167" t="s">
        <v>472</v>
      </c>
      <c r="E10" s="171">
        <v>1996964</v>
      </c>
      <c r="F10" s="172">
        <v>0.08</v>
      </c>
      <c r="G10" s="171">
        <f t="shared" si="0"/>
        <v>159757.12</v>
      </c>
      <c r="H10" s="171">
        <f t="shared" si="1"/>
        <v>2156721.12</v>
      </c>
      <c r="I10" s="167" t="s">
        <v>16</v>
      </c>
      <c r="J10" s="173" t="s">
        <v>26</v>
      </c>
      <c r="K10" s="174"/>
      <c r="L10" s="173"/>
    </row>
    <row r="11" spans="1:12" x14ac:dyDescent="0.2">
      <c r="A11" s="168">
        <v>46127</v>
      </c>
      <c r="B11" s="169" t="s">
        <v>454</v>
      </c>
      <c r="C11" s="170" t="s">
        <v>334</v>
      </c>
      <c r="D11" s="167" t="s">
        <v>473</v>
      </c>
      <c r="E11" s="171">
        <v>460428</v>
      </c>
      <c r="F11" s="172">
        <v>0.08</v>
      </c>
      <c r="G11" s="171">
        <f t="shared" si="0"/>
        <v>36834.239999999998</v>
      </c>
      <c r="H11" s="171">
        <f t="shared" si="1"/>
        <v>497262.24</v>
      </c>
      <c r="I11" s="167" t="s">
        <v>14</v>
      </c>
      <c r="J11" s="173" t="s">
        <v>27</v>
      </c>
      <c r="K11" s="174"/>
      <c r="L11" s="173"/>
    </row>
    <row r="12" spans="1:12" x14ac:dyDescent="0.2">
      <c r="A12" s="168">
        <v>46130</v>
      </c>
      <c r="B12" s="169" t="s">
        <v>455</v>
      </c>
      <c r="C12" s="170" t="s">
        <v>334</v>
      </c>
      <c r="D12" s="167" t="s">
        <v>474</v>
      </c>
      <c r="E12" s="171">
        <v>3298246</v>
      </c>
      <c r="F12" s="172">
        <v>0.08</v>
      </c>
      <c r="G12" s="171">
        <f t="shared" si="0"/>
        <v>263859.68</v>
      </c>
      <c r="H12" s="171">
        <f t="shared" si="1"/>
        <v>3562105.68</v>
      </c>
      <c r="I12" s="167" t="s">
        <v>16</v>
      </c>
      <c r="J12" s="173" t="s">
        <v>26</v>
      </c>
      <c r="K12" s="174"/>
      <c r="L12" s="173"/>
    </row>
    <row r="13" spans="1:12" x14ac:dyDescent="0.2">
      <c r="A13" s="168">
        <v>46130</v>
      </c>
      <c r="B13" s="169" t="s">
        <v>456</v>
      </c>
      <c r="C13" s="170" t="s">
        <v>334</v>
      </c>
      <c r="D13" s="167" t="s">
        <v>475</v>
      </c>
      <c r="E13" s="171">
        <v>47360</v>
      </c>
      <c r="F13" s="172">
        <v>0.08</v>
      </c>
      <c r="G13" s="171">
        <f t="shared" si="0"/>
        <v>3788.8</v>
      </c>
      <c r="H13" s="171">
        <f t="shared" si="1"/>
        <v>51148.800000000003</v>
      </c>
      <c r="I13" s="167" t="s">
        <v>14</v>
      </c>
      <c r="J13" s="173" t="s">
        <v>27</v>
      </c>
      <c r="K13" s="174"/>
      <c r="L13" s="173"/>
    </row>
    <row r="14" spans="1:12" x14ac:dyDescent="0.2">
      <c r="A14" s="168">
        <v>46133</v>
      </c>
      <c r="B14" s="169" t="s">
        <v>457</v>
      </c>
      <c r="C14" s="170" t="s">
        <v>334</v>
      </c>
      <c r="D14" s="167" t="s">
        <v>476</v>
      </c>
      <c r="E14" s="171">
        <v>118302</v>
      </c>
      <c r="F14" s="172">
        <v>0.08</v>
      </c>
      <c r="G14" s="171">
        <f t="shared" si="0"/>
        <v>9464.16</v>
      </c>
      <c r="H14" s="171">
        <f t="shared" si="1"/>
        <v>127766.16</v>
      </c>
      <c r="I14" s="167" t="s">
        <v>17</v>
      </c>
      <c r="J14" s="173" t="s">
        <v>28</v>
      </c>
      <c r="K14" s="174"/>
      <c r="L14" s="173"/>
    </row>
    <row r="15" spans="1:12" x14ac:dyDescent="0.2">
      <c r="A15" s="168">
        <v>46141</v>
      </c>
      <c r="B15" s="169" t="s">
        <v>458</v>
      </c>
      <c r="C15" s="170" t="s">
        <v>334</v>
      </c>
      <c r="D15" s="167" t="s">
        <v>477</v>
      </c>
      <c r="E15" s="171">
        <v>6464408</v>
      </c>
      <c r="F15" s="172">
        <v>0.08</v>
      </c>
      <c r="G15" s="171">
        <f t="shared" si="0"/>
        <v>517152.64</v>
      </c>
      <c r="H15" s="171">
        <f t="shared" si="1"/>
        <v>6981560.6399999997</v>
      </c>
      <c r="I15" s="167" t="s">
        <v>16</v>
      </c>
      <c r="J15" s="173" t="s">
        <v>26</v>
      </c>
      <c r="K15" s="174"/>
      <c r="L15" s="173"/>
    </row>
    <row r="16" spans="1:12" x14ac:dyDescent="0.2">
      <c r="A16" s="168">
        <v>46141</v>
      </c>
      <c r="B16" s="169" t="s">
        <v>459</v>
      </c>
      <c r="C16" s="170" t="s">
        <v>334</v>
      </c>
      <c r="D16" s="167" t="s">
        <v>478</v>
      </c>
      <c r="E16" s="171">
        <v>452502</v>
      </c>
      <c r="F16" s="172">
        <v>0.08</v>
      </c>
      <c r="G16" s="171">
        <f t="shared" si="0"/>
        <v>36200.160000000003</v>
      </c>
      <c r="H16" s="171">
        <f t="shared" si="1"/>
        <v>488702.16000000003</v>
      </c>
      <c r="I16" s="167" t="s">
        <v>14</v>
      </c>
      <c r="J16" s="173" t="s">
        <v>27</v>
      </c>
      <c r="K16" s="174"/>
      <c r="L16" s="173"/>
    </row>
    <row r="17" spans="1:13" x14ac:dyDescent="0.2">
      <c r="A17" s="168">
        <v>46141</v>
      </c>
      <c r="B17" s="169" t="s">
        <v>460</v>
      </c>
      <c r="C17" s="170" t="s">
        <v>334</v>
      </c>
      <c r="D17" s="167" t="s">
        <v>479</v>
      </c>
      <c r="E17" s="171">
        <v>3922101</v>
      </c>
      <c r="F17" s="172">
        <v>0.08</v>
      </c>
      <c r="G17" s="171">
        <f t="shared" si="0"/>
        <v>313768.08</v>
      </c>
      <c r="H17" s="171">
        <f t="shared" si="1"/>
        <v>4235869.08</v>
      </c>
      <c r="I17" s="167" t="s">
        <v>16</v>
      </c>
      <c r="J17" s="173" t="s">
        <v>26</v>
      </c>
      <c r="K17" s="174"/>
      <c r="L17" s="173"/>
    </row>
    <row r="18" spans="1:13" x14ac:dyDescent="0.2">
      <c r="A18" s="168">
        <v>46141</v>
      </c>
      <c r="B18" s="169" t="s">
        <v>461</v>
      </c>
      <c r="C18" s="170" t="s">
        <v>334</v>
      </c>
      <c r="D18" s="167" t="s">
        <v>480</v>
      </c>
      <c r="E18" s="171">
        <v>134154</v>
      </c>
      <c r="F18" s="172">
        <v>0.08</v>
      </c>
      <c r="G18" s="171">
        <f t="shared" si="0"/>
        <v>10732.32</v>
      </c>
      <c r="H18" s="171">
        <f t="shared" si="1"/>
        <v>144886.32</v>
      </c>
      <c r="I18" s="167" t="s">
        <v>14</v>
      </c>
      <c r="J18" s="173" t="s">
        <v>27</v>
      </c>
      <c r="K18" s="174"/>
      <c r="L18" s="173"/>
    </row>
    <row r="19" spans="1:13" x14ac:dyDescent="0.2">
      <c r="A19" s="90">
        <v>46141</v>
      </c>
      <c r="B19" s="88"/>
      <c r="D19" s="88" t="s">
        <v>523</v>
      </c>
      <c r="E19" s="86">
        <v>-37663.888888888883</v>
      </c>
      <c r="F19" s="172">
        <v>0.08</v>
      </c>
      <c r="G19" s="86">
        <v>-3013.1111111111109</v>
      </c>
      <c r="H19" s="86">
        <v>-40677</v>
      </c>
      <c r="I19" s="88" t="s">
        <v>16</v>
      </c>
      <c r="J19" s="173" t="s">
        <v>26</v>
      </c>
      <c r="M19" s="175"/>
    </row>
    <row r="20" spans="1:13" x14ac:dyDescent="0.2">
      <c r="A20" s="90">
        <v>46141</v>
      </c>
      <c r="B20" s="88"/>
      <c r="D20" s="88" t="s">
        <v>525</v>
      </c>
      <c r="E20" s="86">
        <v>-39434.259259259255</v>
      </c>
      <c r="F20" s="172">
        <v>0.08</v>
      </c>
      <c r="G20" s="86">
        <v>-3154.7407407407404</v>
      </c>
      <c r="H20" s="86">
        <v>-42589</v>
      </c>
      <c r="I20" s="88" t="s">
        <v>16</v>
      </c>
      <c r="J20" s="173" t="s">
        <v>26</v>
      </c>
      <c r="M20" s="175"/>
    </row>
    <row r="21" spans="1:13" x14ac:dyDescent="0.2">
      <c r="A21" s="90">
        <v>46141</v>
      </c>
      <c r="B21" s="88"/>
      <c r="D21" s="88" t="s">
        <v>524</v>
      </c>
      <c r="E21" s="86">
        <v>-39434.259259259255</v>
      </c>
      <c r="F21" s="172">
        <v>0.08</v>
      </c>
      <c r="G21" s="86">
        <v>-3154.7407407407404</v>
      </c>
      <c r="H21" s="86">
        <v>-42589</v>
      </c>
      <c r="I21" s="88" t="s">
        <v>16</v>
      </c>
      <c r="J21" s="173" t="s">
        <v>26</v>
      </c>
      <c r="M21" s="175"/>
    </row>
    <row r="22" spans="1:13" x14ac:dyDescent="0.2">
      <c r="A22" s="90">
        <v>46141</v>
      </c>
      <c r="B22" s="88"/>
      <c r="D22" s="88" t="s">
        <v>1629</v>
      </c>
      <c r="E22" s="86">
        <v>-75327.777777777766</v>
      </c>
      <c r="F22" s="172">
        <v>0.08</v>
      </c>
      <c r="G22" s="86">
        <v>-6026.2222222222217</v>
      </c>
      <c r="H22" s="86">
        <v>-81354</v>
      </c>
      <c r="I22" s="88" t="s">
        <v>16</v>
      </c>
      <c r="J22" s="173" t="s">
        <v>26</v>
      </c>
      <c r="M22" s="175"/>
    </row>
    <row r="23" spans="1:13" x14ac:dyDescent="0.2">
      <c r="A23" s="90">
        <v>46140</v>
      </c>
      <c r="B23" s="88"/>
      <c r="D23" s="88" t="s">
        <v>522</v>
      </c>
      <c r="E23" s="86">
        <v>-75327.777777777766</v>
      </c>
      <c r="F23" s="172">
        <v>0.08</v>
      </c>
      <c r="G23" s="86">
        <v>-6026.2222222222217</v>
      </c>
      <c r="H23" s="86">
        <v>-81354</v>
      </c>
      <c r="I23" s="88" t="s">
        <v>16</v>
      </c>
      <c r="J23" s="173" t="s">
        <v>26</v>
      </c>
      <c r="M23" s="175"/>
    </row>
    <row r="24" spans="1:13" x14ac:dyDescent="0.2">
      <c r="A24" s="90">
        <v>46138</v>
      </c>
      <c r="B24" s="88"/>
      <c r="D24" s="88" t="s">
        <v>521</v>
      </c>
      <c r="E24" s="86">
        <v>-75327.777777777766</v>
      </c>
      <c r="F24" s="172">
        <v>0.08</v>
      </c>
      <c r="G24" s="86">
        <v>-6026.2222222222217</v>
      </c>
      <c r="H24" s="86">
        <v>-81354</v>
      </c>
      <c r="I24" s="88" t="s">
        <v>16</v>
      </c>
      <c r="J24" s="173" t="s">
        <v>26</v>
      </c>
      <c r="M24" s="175"/>
    </row>
    <row r="25" spans="1:13" x14ac:dyDescent="0.2">
      <c r="A25" s="90">
        <v>46138</v>
      </c>
      <c r="B25" s="88"/>
      <c r="D25" s="88" t="s">
        <v>1630</v>
      </c>
      <c r="E25" s="86">
        <v>-106115.74074074073</v>
      </c>
      <c r="F25" s="172">
        <v>0.08</v>
      </c>
      <c r="G25" s="86">
        <v>-8489.2592592592591</v>
      </c>
      <c r="H25" s="86">
        <v>-114605</v>
      </c>
      <c r="I25" s="88" t="s">
        <v>16</v>
      </c>
      <c r="J25" s="173" t="s">
        <v>26</v>
      </c>
      <c r="M25" s="175"/>
    </row>
    <row r="26" spans="1:13" x14ac:dyDescent="0.2">
      <c r="A26" s="90">
        <v>46137</v>
      </c>
      <c r="B26" s="88"/>
      <c r="D26" s="88" t="s">
        <v>520</v>
      </c>
      <c r="E26" s="86">
        <v>-112991.66666666666</v>
      </c>
      <c r="F26" s="172">
        <v>0.08</v>
      </c>
      <c r="G26" s="86">
        <v>-9039.3333333333321</v>
      </c>
      <c r="H26" s="86">
        <v>-122031</v>
      </c>
      <c r="I26" s="88" t="s">
        <v>16</v>
      </c>
      <c r="J26" s="173" t="s">
        <v>26</v>
      </c>
      <c r="M26" s="175"/>
    </row>
    <row r="27" spans="1:13" x14ac:dyDescent="0.2">
      <c r="A27" s="90">
        <v>46136</v>
      </c>
      <c r="B27" s="88"/>
      <c r="D27" s="88" t="s">
        <v>519</v>
      </c>
      <c r="E27" s="86">
        <v>-19716.666666666664</v>
      </c>
      <c r="F27" s="172">
        <v>0.08</v>
      </c>
      <c r="G27" s="86">
        <v>-1577.3333333333333</v>
      </c>
      <c r="H27" s="86">
        <v>-21294</v>
      </c>
      <c r="I27" s="88" t="s">
        <v>16</v>
      </c>
      <c r="J27" s="173" t="s">
        <v>26</v>
      </c>
      <c r="M27" s="175"/>
    </row>
    <row r="28" spans="1:13" x14ac:dyDescent="0.2">
      <c r="A28" s="90">
        <v>46135</v>
      </c>
      <c r="B28" s="88"/>
      <c r="D28" s="88" t="s">
        <v>1631</v>
      </c>
      <c r="E28" s="86">
        <v>-114762.03703703704</v>
      </c>
      <c r="F28" s="172">
        <v>0.08</v>
      </c>
      <c r="G28" s="86">
        <v>-9180.9629629629635</v>
      </c>
      <c r="H28" s="86">
        <v>-123943</v>
      </c>
      <c r="I28" s="88" t="s">
        <v>16</v>
      </c>
      <c r="J28" s="173" t="s">
        <v>26</v>
      </c>
      <c r="M28" s="175"/>
    </row>
    <row r="29" spans="1:13" x14ac:dyDescent="0.2">
      <c r="A29" s="90">
        <v>46135</v>
      </c>
      <c r="B29" s="88"/>
      <c r="D29" s="88" t="s">
        <v>517</v>
      </c>
      <c r="E29" s="86">
        <v>-39434.259259259255</v>
      </c>
      <c r="F29" s="172">
        <v>0.08</v>
      </c>
      <c r="G29" s="86">
        <v>-3154.7407407407404</v>
      </c>
      <c r="H29" s="86">
        <v>-42589</v>
      </c>
      <c r="I29" s="88" t="s">
        <v>16</v>
      </c>
      <c r="J29" s="173" t="s">
        <v>26</v>
      </c>
      <c r="M29" s="175"/>
    </row>
    <row r="30" spans="1:13" x14ac:dyDescent="0.2">
      <c r="A30" s="90">
        <v>46135</v>
      </c>
      <c r="B30" s="88"/>
      <c r="D30" s="88" t="s">
        <v>516</v>
      </c>
      <c r="E30" s="86">
        <v>-37663.888888888883</v>
      </c>
      <c r="F30" s="172">
        <v>0.08</v>
      </c>
      <c r="G30" s="86">
        <v>-3013.1111111111109</v>
      </c>
      <c r="H30" s="86">
        <v>-40677</v>
      </c>
      <c r="I30" s="88" t="s">
        <v>16</v>
      </c>
      <c r="J30" s="173" t="s">
        <v>26</v>
      </c>
      <c r="M30" s="175"/>
    </row>
    <row r="31" spans="1:13" x14ac:dyDescent="0.2">
      <c r="A31" s="90">
        <v>46135</v>
      </c>
      <c r="B31" s="88"/>
      <c r="D31" s="88" t="s">
        <v>518</v>
      </c>
      <c r="E31" s="86">
        <v>-37663.888888888883</v>
      </c>
      <c r="F31" s="172">
        <v>0.08</v>
      </c>
      <c r="G31" s="86">
        <v>-3013.1111111111109</v>
      </c>
      <c r="H31" s="86">
        <v>-40677</v>
      </c>
      <c r="I31" s="88" t="s">
        <v>16</v>
      </c>
      <c r="J31" s="173" t="s">
        <v>26</v>
      </c>
      <c r="M31" s="175"/>
    </row>
    <row r="32" spans="1:13" x14ac:dyDescent="0.2">
      <c r="A32" s="90">
        <v>46134</v>
      </c>
      <c r="B32" s="88"/>
      <c r="D32" s="88" t="s">
        <v>513</v>
      </c>
      <c r="E32" s="86">
        <v>-19716.666666666664</v>
      </c>
      <c r="F32" s="172">
        <v>0.08</v>
      </c>
      <c r="G32" s="86">
        <v>-1577.3333333333333</v>
      </c>
      <c r="H32" s="86">
        <v>-21294</v>
      </c>
      <c r="I32" s="88" t="s">
        <v>16</v>
      </c>
      <c r="J32" s="173" t="s">
        <v>26</v>
      </c>
      <c r="M32" s="175"/>
    </row>
    <row r="33" spans="1:13" x14ac:dyDescent="0.2">
      <c r="A33" s="90">
        <v>46134</v>
      </c>
      <c r="B33" s="88"/>
      <c r="D33" s="88" t="s">
        <v>515</v>
      </c>
      <c r="E33" s="86">
        <v>-106115.74074074073</v>
      </c>
      <c r="F33" s="172">
        <v>0.08</v>
      </c>
      <c r="G33" s="86">
        <v>-8489.2592592592591</v>
      </c>
      <c r="H33" s="86">
        <v>-114605</v>
      </c>
      <c r="I33" s="88" t="s">
        <v>16</v>
      </c>
      <c r="J33" s="173" t="s">
        <v>26</v>
      </c>
      <c r="M33" s="175"/>
    </row>
    <row r="34" spans="1:13" x14ac:dyDescent="0.2">
      <c r="A34" s="90">
        <v>46134</v>
      </c>
      <c r="B34" s="88"/>
      <c r="D34" s="88" t="s">
        <v>510</v>
      </c>
      <c r="E34" s="86">
        <v>-37663.888888888883</v>
      </c>
      <c r="F34" s="172">
        <v>0.08</v>
      </c>
      <c r="G34" s="86">
        <v>-3013.1111111111109</v>
      </c>
      <c r="H34" s="86">
        <v>-40677</v>
      </c>
      <c r="I34" s="88" t="s">
        <v>16</v>
      </c>
      <c r="J34" s="173" t="s">
        <v>26</v>
      </c>
      <c r="M34" s="175"/>
    </row>
    <row r="35" spans="1:13" x14ac:dyDescent="0.2">
      <c r="A35" s="90">
        <v>46134</v>
      </c>
      <c r="B35" s="88"/>
      <c r="D35" s="88" t="s">
        <v>511</v>
      </c>
      <c r="E35" s="86">
        <v>-19716.666666666664</v>
      </c>
      <c r="F35" s="172">
        <v>0.08</v>
      </c>
      <c r="G35" s="86">
        <v>-1577.3333333333333</v>
      </c>
      <c r="H35" s="86">
        <v>-21294</v>
      </c>
      <c r="I35" s="88" t="s">
        <v>16</v>
      </c>
      <c r="J35" s="173" t="s">
        <v>26</v>
      </c>
      <c r="M35" s="175"/>
    </row>
    <row r="36" spans="1:13" x14ac:dyDescent="0.2">
      <c r="A36" s="90">
        <v>46134</v>
      </c>
      <c r="B36" s="88"/>
      <c r="D36" s="88" t="s">
        <v>514</v>
      </c>
      <c r="E36" s="86">
        <v>-19716.666666666664</v>
      </c>
      <c r="F36" s="172">
        <v>0.08</v>
      </c>
      <c r="G36" s="86">
        <v>-1577.3333333333333</v>
      </c>
      <c r="H36" s="86">
        <v>-21294</v>
      </c>
      <c r="I36" s="88" t="s">
        <v>16</v>
      </c>
      <c r="J36" s="173" t="s">
        <v>26</v>
      </c>
      <c r="M36" s="175"/>
    </row>
    <row r="37" spans="1:13" x14ac:dyDescent="0.2">
      <c r="A37" s="90">
        <v>46134</v>
      </c>
      <c r="B37" s="88"/>
      <c r="D37" s="88" t="s">
        <v>512</v>
      </c>
      <c r="E37" s="86">
        <v>-37663.888888888883</v>
      </c>
      <c r="F37" s="172">
        <v>0.08</v>
      </c>
      <c r="G37" s="86">
        <v>-3013.1111111111109</v>
      </c>
      <c r="H37" s="86">
        <v>-40677</v>
      </c>
      <c r="I37" s="88" t="s">
        <v>16</v>
      </c>
      <c r="J37" s="173" t="s">
        <v>26</v>
      </c>
      <c r="M37" s="175"/>
    </row>
    <row r="38" spans="1:13" x14ac:dyDescent="0.2">
      <c r="A38" s="90">
        <v>46133</v>
      </c>
      <c r="B38" s="88"/>
      <c r="D38" s="88" t="s">
        <v>508</v>
      </c>
      <c r="E38" s="86">
        <v>-75327.777777777766</v>
      </c>
      <c r="F38" s="172">
        <v>0.08</v>
      </c>
      <c r="G38" s="86">
        <v>-6026.2222222222217</v>
      </c>
      <c r="H38" s="86">
        <v>-81354</v>
      </c>
      <c r="I38" s="167" t="s">
        <v>14</v>
      </c>
      <c r="J38" s="173" t="s">
        <v>27</v>
      </c>
      <c r="M38" s="175"/>
    </row>
    <row r="39" spans="1:13" x14ac:dyDescent="0.2">
      <c r="A39" s="90">
        <v>46133</v>
      </c>
      <c r="B39" s="88"/>
      <c r="D39" s="88" t="s">
        <v>509</v>
      </c>
      <c r="E39" s="86">
        <v>-37663.888888888883</v>
      </c>
      <c r="F39" s="172">
        <v>0.08</v>
      </c>
      <c r="G39" s="86">
        <v>-3013.1111111111109</v>
      </c>
      <c r="H39" s="86">
        <v>-40677</v>
      </c>
      <c r="I39" s="167" t="s">
        <v>14</v>
      </c>
      <c r="J39" s="173" t="s">
        <v>27</v>
      </c>
      <c r="M39" s="175"/>
    </row>
    <row r="40" spans="1:13" x14ac:dyDescent="0.2">
      <c r="A40" s="90">
        <v>46132</v>
      </c>
      <c r="B40" s="88"/>
      <c r="D40" s="88" t="s">
        <v>504</v>
      </c>
      <c r="E40" s="86">
        <v>-19716.666666666664</v>
      </c>
      <c r="F40" s="172">
        <v>0.08</v>
      </c>
      <c r="G40" s="86">
        <v>-1577.3333333333333</v>
      </c>
      <c r="H40" s="86">
        <v>-21294</v>
      </c>
      <c r="I40" s="88" t="s">
        <v>16</v>
      </c>
      <c r="J40" s="173" t="s">
        <v>26</v>
      </c>
      <c r="M40" s="175"/>
    </row>
    <row r="41" spans="1:13" x14ac:dyDescent="0.2">
      <c r="A41" s="90">
        <v>46132</v>
      </c>
      <c r="B41" s="88"/>
      <c r="D41" s="88" t="s">
        <v>506</v>
      </c>
      <c r="E41" s="86">
        <v>-37663.888888888883</v>
      </c>
      <c r="F41" s="172">
        <v>0.08</v>
      </c>
      <c r="G41" s="86">
        <v>-3013.1111111111109</v>
      </c>
      <c r="H41" s="86">
        <v>-40677</v>
      </c>
      <c r="I41" s="88" t="s">
        <v>16</v>
      </c>
      <c r="J41" s="173" t="s">
        <v>26</v>
      </c>
      <c r="M41" s="175"/>
    </row>
    <row r="42" spans="1:13" x14ac:dyDescent="0.2">
      <c r="A42" s="90">
        <v>46132</v>
      </c>
      <c r="B42" s="88"/>
      <c r="D42" s="88" t="s">
        <v>507</v>
      </c>
      <c r="E42" s="86">
        <v>-19716.666666666664</v>
      </c>
      <c r="F42" s="172">
        <v>0.08</v>
      </c>
      <c r="G42" s="86">
        <v>-1577.3333333333333</v>
      </c>
      <c r="H42" s="86">
        <v>-21294</v>
      </c>
      <c r="I42" s="88" t="s">
        <v>16</v>
      </c>
      <c r="J42" s="173" t="s">
        <v>26</v>
      </c>
      <c r="M42" s="175"/>
    </row>
    <row r="43" spans="1:13" x14ac:dyDescent="0.2">
      <c r="A43" s="90">
        <v>46132</v>
      </c>
      <c r="B43" s="88"/>
      <c r="D43" s="88" t="s">
        <v>505</v>
      </c>
      <c r="E43" s="86">
        <v>-106115.74074074073</v>
      </c>
      <c r="F43" s="172">
        <v>0.08</v>
      </c>
      <c r="G43" s="86">
        <v>-8489.2592592592591</v>
      </c>
      <c r="H43" s="86">
        <v>-114605</v>
      </c>
      <c r="I43" s="88" t="s">
        <v>16</v>
      </c>
      <c r="J43" s="173" t="s">
        <v>26</v>
      </c>
      <c r="M43" s="175"/>
    </row>
    <row r="44" spans="1:13" x14ac:dyDescent="0.2">
      <c r="A44" s="90">
        <v>46127</v>
      </c>
      <c r="B44" s="88"/>
      <c r="D44" s="88" t="s">
        <v>503</v>
      </c>
      <c r="E44" s="86">
        <v>-106115.74074074073</v>
      </c>
      <c r="F44" s="172">
        <v>0.08</v>
      </c>
      <c r="G44" s="86">
        <v>-8489.2592592592591</v>
      </c>
      <c r="H44" s="86">
        <v>-114605</v>
      </c>
      <c r="I44" s="88" t="s">
        <v>16</v>
      </c>
      <c r="J44" s="173" t="s">
        <v>26</v>
      </c>
      <c r="M44" s="175"/>
    </row>
    <row r="45" spans="1:13" x14ac:dyDescent="0.2">
      <c r="A45" s="90">
        <v>46126</v>
      </c>
      <c r="B45" s="88"/>
      <c r="D45" s="88" t="s">
        <v>502</v>
      </c>
      <c r="E45" s="86">
        <v>-75327.777777777766</v>
      </c>
      <c r="F45" s="172">
        <v>0.08</v>
      </c>
      <c r="G45" s="86">
        <v>-6026.2222222222217</v>
      </c>
      <c r="H45" s="86">
        <v>-81354</v>
      </c>
      <c r="I45" s="88" t="s">
        <v>16</v>
      </c>
      <c r="J45" s="173" t="s">
        <v>26</v>
      </c>
      <c r="M45" s="175"/>
    </row>
    <row r="46" spans="1:13" x14ac:dyDescent="0.2">
      <c r="A46" s="90">
        <v>46123</v>
      </c>
      <c r="B46" s="88"/>
      <c r="D46" s="88" t="s">
        <v>501</v>
      </c>
      <c r="E46" s="86">
        <v>-19716.666666666664</v>
      </c>
      <c r="F46" s="172">
        <v>0.08</v>
      </c>
      <c r="G46" s="86">
        <v>-1577.3333333333333</v>
      </c>
      <c r="H46" s="86">
        <v>-21294</v>
      </c>
      <c r="I46" s="88" t="s">
        <v>16</v>
      </c>
      <c r="J46" s="173" t="s">
        <v>26</v>
      </c>
      <c r="M46" s="175"/>
    </row>
    <row r="47" spans="1:13" x14ac:dyDescent="0.2">
      <c r="A47" s="90">
        <v>46123</v>
      </c>
      <c r="B47" s="88"/>
      <c r="D47" s="88" t="s">
        <v>498</v>
      </c>
      <c r="E47" s="86">
        <v>-19716.666666666664</v>
      </c>
      <c r="F47" s="172">
        <v>0.08</v>
      </c>
      <c r="G47" s="86">
        <v>-1577.3333333333333</v>
      </c>
      <c r="H47" s="86">
        <v>-21294</v>
      </c>
      <c r="I47" s="88" t="s">
        <v>16</v>
      </c>
      <c r="J47" s="173" t="s">
        <v>26</v>
      </c>
      <c r="M47" s="175"/>
    </row>
    <row r="48" spans="1:13" x14ac:dyDescent="0.2">
      <c r="A48" s="90">
        <v>46123</v>
      </c>
      <c r="B48" s="88"/>
      <c r="D48" s="88" t="s">
        <v>500</v>
      </c>
      <c r="E48" s="86">
        <v>-75327.777777777766</v>
      </c>
      <c r="F48" s="172">
        <v>0.08</v>
      </c>
      <c r="G48" s="86">
        <v>-6026.2222222222217</v>
      </c>
      <c r="H48" s="86">
        <v>-81354</v>
      </c>
      <c r="I48" s="88" t="s">
        <v>16</v>
      </c>
      <c r="J48" s="173" t="s">
        <v>26</v>
      </c>
      <c r="M48" s="175"/>
    </row>
    <row r="49" spans="1:13" x14ac:dyDescent="0.2">
      <c r="A49" s="90">
        <v>46123</v>
      </c>
      <c r="B49" s="88"/>
      <c r="D49" s="88" t="s">
        <v>499</v>
      </c>
      <c r="E49" s="86">
        <v>-19716.666666666664</v>
      </c>
      <c r="F49" s="172">
        <v>0.08</v>
      </c>
      <c r="G49" s="86">
        <v>-1577.3333333333333</v>
      </c>
      <c r="H49" s="86">
        <v>-21294</v>
      </c>
      <c r="I49" s="88" t="s">
        <v>16</v>
      </c>
      <c r="J49" s="173" t="s">
        <v>26</v>
      </c>
      <c r="M49" s="175"/>
    </row>
    <row r="50" spans="1:13" x14ac:dyDescent="0.2">
      <c r="A50" s="90">
        <v>46122</v>
      </c>
      <c r="B50" s="88"/>
      <c r="D50" s="88" t="s">
        <v>495</v>
      </c>
      <c r="E50" s="86">
        <v>-37663.888888888883</v>
      </c>
      <c r="F50" s="172">
        <v>0.08</v>
      </c>
      <c r="G50" s="86">
        <v>-3013.1111111111109</v>
      </c>
      <c r="H50" s="86">
        <v>-40677</v>
      </c>
      <c r="I50" s="88" t="s">
        <v>16</v>
      </c>
      <c r="J50" s="173" t="s">
        <v>26</v>
      </c>
      <c r="M50" s="175"/>
    </row>
    <row r="51" spans="1:13" x14ac:dyDescent="0.2">
      <c r="A51" s="90">
        <v>46122</v>
      </c>
      <c r="B51" s="88"/>
      <c r="D51" s="88" t="s">
        <v>496</v>
      </c>
      <c r="E51" s="86">
        <v>-37663.888888888883</v>
      </c>
      <c r="F51" s="172">
        <v>0.08</v>
      </c>
      <c r="G51" s="86">
        <v>-3013.1111111111109</v>
      </c>
      <c r="H51" s="86">
        <v>-40677</v>
      </c>
      <c r="I51" s="88" t="s">
        <v>16</v>
      </c>
      <c r="J51" s="173" t="s">
        <v>26</v>
      </c>
      <c r="M51" s="175"/>
    </row>
    <row r="52" spans="1:13" x14ac:dyDescent="0.2">
      <c r="A52" s="90">
        <v>46122</v>
      </c>
      <c r="B52" s="88"/>
      <c r="D52" s="88" t="s">
        <v>497</v>
      </c>
      <c r="E52" s="86">
        <v>-96814.814814814803</v>
      </c>
      <c r="F52" s="172">
        <v>0.08</v>
      </c>
      <c r="G52" s="86">
        <v>-7745.1851851851843</v>
      </c>
      <c r="H52" s="86">
        <v>-104560</v>
      </c>
      <c r="I52" s="88" t="s">
        <v>16</v>
      </c>
      <c r="J52" s="173" t="s">
        <v>26</v>
      </c>
      <c r="M52" s="175"/>
    </row>
    <row r="53" spans="1:13" x14ac:dyDescent="0.2">
      <c r="A53" s="90">
        <v>46120</v>
      </c>
      <c r="B53" s="88"/>
      <c r="D53" s="88" t="s">
        <v>488</v>
      </c>
      <c r="E53" s="86">
        <v>-19716.666666666664</v>
      </c>
      <c r="F53" s="172">
        <v>0.08</v>
      </c>
      <c r="G53" s="86">
        <v>-1577.3333333333333</v>
      </c>
      <c r="H53" s="86">
        <v>-21294</v>
      </c>
      <c r="I53" s="167" t="s">
        <v>14</v>
      </c>
      <c r="J53" s="173" t="s">
        <v>27</v>
      </c>
      <c r="M53" s="175"/>
    </row>
    <row r="54" spans="1:13" x14ac:dyDescent="0.2">
      <c r="A54" s="90">
        <v>46120</v>
      </c>
      <c r="B54" s="88"/>
      <c r="D54" s="88" t="s">
        <v>491</v>
      </c>
      <c r="E54" s="86">
        <v>-37663.888888888883</v>
      </c>
      <c r="F54" s="172">
        <v>0.08</v>
      </c>
      <c r="G54" s="86">
        <v>-3013.1111111111109</v>
      </c>
      <c r="H54" s="86">
        <v>-40677</v>
      </c>
      <c r="I54" s="88" t="s">
        <v>16</v>
      </c>
      <c r="J54" s="173" t="s">
        <v>26</v>
      </c>
      <c r="M54" s="175"/>
    </row>
    <row r="55" spans="1:13" x14ac:dyDescent="0.2">
      <c r="A55" s="90">
        <v>46120</v>
      </c>
      <c r="B55" s="88"/>
      <c r="D55" s="88" t="s">
        <v>490</v>
      </c>
      <c r="E55" s="86">
        <v>-106115.74074074073</v>
      </c>
      <c r="F55" s="172">
        <v>0.08</v>
      </c>
      <c r="G55" s="86">
        <v>-8489.2592592592591</v>
      </c>
      <c r="H55" s="86">
        <v>-114605</v>
      </c>
      <c r="I55" s="88" t="s">
        <v>16</v>
      </c>
      <c r="J55" s="173" t="s">
        <v>26</v>
      </c>
      <c r="M55" s="175"/>
    </row>
    <row r="56" spans="1:13" x14ac:dyDescent="0.2">
      <c r="A56" s="90">
        <v>46120</v>
      </c>
      <c r="B56" s="88"/>
      <c r="D56" s="88" t="s">
        <v>492</v>
      </c>
      <c r="E56" s="86">
        <v>-106115.74074074073</v>
      </c>
      <c r="F56" s="172">
        <v>0.08</v>
      </c>
      <c r="G56" s="86">
        <v>-8489.2592592592591</v>
      </c>
      <c r="H56" s="86">
        <v>-114605</v>
      </c>
      <c r="I56" s="88" t="s">
        <v>16</v>
      </c>
      <c r="J56" s="173" t="s">
        <v>26</v>
      </c>
      <c r="M56" s="175"/>
    </row>
    <row r="57" spans="1:13" x14ac:dyDescent="0.2">
      <c r="A57" s="90">
        <v>46120</v>
      </c>
      <c r="B57" s="88"/>
      <c r="D57" s="88" t="s">
        <v>494</v>
      </c>
      <c r="E57" s="86">
        <v>-37663.888888888883</v>
      </c>
      <c r="F57" s="172">
        <v>0.08</v>
      </c>
      <c r="G57" s="86">
        <v>-3013.1111111111109</v>
      </c>
      <c r="H57" s="86">
        <v>-40677</v>
      </c>
      <c r="I57" s="88" t="s">
        <v>16</v>
      </c>
      <c r="J57" s="173" t="s">
        <v>26</v>
      </c>
      <c r="M57" s="175"/>
    </row>
    <row r="58" spans="1:13" x14ac:dyDescent="0.2">
      <c r="A58" s="90">
        <v>46120</v>
      </c>
      <c r="B58" s="88"/>
      <c r="D58" s="88" t="s">
        <v>493</v>
      </c>
      <c r="E58" s="86">
        <v>-212232.40740740739</v>
      </c>
      <c r="F58" s="172">
        <v>0.08</v>
      </c>
      <c r="G58" s="86">
        <v>-16978.592592592591</v>
      </c>
      <c r="H58" s="86">
        <v>-229211</v>
      </c>
      <c r="I58" s="88" t="s">
        <v>16</v>
      </c>
      <c r="J58" s="173" t="s">
        <v>26</v>
      </c>
      <c r="M58" s="175"/>
    </row>
    <row r="59" spans="1:13" x14ac:dyDescent="0.2">
      <c r="A59" s="90">
        <v>46120</v>
      </c>
      <c r="B59" s="88"/>
      <c r="D59" s="88" t="s">
        <v>489</v>
      </c>
      <c r="E59" s="86">
        <v>-106115.74074074073</v>
      </c>
      <c r="F59" s="172">
        <v>0.08</v>
      </c>
      <c r="G59" s="86">
        <v>-8489.2592592592591</v>
      </c>
      <c r="H59" s="86">
        <v>-114605</v>
      </c>
      <c r="I59" s="88" t="s">
        <v>16</v>
      </c>
      <c r="J59" s="173" t="s">
        <v>26</v>
      </c>
      <c r="M59" s="175"/>
    </row>
    <row r="60" spans="1:13" x14ac:dyDescent="0.2">
      <c r="A60" s="90">
        <v>46120</v>
      </c>
      <c r="B60" s="88"/>
      <c r="D60" s="88" t="s">
        <v>1632</v>
      </c>
      <c r="E60" s="86">
        <v>-106115.74074074073</v>
      </c>
      <c r="F60" s="172">
        <v>0.08</v>
      </c>
      <c r="G60" s="86">
        <v>-8489.2592592592591</v>
      </c>
      <c r="H60" s="86">
        <v>-114605</v>
      </c>
      <c r="I60" s="88" t="s">
        <v>16</v>
      </c>
      <c r="J60" s="173" t="s">
        <v>26</v>
      </c>
      <c r="M60" s="175"/>
    </row>
    <row r="61" spans="1:13" x14ac:dyDescent="0.2">
      <c r="A61" s="90">
        <v>46114</v>
      </c>
      <c r="B61" s="88"/>
      <c r="D61" s="88" t="s">
        <v>487</v>
      </c>
      <c r="E61" s="86">
        <v>-106115.74074074073</v>
      </c>
      <c r="F61" s="172">
        <v>0.08</v>
      </c>
      <c r="G61" s="86">
        <v>-8489.2592592592591</v>
      </c>
      <c r="H61" s="86">
        <v>-114605</v>
      </c>
      <c r="I61" s="167" t="s">
        <v>17</v>
      </c>
      <c r="J61" s="173" t="s">
        <v>28</v>
      </c>
      <c r="M61" s="175"/>
    </row>
    <row r="62" spans="1:13" x14ac:dyDescent="0.2">
      <c r="A62" s="90">
        <v>46114</v>
      </c>
      <c r="B62" s="88"/>
      <c r="D62" s="88" t="s">
        <v>486</v>
      </c>
      <c r="E62" s="86">
        <v>-37663.888888888883</v>
      </c>
      <c r="F62" s="172">
        <v>0.08</v>
      </c>
      <c r="G62" s="86">
        <v>-3013.1111111111109</v>
      </c>
      <c r="H62" s="86">
        <v>-40677</v>
      </c>
      <c r="I62" s="88" t="s">
        <v>16</v>
      </c>
      <c r="J62" s="173" t="s">
        <v>26</v>
      </c>
      <c r="M62" s="175"/>
    </row>
    <row r="63" spans="1:13" x14ac:dyDescent="0.2">
      <c r="A63" s="90">
        <v>46114</v>
      </c>
      <c r="B63" s="88"/>
      <c r="D63" s="88" t="s">
        <v>485</v>
      </c>
      <c r="E63" s="86">
        <v>-16759.259259259259</v>
      </c>
      <c r="F63" s="172">
        <v>0.08</v>
      </c>
      <c r="G63" s="86">
        <v>-1340.7407407407406</v>
      </c>
      <c r="H63" s="86">
        <v>-18100</v>
      </c>
      <c r="I63" s="88" t="s">
        <v>16</v>
      </c>
      <c r="J63" s="173" t="s">
        <v>26</v>
      </c>
      <c r="M63" s="175"/>
    </row>
    <row r="64" spans="1:13" x14ac:dyDescent="0.2">
      <c r="A64" s="90">
        <v>46113</v>
      </c>
      <c r="B64" s="88"/>
      <c r="D64" s="88" t="s">
        <v>484</v>
      </c>
      <c r="E64" s="86">
        <v>-106115.74074074073</v>
      </c>
      <c r="F64" s="172">
        <v>0.08</v>
      </c>
      <c r="G64" s="86">
        <v>-8489.2592592592591</v>
      </c>
      <c r="H64" s="86">
        <v>-114605</v>
      </c>
      <c r="I64" s="88" t="s">
        <v>16</v>
      </c>
      <c r="J64" s="173" t="s">
        <v>26</v>
      </c>
      <c r="M64" s="175"/>
    </row>
    <row r="65" spans="1:13" x14ac:dyDescent="0.2">
      <c r="A65" s="90">
        <v>46113</v>
      </c>
      <c r="B65" s="88"/>
      <c r="D65" s="88" t="s">
        <v>483</v>
      </c>
      <c r="E65" s="86">
        <v>-106115.74074074073</v>
      </c>
      <c r="F65" s="172">
        <v>0.08</v>
      </c>
      <c r="G65" s="86">
        <v>-8489.2592592592591</v>
      </c>
      <c r="H65" s="86">
        <v>-114605</v>
      </c>
      <c r="I65" s="88" t="s">
        <v>16</v>
      </c>
      <c r="J65" s="173" t="s">
        <v>26</v>
      </c>
      <c r="M65" s="175"/>
    </row>
    <row r="66" spans="1:13" x14ac:dyDescent="0.2">
      <c r="A66" s="168">
        <v>46136</v>
      </c>
      <c r="B66" s="169" t="s">
        <v>526</v>
      </c>
      <c r="C66" s="170" t="s">
        <v>528</v>
      </c>
      <c r="D66" s="167" t="s">
        <v>527</v>
      </c>
      <c r="E66" s="86">
        <v>-1881911</v>
      </c>
      <c r="F66" s="172">
        <v>0.08</v>
      </c>
      <c r="G66" s="171">
        <f>E66*F66</f>
        <v>-150552.88</v>
      </c>
      <c r="H66" s="171">
        <f>E66+G66</f>
        <v>-2032463.88</v>
      </c>
      <c r="I66" s="167" t="s">
        <v>16</v>
      </c>
      <c r="J66" s="173" t="s">
        <v>26</v>
      </c>
      <c r="M66" s="175"/>
    </row>
    <row r="69" spans="1:13" x14ac:dyDescent="0.2">
      <c r="H69" s="161">
        <f>SUM(H2:H66)</f>
        <v>31457254.920000006</v>
      </c>
    </row>
  </sheetData>
  <conditionalFormatting sqref="D1">
    <cfRule type="duplicateValues" dxfId="4" priority="1"/>
  </conditionalFormatting>
  <pageMargins left="0.7" right="0.7" top="0.75" bottom="0.75" header="0.3" footer="0.3"/>
  <ignoredErrors>
    <ignoredError sqref="B2:B18 J2:J18 B66 J6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1"/>
  <sheetViews>
    <sheetView workbookViewId="0">
      <pane ySplit="1" topLeftCell="A92" activePane="bottomLeft" state="frozen"/>
      <selection activeCell="A86" sqref="A86"/>
      <selection pane="bottomLeft" activeCell="I1" sqref="I1:J1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0" style="29" bestFit="1" customWidth="1"/>
    <col min="9" max="9" width="59" style="29" bestFit="1" customWidth="1"/>
    <col min="10" max="10" width="20.7109375" style="29" bestFit="1" customWidth="1"/>
    <col min="11" max="16384" width="9.140625" style="29"/>
  </cols>
  <sheetData>
    <row r="1" spans="1:12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</row>
    <row r="2" spans="1:12" ht="14.25" customHeight="1" x14ac:dyDescent="0.2">
      <c r="A2" s="41">
        <v>46085</v>
      </c>
      <c r="B2" s="36" t="s">
        <v>309</v>
      </c>
      <c r="C2" s="36" t="s">
        <v>334</v>
      </c>
      <c r="D2" s="36" t="s">
        <v>335</v>
      </c>
      <c r="E2" s="37">
        <v>5251050</v>
      </c>
      <c r="F2" s="42">
        <v>0.08</v>
      </c>
      <c r="G2" s="37">
        <v>420084</v>
      </c>
      <c r="H2" s="37">
        <f>+E2+G2</f>
        <v>5671134</v>
      </c>
      <c r="I2" s="36" t="s">
        <v>16</v>
      </c>
      <c r="J2" s="36" t="s">
        <v>26</v>
      </c>
      <c r="K2" s="95"/>
    </row>
    <row r="3" spans="1:12" ht="14.25" customHeight="1" x14ac:dyDescent="0.2">
      <c r="A3" s="41">
        <v>46085</v>
      </c>
      <c r="B3" s="36" t="s">
        <v>310</v>
      </c>
      <c r="C3" s="36" t="s">
        <v>334</v>
      </c>
      <c r="D3" s="36" t="s">
        <v>336</v>
      </c>
      <c r="E3" s="37">
        <v>1247700</v>
      </c>
      <c r="F3" s="42">
        <v>0.08</v>
      </c>
      <c r="G3" s="37">
        <v>99816</v>
      </c>
      <c r="H3" s="37">
        <f t="shared" ref="H3:H71" si="0">+E3+G3</f>
        <v>1347516</v>
      </c>
      <c r="I3" s="36" t="s">
        <v>14</v>
      </c>
      <c r="J3" s="36" t="s">
        <v>27</v>
      </c>
      <c r="K3" s="95"/>
    </row>
    <row r="4" spans="1:12" ht="14.25" customHeight="1" x14ac:dyDescent="0.2">
      <c r="A4" s="41">
        <v>46085</v>
      </c>
      <c r="B4" s="36" t="s">
        <v>311</v>
      </c>
      <c r="C4" s="36" t="s">
        <v>334</v>
      </c>
      <c r="D4" s="36" t="s">
        <v>337</v>
      </c>
      <c r="E4" s="37">
        <v>2055288</v>
      </c>
      <c r="F4" s="42">
        <v>0.08</v>
      </c>
      <c r="G4" s="37">
        <v>164423</v>
      </c>
      <c r="H4" s="37">
        <f t="shared" si="0"/>
        <v>2219711</v>
      </c>
      <c r="I4" s="36" t="s">
        <v>16</v>
      </c>
      <c r="J4" s="36" t="s">
        <v>26</v>
      </c>
      <c r="K4" s="95"/>
    </row>
    <row r="5" spans="1:12" ht="14.25" customHeight="1" x14ac:dyDescent="0.2">
      <c r="A5" s="41">
        <v>46085</v>
      </c>
      <c r="B5" s="36" t="s">
        <v>312</v>
      </c>
      <c r="C5" s="36" t="s">
        <v>334</v>
      </c>
      <c r="D5" s="36" t="s">
        <v>338</v>
      </c>
      <c r="E5" s="37">
        <v>898074</v>
      </c>
      <c r="F5" s="42">
        <v>0.08</v>
      </c>
      <c r="G5" s="37">
        <v>71846</v>
      </c>
      <c r="H5" s="37">
        <f t="shared" si="0"/>
        <v>969920</v>
      </c>
      <c r="I5" s="36" t="s">
        <v>14</v>
      </c>
      <c r="J5" s="36" t="s">
        <v>27</v>
      </c>
      <c r="K5" s="95"/>
    </row>
    <row r="6" spans="1:12" ht="14.25" customHeight="1" x14ac:dyDescent="0.2">
      <c r="A6" s="41">
        <v>46084</v>
      </c>
      <c r="B6" s="36" t="s">
        <v>313</v>
      </c>
      <c r="C6" s="36" t="s">
        <v>334</v>
      </c>
      <c r="D6" s="36" t="s">
        <v>339</v>
      </c>
      <c r="E6" s="37">
        <v>120636</v>
      </c>
      <c r="F6" s="42">
        <v>0.08</v>
      </c>
      <c r="G6" s="37">
        <v>9651</v>
      </c>
      <c r="H6" s="37">
        <f t="shared" si="0"/>
        <v>130287</v>
      </c>
      <c r="I6" s="36" t="s">
        <v>17</v>
      </c>
      <c r="J6" s="36" t="s">
        <v>28</v>
      </c>
      <c r="K6" s="95"/>
    </row>
    <row r="7" spans="1:12" ht="14.25" customHeight="1" x14ac:dyDescent="0.2">
      <c r="A7" s="41">
        <v>46084</v>
      </c>
      <c r="B7" s="36" t="s">
        <v>314</v>
      </c>
      <c r="C7" s="36" t="s">
        <v>334</v>
      </c>
      <c r="D7" s="36" t="s">
        <v>340</v>
      </c>
      <c r="E7" s="37">
        <v>318348</v>
      </c>
      <c r="F7" s="42">
        <v>0.08</v>
      </c>
      <c r="G7" s="37">
        <v>25468</v>
      </c>
      <c r="H7" s="37">
        <f t="shared" si="0"/>
        <v>343816</v>
      </c>
      <c r="I7" s="36" t="s">
        <v>17</v>
      </c>
      <c r="J7" s="36" t="s">
        <v>28</v>
      </c>
      <c r="K7" s="95"/>
    </row>
    <row r="8" spans="1:12" ht="14.25" customHeight="1" x14ac:dyDescent="0.2">
      <c r="A8" s="41">
        <v>46091</v>
      </c>
      <c r="B8" s="36" t="s">
        <v>315</v>
      </c>
      <c r="C8" s="36" t="s">
        <v>334</v>
      </c>
      <c r="D8" s="36" t="s">
        <v>341</v>
      </c>
      <c r="E8" s="37">
        <v>201060</v>
      </c>
      <c r="F8" s="42">
        <v>0.08</v>
      </c>
      <c r="G8" s="37">
        <v>16085</v>
      </c>
      <c r="H8" s="37">
        <f t="shared" si="0"/>
        <v>217145</v>
      </c>
      <c r="I8" s="36" t="s">
        <v>17</v>
      </c>
      <c r="J8" s="36" t="s">
        <v>28</v>
      </c>
      <c r="K8" s="95"/>
      <c r="L8" s="96"/>
    </row>
    <row r="9" spans="1:12" ht="14.25" customHeight="1" x14ac:dyDescent="0.2">
      <c r="A9" s="41">
        <v>46092</v>
      </c>
      <c r="B9" s="36" t="s">
        <v>316</v>
      </c>
      <c r="C9" s="36" t="s">
        <v>334</v>
      </c>
      <c r="D9" s="36" t="s">
        <v>342</v>
      </c>
      <c r="E9" s="37">
        <v>3542022</v>
      </c>
      <c r="F9" s="42">
        <v>0.08</v>
      </c>
      <c r="G9" s="37">
        <v>283362</v>
      </c>
      <c r="H9" s="37">
        <f t="shared" si="0"/>
        <v>3825384</v>
      </c>
      <c r="I9" s="36" t="s">
        <v>16</v>
      </c>
      <c r="J9" s="36" t="s">
        <v>26</v>
      </c>
      <c r="K9" s="95"/>
      <c r="L9" s="96"/>
    </row>
    <row r="10" spans="1:12" ht="14.25" customHeight="1" x14ac:dyDescent="0.2">
      <c r="A10" s="41">
        <v>46092</v>
      </c>
      <c r="B10" s="36" t="s">
        <v>317</v>
      </c>
      <c r="C10" s="36" t="s">
        <v>334</v>
      </c>
      <c r="D10" s="36" t="s">
        <v>343</v>
      </c>
      <c r="E10" s="37">
        <v>20106</v>
      </c>
      <c r="F10" s="42">
        <v>0.08</v>
      </c>
      <c r="G10" s="37">
        <v>1608</v>
      </c>
      <c r="H10" s="37">
        <f t="shared" si="0"/>
        <v>21714</v>
      </c>
      <c r="I10" s="36" t="s">
        <v>14</v>
      </c>
      <c r="J10" s="36" t="s">
        <v>27</v>
      </c>
      <c r="K10" s="95"/>
      <c r="L10" s="96"/>
    </row>
    <row r="11" spans="1:12" ht="14.25" customHeight="1" x14ac:dyDescent="0.2">
      <c r="A11" s="41">
        <v>46091</v>
      </c>
      <c r="B11" s="36" t="s">
        <v>318</v>
      </c>
      <c r="C11" s="36" t="s">
        <v>334</v>
      </c>
      <c r="D11" s="36" t="s">
        <v>344</v>
      </c>
      <c r="E11" s="37">
        <v>318348</v>
      </c>
      <c r="F11" s="42">
        <v>0.08</v>
      </c>
      <c r="G11" s="37">
        <v>25468</v>
      </c>
      <c r="H11" s="37">
        <f t="shared" si="0"/>
        <v>343816</v>
      </c>
      <c r="I11" s="36" t="s">
        <v>17</v>
      </c>
      <c r="J11" s="36" t="s">
        <v>28</v>
      </c>
      <c r="K11" s="95"/>
      <c r="L11" s="96"/>
    </row>
    <row r="12" spans="1:12" ht="14.25" customHeight="1" x14ac:dyDescent="0.2">
      <c r="A12" s="41">
        <v>46092</v>
      </c>
      <c r="B12" s="36" t="s">
        <v>319</v>
      </c>
      <c r="C12" s="36" t="s">
        <v>334</v>
      </c>
      <c r="D12" s="36" t="s">
        <v>345</v>
      </c>
      <c r="E12" s="37">
        <v>3563252</v>
      </c>
      <c r="F12" s="42">
        <v>0.08</v>
      </c>
      <c r="G12" s="37">
        <v>285060</v>
      </c>
      <c r="H12" s="37">
        <f t="shared" si="0"/>
        <v>3848312</v>
      </c>
      <c r="I12" s="36" t="s">
        <v>16</v>
      </c>
      <c r="J12" s="36" t="s">
        <v>26</v>
      </c>
      <c r="K12" s="95"/>
      <c r="L12" s="96"/>
    </row>
    <row r="13" spans="1:12" ht="14.25" customHeight="1" x14ac:dyDescent="0.2">
      <c r="A13" s="41">
        <v>46092</v>
      </c>
      <c r="B13" s="36" t="s">
        <v>320</v>
      </c>
      <c r="C13" s="36" t="s">
        <v>334</v>
      </c>
      <c r="D13" s="36" t="s">
        <v>346</v>
      </c>
      <c r="E13" s="37">
        <v>318348</v>
      </c>
      <c r="F13" s="42">
        <v>0.08</v>
      </c>
      <c r="G13" s="37">
        <v>25468</v>
      </c>
      <c r="H13" s="37">
        <f t="shared" si="0"/>
        <v>343816</v>
      </c>
      <c r="I13" s="36" t="s">
        <v>14</v>
      </c>
      <c r="J13" s="36" t="s">
        <v>27</v>
      </c>
      <c r="K13" s="95"/>
      <c r="L13" s="96"/>
    </row>
    <row r="14" spans="1:12" ht="14.25" customHeight="1" x14ac:dyDescent="0.2">
      <c r="A14" s="41">
        <v>46099</v>
      </c>
      <c r="B14" s="36" t="s">
        <v>321</v>
      </c>
      <c r="C14" s="36" t="s">
        <v>334</v>
      </c>
      <c r="D14" s="36" t="s">
        <v>347</v>
      </c>
      <c r="E14" s="37">
        <v>6835501</v>
      </c>
      <c r="F14" s="42">
        <v>0.08</v>
      </c>
      <c r="G14" s="37">
        <v>546840</v>
      </c>
      <c r="H14" s="37">
        <f t="shared" si="0"/>
        <v>7382341</v>
      </c>
      <c r="I14" s="36" t="s">
        <v>16</v>
      </c>
      <c r="J14" s="36" t="s">
        <v>26</v>
      </c>
      <c r="K14" s="95"/>
      <c r="L14" s="96"/>
    </row>
    <row r="15" spans="1:12" ht="14.25" customHeight="1" x14ac:dyDescent="0.2">
      <c r="A15" s="41">
        <v>46099</v>
      </c>
      <c r="B15" s="36" t="s">
        <v>322</v>
      </c>
      <c r="C15" s="36" t="s">
        <v>334</v>
      </c>
      <c r="D15" s="36" t="s">
        <v>348</v>
      </c>
      <c r="E15" s="37">
        <v>799736</v>
      </c>
      <c r="F15" s="42">
        <v>0.08</v>
      </c>
      <c r="G15" s="37">
        <v>63979</v>
      </c>
      <c r="H15" s="37">
        <f t="shared" si="0"/>
        <v>863715</v>
      </c>
      <c r="I15" s="36" t="s">
        <v>14</v>
      </c>
      <c r="J15" s="36" t="s">
        <v>27</v>
      </c>
      <c r="K15" s="95"/>
    </row>
    <row r="16" spans="1:12" ht="14.25" customHeight="1" x14ac:dyDescent="0.2">
      <c r="A16" s="41">
        <v>46099</v>
      </c>
      <c r="B16" s="36" t="s">
        <v>323</v>
      </c>
      <c r="C16" s="36" t="s">
        <v>334</v>
      </c>
      <c r="D16" s="36" t="s">
        <v>349</v>
      </c>
      <c r="E16" s="37">
        <v>5615447</v>
      </c>
      <c r="F16" s="42">
        <v>0.08</v>
      </c>
      <c r="G16" s="37">
        <v>449236</v>
      </c>
      <c r="H16" s="37">
        <f t="shared" si="0"/>
        <v>6064683</v>
      </c>
      <c r="I16" s="36" t="s">
        <v>16</v>
      </c>
      <c r="J16" s="36" t="s">
        <v>26</v>
      </c>
      <c r="K16" s="95"/>
    </row>
    <row r="17" spans="1:11" ht="14.25" customHeight="1" x14ac:dyDescent="0.2">
      <c r="A17" s="41">
        <v>46099</v>
      </c>
      <c r="B17" s="36" t="s">
        <v>324</v>
      </c>
      <c r="C17" s="36" t="s">
        <v>334</v>
      </c>
      <c r="D17" s="36" t="s">
        <v>350</v>
      </c>
      <c r="E17" s="37">
        <v>407708</v>
      </c>
      <c r="F17" s="42">
        <v>0.08</v>
      </c>
      <c r="G17" s="37">
        <v>32617</v>
      </c>
      <c r="H17" s="37">
        <f t="shared" si="0"/>
        <v>440325</v>
      </c>
      <c r="I17" s="36" t="s">
        <v>14</v>
      </c>
      <c r="J17" s="36" t="s">
        <v>27</v>
      </c>
      <c r="K17" s="95"/>
    </row>
    <row r="18" spans="1:11" ht="14.25" customHeight="1" x14ac:dyDescent="0.2">
      <c r="A18" s="41">
        <v>46106</v>
      </c>
      <c r="B18" s="36" t="s">
        <v>325</v>
      </c>
      <c r="C18" s="36" t="s">
        <v>334</v>
      </c>
      <c r="D18" s="36" t="s">
        <v>351</v>
      </c>
      <c r="E18" s="37">
        <v>6126368</v>
      </c>
      <c r="F18" s="42">
        <v>0.08</v>
      </c>
      <c r="G18" s="37">
        <v>490109</v>
      </c>
      <c r="H18" s="37">
        <f t="shared" si="0"/>
        <v>6616477</v>
      </c>
      <c r="I18" s="36" t="s">
        <v>16</v>
      </c>
      <c r="J18" s="36" t="s">
        <v>26</v>
      </c>
      <c r="K18" s="95"/>
    </row>
    <row r="19" spans="1:11" ht="14.25" customHeight="1" x14ac:dyDescent="0.2">
      <c r="A19" s="41">
        <v>46106</v>
      </c>
      <c r="B19" s="36" t="s">
        <v>326</v>
      </c>
      <c r="C19" s="36" t="s">
        <v>334</v>
      </c>
      <c r="D19" s="36" t="s">
        <v>352</v>
      </c>
      <c r="E19" s="37">
        <v>240494</v>
      </c>
      <c r="F19" s="42">
        <v>0.08</v>
      </c>
      <c r="G19" s="37">
        <v>19240</v>
      </c>
      <c r="H19" s="37">
        <f t="shared" si="0"/>
        <v>259734</v>
      </c>
      <c r="I19" s="36" t="s">
        <v>14</v>
      </c>
      <c r="J19" s="36" t="s">
        <v>27</v>
      </c>
      <c r="K19" s="95"/>
    </row>
    <row r="20" spans="1:11" ht="14.25" customHeight="1" x14ac:dyDescent="0.2">
      <c r="A20" s="41">
        <v>46105</v>
      </c>
      <c r="B20" s="36" t="s">
        <v>327</v>
      </c>
      <c r="C20" s="36" t="s">
        <v>334</v>
      </c>
      <c r="D20" s="36" t="s">
        <v>353</v>
      </c>
      <c r="E20" s="37">
        <v>541748</v>
      </c>
      <c r="F20" s="42">
        <v>0.08</v>
      </c>
      <c r="G20" s="37">
        <v>43340</v>
      </c>
      <c r="H20" s="37">
        <f t="shared" si="0"/>
        <v>585088</v>
      </c>
      <c r="I20" s="36" t="s">
        <v>17</v>
      </c>
      <c r="J20" s="36" t="s">
        <v>28</v>
      </c>
      <c r="K20" s="95"/>
    </row>
    <row r="21" spans="1:11" ht="14.25" customHeight="1" x14ac:dyDescent="0.2">
      <c r="A21" s="41">
        <v>46106</v>
      </c>
      <c r="B21" s="36" t="s">
        <v>328</v>
      </c>
      <c r="C21" s="36" t="s">
        <v>334</v>
      </c>
      <c r="D21" s="36" t="s">
        <v>354</v>
      </c>
      <c r="E21" s="37">
        <v>4227615</v>
      </c>
      <c r="F21" s="42">
        <v>0.08</v>
      </c>
      <c r="G21" s="37">
        <v>338209</v>
      </c>
      <c r="H21" s="37">
        <f t="shared" si="0"/>
        <v>4565824</v>
      </c>
      <c r="I21" s="36" t="s">
        <v>16</v>
      </c>
      <c r="J21" s="36" t="s">
        <v>26</v>
      </c>
      <c r="K21" s="95"/>
    </row>
    <row r="22" spans="1:11" ht="14.25" customHeight="1" x14ac:dyDescent="0.2">
      <c r="A22" s="41">
        <v>46106</v>
      </c>
      <c r="B22" s="36" t="s">
        <v>329</v>
      </c>
      <c r="C22" s="36" t="s">
        <v>334</v>
      </c>
      <c r="D22" s="36" t="s">
        <v>355</v>
      </c>
      <c r="E22" s="37">
        <v>223400</v>
      </c>
      <c r="F22" s="42">
        <v>0.08</v>
      </c>
      <c r="G22" s="37">
        <v>17872</v>
      </c>
      <c r="H22" s="37">
        <f t="shared" si="0"/>
        <v>241272</v>
      </c>
      <c r="I22" s="36" t="s">
        <v>14</v>
      </c>
      <c r="J22" s="36" t="s">
        <v>27</v>
      </c>
      <c r="K22" s="95"/>
    </row>
    <row r="23" spans="1:11" ht="14.25" customHeight="1" x14ac:dyDescent="0.2">
      <c r="A23" s="41">
        <v>46112</v>
      </c>
      <c r="B23" s="36" t="s">
        <v>330</v>
      </c>
      <c r="C23" s="36" t="s">
        <v>334</v>
      </c>
      <c r="D23" s="36" t="s">
        <v>356</v>
      </c>
      <c r="E23" s="37">
        <v>5212600</v>
      </c>
      <c r="F23" s="42">
        <v>0.08</v>
      </c>
      <c r="G23" s="37">
        <v>417008</v>
      </c>
      <c r="H23" s="37">
        <f t="shared" si="0"/>
        <v>5629608</v>
      </c>
      <c r="I23" s="36" t="s">
        <v>16</v>
      </c>
      <c r="J23" s="36" t="s">
        <v>26</v>
      </c>
      <c r="K23" s="95"/>
    </row>
    <row r="24" spans="1:11" ht="14.25" customHeight="1" x14ac:dyDescent="0.2">
      <c r="A24" s="41">
        <v>46112</v>
      </c>
      <c r="B24" s="36" t="s">
        <v>331</v>
      </c>
      <c r="C24" s="36" t="s">
        <v>334</v>
      </c>
      <c r="D24" s="36" t="s">
        <v>357</v>
      </c>
      <c r="E24" s="37">
        <v>104684</v>
      </c>
      <c r="F24" s="42">
        <v>0.08</v>
      </c>
      <c r="G24" s="37">
        <v>8375</v>
      </c>
      <c r="H24" s="37">
        <f t="shared" si="0"/>
        <v>113059</v>
      </c>
      <c r="I24" s="36" t="s">
        <v>14</v>
      </c>
      <c r="J24" s="36" t="s">
        <v>27</v>
      </c>
      <c r="K24" s="95"/>
    </row>
    <row r="25" spans="1:11" ht="14.25" customHeight="1" x14ac:dyDescent="0.2">
      <c r="A25" s="41">
        <v>46112</v>
      </c>
      <c r="B25" s="36" t="s">
        <v>332</v>
      </c>
      <c r="C25" s="36" t="s">
        <v>334</v>
      </c>
      <c r="D25" s="36" t="s">
        <v>358</v>
      </c>
      <c r="E25" s="37">
        <v>3837134</v>
      </c>
      <c r="F25" s="42">
        <v>0.08</v>
      </c>
      <c r="G25" s="37">
        <v>306971</v>
      </c>
      <c r="H25" s="37">
        <f>+E25+G25</f>
        <v>4144105</v>
      </c>
      <c r="I25" s="36" t="s">
        <v>16</v>
      </c>
      <c r="J25" s="36" t="s">
        <v>26</v>
      </c>
      <c r="K25" s="95"/>
    </row>
    <row r="26" spans="1:11" ht="14.25" customHeight="1" x14ac:dyDescent="0.2">
      <c r="A26" s="41">
        <v>46112</v>
      </c>
      <c r="B26" s="36" t="s">
        <v>333</v>
      </c>
      <c r="C26" s="36" t="s">
        <v>334</v>
      </c>
      <c r="D26" s="36" t="s">
        <v>359</v>
      </c>
      <c r="E26" s="37">
        <v>96815</v>
      </c>
      <c r="F26" s="42">
        <v>0.08</v>
      </c>
      <c r="G26" s="37">
        <v>7745</v>
      </c>
      <c r="H26" s="37">
        <f t="shared" si="0"/>
        <v>104560</v>
      </c>
      <c r="I26" s="36" t="s">
        <v>14</v>
      </c>
      <c r="J26" s="36" t="s">
        <v>27</v>
      </c>
      <c r="K26" s="95"/>
    </row>
    <row r="27" spans="1:11" ht="14.25" customHeight="1" x14ac:dyDescent="0.2">
      <c r="A27" s="41">
        <v>46104</v>
      </c>
      <c r="B27" s="36" t="s">
        <v>443</v>
      </c>
      <c r="C27" s="36"/>
      <c r="D27" s="36" t="s">
        <v>444</v>
      </c>
      <c r="E27" s="37">
        <v>-200000</v>
      </c>
      <c r="F27" s="42">
        <v>0.08</v>
      </c>
      <c r="G27" s="37">
        <v>-16000</v>
      </c>
      <c r="H27" s="37">
        <f t="shared" si="0"/>
        <v>-216000</v>
      </c>
      <c r="I27" s="36" t="s">
        <v>16</v>
      </c>
      <c r="J27" s="36" t="s">
        <v>26</v>
      </c>
    </row>
    <row r="28" spans="1:11" ht="14.25" customHeight="1" x14ac:dyDescent="0.2">
      <c r="A28" s="41">
        <v>46082</v>
      </c>
      <c r="B28" s="36"/>
      <c r="C28" s="36"/>
      <c r="D28" s="36" t="s">
        <v>360</v>
      </c>
      <c r="E28" s="37">
        <v>-30884</v>
      </c>
      <c r="F28" s="42">
        <v>0.08</v>
      </c>
      <c r="G28" s="37">
        <v>-2471</v>
      </c>
      <c r="H28" s="37">
        <f t="shared" si="0"/>
        <v>-33355</v>
      </c>
      <c r="I28" s="36" t="s">
        <v>16</v>
      </c>
      <c r="J28" s="36" t="s">
        <v>26</v>
      </c>
    </row>
    <row r="29" spans="1:11" ht="14.25" customHeight="1" x14ac:dyDescent="0.2">
      <c r="A29" s="41">
        <v>46082</v>
      </c>
      <c r="B29" s="36"/>
      <c r="C29" s="36"/>
      <c r="D29" s="36" t="s">
        <v>361</v>
      </c>
      <c r="E29" s="37">
        <v>-33518</v>
      </c>
      <c r="F29" s="42">
        <v>0.08</v>
      </c>
      <c r="G29" s="37">
        <v>-2681</v>
      </c>
      <c r="H29" s="37">
        <f t="shared" si="0"/>
        <v>-36199</v>
      </c>
      <c r="I29" s="36" t="s">
        <v>16</v>
      </c>
      <c r="J29" s="36" t="s">
        <v>26</v>
      </c>
    </row>
    <row r="30" spans="1:11" ht="14.25" customHeight="1" x14ac:dyDescent="0.2">
      <c r="A30" s="41">
        <v>46082</v>
      </c>
      <c r="B30" s="36"/>
      <c r="C30" s="36"/>
      <c r="D30" s="36" t="s">
        <v>362</v>
      </c>
      <c r="E30" s="37">
        <v>-16759</v>
      </c>
      <c r="F30" s="42">
        <v>0.08</v>
      </c>
      <c r="G30" s="37">
        <v>-1341</v>
      </c>
      <c r="H30" s="37">
        <f t="shared" si="0"/>
        <v>-18100</v>
      </c>
      <c r="I30" s="36" t="s">
        <v>16</v>
      </c>
      <c r="J30" s="36" t="s">
        <v>26</v>
      </c>
    </row>
    <row r="31" spans="1:11" ht="14.25" customHeight="1" x14ac:dyDescent="0.2">
      <c r="A31" s="41">
        <v>46082</v>
      </c>
      <c r="B31" s="36"/>
      <c r="C31" s="36"/>
      <c r="D31" s="36" t="s">
        <v>363</v>
      </c>
      <c r="E31" s="37">
        <v>-30884</v>
      </c>
      <c r="F31" s="42">
        <v>0.08</v>
      </c>
      <c r="G31" s="37">
        <v>-2471</v>
      </c>
      <c r="H31" s="37">
        <f t="shared" si="0"/>
        <v>-33355</v>
      </c>
      <c r="I31" s="36" t="s">
        <v>16</v>
      </c>
      <c r="J31" s="36" t="s">
        <v>26</v>
      </c>
    </row>
    <row r="32" spans="1:11" ht="14.25" customHeight="1" x14ac:dyDescent="0.2">
      <c r="A32" s="41">
        <v>46084</v>
      </c>
      <c r="B32" s="36"/>
      <c r="C32" s="36"/>
      <c r="D32" s="36" t="s">
        <v>364</v>
      </c>
      <c r="E32" s="37">
        <v>-30884</v>
      </c>
      <c r="F32" s="42">
        <v>0.08</v>
      </c>
      <c r="G32" s="37">
        <v>-2471</v>
      </c>
      <c r="H32" s="37">
        <f t="shared" si="0"/>
        <v>-33355</v>
      </c>
      <c r="I32" s="36" t="s">
        <v>16</v>
      </c>
      <c r="J32" s="36" t="s">
        <v>26</v>
      </c>
    </row>
    <row r="33" spans="1:10" ht="14.25" customHeight="1" x14ac:dyDescent="0.2">
      <c r="A33" s="41">
        <v>46085</v>
      </c>
      <c r="B33" s="36"/>
      <c r="C33" s="36"/>
      <c r="D33" s="36" t="s">
        <v>365</v>
      </c>
      <c r="E33" s="37">
        <v>-16759</v>
      </c>
      <c r="F33" s="42">
        <v>0.08</v>
      </c>
      <c r="G33" s="37">
        <v>-1341</v>
      </c>
      <c r="H33" s="37">
        <f t="shared" si="0"/>
        <v>-18100</v>
      </c>
      <c r="I33" s="36" t="s">
        <v>16</v>
      </c>
      <c r="J33" s="36" t="s">
        <v>26</v>
      </c>
    </row>
    <row r="34" spans="1:10" ht="14.25" customHeight="1" x14ac:dyDescent="0.2">
      <c r="A34" s="41">
        <v>46085</v>
      </c>
      <c r="B34" s="36"/>
      <c r="C34" s="36"/>
      <c r="D34" s="36" t="s">
        <v>366</v>
      </c>
      <c r="E34" s="37">
        <v>-212232</v>
      </c>
      <c r="F34" s="42">
        <v>0.08</v>
      </c>
      <c r="G34" s="37">
        <v>-16979</v>
      </c>
      <c r="H34" s="37">
        <f t="shared" si="0"/>
        <v>-229211</v>
      </c>
      <c r="I34" s="36" t="s">
        <v>16</v>
      </c>
      <c r="J34" s="36" t="s">
        <v>26</v>
      </c>
    </row>
    <row r="35" spans="1:10" ht="14.25" customHeight="1" x14ac:dyDescent="0.2">
      <c r="A35" s="41">
        <v>46085</v>
      </c>
      <c r="B35" s="36"/>
      <c r="C35" s="36"/>
      <c r="D35" s="36" t="s">
        <v>367</v>
      </c>
      <c r="E35" s="37">
        <v>-16759</v>
      </c>
      <c r="F35" s="42">
        <v>0.08</v>
      </c>
      <c r="G35" s="37">
        <v>-1341</v>
      </c>
      <c r="H35" s="37">
        <f t="shared" si="0"/>
        <v>-18100</v>
      </c>
      <c r="I35" s="36" t="s">
        <v>16</v>
      </c>
      <c r="J35" s="36" t="s">
        <v>26</v>
      </c>
    </row>
    <row r="36" spans="1:10" ht="14.25" customHeight="1" x14ac:dyDescent="0.2">
      <c r="A36" s="41">
        <v>46085</v>
      </c>
      <c r="B36" s="36"/>
      <c r="C36" s="36"/>
      <c r="D36" s="36" t="s">
        <v>368</v>
      </c>
      <c r="E36" s="37">
        <v>-61768</v>
      </c>
      <c r="F36" s="42">
        <v>0.08</v>
      </c>
      <c r="G36" s="37">
        <v>-4941</v>
      </c>
      <c r="H36" s="37">
        <f t="shared" si="0"/>
        <v>-66709</v>
      </c>
      <c r="I36" s="36" t="s">
        <v>16</v>
      </c>
      <c r="J36" s="36" t="s">
        <v>26</v>
      </c>
    </row>
    <row r="37" spans="1:10" ht="14.25" customHeight="1" x14ac:dyDescent="0.2">
      <c r="A37" s="41">
        <v>46085</v>
      </c>
      <c r="B37" s="36"/>
      <c r="C37" s="36"/>
      <c r="D37" s="36" t="s">
        <v>369</v>
      </c>
      <c r="E37" s="37">
        <v>-126170</v>
      </c>
      <c r="F37" s="42">
        <v>0.08</v>
      </c>
      <c r="G37" s="37">
        <v>-10094</v>
      </c>
      <c r="H37" s="37">
        <f t="shared" si="0"/>
        <v>-136264</v>
      </c>
      <c r="I37" s="36" t="s">
        <v>16</v>
      </c>
      <c r="J37" s="36" t="s">
        <v>26</v>
      </c>
    </row>
    <row r="38" spans="1:10" ht="14.25" customHeight="1" x14ac:dyDescent="0.2">
      <c r="A38" s="41">
        <v>46085</v>
      </c>
      <c r="B38" s="36"/>
      <c r="C38" s="36"/>
      <c r="D38" s="36" t="s">
        <v>370</v>
      </c>
      <c r="E38" s="37">
        <v>-30884</v>
      </c>
      <c r="F38" s="42">
        <v>0.08</v>
      </c>
      <c r="G38" s="37">
        <v>-2471</v>
      </c>
      <c r="H38" s="37">
        <f t="shared" si="0"/>
        <v>-33355</v>
      </c>
      <c r="I38" s="36" t="s">
        <v>16</v>
      </c>
      <c r="J38" s="36" t="s">
        <v>26</v>
      </c>
    </row>
    <row r="39" spans="1:10" ht="14.25" customHeight="1" x14ac:dyDescent="0.2">
      <c r="A39" s="41">
        <v>46085</v>
      </c>
      <c r="B39" s="36"/>
      <c r="C39" s="36"/>
      <c r="D39" s="36" t="s">
        <v>371</v>
      </c>
      <c r="E39" s="37">
        <v>-106116</v>
      </c>
      <c r="F39" s="42">
        <v>0.08</v>
      </c>
      <c r="G39" s="37">
        <v>-8489</v>
      </c>
      <c r="H39" s="37">
        <f t="shared" si="0"/>
        <v>-114605</v>
      </c>
      <c r="I39" s="36" t="s">
        <v>16</v>
      </c>
      <c r="J39" s="36" t="s">
        <v>26</v>
      </c>
    </row>
    <row r="40" spans="1:10" ht="14.25" customHeight="1" x14ac:dyDescent="0.2">
      <c r="A40" s="41">
        <v>46085</v>
      </c>
      <c r="B40" s="36"/>
      <c r="C40" s="36"/>
      <c r="D40" s="36" t="s">
        <v>372</v>
      </c>
      <c r="E40" s="37">
        <v>-39434</v>
      </c>
      <c r="F40" s="42">
        <v>0.08</v>
      </c>
      <c r="G40" s="37">
        <v>-3155</v>
      </c>
      <c r="H40" s="37">
        <f t="shared" si="0"/>
        <v>-42589</v>
      </c>
      <c r="I40" s="36" t="s">
        <v>16</v>
      </c>
      <c r="J40" s="36" t="s">
        <v>26</v>
      </c>
    </row>
    <row r="41" spans="1:10" ht="14.25" customHeight="1" x14ac:dyDescent="0.2">
      <c r="A41" s="41">
        <v>46085</v>
      </c>
      <c r="B41" s="36"/>
      <c r="C41" s="36"/>
      <c r="D41" s="36" t="s">
        <v>373</v>
      </c>
      <c r="E41" s="37">
        <v>-33518</v>
      </c>
      <c r="F41" s="42">
        <v>0.08</v>
      </c>
      <c r="G41" s="37">
        <v>-2681</v>
      </c>
      <c r="H41" s="37">
        <f t="shared" si="0"/>
        <v>-36199</v>
      </c>
      <c r="I41" s="36" t="s">
        <v>16</v>
      </c>
      <c r="J41" s="36" t="s">
        <v>26</v>
      </c>
    </row>
    <row r="42" spans="1:10" ht="14.25" customHeight="1" x14ac:dyDescent="0.2">
      <c r="A42" s="41">
        <v>46085</v>
      </c>
      <c r="B42" s="36"/>
      <c r="C42" s="36"/>
      <c r="D42" s="36" t="s">
        <v>374</v>
      </c>
      <c r="E42" s="37">
        <v>-33518</v>
      </c>
      <c r="F42" s="42">
        <v>0.08</v>
      </c>
      <c r="G42" s="37">
        <v>-2681</v>
      </c>
      <c r="H42" s="37">
        <f t="shared" si="0"/>
        <v>-36199</v>
      </c>
      <c r="I42" s="36" t="s">
        <v>16</v>
      </c>
      <c r="J42" s="36" t="s">
        <v>26</v>
      </c>
    </row>
    <row r="43" spans="1:10" ht="14.25" customHeight="1" x14ac:dyDescent="0.2">
      <c r="A43" s="41">
        <v>46085</v>
      </c>
      <c r="B43" s="36"/>
      <c r="C43" s="36"/>
      <c r="D43" s="36" t="s">
        <v>375</v>
      </c>
      <c r="E43" s="37">
        <v>-33518</v>
      </c>
      <c r="F43" s="42">
        <v>0.08</v>
      </c>
      <c r="G43" s="37">
        <v>-2681</v>
      </c>
      <c r="H43" s="37">
        <f t="shared" si="0"/>
        <v>-36199</v>
      </c>
      <c r="I43" s="36" t="s">
        <v>16</v>
      </c>
      <c r="J43" s="36" t="s">
        <v>26</v>
      </c>
    </row>
    <row r="44" spans="1:10" ht="14.25" customHeight="1" x14ac:dyDescent="0.2">
      <c r="A44" s="41">
        <v>46085</v>
      </c>
      <c r="B44" s="36"/>
      <c r="C44" s="36"/>
      <c r="D44" s="36" t="s">
        <v>376</v>
      </c>
      <c r="E44" s="37">
        <v>-106116</v>
      </c>
      <c r="F44" s="42">
        <v>0.08</v>
      </c>
      <c r="G44" s="37">
        <v>-8489</v>
      </c>
      <c r="H44" s="37">
        <f t="shared" si="0"/>
        <v>-114605</v>
      </c>
      <c r="I44" s="36" t="s">
        <v>16</v>
      </c>
      <c r="J44" s="36" t="s">
        <v>26</v>
      </c>
    </row>
    <row r="45" spans="1:10" ht="14.25" customHeight="1" x14ac:dyDescent="0.2">
      <c r="A45" s="41">
        <v>46085</v>
      </c>
      <c r="B45" s="36"/>
      <c r="C45" s="36"/>
      <c r="D45" s="36" t="s">
        <v>377</v>
      </c>
      <c r="E45" s="37">
        <v>-212232</v>
      </c>
      <c r="F45" s="42">
        <v>0.08</v>
      </c>
      <c r="G45" s="37">
        <v>-16979</v>
      </c>
      <c r="H45" s="37">
        <f t="shared" si="0"/>
        <v>-229211</v>
      </c>
      <c r="I45" s="36" t="s">
        <v>16</v>
      </c>
      <c r="J45" s="36" t="s">
        <v>26</v>
      </c>
    </row>
    <row r="46" spans="1:10" ht="14.25" customHeight="1" x14ac:dyDescent="0.2">
      <c r="A46" s="41">
        <v>46087</v>
      </c>
      <c r="B46" s="36"/>
      <c r="C46" s="36"/>
      <c r="D46" s="36" t="s">
        <v>378</v>
      </c>
      <c r="E46" s="37">
        <v>-61768</v>
      </c>
      <c r="F46" s="42">
        <v>0.08</v>
      </c>
      <c r="G46" s="37">
        <v>-4941</v>
      </c>
      <c r="H46" s="37">
        <f t="shared" si="0"/>
        <v>-66709</v>
      </c>
      <c r="I46" s="36" t="s">
        <v>16</v>
      </c>
      <c r="J46" s="36" t="s">
        <v>26</v>
      </c>
    </row>
    <row r="47" spans="1:10" ht="14.25" customHeight="1" x14ac:dyDescent="0.2">
      <c r="A47" s="41">
        <v>46087</v>
      </c>
      <c r="B47" s="36"/>
      <c r="C47" s="36"/>
      <c r="D47" s="36" t="s">
        <v>379</v>
      </c>
      <c r="E47" s="37">
        <v>-61768</v>
      </c>
      <c r="F47" s="42">
        <v>0.08</v>
      </c>
      <c r="G47" s="37">
        <v>-4941</v>
      </c>
      <c r="H47" s="37">
        <f t="shared" si="0"/>
        <v>-66709</v>
      </c>
      <c r="I47" s="36" t="s">
        <v>16</v>
      </c>
      <c r="J47" s="36" t="s">
        <v>26</v>
      </c>
    </row>
    <row r="48" spans="1:10" ht="14.25" customHeight="1" x14ac:dyDescent="0.2">
      <c r="A48" s="41">
        <v>46088</v>
      </c>
      <c r="B48" s="36"/>
      <c r="C48" s="36"/>
      <c r="D48" s="36" t="s">
        <v>380</v>
      </c>
      <c r="E48" s="37">
        <v>-106116</v>
      </c>
      <c r="F48" s="42">
        <v>0.08</v>
      </c>
      <c r="G48" s="37">
        <v>-8489</v>
      </c>
      <c r="H48" s="37">
        <f t="shared" si="0"/>
        <v>-114605</v>
      </c>
      <c r="I48" s="36" t="s">
        <v>16</v>
      </c>
      <c r="J48" s="36" t="s">
        <v>26</v>
      </c>
    </row>
    <row r="49" spans="1:10" ht="14.25" customHeight="1" x14ac:dyDescent="0.2">
      <c r="A49" s="41">
        <v>46090</v>
      </c>
      <c r="B49" s="36"/>
      <c r="C49" s="36"/>
      <c r="D49" s="36" t="s">
        <v>381</v>
      </c>
      <c r="E49" s="37">
        <v>-16759</v>
      </c>
      <c r="F49" s="42">
        <v>0.08</v>
      </c>
      <c r="G49" s="37">
        <v>-1341</v>
      </c>
      <c r="H49" s="37">
        <f t="shared" si="0"/>
        <v>-18100</v>
      </c>
      <c r="I49" s="36" t="s">
        <v>16</v>
      </c>
      <c r="J49" s="36" t="s">
        <v>26</v>
      </c>
    </row>
    <row r="50" spans="1:10" ht="14.25" customHeight="1" x14ac:dyDescent="0.2">
      <c r="A50" s="41">
        <v>46090</v>
      </c>
      <c r="B50" s="36"/>
      <c r="C50" s="36"/>
      <c r="D50" s="36" t="s">
        <v>382</v>
      </c>
      <c r="E50" s="37">
        <v>-33518</v>
      </c>
      <c r="F50" s="42">
        <v>0.08</v>
      </c>
      <c r="G50" s="37">
        <v>-2681</v>
      </c>
      <c r="H50" s="37">
        <f t="shared" si="0"/>
        <v>-36199</v>
      </c>
      <c r="I50" s="36" t="s">
        <v>16</v>
      </c>
      <c r="J50" s="36" t="s">
        <v>26</v>
      </c>
    </row>
    <row r="51" spans="1:10" ht="14.25" customHeight="1" x14ac:dyDescent="0.2">
      <c r="A51" s="41">
        <v>46090</v>
      </c>
      <c r="B51" s="36"/>
      <c r="C51" s="36"/>
      <c r="D51" s="36" t="s">
        <v>383</v>
      </c>
      <c r="E51" s="37">
        <v>-30884</v>
      </c>
      <c r="F51" s="42">
        <v>0.08</v>
      </c>
      <c r="G51" s="37">
        <v>-2471</v>
      </c>
      <c r="H51" s="37">
        <f t="shared" si="0"/>
        <v>-33355</v>
      </c>
      <c r="I51" s="36" t="s">
        <v>16</v>
      </c>
      <c r="J51" s="36" t="s">
        <v>26</v>
      </c>
    </row>
    <row r="52" spans="1:10" ht="14.25" customHeight="1" x14ac:dyDescent="0.2">
      <c r="A52" s="41">
        <v>46090</v>
      </c>
      <c r="B52" s="36"/>
      <c r="C52" s="36"/>
      <c r="D52" s="36" t="s">
        <v>384</v>
      </c>
      <c r="E52" s="37">
        <v>-16759</v>
      </c>
      <c r="F52" s="42">
        <v>0.08</v>
      </c>
      <c r="G52" s="37">
        <v>-1341</v>
      </c>
      <c r="H52" s="37">
        <f t="shared" si="0"/>
        <v>-18100</v>
      </c>
      <c r="I52" s="36" t="s">
        <v>16</v>
      </c>
      <c r="J52" s="36" t="s">
        <v>26</v>
      </c>
    </row>
    <row r="53" spans="1:10" ht="14.25" customHeight="1" x14ac:dyDescent="0.2">
      <c r="A53" s="41">
        <v>46091</v>
      </c>
      <c r="B53" s="36"/>
      <c r="C53" s="36"/>
      <c r="D53" s="36" t="s">
        <v>385</v>
      </c>
      <c r="E53" s="37">
        <v>-212232</v>
      </c>
      <c r="F53" s="42">
        <v>0.08</v>
      </c>
      <c r="G53" s="37">
        <v>-16979</v>
      </c>
      <c r="H53" s="37">
        <f t="shared" si="0"/>
        <v>-229211</v>
      </c>
      <c r="I53" s="36" t="s">
        <v>16</v>
      </c>
      <c r="J53" s="36" t="s">
        <v>26</v>
      </c>
    </row>
    <row r="54" spans="1:10" ht="14.25" customHeight="1" x14ac:dyDescent="0.2">
      <c r="A54" s="41">
        <v>46091</v>
      </c>
      <c r="B54" s="36"/>
      <c r="C54" s="36"/>
      <c r="D54" s="36" t="s">
        <v>386</v>
      </c>
      <c r="E54" s="37">
        <v>-61768</v>
      </c>
      <c r="F54" s="42">
        <v>0.08</v>
      </c>
      <c r="G54" s="37">
        <v>-4941</v>
      </c>
      <c r="H54" s="37">
        <f t="shared" si="0"/>
        <v>-66709</v>
      </c>
      <c r="I54" s="36" t="s">
        <v>16</v>
      </c>
      <c r="J54" s="36" t="s">
        <v>26</v>
      </c>
    </row>
    <row r="55" spans="1:10" ht="14.25" customHeight="1" x14ac:dyDescent="0.2">
      <c r="A55" s="41">
        <v>46091</v>
      </c>
      <c r="B55" s="36"/>
      <c r="C55" s="36"/>
      <c r="D55" s="36" t="s">
        <v>387</v>
      </c>
      <c r="E55" s="37">
        <v>-61768</v>
      </c>
      <c r="F55" s="42">
        <v>0.08</v>
      </c>
      <c r="G55" s="37">
        <v>-4941</v>
      </c>
      <c r="H55" s="37">
        <f t="shared" si="0"/>
        <v>-66709</v>
      </c>
      <c r="I55" s="36" t="s">
        <v>16</v>
      </c>
      <c r="J55" s="36" t="s">
        <v>26</v>
      </c>
    </row>
    <row r="56" spans="1:10" ht="14.25" customHeight="1" x14ac:dyDescent="0.2">
      <c r="A56" s="41">
        <v>46091</v>
      </c>
      <c r="B56" s="36"/>
      <c r="C56" s="36"/>
      <c r="D56" s="36" t="s">
        <v>388</v>
      </c>
      <c r="E56" s="37">
        <v>-61768</v>
      </c>
      <c r="F56" s="42">
        <v>0.08</v>
      </c>
      <c r="G56" s="37">
        <v>-4941</v>
      </c>
      <c r="H56" s="37">
        <f t="shared" si="0"/>
        <v>-66709</v>
      </c>
      <c r="I56" s="36" t="s">
        <v>16</v>
      </c>
      <c r="J56" s="36" t="s">
        <v>26</v>
      </c>
    </row>
    <row r="57" spans="1:10" ht="14.25" customHeight="1" x14ac:dyDescent="0.2">
      <c r="A57" s="41">
        <v>46091</v>
      </c>
      <c r="B57" s="36"/>
      <c r="C57" s="36"/>
      <c r="D57" s="36" t="s">
        <v>389</v>
      </c>
      <c r="E57" s="37">
        <v>-61768</v>
      </c>
      <c r="F57" s="42">
        <v>0.08</v>
      </c>
      <c r="G57" s="37">
        <v>-4941</v>
      </c>
      <c r="H57" s="37">
        <f t="shared" si="0"/>
        <v>-66709</v>
      </c>
      <c r="I57" s="36" t="s">
        <v>16</v>
      </c>
      <c r="J57" s="36" t="s">
        <v>26</v>
      </c>
    </row>
    <row r="58" spans="1:10" ht="14.25" customHeight="1" x14ac:dyDescent="0.2">
      <c r="A58" s="41">
        <v>46091</v>
      </c>
      <c r="B58" s="36"/>
      <c r="C58" s="36"/>
      <c r="D58" s="36" t="s">
        <v>390</v>
      </c>
      <c r="E58" s="37">
        <v>-61768</v>
      </c>
      <c r="F58" s="42">
        <v>0.08</v>
      </c>
      <c r="G58" s="37">
        <v>-4941</v>
      </c>
      <c r="H58" s="37">
        <f t="shared" si="0"/>
        <v>-66709</v>
      </c>
      <c r="I58" s="36" t="s">
        <v>16</v>
      </c>
      <c r="J58" s="36" t="s">
        <v>26</v>
      </c>
    </row>
    <row r="59" spans="1:10" ht="14.25" customHeight="1" x14ac:dyDescent="0.2">
      <c r="A59" s="41">
        <v>46092</v>
      </c>
      <c r="B59" s="36"/>
      <c r="C59" s="36"/>
      <c r="D59" s="36" t="s">
        <v>391</v>
      </c>
      <c r="E59" s="37">
        <v>-19717</v>
      </c>
      <c r="F59" s="42">
        <v>0.08</v>
      </c>
      <c r="G59" s="37">
        <v>-1577</v>
      </c>
      <c r="H59" s="37">
        <f t="shared" si="0"/>
        <v>-21294</v>
      </c>
      <c r="I59" s="36" t="s">
        <v>16</v>
      </c>
      <c r="J59" s="36" t="s">
        <v>26</v>
      </c>
    </row>
    <row r="60" spans="1:10" ht="14.25" customHeight="1" x14ac:dyDescent="0.2">
      <c r="A60" s="41">
        <v>46092</v>
      </c>
      <c r="B60" s="36"/>
      <c r="C60" s="36"/>
      <c r="D60" s="36" t="s">
        <v>392</v>
      </c>
      <c r="E60" s="37">
        <v>-39434</v>
      </c>
      <c r="F60" s="42">
        <v>0.08</v>
      </c>
      <c r="G60" s="37">
        <v>-3155</v>
      </c>
      <c r="H60" s="37">
        <f t="shared" si="0"/>
        <v>-42589</v>
      </c>
      <c r="I60" s="36" t="s">
        <v>16</v>
      </c>
      <c r="J60" s="36" t="s">
        <v>26</v>
      </c>
    </row>
    <row r="61" spans="1:10" ht="14.25" customHeight="1" x14ac:dyDescent="0.2">
      <c r="A61" s="41">
        <v>46093</v>
      </c>
      <c r="B61" s="36"/>
      <c r="C61" s="36"/>
      <c r="D61" s="36" t="s">
        <v>393</v>
      </c>
      <c r="E61" s="37">
        <v>-106116</v>
      </c>
      <c r="F61" s="42">
        <v>0.08</v>
      </c>
      <c r="G61" s="37">
        <v>-8489</v>
      </c>
      <c r="H61" s="37">
        <f t="shared" si="0"/>
        <v>-114605</v>
      </c>
      <c r="I61" s="36" t="s">
        <v>17</v>
      </c>
      <c r="J61" s="36" t="s">
        <v>28</v>
      </c>
    </row>
    <row r="62" spans="1:10" ht="14.25" customHeight="1" x14ac:dyDescent="0.2">
      <c r="A62" s="41">
        <v>46093</v>
      </c>
      <c r="B62" s="36"/>
      <c r="C62" s="36"/>
      <c r="D62" s="36" t="s">
        <v>394</v>
      </c>
      <c r="E62" s="37">
        <v>-30884</v>
      </c>
      <c r="F62" s="42">
        <v>0.08</v>
      </c>
      <c r="G62" s="37">
        <v>-2471</v>
      </c>
      <c r="H62" s="37">
        <f t="shared" si="0"/>
        <v>-33355</v>
      </c>
      <c r="I62" s="36" t="s">
        <v>16</v>
      </c>
      <c r="J62" s="36" t="s">
        <v>26</v>
      </c>
    </row>
    <row r="63" spans="1:10" ht="14.25" customHeight="1" x14ac:dyDescent="0.2">
      <c r="A63" s="41">
        <v>46093</v>
      </c>
      <c r="B63" s="36"/>
      <c r="C63" s="36"/>
      <c r="D63" s="36" t="s">
        <v>395</v>
      </c>
      <c r="E63" s="37">
        <v>-16759</v>
      </c>
      <c r="F63" s="42">
        <v>0.08</v>
      </c>
      <c r="G63" s="37">
        <v>-1341</v>
      </c>
      <c r="H63" s="37">
        <f t="shared" si="0"/>
        <v>-18100</v>
      </c>
      <c r="I63" s="36" t="s">
        <v>16</v>
      </c>
      <c r="J63" s="36" t="s">
        <v>26</v>
      </c>
    </row>
    <row r="64" spans="1:10" ht="14.25" customHeight="1" x14ac:dyDescent="0.2">
      <c r="A64" s="41">
        <v>46093</v>
      </c>
      <c r="B64" s="36"/>
      <c r="C64" s="36"/>
      <c r="D64" s="36" t="s">
        <v>396</v>
      </c>
      <c r="E64" s="37">
        <v>-33518</v>
      </c>
      <c r="F64" s="42">
        <v>0.08</v>
      </c>
      <c r="G64" s="37">
        <v>-2681</v>
      </c>
      <c r="H64" s="37">
        <f t="shared" si="0"/>
        <v>-36199</v>
      </c>
      <c r="I64" s="36" t="s">
        <v>16</v>
      </c>
      <c r="J64" s="36" t="s">
        <v>26</v>
      </c>
    </row>
    <row r="65" spans="1:10" ht="14.25" customHeight="1" x14ac:dyDescent="0.2">
      <c r="A65" s="41">
        <v>46093</v>
      </c>
      <c r="B65" s="36"/>
      <c r="C65" s="36"/>
      <c r="D65" s="36" t="s">
        <v>397</v>
      </c>
      <c r="E65" s="37">
        <v>-30884</v>
      </c>
      <c r="F65" s="42">
        <v>0.08</v>
      </c>
      <c r="G65" s="37">
        <v>-2471</v>
      </c>
      <c r="H65" s="37">
        <f t="shared" si="0"/>
        <v>-33355</v>
      </c>
      <c r="I65" s="36" t="s">
        <v>16</v>
      </c>
      <c r="J65" s="36" t="s">
        <v>26</v>
      </c>
    </row>
    <row r="66" spans="1:10" ht="14.25" customHeight="1" x14ac:dyDescent="0.2">
      <c r="A66" s="41">
        <v>46097</v>
      </c>
      <c r="B66" s="36"/>
      <c r="C66" s="36"/>
      <c r="D66" s="36" t="s">
        <v>398</v>
      </c>
      <c r="E66" s="37">
        <v>-61768</v>
      </c>
      <c r="F66" s="42">
        <v>0.08</v>
      </c>
      <c r="G66" s="37">
        <v>-4941</v>
      </c>
      <c r="H66" s="37">
        <f t="shared" si="0"/>
        <v>-66709</v>
      </c>
      <c r="I66" s="36" t="s">
        <v>16</v>
      </c>
      <c r="J66" s="36" t="s">
        <v>26</v>
      </c>
    </row>
    <row r="67" spans="1:10" ht="14.25" customHeight="1" x14ac:dyDescent="0.2">
      <c r="A67" s="41">
        <v>46097</v>
      </c>
      <c r="B67" s="36"/>
      <c r="C67" s="36"/>
      <c r="D67" s="36" t="s">
        <v>399</v>
      </c>
      <c r="E67" s="37">
        <v>-106116</v>
      </c>
      <c r="F67" s="42">
        <v>0.08</v>
      </c>
      <c r="G67" s="37">
        <v>-8489</v>
      </c>
      <c r="H67" s="37">
        <f t="shared" si="0"/>
        <v>-114605</v>
      </c>
      <c r="I67" s="36" t="s">
        <v>16</v>
      </c>
      <c r="J67" s="36" t="s">
        <v>26</v>
      </c>
    </row>
    <row r="68" spans="1:10" ht="14.25" customHeight="1" x14ac:dyDescent="0.2">
      <c r="A68" s="41">
        <v>46097</v>
      </c>
      <c r="B68" s="36"/>
      <c r="C68" s="36"/>
      <c r="D68" s="36" t="s">
        <v>400</v>
      </c>
      <c r="E68" s="37">
        <v>-106116</v>
      </c>
      <c r="F68" s="42">
        <v>0.08</v>
      </c>
      <c r="G68" s="37">
        <v>-8489</v>
      </c>
      <c r="H68" s="37">
        <f t="shared" si="0"/>
        <v>-114605</v>
      </c>
      <c r="I68" s="36" t="s">
        <v>16</v>
      </c>
      <c r="J68" s="36" t="s">
        <v>26</v>
      </c>
    </row>
    <row r="69" spans="1:10" ht="14.25" customHeight="1" x14ac:dyDescent="0.2">
      <c r="A69" s="41">
        <v>46097</v>
      </c>
      <c r="B69" s="36"/>
      <c r="C69" s="36"/>
      <c r="D69" s="36" t="s">
        <v>401</v>
      </c>
      <c r="E69" s="37">
        <v>-106116</v>
      </c>
      <c r="F69" s="42">
        <v>0.08</v>
      </c>
      <c r="G69" s="37">
        <v>-8489</v>
      </c>
      <c r="H69" s="37">
        <f t="shared" si="0"/>
        <v>-114605</v>
      </c>
      <c r="I69" s="36" t="s">
        <v>16</v>
      </c>
      <c r="J69" s="36" t="s">
        <v>26</v>
      </c>
    </row>
    <row r="70" spans="1:10" ht="14.25" customHeight="1" x14ac:dyDescent="0.2">
      <c r="A70" s="41">
        <v>46099</v>
      </c>
      <c r="B70" s="36"/>
      <c r="C70" s="36"/>
      <c r="D70" s="36" t="s">
        <v>402</v>
      </c>
      <c r="E70" s="37">
        <v>-106116</v>
      </c>
      <c r="F70" s="42">
        <v>0.08</v>
      </c>
      <c r="G70" s="37">
        <v>-8489</v>
      </c>
      <c r="H70" s="37">
        <f t="shared" si="0"/>
        <v>-114605</v>
      </c>
      <c r="I70" s="36" t="s">
        <v>16</v>
      </c>
      <c r="J70" s="36" t="s">
        <v>26</v>
      </c>
    </row>
    <row r="71" spans="1:10" ht="14.25" customHeight="1" x14ac:dyDescent="0.2">
      <c r="A71" s="41">
        <v>46099</v>
      </c>
      <c r="B71" s="36"/>
      <c r="C71" s="36"/>
      <c r="D71" s="36" t="s">
        <v>403</v>
      </c>
      <c r="E71" s="37">
        <v>-106116</v>
      </c>
      <c r="F71" s="42">
        <v>0.08</v>
      </c>
      <c r="G71" s="37">
        <v>-8489</v>
      </c>
      <c r="H71" s="37">
        <f t="shared" si="0"/>
        <v>-114605</v>
      </c>
      <c r="I71" s="36" t="s">
        <v>16</v>
      </c>
      <c r="J71" s="36" t="s">
        <v>26</v>
      </c>
    </row>
    <row r="72" spans="1:10" ht="14.25" customHeight="1" x14ac:dyDescent="0.2">
      <c r="A72" s="41">
        <v>46099</v>
      </c>
      <c r="B72" s="36"/>
      <c r="C72" s="36"/>
      <c r="D72" s="36" t="s">
        <v>404</v>
      </c>
      <c r="E72" s="37">
        <v>-39434</v>
      </c>
      <c r="F72" s="42">
        <v>0.08</v>
      </c>
      <c r="G72" s="37">
        <v>-3155</v>
      </c>
      <c r="H72" s="37">
        <f t="shared" ref="H72:H110" si="1">+E72+G72</f>
        <v>-42589</v>
      </c>
      <c r="I72" s="36" t="s">
        <v>16</v>
      </c>
      <c r="J72" s="36" t="s">
        <v>26</v>
      </c>
    </row>
    <row r="73" spans="1:10" ht="14.25" customHeight="1" x14ac:dyDescent="0.2">
      <c r="A73" s="41">
        <v>46099</v>
      </c>
      <c r="B73" s="36"/>
      <c r="C73" s="36"/>
      <c r="D73" s="36" t="s">
        <v>405</v>
      </c>
      <c r="E73" s="37">
        <v>-16759</v>
      </c>
      <c r="F73" s="42">
        <v>0.08</v>
      </c>
      <c r="G73" s="37">
        <v>-1341</v>
      </c>
      <c r="H73" s="37">
        <f t="shared" si="1"/>
        <v>-18100</v>
      </c>
      <c r="I73" s="36" t="s">
        <v>16</v>
      </c>
      <c r="J73" s="36" t="s">
        <v>26</v>
      </c>
    </row>
    <row r="74" spans="1:10" ht="14.25" customHeight="1" x14ac:dyDescent="0.2">
      <c r="A74" s="41">
        <v>46099</v>
      </c>
      <c r="B74" s="36"/>
      <c r="C74" s="36"/>
      <c r="D74" s="36" t="s">
        <v>406</v>
      </c>
      <c r="E74" s="37">
        <v>-106116</v>
      </c>
      <c r="F74" s="42">
        <v>0.08</v>
      </c>
      <c r="G74" s="37">
        <v>-8489</v>
      </c>
      <c r="H74" s="37">
        <f t="shared" si="1"/>
        <v>-114605</v>
      </c>
      <c r="I74" s="36" t="s">
        <v>16</v>
      </c>
      <c r="J74" s="36" t="s">
        <v>26</v>
      </c>
    </row>
    <row r="75" spans="1:10" ht="14.25" customHeight="1" x14ac:dyDescent="0.2">
      <c r="A75" s="41">
        <v>46099</v>
      </c>
      <c r="B75" s="36"/>
      <c r="C75" s="36"/>
      <c r="D75" s="36" t="s">
        <v>407</v>
      </c>
      <c r="E75" s="37">
        <v>-106116</v>
      </c>
      <c r="F75" s="42">
        <v>0.08</v>
      </c>
      <c r="G75" s="37">
        <v>-8489</v>
      </c>
      <c r="H75" s="37">
        <f t="shared" si="1"/>
        <v>-114605</v>
      </c>
      <c r="I75" s="36" t="s">
        <v>16</v>
      </c>
      <c r="J75" s="36" t="s">
        <v>26</v>
      </c>
    </row>
    <row r="76" spans="1:10" ht="14.25" customHeight="1" x14ac:dyDescent="0.2">
      <c r="A76" s="41">
        <v>46099</v>
      </c>
      <c r="B76" s="36"/>
      <c r="C76" s="36"/>
      <c r="D76" s="36" t="s">
        <v>408</v>
      </c>
      <c r="E76" s="37">
        <v>-106116</v>
      </c>
      <c r="F76" s="42">
        <v>0.08</v>
      </c>
      <c r="G76" s="37">
        <v>-8489</v>
      </c>
      <c r="H76" s="37">
        <f t="shared" si="1"/>
        <v>-114605</v>
      </c>
      <c r="I76" s="36" t="s">
        <v>16</v>
      </c>
      <c r="J76" s="36" t="s">
        <v>26</v>
      </c>
    </row>
    <row r="77" spans="1:10" ht="14.25" customHeight="1" x14ac:dyDescent="0.2">
      <c r="A77" s="41">
        <v>46099</v>
      </c>
      <c r="B77" s="36"/>
      <c r="C77" s="36"/>
      <c r="D77" s="36" t="s">
        <v>409</v>
      </c>
      <c r="E77" s="37">
        <v>-106116</v>
      </c>
      <c r="F77" s="42">
        <v>0.08</v>
      </c>
      <c r="G77" s="37">
        <v>-8489</v>
      </c>
      <c r="H77" s="37">
        <f t="shared" si="1"/>
        <v>-114605</v>
      </c>
      <c r="I77" s="36" t="s">
        <v>16</v>
      </c>
      <c r="J77" s="36" t="s">
        <v>26</v>
      </c>
    </row>
    <row r="78" spans="1:10" ht="14.25" customHeight="1" x14ac:dyDescent="0.2">
      <c r="A78" s="41">
        <v>46099</v>
      </c>
      <c r="B78" s="36"/>
      <c r="C78" s="36"/>
      <c r="D78" s="36" t="s">
        <v>410</v>
      </c>
      <c r="E78" s="37">
        <v>-106116</v>
      </c>
      <c r="F78" s="42">
        <v>0.08</v>
      </c>
      <c r="G78" s="37">
        <v>-8489</v>
      </c>
      <c r="H78" s="37">
        <f t="shared" si="1"/>
        <v>-114605</v>
      </c>
      <c r="I78" s="36" t="s">
        <v>16</v>
      </c>
      <c r="J78" s="36" t="s">
        <v>26</v>
      </c>
    </row>
    <row r="79" spans="1:10" ht="14.25" customHeight="1" x14ac:dyDescent="0.2">
      <c r="A79" s="41">
        <v>46099</v>
      </c>
      <c r="B79" s="36"/>
      <c r="C79" s="36"/>
      <c r="D79" s="36" t="s">
        <v>411</v>
      </c>
      <c r="E79" s="37">
        <v>-106116</v>
      </c>
      <c r="F79" s="42">
        <v>0.08</v>
      </c>
      <c r="G79" s="37">
        <v>-8489</v>
      </c>
      <c r="H79" s="37">
        <f t="shared" si="1"/>
        <v>-114605</v>
      </c>
      <c r="I79" s="36" t="s">
        <v>16</v>
      </c>
      <c r="J79" s="36" t="s">
        <v>26</v>
      </c>
    </row>
    <row r="80" spans="1:10" ht="14.25" customHeight="1" x14ac:dyDescent="0.2">
      <c r="A80" s="41">
        <v>46099</v>
      </c>
      <c r="B80" s="36"/>
      <c r="C80" s="36"/>
      <c r="D80" s="36" t="s">
        <v>412</v>
      </c>
      <c r="E80" s="37">
        <v>-106116</v>
      </c>
      <c r="F80" s="42">
        <v>0.08</v>
      </c>
      <c r="G80" s="37">
        <v>-8489</v>
      </c>
      <c r="H80" s="37">
        <f t="shared" si="1"/>
        <v>-114605</v>
      </c>
      <c r="I80" s="36" t="s">
        <v>16</v>
      </c>
      <c r="J80" s="36" t="s">
        <v>26</v>
      </c>
    </row>
    <row r="81" spans="1:10" ht="14.25" customHeight="1" x14ac:dyDescent="0.2">
      <c r="A81" s="41">
        <v>46099</v>
      </c>
      <c r="B81" s="36"/>
      <c r="C81" s="36"/>
      <c r="D81" s="36" t="s">
        <v>413</v>
      </c>
      <c r="E81" s="37">
        <v>-22340</v>
      </c>
      <c r="F81" s="42">
        <v>0.08</v>
      </c>
      <c r="G81" s="37">
        <v>-1787</v>
      </c>
      <c r="H81" s="37">
        <f t="shared" si="1"/>
        <v>-24127</v>
      </c>
      <c r="I81" s="36" t="s">
        <v>16</v>
      </c>
      <c r="J81" s="36" t="s">
        <v>26</v>
      </c>
    </row>
    <row r="82" spans="1:10" ht="14.25" customHeight="1" x14ac:dyDescent="0.2">
      <c r="A82" s="41">
        <v>46099</v>
      </c>
      <c r="B82" s="36"/>
      <c r="C82" s="36"/>
      <c r="D82" s="36" t="s">
        <v>414</v>
      </c>
      <c r="E82" s="37">
        <v>-33518</v>
      </c>
      <c r="F82" s="42">
        <v>0.08</v>
      </c>
      <c r="G82" s="37">
        <v>-2681</v>
      </c>
      <c r="H82" s="37">
        <f t="shared" si="1"/>
        <v>-36199</v>
      </c>
      <c r="I82" s="36" t="s">
        <v>16</v>
      </c>
      <c r="J82" s="36" t="s">
        <v>26</v>
      </c>
    </row>
    <row r="83" spans="1:10" ht="14.25" customHeight="1" x14ac:dyDescent="0.2">
      <c r="A83" s="41">
        <v>46100</v>
      </c>
      <c r="B83" s="36"/>
      <c r="C83" s="36"/>
      <c r="D83" s="36" t="s">
        <v>415</v>
      </c>
      <c r="E83" s="37">
        <v>-106116</v>
      </c>
      <c r="F83" s="42">
        <v>0.08</v>
      </c>
      <c r="G83" s="37">
        <v>-8489</v>
      </c>
      <c r="H83" s="37">
        <f t="shared" si="1"/>
        <v>-114605</v>
      </c>
      <c r="I83" s="36" t="s">
        <v>16</v>
      </c>
      <c r="J83" s="36" t="s">
        <v>26</v>
      </c>
    </row>
    <row r="84" spans="1:10" ht="14.25" customHeight="1" x14ac:dyDescent="0.2">
      <c r="A84" s="41">
        <v>46100</v>
      </c>
      <c r="B84" s="36"/>
      <c r="C84" s="36"/>
      <c r="D84" s="36" t="s">
        <v>416</v>
      </c>
      <c r="E84" s="37">
        <v>-318348</v>
      </c>
      <c r="F84" s="42">
        <v>0.08</v>
      </c>
      <c r="G84" s="37">
        <v>-25468</v>
      </c>
      <c r="H84" s="37">
        <f t="shared" si="1"/>
        <v>-343816</v>
      </c>
      <c r="I84" s="36" t="s">
        <v>16</v>
      </c>
      <c r="J84" s="36" t="s">
        <v>26</v>
      </c>
    </row>
    <row r="85" spans="1:10" ht="14.25" customHeight="1" x14ac:dyDescent="0.2">
      <c r="A85" s="41">
        <v>46100</v>
      </c>
      <c r="B85" s="36"/>
      <c r="C85" s="36"/>
      <c r="D85" s="36" t="s">
        <v>417</v>
      </c>
      <c r="E85" s="37">
        <v>-30884</v>
      </c>
      <c r="F85" s="42">
        <v>0.08</v>
      </c>
      <c r="G85" s="37">
        <v>-2471</v>
      </c>
      <c r="H85" s="37">
        <f t="shared" si="1"/>
        <v>-33355</v>
      </c>
      <c r="I85" s="36" t="s">
        <v>16</v>
      </c>
      <c r="J85" s="36" t="s">
        <v>26</v>
      </c>
    </row>
    <row r="86" spans="1:10" ht="14.25" customHeight="1" x14ac:dyDescent="0.2">
      <c r="A86" s="41">
        <v>46103</v>
      </c>
      <c r="B86" s="36"/>
      <c r="C86" s="36"/>
      <c r="D86" s="36" t="s">
        <v>418</v>
      </c>
      <c r="E86" s="37">
        <v>-16759</v>
      </c>
      <c r="F86" s="42">
        <v>0.08</v>
      </c>
      <c r="G86" s="37">
        <v>-1341</v>
      </c>
      <c r="H86" s="37">
        <f t="shared" si="1"/>
        <v>-18100</v>
      </c>
      <c r="I86" s="36" t="s">
        <v>16</v>
      </c>
      <c r="J86" s="36" t="s">
        <v>26</v>
      </c>
    </row>
    <row r="87" spans="1:10" ht="14.25" customHeight="1" x14ac:dyDescent="0.2">
      <c r="A87" s="41">
        <v>46103</v>
      </c>
      <c r="B87" s="36"/>
      <c r="C87" s="36"/>
      <c r="D87" s="36" t="s">
        <v>419</v>
      </c>
      <c r="E87" s="37">
        <v>-212232</v>
      </c>
      <c r="F87" s="42">
        <v>0.08</v>
      </c>
      <c r="G87" s="37">
        <v>-16979</v>
      </c>
      <c r="H87" s="37">
        <f t="shared" si="1"/>
        <v>-229211</v>
      </c>
      <c r="I87" s="36" t="s">
        <v>16</v>
      </c>
      <c r="J87" s="36" t="s">
        <v>26</v>
      </c>
    </row>
    <row r="88" spans="1:10" ht="14.25" customHeight="1" x14ac:dyDescent="0.2">
      <c r="A88" s="41">
        <v>46104</v>
      </c>
      <c r="B88" s="36"/>
      <c r="C88" s="36"/>
      <c r="D88" s="36" t="s">
        <v>420</v>
      </c>
      <c r="E88" s="37">
        <v>-16759</v>
      </c>
      <c r="F88" s="42">
        <v>0.08</v>
      </c>
      <c r="G88" s="37">
        <v>-1341</v>
      </c>
      <c r="H88" s="37">
        <f t="shared" si="1"/>
        <v>-18100</v>
      </c>
      <c r="I88" s="36" t="s">
        <v>16</v>
      </c>
      <c r="J88" s="36" t="s">
        <v>26</v>
      </c>
    </row>
    <row r="89" spans="1:10" ht="14.25" customHeight="1" x14ac:dyDescent="0.2">
      <c r="A89" s="41">
        <v>46104</v>
      </c>
      <c r="B89" s="36"/>
      <c r="C89" s="36"/>
      <c r="D89" s="36" t="s">
        <v>421</v>
      </c>
      <c r="E89" s="37">
        <v>-30884</v>
      </c>
      <c r="F89" s="42">
        <v>0.08</v>
      </c>
      <c r="G89" s="37">
        <v>-2471</v>
      </c>
      <c r="H89" s="37">
        <f t="shared" si="1"/>
        <v>-33355</v>
      </c>
      <c r="I89" s="36" t="s">
        <v>16</v>
      </c>
      <c r="J89" s="36" t="s">
        <v>26</v>
      </c>
    </row>
    <row r="90" spans="1:10" ht="14.25" customHeight="1" x14ac:dyDescent="0.2">
      <c r="A90" s="41">
        <v>46105</v>
      </c>
      <c r="B90" s="36"/>
      <c r="C90" s="36"/>
      <c r="D90" s="36" t="s">
        <v>422</v>
      </c>
      <c r="E90" s="37">
        <v>-106116</v>
      </c>
      <c r="F90" s="42">
        <v>0.08</v>
      </c>
      <c r="G90" s="37">
        <v>-8489</v>
      </c>
      <c r="H90" s="37">
        <f t="shared" si="1"/>
        <v>-114605</v>
      </c>
      <c r="I90" s="36" t="s">
        <v>16</v>
      </c>
      <c r="J90" s="36" t="s">
        <v>26</v>
      </c>
    </row>
    <row r="91" spans="1:10" ht="14.25" customHeight="1" x14ac:dyDescent="0.2">
      <c r="A91" s="41">
        <v>46105</v>
      </c>
      <c r="B91" s="36"/>
      <c r="C91" s="36"/>
      <c r="D91" s="36" t="s">
        <v>423</v>
      </c>
      <c r="E91" s="37">
        <v>-30884</v>
      </c>
      <c r="F91" s="42">
        <v>0.08</v>
      </c>
      <c r="G91" s="37">
        <v>-2471</v>
      </c>
      <c r="H91" s="37">
        <f t="shared" si="1"/>
        <v>-33355</v>
      </c>
      <c r="I91" s="36" t="s">
        <v>16</v>
      </c>
      <c r="J91" s="36" t="s">
        <v>26</v>
      </c>
    </row>
    <row r="92" spans="1:10" ht="14.25" customHeight="1" x14ac:dyDescent="0.2">
      <c r="A92" s="41">
        <v>46105</v>
      </c>
      <c r="B92" s="36"/>
      <c r="C92" s="36"/>
      <c r="D92" s="36" t="s">
        <v>424</v>
      </c>
      <c r="E92" s="37">
        <v>-106116</v>
      </c>
      <c r="F92" s="42">
        <v>0.08</v>
      </c>
      <c r="G92" s="37">
        <v>-8489</v>
      </c>
      <c r="H92" s="37">
        <f t="shared" si="1"/>
        <v>-114605</v>
      </c>
      <c r="I92" s="36" t="s">
        <v>16</v>
      </c>
      <c r="J92" s="36" t="s">
        <v>26</v>
      </c>
    </row>
    <row r="93" spans="1:10" ht="14.25" customHeight="1" x14ac:dyDescent="0.2">
      <c r="A93" s="41">
        <v>46105</v>
      </c>
      <c r="B93" s="36"/>
      <c r="C93" s="36"/>
      <c r="D93" s="36" t="s">
        <v>425</v>
      </c>
      <c r="E93" s="37">
        <v>-106116</v>
      </c>
      <c r="F93" s="42">
        <v>0.08</v>
      </c>
      <c r="G93" s="37">
        <v>-8489</v>
      </c>
      <c r="H93" s="37">
        <f t="shared" si="1"/>
        <v>-114605</v>
      </c>
      <c r="I93" s="36" t="s">
        <v>16</v>
      </c>
      <c r="J93" s="36" t="s">
        <v>26</v>
      </c>
    </row>
    <row r="94" spans="1:10" ht="14.25" customHeight="1" x14ac:dyDescent="0.2">
      <c r="A94" s="41">
        <v>46105</v>
      </c>
      <c r="B94" s="36"/>
      <c r="C94" s="36"/>
      <c r="D94" s="36" t="s">
        <v>426</v>
      </c>
      <c r="E94" s="37">
        <v>-106116</v>
      </c>
      <c r="F94" s="42">
        <v>0.08</v>
      </c>
      <c r="G94" s="37">
        <v>-8489</v>
      </c>
      <c r="H94" s="37">
        <f t="shared" si="1"/>
        <v>-114605</v>
      </c>
      <c r="I94" s="36" t="s">
        <v>16</v>
      </c>
      <c r="J94" s="36" t="s">
        <v>26</v>
      </c>
    </row>
    <row r="95" spans="1:10" ht="14.25" customHeight="1" x14ac:dyDescent="0.2">
      <c r="A95" s="41">
        <v>46105</v>
      </c>
      <c r="B95" s="36"/>
      <c r="C95" s="36"/>
      <c r="D95" s="36" t="s">
        <v>427</v>
      </c>
      <c r="E95" s="37">
        <v>-16759</v>
      </c>
      <c r="F95" s="42">
        <v>0.08</v>
      </c>
      <c r="G95" s="37">
        <v>-1341</v>
      </c>
      <c r="H95" s="37">
        <f t="shared" si="1"/>
        <v>-18100</v>
      </c>
      <c r="I95" s="36" t="s">
        <v>16</v>
      </c>
      <c r="J95" s="36" t="s">
        <v>26</v>
      </c>
    </row>
    <row r="96" spans="1:10" ht="14.25" customHeight="1" x14ac:dyDescent="0.2">
      <c r="A96" s="41">
        <v>46106</v>
      </c>
      <c r="B96" s="36"/>
      <c r="C96" s="36"/>
      <c r="D96" s="36" t="s">
        <v>428</v>
      </c>
      <c r="E96" s="37">
        <v>-22340</v>
      </c>
      <c r="F96" s="42">
        <v>0.08</v>
      </c>
      <c r="G96" s="37">
        <v>-1787</v>
      </c>
      <c r="H96" s="37">
        <f t="shared" si="1"/>
        <v>-24127</v>
      </c>
      <c r="I96" s="36" t="s">
        <v>16</v>
      </c>
      <c r="J96" s="36" t="s">
        <v>26</v>
      </c>
    </row>
    <row r="97" spans="1:10" ht="14.25" customHeight="1" x14ac:dyDescent="0.2">
      <c r="A97" s="41">
        <v>46107</v>
      </c>
      <c r="B97" s="36"/>
      <c r="C97" s="36"/>
      <c r="D97" s="36" t="s">
        <v>429</v>
      </c>
      <c r="E97" s="37">
        <v>-318348</v>
      </c>
      <c r="F97" s="42">
        <v>0.08</v>
      </c>
      <c r="G97" s="37">
        <v>-25468</v>
      </c>
      <c r="H97" s="37">
        <f t="shared" ref="H97:H103" si="2">+E97+G97</f>
        <v>-343816</v>
      </c>
      <c r="I97" s="36" t="s">
        <v>16</v>
      </c>
      <c r="J97" s="36" t="s">
        <v>26</v>
      </c>
    </row>
    <row r="98" spans="1:10" ht="14.25" customHeight="1" x14ac:dyDescent="0.2">
      <c r="A98" s="41">
        <v>46107</v>
      </c>
      <c r="B98" s="36"/>
      <c r="C98" s="36"/>
      <c r="D98" s="36" t="s">
        <v>430</v>
      </c>
      <c r="E98" s="37">
        <v>-202126</v>
      </c>
      <c r="F98" s="42">
        <v>0.08</v>
      </c>
      <c r="G98" s="37">
        <v>-16170</v>
      </c>
      <c r="H98" s="37">
        <f t="shared" si="2"/>
        <v>-218296</v>
      </c>
      <c r="I98" s="36" t="s">
        <v>16</v>
      </c>
      <c r="J98" s="36" t="s">
        <v>26</v>
      </c>
    </row>
    <row r="99" spans="1:10" ht="14.25" customHeight="1" x14ac:dyDescent="0.2">
      <c r="A99" s="41">
        <v>46107</v>
      </c>
      <c r="B99" s="36"/>
      <c r="C99" s="36"/>
      <c r="D99" s="36" t="s">
        <v>431</v>
      </c>
      <c r="E99" s="37">
        <v>-101063</v>
      </c>
      <c r="F99" s="42">
        <v>0.08</v>
      </c>
      <c r="G99" s="37">
        <v>-8085</v>
      </c>
      <c r="H99" s="37">
        <f t="shared" si="2"/>
        <v>-109148</v>
      </c>
      <c r="I99" s="36" t="s">
        <v>16</v>
      </c>
      <c r="J99" s="36" t="s">
        <v>26</v>
      </c>
    </row>
    <row r="100" spans="1:10" ht="14.25" customHeight="1" x14ac:dyDescent="0.2">
      <c r="A100" s="41">
        <v>46107</v>
      </c>
      <c r="B100" s="36"/>
      <c r="C100" s="36"/>
      <c r="D100" s="36" t="s">
        <v>432</v>
      </c>
      <c r="E100" s="37">
        <v>-33518</v>
      </c>
      <c r="F100" s="42">
        <v>0.08</v>
      </c>
      <c r="G100" s="37">
        <v>-2681</v>
      </c>
      <c r="H100" s="37">
        <f t="shared" si="2"/>
        <v>-36199</v>
      </c>
      <c r="I100" s="36" t="s">
        <v>16</v>
      </c>
      <c r="J100" s="36" t="s">
        <v>26</v>
      </c>
    </row>
    <row r="101" spans="1:10" ht="14.25" customHeight="1" x14ac:dyDescent="0.2">
      <c r="A101" s="41">
        <v>46107</v>
      </c>
      <c r="B101" s="36"/>
      <c r="C101" s="36"/>
      <c r="D101" s="36" t="s">
        <v>433</v>
      </c>
      <c r="E101" s="37">
        <v>-30884</v>
      </c>
      <c r="F101" s="42">
        <v>0.08</v>
      </c>
      <c r="G101" s="37">
        <v>-2471</v>
      </c>
      <c r="H101" s="37">
        <f t="shared" si="2"/>
        <v>-33355</v>
      </c>
      <c r="I101" s="36" t="s">
        <v>16</v>
      </c>
      <c r="J101" s="36" t="s">
        <v>26</v>
      </c>
    </row>
    <row r="102" spans="1:10" ht="14.25" customHeight="1" x14ac:dyDescent="0.2">
      <c r="A102" s="41">
        <v>46107</v>
      </c>
      <c r="B102" s="36"/>
      <c r="C102" s="36"/>
      <c r="D102" s="36" t="s">
        <v>434</v>
      </c>
      <c r="E102" s="37">
        <v>-16759</v>
      </c>
      <c r="F102" s="42">
        <v>0.08</v>
      </c>
      <c r="G102" s="37">
        <v>-1341</v>
      </c>
      <c r="H102" s="37">
        <f t="shared" si="2"/>
        <v>-18100</v>
      </c>
      <c r="I102" s="36" t="s">
        <v>16</v>
      </c>
      <c r="J102" s="36" t="s">
        <v>26</v>
      </c>
    </row>
    <row r="103" spans="1:10" ht="14.25" customHeight="1" x14ac:dyDescent="0.2">
      <c r="A103" s="41">
        <v>46108</v>
      </c>
      <c r="B103" s="36"/>
      <c r="C103" s="36"/>
      <c r="D103" s="36" t="s">
        <v>435</v>
      </c>
      <c r="E103" s="37">
        <v>-33518</v>
      </c>
      <c r="F103" s="42">
        <v>0.08</v>
      </c>
      <c r="G103" s="37">
        <v>-2681</v>
      </c>
      <c r="H103" s="37">
        <f t="shared" si="2"/>
        <v>-36199</v>
      </c>
      <c r="I103" s="36" t="s">
        <v>16</v>
      </c>
      <c r="J103" s="36" t="s">
        <v>26</v>
      </c>
    </row>
    <row r="104" spans="1:10" ht="14.25" customHeight="1" x14ac:dyDescent="0.2">
      <c r="A104" s="41">
        <v>46108</v>
      </c>
      <c r="B104" s="36"/>
      <c r="C104" s="36"/>
      <c r="D104" s="36" t="s">
        <v>436</v>
      </c>
      <c r="E104" s="37">
        <v>-33518</v>
      </c>
      <c r="F104" s="42">
        <v>0.08</v>
      </c>
      <c r="G104" s="37">
        <v>-2681</v>
      </c>
      <c r="H104" s="37">
        <f t="shared" si="1"/>
        <v>-36199</v>
      </c>
      <c r="I104" s="36" t="s">
        <v>16</v>
      </c>
      <c r="J104" s="36" t="s">
        <v>26</v>
      </c>
    </row>
    <row r="105" spans="1:10" ht="14.25" customHeight="1" x14ac:dyDescent="0.2">
      <c r="A105" s="41">
        <v>46108</v>
      </c>
      <c r="B105" s="36"/>
      <c r="C105" s="36"/>
      <c r="D105" s="36" t="s">
        <v>437</v>
      </c>
      <c r="E105" s="37">
        <v>-106116</v>
      </c>
      <c r="F105" s="42">
        <v>0.08</v>
      </c>
      <c r="G105" s="37">
        <v>-8489</v>
      </c>
      <c r="H105" s="37">
        <f t="shared" si="1"/>
        <v>-114605</v>
      </c>
      <c r="I105" s="36" t="s">
        <v>16</v>
      </c>
      <c r="J105" s="36" t="s">
        <v>26</v>
      </c>
    </row>
    <row r="106" spans="1:10" ht="14.25" customHeight="1" x14ac:dyDescent="0.2">
      <c r="A106" s="41">
        <v>46108</v>
      </c>
      <c r="B106" s="36"/>
      <c r="C106" s="36"/>
      <c r="D106" s="36" t="s">
        <v>438</v>
      </c>
      <c r="E106" s="37">
        <v>-33518</v>
      </c>
      <c r="F106" s="42">
        <v>0.08</v>
      </c>
      <c r="G106" s="37">
        <v>-2681</v>
      </c>
      <c r="H106" s="37">
        <f t="shared" si="1"/>
        <v>-36199</v>
      </c>
      <c r="I106" s="36" t="s">
        <v>16</v>
      </c>
      <c r="J106" s="36" t="s">
        <v>26</v>
      </c>
    </row>
    <row r="107" spans="1:10" ht="14.25" customHeight="1" x14ac:dyDescent="0.2">
      <c r="A107" s="41">
        <v>46108</v>
      </c>
      <c r="B107" s="36"/>
      <c r="C107" s="36"/>
      <c r="D107" s="36" t="s">
        <v>439</v>
      </c>
      <c r="E107" s="37">
        <v>-106116</v>
      </c>
      <c r="F107" s="42">
        <v>0.08</v>
      </c>
      <c r="G107" s="37">
        <v>-8489</v>
      </c>
      <c r="H107" s="37">
        <f t="shared" si="1"/>
        <v>-114605</v>
      </c>
      <c r="I107" s="36" t="s">
        <v>16</v>
      </c>
      <c r="J107" s="36" t="s">
        <v>26</v>
      </c>
    </row>
    <row r="108" spans="1:10" ht="14.25" customHeight="1" x14ac:dyDescent="0.2">
      <c r="A108" s="41">
        <v>46108</v>
      </c>
      <c r="B108" s="36"/>
      <c r="C108" s="36"/>
      <c r="D108" s="36" t="s">
        <v>440</v>
      </c>
      <c r="E108" s="37">
        <v>-106116</v>
      </c>
      <c r="F108" s="42">
        <v>0.08</v>
      </c>
      <c r="G108" s="37">
        <v>-8489</v>
      </c>
      <c r="H108" s="37">
        <f t="shared" si="1"/>
        <v>-114605</v>
      </c>
      <c r="I108" s="36" t="s">
        <v>16</v>
      </c>
      <c r="J108" s="36" t="s">
        <v>26</v>
      </c>
    </row>
    <row r="109" spans="1:10" ht="14.25" customHeight="1" x14ac:dyDescent="0.2">
      <c r="A109" s="41">
        <v>46110</v>
      </c>
      <c r="B109" s="36"/>
      <c r="C109" s="36"/>
      <c r="D109" s="36" t="s">
        <v>441</v>
      </c>
      <c r="E109" s="37">
        <v>-106116</v>
      </c>
      <c r="F109" s="42">
        <v>0.08</v>
      </c>
      <c r="G109" s="37">
        <v>-8489</v>
      </c>
      <c r="H109" s="37">
        <f t="shared" si="1"/>
        <v>-114605</v>
      </c>
      <c r="I109" s="36" t="s">
        <v>16</v>
      </c>
      <c r="J109" s="36" t="s">
        <v>26</v>
      </c>
    </row>
    <row r="110" spans="1:10" ht="14.25" customHeight="1" x14ac:dyDescent="0.2">
      <c r="A110" s="41">
        <v>46111</v>
      </c>
      <c r="B110" s="36"/>
      <c r="C110" s="36"/>
      <c r="D110" s="36" t="s">
        <v>442</v>
      </c>
      <c r="E110" s="37">
        <v>-212232</v>
      </c>
      <c r="F110" s="42">
        <v>0.08</v>
      </c>
      <c r="G110" s="37">
        <v>-16979</v>
      </c>
      <c r="H110" s="37">
        <f t="shared" si="1"/>
        <v>-229211</v>
      </c>
      <c r="I110" s="36" t="s">
        <v>16</v>
      </c>
      <c r="J110" s="36" t="s">
        <v>26</v>
      </c>
    </row>
    <row r="111" spans="1:10" ht="18.75" customHeight="1" x14ac:dyDescent="0.2">
      <c r="H111" s="37">
        <f>SUM(H2:H110)</f>
        <v>49152952</v>
      </c>
    </row>
  </sheetData>
  <autoFilter ref="A1:J111" xr:uid="{00000000-0009-0000-0000-000002000000}"/>
  <conditionalFormatting sqref="D1:D1048576">
    <cfRule type="duplicateValues" dxfId="3" priority="1"/>
  </conditionalFormatting>
  <pageMargins left="0.31496062992125984" right="0.27559055118110237" top="0.38" bottom="0.35" header="0.17" footer="0.17"/>
  <pageSetup paperSize="9"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2"/>
  <sheetViews>
    <sheetView workbookViewId="0">
      <pane ySplit="1" topLeftCell="A62" activePane="bottomLeft" state="frozen"/>
      <selection activeCell="A86" sqref="A86"/>
      <selection pane="bottomLeft" activeCell="J73" sqref="J73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2.85546875" style="29" bestFit="1" customWidth="1"/>
    <col min="9" max="9" width="59" style="29" bestFit="1" customWidth="1"/>
    <col min="10" max="10" width="20.7109375" style="29" bestFit="1" customWidth="1"/>
    <col min="11" max="11" width="8.28515625" style="29" bestFit="1" customWidth="1"/>
    <col min="12" max="16384" width="9.140625" style="29"/>
  </cols>
  <sheetData>
    <row r="1" spans="1:11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  <c r="K1" s="77"/>
    </row>
    <row r="2" spans="1:11" ht="14.25" customHeight="1" x14ac:dyDescent="0.2">
      <c r="A2" s="41">
        <v>46057</v>
      </c>
      <c r="B2" s="36" t="s">
        <v>198</v>
      </c>
      <c r="C2" s="36"/>
      <c r="D2" s="36" t="s">
        <v>222</v>
      </c>
      <c r="E2" s="37">
        <v>3938768</v>
      </c>
      <c r="F2" s="42">
        <v>0.08</v>
      </c>
      <c r="G2" s="37">
        <v>315101</v>
      </c>
      <c r="H2" s="37">
        <f>+E2+G2</f>
        <v>4253869</v>
      </c>
      <c r="I2" s="36" t="s">
        <v>16</v>
      </c>
      <c r="J2" s="36" t="s">
        <v>26</v>
      </c>
      <c r="K2" s="46">
        <v>4253869</v>
      </c>
    </row>
    <row r="3" spans="1:11" ht="14.25" customHeight="1" x14ac:dyDescent="0.2">
      <c r="A3" s="41">
        <v>46057</v>
      </c>
      <c r="B3" s="36" t="s">
        <v>199</v>
      </c>
      <c r="C3" s="36"/>
      <c r="D3" s="36" t="s">
        <v>223</v>
      </c>
      <c r="E3" s="37">
        <v>663965</v>
      </c>
      <c r="F3" s="42">
        <v>0.08</v>
      </c>
      <c r="G3" s="37">
        <v>53117</v>
      </c>
      <c r="H3" s="37">
        <f t="shared" ref="H3:H69" si="0">+E3+G3</f>
        <v>717082</v>
      </c>
      <c r="I3" s="36" t="s">
        <v>14</v>
      </c>
      <c r="J3" s="36" t="s">
        <v>27</v>
      </c>
      <c r="K3" s="46">
        <v>717082</v>
      </c>
    </row>
    <row r="4" spans="1:11" ht="14.25" customHeight="1" x14ac:dyDescent="0.2">
      <c r="A4" s="41">
        <v>46064</v>
      </c>
      <c r="B4" s="36" t="s">
        <v>200</v>
      </c>
      <c r="C4" s="36"/>
      <c r="D4" s="36" t="s">
        <v>224</v>
      </c>
      <c r="E4" s="37">
        <v>3216978</v>
      </c>
      <c r="F4" s="42">
        <v>0.08</v>
      </c>
      <c r="G4" s="37">
        <v>257358</v>
      </c>
      <c r="H4" s="37">
        <f t="shared" si="0"/>
        <v>3474336</v>
      </c>
      <c r="I4" s="36" t="s">
        <v>16</v>
      </c>
      <c r="J4" s="36" t="s">
        <v>26</v>
      </c>
      <c r="K4" s="46">
        <v>3474336</v>
      </c>
    </row>
    <row r="5" spans="1:11" ht="14.25" customHeight="1" x14ac:dyDescent="0.2">
      <c r="A5" s="41">
        <v>46064</v>
      </c>
      <c r="B5" s="36" t="s">
        <v>201</v>
      </c>
      <c r="C5" s="36"/>
      <c r="D5" s="36" t="s">
        <v>225</v>
      </c>
      <c r="E5" s="37">
        <v>2958948</v>
      </c>
      <c r="F5" s="42">
        <v>0.08</v>
      </c>
      <c r="G5" s="37">
        <v>236716</v>
      </c>
      <c r="H5" s="37">
        <f t="shared" si="0"/>
        <v>3195664</v>
      </c>
      <c r="I5" s="36" t="s">
        <v>16</v>
      </c>
      <c r="J5" s="36" t="s">
        <v>26</v>
      </c>
      <c r="K5" s="46"/>
    </row>
    <row r="6" spans="1:11" ht="14.25" customHeight="1" x14ac:dyDescent="0.2">
      <c r="A6" s="41">
        <v>46064</v>
      </c>
      <c r="B6" s="36" t="s">
        <v>202</v>
      </c>
      <c r="C6" s="36"/>
      <c r="D6" s="36" t="s">
        <v>226</v>
      </c>
      <c r="E6" s="37">
        <v>358560</v>
      </c>
      <c r="F6" s="42">
        <v>0.08</v>
      </c>
      <c r="G6" s="37">
        <v>28685</v>
      </c>
      <c r="H6" s="37">
        <f t="shared" si="0"/>
        <v>387245</v>
      </c>
      <c r="I6" s="36" t="s">
        <v>14</v>
      </c>
      <c r="J6" s="36" t="s">
        <v>27</v>
      </c>
      <c r="K6" s="46"/>
    </row>
    <row r="7" spans="1:11" ht="14.25" customHeight="1" x14ac:dyDescent="0.2">
      <c r="A7" s="41">
        <v>46062</v>
      </c>
      <c r="B7" s="36" t="s">
        <v>203</v>
      </c>
      <c r="C7" s="36"/>
      <c r="D7" s="36" t="s">
        <v>160</v>
      </c>
      <c r="E7" s="37">
        <v>5027127</v>
      </c>
      <c r="F7" s="42">
        <v>0.08</v>
      </c>
      <c r="G7" s="37">
        <v>402170</v>
      </c>
      <c r="H7" s="37">
        <f t="shared" si="0"/>
        <v>5429297</v>
      </c>
      <c r="I7" s="36" t="s">
        <v>16</v>
      </c>
      <c r="J7" s="36" t="s">
        <v>26</v>
      </c>
      <c r="K7" s="46"/>
    </row>
    <row r="8" spans="1:11" ht="14.25" customHeight="1" x14ac:dyDescent="0.2">
      <c r="A8" s="41">
        <v>46062</v>
      </c>
      <c r="B8" s="36" t="s">
        <v>204</v>
      </c>
      <c r="C8" s="36"/>
      <c r="D8" s="36" t="s">
        <v>162</v>
      </c>
      <c r="E8" s="37">
        <v>513271</v>
      </c>
      <c r="F8" s="42">
        <v>0.08</v>
      </c>
      <c r="G8" s="37">
        <v>41062</v>
      </c>
      <c r="H8" s="37">
        <f t="shared" si="0"/>
        <v>554333</v>
      </c>
      <c r="I8" s="36" t="s">
        <v>14</v>
      </c>
      <c r="J8" s="36" t="s">
        <v>27</v>
      </c>
      <c r="K8" s="46"/>
    </row>
    <row r="9" spans="1:11" ht="14.25" customHeight="1" x14ac:dyDescent="0.2">
      <c r="A9" s="41">
        <v>46062</v>
      </c>
      <c r="B9" s="36" t="s">
        <v>205</v>
      </c>
      <c r="C9" s="36"/>
      <c r="D9" s="36" t="s">
        <v>180</v>
      </c>
      <c r="E9" s="37">
        <v>5855299</v>
      </c>
      <c r="F9" s="42">
        <v>0.08</v>
      </c>
      <c r="G9" s="37">
        <v>468424</v>
      </c>
      <c r="H9" s="37">
        <f t="shared" si="0"/>
        <v>6323723</v>
      </c>
      <c r="I9" s="36" t="s">
        <v>16</v>
      </c>
      <c r="J9" s="36" t="s">
        <v>26</v>
      </c>
      <c r="K9" s="46"/>
    </row>
    <row r="10" spans="1:11" ht="14.25" customHeight="1" x14ac:dyDescent="0.2">
      <c r="A10" s="41">
        <v>46062</v>
      </c>
      <c r="B10" s="36" t="s">
        <v>206</v>
      </c>
      <c r="C10" s="36"/>
      <c r="D10" s="36" t="s">
        <v>182</v>
      </c>
      <c r="E10" s="37">
        <v>555826</v>
      </c>
      <c r="F10" s="42">
        <v>0.08</v>
      </c>
      <c r="G10" s="37">
        <v>44466</v>
      </c>
      <c r="H10" s="37">
        <f t="shared" si="0"/>
        <v>600292</v>
      </c>
      <c r="I10" s="36" t="s">
        <v>14</v>
      </c>
      <c r="J10" s="36" t="s">
        <v>27</v>
      </c>
      <c r="K10" s="46"/>
    </row>
    <row r="11" spans="1:11" ht="14.25" customHeight="1" x14ac:dyDescent="0.2">
      <c r="A11" s="41">
        <v>46062</v>
      </c>
      <c r="B11" s="36" t="s">
        <v>207</v>
      </c>
      <c r="C11" s="36"/>
      <c r="D11" s="36" t="s">
        <v>222</v>
      </c>
      <c r="E11" s="37">
        <v>3622204</v>
      </c>
      <c r="F11" s="42">
        <v>0.08</v>
      </c>
      <c r="G11" s="37">
        <v>289776</v>
      </c>
      <c r="H11" s="37">
        <f t="shared" si="0"/>
        <v>3911980</v>
      </c>
      <c r="I11" s="36" t="s">
        <v>16</v>
      </c>
      <c r="J11" s="36" t="s">
        <v>26</v>
      </c>
      <c r="K11" s="46"/>
    </row>
    <row r="12" spans="1:11" ht="14.25" customHeight="1" x14ac:dyDescent="0.2">
      <c r="A12" s="41">
        <v>46062</v>
      </c>
      <c r="B12" s="36" t="s">
        <v>208</v>
      </c>
      <c r="C12" s="36"/>
      <c r="D12" s="36" t="s">
        <v>223</v>
      </c>
      <c r="E12" s="37">
        <v>615431</v>
      </c>
      <c r="F12" s="42">
        <v>0.08</v>
      </c>
      <c r="G12" s="37">
        <v>49234</v>
      </c>
      <c r="H12" s="37">
        <f t="shared" si="0"/>
        <v>664665</v>
      </c>
      <c r="I12" s="36" t="s">
        <v>14</v>
      </c>
      <c r="J12" s="36" t="s">
        <v>27</v>
      </c>
      <c r="K12" s="46"/>
    </row>
    <row r="13" spans="1:11" ht="14.25" customHeight="1" x14ac:dyDescent="0.2">
      <c r="A13" s="41">
        <v>46062</v>
      </c>
      <c r="B13" s="36" t="s">
        <v>209</v>
      </c>
      <c r="C13" s="36"/>
      <c r="D13" s="36" t="s">
        <v>227</v>
      </c>
      <c r="E13" s="37">
        <v>-5619445</v>
      </c>
      <c r="F13" s="42">
        <v>0.08</v>
      </c>
      <c r="G13" s="37">
        <v>-449556</v>
      </c>
      <c r="H13" s="37">
        <f t="shared" si="0"/>
        <v>-6069001</v>
      </c>
      <c r="I13" s="36" t="s">
        <v>16</v>
      </c>
      <c r="J13" s="36" t="s">
        <v>26</v>
      </c>
      <c r="K13" s="74"/>
    </row>
    <row r="14" spans="1:11" ht="14.25" customHeight="1" x14ac:dyDescent="0.2">
      <c r="A14" s="41">
        <v>46062</v>
      </c>
      <c r="B14" s="36" t="s">
        <v>210</v>
      </c>
      <c r="C14" s="36"/>
      <c r="D14" s="36" t="s">
        <v>227</v>
      </c>
      <c r="E14" s="37">
        <v>-609265</v>
      </c>
      <c r="F14" s="42">
        <v>0.08</v>
      </c>
      <c r="G14" s="37">
        <v>-48741</v>
      </c>
      <c r="H14" s="37">
        <f t="shared" si="0"/>
        <v>-658006</v>
      </c>
      <c r="I14" s="36" t="s">
        <v>14</v>
      </c>
      <c r="J14" s="36" t="s">
        <v>27</v>
      </c>
      <c r="K14" s="74"/>
    </row>
    <row r="15" spans="1:11" ht="14.25" customHeight="1" x14ac:dyDescent="0.2">
      <c r="A15" s="41">
        <v>46062</v>
      </c>
      <c r="B15" s="36" t="s">
        <v>211</v>
      </c>
      <c r="C15" s="36"/>
      <c r="D15" s="36" t="s">
        <v>227</v>
      </c>
      <c r="E15" s="37">
        <v>-6555201</v>
      </c>
      <c r="F15" s="42">
        <v>0.08</v>
      </c>
      <c r="G15" s="37">
        <v>-524416</v>
      </c>
      <c r="H15" s="37">
        <f t="shared" si="0"/>
        <v>-7079617</v>
      </c>
      <c r="I15" s="36" t="s">
        <v>16</v>
      </c>
      <c r="J15" s="36" t="s">
        <v>26</v>
      </c>
      <c r="K15" s="74"/>
    </row>
    <row r="16" spans="1:11" ht="14.25" customHeight="1" x14ac:dyDescent="0.2">
      <c r="A16" s="41">
        <v>46062</v>
      </c>
      <c r="B16" s="36" t="s">
        <v>212</v>
      </c>
      <c r="C16" s="36"/>
      <c r="D16" s="36" t="s">
        <v>227</v>
      </c>
      <c r="E16" s="37">
        <v>-597798</v>
      </c>
      <c r="F16" s="42">
        <v>0.08</v>
      </c>
      <c r="G16" s="37">
        <v>-47824</v>
      </c>
      <c r="H16" s="37">
        <f t="shared" si="0"/>
        <v>-645622</v>
      </c>
      <c r="I16" s="36" t="s">
        <v>14</v>
      </c>
      <c r="J16" s="36" t="s">
        <v>27</v>
      </c>
      <c r="K16" s="74"/>
    </row>
    <row r="17" spans="1:12" ht="14.25" customHeight="1" x14ac:dyDescent="0.2">
      <c r="A17" s="41">
        <v>46062</v>
      </c>
      <c r="B17" s="36" t="s">
        <v>213</v>
      </c>
      <c r="C17" s="36"/>
      <c r="D17" s="36" t="s">
        <v>227</v>
      </c>
      <c r="E17" s="37">
        <v>-3938768</v>
      </c>
      <c r="F17" s="42">
        <v>0.08</v>
      </c>
      <c r="G17" s="37">
        <v>-315101</v>
      </c>
      <c r="H17" s="37">
        <f t="shared" si="0"/>
        <v>-4253869</v>
      </c>
      <c r="I17" s="36" t="s">
        <v>16</v>
      </c>
      <c r="J17" s="36" t="s">
        <v>26</v>
      </c>
      <c r="K17" s="74"/>
    </row>
    <row r="18" spans="1:12" ht="14.25" customHeight="1" x14ac:dyDescent="0.2">
      <c r="A18" s="41">
        <v>46062</v>
      </c>
      <c r="B18" s="36" t="s">
        <v>214</v>
      </c>
      <c r="C18" s="36"/>
      <c r="D18" s="36" t="s">
        <v>227</v>
      </c>
      <c r="E18" s="37">
        <v>-663965</v>
      </c>
      <c r="F18" s="42">
        <v>0.08</v>
      </c>
      <c r="G18" s="37">
        <v>-53117</v>
      </c>
      <c r="H18" s="37">
        <f t="shared" si="0"/>
        <v>-717082</v>
      </c>
      <c r="I18" s="36" t="s">
        <v>14</v>
      </c>
      <c r="J18" s="36" t="s">
        <v>27</v>
      </c>
      <c r="K18" s="74"/>
      <c r="L18" s="74"/>
    </row>
    <row r="19" spans="1:12" ht="14.25" customHeight="1" x14ac:dyDescent="0.2">
      <c r="A19" s="41">
        <v>46062</v>
      </c>
      <c r="B19" s="36" t="s">
        <v>215</v>
      </c>
      <c r="C19" s="36"/>
      <c r="D19" s="36" t="s">
        <v>227</v>
      </c>
      <c r="E19" s="37">
        <v>-624531</v>
      </c>
      <c r="F19" s="42">
        <v>0.08</v>
      </c>
      <c r="G19" s="37">
        <v>-49962</v>
      </c>
      <c r="H19" s="37">
        <f t="shared" si="0"/>
        <v>-674493</v>
      </c>
      <c r="I19" s="36" t="s">
        <v>17</v>
      </c>
      <c r="J19" s="36" t="s">
        <v>28</v>
      </c>
      <c r="K19" s="74"/>
      <c r="L19" s="74"/>
    </row>
    <row r="20" spans="1:12" ht="14.25" customHeight="1" x14ac:dyDescent="0.2">
      <c r="A20" s="41">
        <v>46062</v>
      </c>
      <c r="B20" s="36" t="s">
        <v>216</v>
      </c>
      <c r="C20" s="36"/>
      <c r="D20" s="36" t="s">
        <v>155</v>
      </c>
      <c r="E20" s="37">
        <v>581913</v>
      </c>
      <c r="F20" s="42">
        <v>0.08</v>
      </c>
      <c r="G20" s="37">
        <v>46553</v>
      </c>
      <c r="H20" s="37">
        <f t="shared" si="0"/>
        <v>628466</v>
      </c>
      <c r="I20" s="36" t="s">
        <v>17</v>
      </c>
      <c r="J20" s="36" t="s">
        <v>28</v>
      </c>
      <c r="K20" s="46"/>
      <c r="L20" s="74"/>
    </row>
    <row r="21" spans="1:12" ht="14.25" customHeight="1" x14ac:dyDescent="0.2">
      <c r="A21" s="41">
        <v>46077</v>
      </c>
      <c r="B21" s="36" t="s">
        <v>217</v>
      </c>
      <c r="C21" s="36"/>
      <c r="D21" s="36" t="s">
        <v>228</v>
      </c>
      <c r="E21" s="37">
        <v>185304</v>
      </c>
      <c r="F21" s="42">
        <v>0.08</v>
      </c>
      <c r="G21" s="37">
        <v>14824</v>
      </c>
      <c r="H21" s="37">
        <f t="shared" si="0"/>
        <v>200128</v>
      </c>
      <c r="I21" s="36" t="s">
        <v>17</v>
      </c>
      <c r="J21" s="36" t="s">
        <v>28</v>
      </c>
      <c r="K21" s="46"/>
      <c r="L21" s="74"/>
    </row>
    <row r="22" spans="1:12" ht="14.25" customHeight="1" x14ac:dyDescent="0.2">
      <c r="A22" s="41">
        <v>46078</v>
      </c>
      <c r="B22" s="36" t="s">
        <v>218</v>
      </c>
      <c r="C22" s="36"/>
      <c r="D22" s="36" t="s">
        <v>229</v>
      </c>
      <c r="E22" s="37">
        <v>2899740</v>
      </c>
      <c r="F22" s="42">
        <v>0.08</v>
      </c>
      <c r="G22" s="37">
        <v>231979</v>
      </c>
      <c r="H22" s="37">
        <f t="shared" si="0"/>
        <v>3131719</v>
      </c>
      <c r="I22" s="36" t="s">
        <v>16</v>
      </c>
      <c r="J22" s="36" t="s">
        <v>26</v>
      </c>
      <c r="K22" s="46"/>
      <c r="L22" s="74"/>
    </row>
    <row r="23" spans="1:12" ht="14.25" customHeight="1" x14ac:dyDescent="0.2">
      <c r="A23" s="41">
        <v>46078</v>
      </c>
      <c r="B23" s="36" t="s">
        <v>219</v>
      </c>
      <c r="C23" s="36"/>
      <c r="D23" s="36" t="s">
        <v>230</v>
      </c>
      <c r="E23" s="37">
        <v>60318</v>
      </c>
      <c r="F23" s="42">
        <v>0.08</v>
      </c>
      <c r="G23" s="37">
        <v>4825</v>
      </c>
      <c r="H23" s="37">
        <f t="shared" si="0"/>
        <v>65143</v>
      </c>
      <c r="I23" s="36" t="s">
        <v>14</v>
      </c>
      <c r="J23" s="36" t="s">
        <v>27</v>
      </c>
      <c r="K23" s="46"/>
    </row>
    <row r="24" spans="1:12" ht="14.25" customHeight="1" x14ac:dyDescent="0.2">
      <c r="A24" s="41">
        <v>46078</v>
      </c>
      <c r="B24" s="36" t="s">
        <v>220</v>
      </c>
      <c r="C24" s="36"/>
      <c r="D24" s="36" t="s">
        <v>231</v>
      </c>
      <c r="E24" s="37">
        <v>3807876</v>
      </c>
      <c r="F24" s="42">
        <v>0.08</v>
      </c>
      <c r="G24" s="37">
        <v>304630</v>
      </c>
      <c r="H24" s="37">
        <f t="shared" si="0"/>
        <v>4112506</v>
      </c>
      <c r="I24" s="36" t="s">
        <v>16</v>
      </c>
      <c r="J24" s="36" t="s">
        <v>26</v>
      </c>
      <c r="K24" s="46"/>
    </row>
    <row r="25" spans="1:12" ht="14.25" customHeight="1" x14ac:dyDescent="0.2">
      <c r="A25" s="41">
        <v>46078</v>
      </c>
      <c r="B25" s="36" t="s">
        <v>221</v>
      </c>
      <c r="C25" s="36"/>
      <c r="D25" s="36" t="s">
        <v>232</v>
      </c>
      <c r="E25" s="37">
        <v>100530</v>
      </c>
      <c r="F25" s="42">
        <v>0.08</v>
      </c>
      <c r="G25" s="37">
        <v>8042</v>
      </c>
      <c r="H25" s="37">
        <f t="shared" si="0"/>
        <v>108572</v>
      </c>
      <c r="I25" s="36" t="s">
        <v>14</v>
      </c>
      <c r="J25" s="36" t="s">
        <v>27</v>
      </c>
      <c r="K25" s="46"/>
    </row>
    <row r="26" spans="1:12" ht="14.25" customHeight="1" x14ac:dyDescent="0.2">
      <c r="A26" s="41">
        <v>46054</v>
      </c>
      <c r="B26" s="36"/>
      <c r="C26" s="36"/>
      <c r="D26" s="36" t="s">
        <v>233</v>
      </c>
      <c r="E26" s="37">
        <v>-47643</v>
      </c>
      <c r="F26" s="42">
        <v>0.08</v>
      </c>
      <c r="G26" s="37">
        <v>-3811</v>
      </c>
      <c r="H26" s="37">
        <f t="shared" si="0"/>
        <v>-51454</v>
      </c>
      <c r="I26" s="36" t="s">
        <v>16</v>
      </c>
      <c r="J26" s="36" t="s">
        <v>26</v>
      </c>
      <c r="K26" s="36"/>
    </row>
    <row r="27" spans="1:12" ht="14.25" customHeight="1" x14ac:dyDescent="0.2">
      <c r="A27" s="41">
        <v>46055</v>
      </c>
      <c r="B27" s="36"/>
      <c r="C27" s="36"/>
      <c r="D27" s="36" t="s">
        <v>234</v>
      </c>
      <c r="E27" s="37">
        <v>-16759</v>
      </c>
      <c r="F27" s="42">
        <v>0.08</v>
      </c>
      <c r="G27" s="37">
        <v>-1341</v>
      </c>
      <c r="H27" s="37">
        <f t="shared" si="0"/>
        <v>-18100</v>
      </c>
      <c r="I27" s="36" t="s">
        <v>16</v>
      </c>
      <c r="J27" s="36" t="s">
        <v>26</v>
      </c>
      <c r="K27" s="36"/>
    </row>
    <row r="28" spans="1:12" ht="14.25" customHeight="1" x14ac:dyDescent="0.2">
      <c r="A28" s="41">
        <v>46055</v>
      </c>
      <c r="B28" s="36"/>
      <c r="C28" s="36"/>
      <c r="D28" s="36" t="s">
        <v>235</v>
      </c>
      <c r="E28" s="37">
        <v>-19717</v>
      </c>
      <c r="F28" s="42">
        <v>0.08</v>
      </c>
      <c r="G28" s="37">
        <v>-1577</v>
      </c>
      <c r="H28" s="37">
        <f t="shared" si="0"/>
        <v>-21294</v>
      </c>
      <c r="I28" s="36" t="s">
        <v>16</v>
      </c>
      <c r="J28" s="36" t="s">
        <v>26</v>
      </c>
      <c r="K28" s="36"/>
    </row>
    <row r="29" spans="1:12" ht="14.25" customHeight="1" x14ac:dyDescent="0.2">
      <c r="A29" s="41">
        <v>46055</v>
      </c>
      <c r="B29" s="36"/>
      <c r="C29" s="36"/>
      <c r="D29" s="36" t="s">
        <v>236</v>
      </c>
      <c r="E29" s="37">
        <v>-318348</v>
      </c>
      <c r="F29" s="42">
        <v>0.08</v>
      </c>
      <c r="G29" s="37">
        <v>-25468</v>
      </c>
      <c r="H29" s="37">
        <f t="shared" si="0"/>
        <v>-343816</v>
      </c>
      <c r="I29" s="36" t="s">
        <v>16</v>
      </c>
      <c r="J29" s="36" t="s">
        <v>26</v>
      </c>
      <c r="K29" s="36"/>
    </row>
    <row r="30" spans="1:12" ht="14.25" customHeight="1" x14ac:dyDescent="0.2">
      <c r="A30" s="41">
        <v>46055</v>
      </c>
      <c r="B30" s="36"/>
      <c r="C30" s="36"/>
      <c r="D30" s="36" t="s">
        <v>237</v>
      </c>
      <c r="E30" s="37">
        <v>-16759</v>
      </c>
      <c r="F30" s="42">
        <v>0.08</v>
      </c>
      <c r="G30" s="37">
        <v>-1341</v>
      </c>
      <c r="H30" s="37">
        <f t="shared" si="0"/>
        <v>-18100</v>
      </c>
      <c r="I30" s="36" t="s">
        <v>16</v>
      </c>
      <c r="J30" s="36" t="s">
        <v>26</v>
      </c>
      <c r="K30" s="36"/>
    </row>
    <row r="31" spans="1:12" ht="14.25" customHeight="1" x14ac:dyDescent="0.2">
      <c r="A31" s="41">
        <v>46055</v>
      </c>
      <c r="B31" s="36"/>
      <c r="C31" s="36"/>
      <c r="D31" s="36" t="s">
        <v>238</v>
      </c>
      <c r="E31" s="37">
        <v>-16759</v>
      </c>
      <c r="F31" s="42">
        <v>0.08</v>
      </c>
      <c r="G31" s="37">
        <v>-1341</v>
      </c>
      <c r="H31" s="37">
        <f t="shared" si="0"/>
        <v>-18100</v>
      </c>
      <c r="I31" s="36" t="s">
        <v>16</v>
      </c>
      <c r="J31" s="36" t="s">
        <v>26</v>
      </c>
      <c r="K31" s="78"/>
    </row>
    <row r="32" spans="1:12" ht="14.25" customHeight="1" x14ac:dyDescent="0.2">
      <c r="A32" s="41">
        <v>46055</v>
      </c>
      <c r="B32" s="36"/>
      <c r="C32" s="36"/>
      <c r="D32" s="36" t="s">
        <v>239</v>
      </c>
      <c r="E32" s="37">
        <v>-30884</v>
      </c>
      <c r="F32" s="42">
        <v>0.08</v>
      </c>
      <c r="G32" s="37">
        <v>-2471</v>
      </c>
      <c r="H32" s="37">
        <f t="shared" si="0"/>
        <v>-33355</v>
      </c>
      <c r="I32" s="36" t="s">
        <v>16</v>
      </c>
      <c r="J32" s="36" t="s">
        <v>26</v>
      </c>
      <c r="K32" s="78"/>
    </row>
    <row r="33" spans="1:11" ht="14.25" customHeight="1" x14ac:dyDescent="0.2">
      <c r="A33" s="41">
        <v>46056</v>
      </c>
      <c r="B33" s="36"/>
      <c r="C33" s="36"/>
      <c r="D33" s="36" t="s">
        <v>240</v>
      </c>
      <c r="E33" s="37">
        <v>-47643</v>
      </c>
      <c r="F33" s="42">
        <v>0.08</v>
      </c>
      <c r="G33" s="37">
        <v>-3811</v>
      </c>
      <c r="H33" s="37">
        <f t="shared" si="0"/>
        <v>-51454</v>
      </c>
      <c r="I33" s="36" t="s">
        <v>16</v>
      </c>
      <c r="J33" s="36" t="s">
        <v>26</v>
      </c>
      <c r="K33" s="78"/>
    </row>
    <row r="34" spans="1:11" ht="14.25" customHeight="1" x14ac:dyDescent="0.2">
      <c r="A34" s="41">
        <v>46056</v>
      </c>
      <c r="B34" s="36"/>
      <c r="C34" s="36"/>
      <c r="D34" s="36" t="s">
        <v>241</v>
      </c>
      <c r="E34" s="37">
        <v>-16759</v>
      </c>
      <c r="F34" s="42">
        <v>0.08</v>
      </c>
      <c r="G34" s="37">
        <v>-1341</v>
      </c>
      <c r="H34" s="37">
        <f t="shared" si="0"/>
        <v>-18100</v>
      </c>
      <c r="I34" s="36" t="s">
        <v>16</v>
      </c>
      <c r="J34" s="36" t="s">
        <v>26</v>
      </c>
      <c r="K34" s="78"/>
    </row>
    <row r="35" spans="1:11" ht="14.25" customHeight="1" x14ac:dyDescent="0.2">
      <c r="A35" s="41">
        <v>46056</v>
      </c>
      <c r="B35" s="36"/>
      <c r="C35" s="36"/>
      <c r="D35" s="36" t="s">
        <v>242</v>
      </c>
      <c r="E35" s="37">
        <v>-16759</v>
      </c>
      <c r="F35" s="42">
        <v>0.08</v>
      </c>
      <c r="G35" s="37">
        <v>-1341</v>
      </c>
      <c r="H35" s="37">
        <f t="shared" si="0"/>
        <v>-18100</v>
      </c>
      <c r="I35" s="36" t="s">
        <v>16</v>
      </c>
      <c r="J35" s="36" t="s">
        <v>26</v>
      </c>
      <c r="K35" s="78"/>
    </row>
    <row r="36" spans="1:11" ht="14.25" customHeight="1" x14ac:dyDescent="0.2">
      <c r="A36" s="41">
        <v>46056</v>
      </c>
      <c r="B36" s="36"/>
      <c r="C36" s="36"/>
      <c r="D36" s="36" t="s">
        <v>243</v>
      </c>
      <c r="E36" s="37">
        <v>-16759</v>
      </c>
      <c r="F36" s="42">
        <v>0.08</v>
      </c>
      <c r="G36" s="37">
        <v>-1341</v>
      </c>
      <c r="H36" s="37">
        <f t="shared" si="0"/>
        <v>-18100</v>
      </c>
      <c r="I36" s="36" t="s">
        <v>16</v>
      </c>
      <c r="J36" s="36" t="s">
        <v>26</v>
      </c>
      <c r="K36" s="78"/>
    </row>
    <row r="37" spans="1:11" ht="14.25" customHeight="1" x14ac:dyDescent="0.2">
      <c r="A37" s="41">
        <v>46056</v>
      </c>
      <c r="B37" s="36"/>
      <c r="C37" s="36"/>
      <c r="D37" s="36" t="s">
        <v>244</v>
      </c>
      <c r="E37" s="37">
        <v>-106116</v>
      </c>
      <c r="F37" s="42">
        <v>0.08</v>
      </c>
      <c r="G37" s="37">
        <v>-8489</v>
      </c>
      <c r="H37" s="37">
        <f t="shared" si="0"/>
        <v>-114605</v>
      </c>
      <c r="I37" s="36" t="s">
        <v>16</v>
      </c>
      <c r="J37" s="36" t="s">
        <v>26</v>
      </c>
      <c r="K37" s="78"/>
    </row>
    <row r="38" spans="1:11" ht="14.25" customHeight="1" x14ac:dyDescent="0.2">
      <c r="A38" s="41">
        <v>46056</v>
      </c>
      <c r="B38" s="36"/>
      <c r="C38" s="36"/>
      <c r="D38" s="36" t="s">
        <v>245</v>
      </c>
      <c r="E38" s="37">
        <v>-267188</v>
      </c>
      <c r="F38" s="42">
        <v>0.08</v>
      </c>
      <c r="G38" s="37">
        <v>-21375</v>
      </c>
      <c r="H38" s="37">
        <f t="shared" si="0"/>
        <v>-288563</v>
      </c>
      <c r="I38" s="36" t="s">
        <v>17</v>
      </c>
      <c r="J38" s="36" t="s">
        <v>28</v>
      </c>
      <c r="K38" s="78"/>
    </row>
    <row r="39" spans="1:11" ht="14.25" customHeight="1" x14ac:dyDescent="0.2">
      <c r="A39" s="41">
        <v>46057</v>
      </c>
      <c r="B39" s="36"/>
      <c r="C39" s="36"/>
      <c r="D39" s="36" t="s">
        <v>246</v>
      </c>
      <c r="E39" s="37">
        <v>-16759</v>
      </c>
      <c r="F39" s="42">
        <v>0.08</v>
      </c>
      <c r="G39" s="37">
        <v>-1341</v>
      </c>
      <c r="H39" s="37">
        <f t="shared" si="0"/>
        <v>-18100</v>
      </c>
      <c r="I39" s="36" t="s">
        <v>14</v>
      </c>
      <c r="J39" s="36" t="s">
        <v>27</v>
      </c>
      <c r="K39" s="78"/>
    </row>
    <row r="40" spans="1:11" ht="14.25" customHeight="1" x14ac:dyDescent="0.2">
      <c r="A40" s="41">
        <v>46057</v>
      </c>
      <c r="B40" s="36"/>
      <c r="C40" s="36"/>
      <c r="D40" s="36" t="s">
        <v>247</v>
      </c>
      <c r="E40" s="37">
        <v>-33518</v>
      </c>
      <c r="F40" s="42">
        <v>0.08</v>
      </c>
      <c r="G40" s="37">
        <v>-2681</v>
      </c>
      <c r="H40" s="37">
        <f t="shared" si="0"/>
        <v>-36199</v>
      </c>
      <c r="I40" s="36" t="s">
        <v>16</v>
      </c>
      <c r="J40" s="36" t="s">
        <v>26</v>
      </c>
      <c r="K40" s="78"/>
    </row>
    <row r="41" spans="1:11" ht="14.25" customHeight="1" x14ac:dyDescent="0.2">
      <c r="A41" s="41">
        <v>46057</v>
      </c>
      <c r="B41" s="36"/>
      <c r="C41" s="36"/>
      <c r="D41" s="36" t="s">
        <v>248</v>
      </c>
      <c r="E41" s="37">
        <v>-30884</v>
      </c>
      <c r="F41" s="42">
        <v>0.08</v>
      </c>
      <c r="G41" s="37">
        <v>-2471</v>
      </c>
      <c r="H41" s="37">
        <f t="shared" si="0"/>
        <v>-33355</v>
      </c>
      <c r="I41" s="36" t="s">
        <v>16</v>
      </c>
      <c r="J41" s="36" t="s">
        <v>26</v>
      </c>
      <c r="K41" s="78"/>
    </row>
    <row r="42" spans="1:11" ht="14.25" customHeight="1" x14ac:dyDescent="0.2">
      <c r="A42" s="41">
        <v>46058</v>
      </c>
      <c r="B42" s="36"/>
      <c r="C42" s="36"/>
      <c r="D42" s="36" t="s">
        <v>249</v>
      </c>
      <c r="E42" s="37">
        <v>-16759</v>
      </c>
      <c r="F42" s="42">
        <v>0.08</v>
      </c>
      <c r="G42" s="37">
        <v>-1341</v>
      </c>
      <c r="H42" s="37">
        <f t="shared" si="0"/>
        <v>-18100</v>
      </c>
      <c r="I42" s="36" t="s">
        <v>16</v>
      </c>
      <c r="J42" s="36" t="s">
        <v>26</v>
      </c>
      <c r="K42" s="78"/>
    </row>
    <row r="43" spans="1:11" ht="14.25" customHeight="1" x14ac:dyDescent="0.2">
      <c r="A43" s="41">
        <v>46059</v>
      </c>
      <c r="B43" s="36"/>
      <c r="C43" s="36"/>
      <c r="D43" s="36" t="s">
        <v>250</v>
      </c>
      <c r="E43" s="37">
        <v>-59151</v>
      </c>
      <c r="F43" s="42">
        <v>0.08</v>
      </c>
      <c r="G43" s="37">
        <v>-4732</v>
      </c>
      <c r="H43" s="37">
        <f t="shared" si="0"/>
        <v>-63883</v>
      </c>
      <c r="I43" s="36" t="s">
        <v>16</v>
      </c>
      <c r="J43" s="36" t="s">
        <v>26</v>
      </c>
      <c r="K43" s="78"/>
    </row>
    <row r="44" spans="1:11" ht="14.25" customHeight="1" x14ac:dyDescent="0.2">
      <c r="A44" s="41">
        <v>46059</v>
      </c>
      <c r="B44" s="36"/>
      <c r="C44" s="36"/>
      <c r="D44" s="36" t="s">
        <v>251</v>
      </c>
      <c r="E44" s="37">
        <v>-33518</v>
      </c>
      <c r="F44" s="42">
        <v>0.08</v>
      </c>
      <c r="G44" s="37">
        <v>-2681</v>
      </c>
      <c r="H44" s="37">
        <f t="shared" si="0"/>
        <v>-36199</v>
      </c>
      <c r="I44" s="36" t="s">
        <v>17</v>
      </c>
      <c r="J44" s="36" t="s">
        <v>28</v>
      </c>
      <c r="K44" s="78"/>
    </row>
    <row r="45" spans="1:11" ht="14.25" customHeight="1" x14ac:dyDescent="0.2">
      <c r="A45" s="41">
        <v>46059</v>
      </c>
      <c r="B45" s="36"/>
      <c r="C45" s="36"/>
      <c r="D45" s="36" t="s">
        <v>252</v>
      </c>
      <c r="E45" s="37">
        <v>-61768</v>
      </c>
      <c r="F45" s="42">
        <v>0.08</v>
      </c>
      <c r="G45" s="37">
        <v>-4941</v>
      </c>
      <c r="H45" s="37">
        <f t="shared" si="0"/>
        <v>-66709</v>
      </c>
      <c r="I45" s="36" t="s">
        <v>17</v>
      </c>
      <c r="J45" s="36" t="s">
        <v>28</v>
      </c>
      <c r="K45" s="78"/>
    </row>
    <row r="46" spans="1:11" ht="14.25" customHeight="1" x14ac:dyDescent="0.2">
      <c r="A46" s="41">
        <v>46060</v>
      </c>
      <c r="B46" s="36"/>
      <c r="C46" s="36"/>
      <c r="D46" s="36" t="s">
        <v>253</v>
      </c>
      <c r="E46" s="37">
        <v>-61768</v>
      </c>
      <c r="F46" s="42">
        <v>0.08</v>
      </c>
      <c r="G46" s="37">
        <v>-4941</v>
      </c>
      <c r="H46" s="37">
        <f t="shared" si="0"/>
        <v>-66709</v>
      </c>
      <c r="I46" s="36" t="s">
        <v>16</v>
      </c>
      <c r="J46" s="36" t="s">
        <v>26</v>
      </c>
      <c r="K46" s="78"/>
    </row>
    <row r="47" spans="1:11" ht="14.25" customHeight="1" x14ac:dyDescent="0.2">
      <c r="A47" s="41">
        <v>46060</v>
      </c>
      <c r="B47" s="36"/>
      <c r="C47" s="36"/>
      <c r="D47" s="36" t="s">
        <v>254</v>
      </c>
      <c r="E47" s="37">
        <v>-33518</v>
      </c>
      <c r="F47" s="42">
        <v>0.08</v>
      </c>
      <c r="G47" s="37">
        <v>-2681</v>
      </c>
      <c r="H47" s="37">
        <f t="shared" si="0"/>
        <v>-36199</v>
      </c>
      <c r="I47" s="36" t="s">
        <v>16</v>
      </c>
      <c r="J47" s="36" t="s">
        <v>26</v>
      </c>
      <c r="K47" s="78"/>
    </row>
    <row r="48" spans="1:11" ht="14.25" customHeight="1" x14ac:dyDescent="0.2">
      <c r="A48" s="41">
        <v>46061</v>
      </c>
      <c r="B48" s="36"/>
      <c r="C48" s="36"/>
      <c r="D48" s="36" t="s">
        <v>255</v>
      </c>
      <c r="E48" s="37">
        <v>-16759</v>
      </c>
      <c r="F48" s="42">
        <v>0.08</v>
      </c>
      <c r="G48" s="37">
        <v>-1341</v>
      </c>
      <c r="H48" s="37">
        <f t="shared" si="0"/>
        <v>-18100</v>
      </c>
      <c r="I48" s="36" t="s">
        <v>16</v>
      </c>
      <c r="J48" s="36" t="s">
        <v>26</v>
      </c>
      <c r="K48" s="78"/>
    </row>
    <row r="49" spans="1:11" ht="14.25" customHeight="1" x14ac:dyDescent="0.2">
      <c r="A49" s="41">
        <v>46062</v>
      </c>
      <c r="B49" s="36"/>
      <c r="C49" s="36"/>
      <c r="D49" s="36" t="s">
        <v>256</v>
      </c>
      <c r="E49" s="37">
        <v>-30884</v>
      </c>
      <c r="F49" s="42">
        <v>0.08</v>
      </c>
      <c r="G49" s="37">
        <v>-2471</v>
      </c>
      <c r="H49" s="37">
        <f t="shared" si="0"/>
        <v>-33355</v>
      </c>
      <c r="I49" s="36" t="s">
        <v>16</v>
      </c>
      <c r="J49" s="36" t="s">
        <v>26</v>
      </c>
      <c r="K49" s="78"/>
    </row>
    <row r="50" spans="1:11" ht="14.25" customHeight="1" x14ac:dyDescent="0.2">
      <c r="A50" s="41">
        <v>46062</v>
      </c>
      <c r="B50" s="36"/>
      <c r="C50" s="36"/>
      <c r="D50" s="36" t="s">
        <v>257</v>
      </c>
      <c r="E50" s="37">
        <v>-106116</v>
      </c>
      <c r="F50" s="42">
        <v>0.08</v>
      </c>
      <c r="G50" s="37">
        <v>-8489</v>
      </c>
      <c r="H50" s="37">
        <f t="shared" si="0"/>
        <v>-114605</v>
      </c>
      <c r="I50" s="36" t="s">
        <v>16</v>
      </c>
      <c r="J50" s="36" t="s">
        <v>26</v>
      </c>
      <c r="K50" s="78"/>
    </row>
    <row r="51" spans="1:11" ht="14.25" customHeight="1" x14ac:dyDescent="0.2">
      <c r="A51" s="41">
        <v>46062</v>
      </c>
      <c r="B51" s="36"/>
      <c r="C51" s="36"/>
      <c r="D51" s="36" t="s">
        <v>258</v>
      </c>
      <c r="E51" s="37">
        <v>-33518</v>
      </c>
      <c r="F51" s="42">
        <v>0.08</v>
      </c>
      <c r="G51" s="37">
        <v>-2681</v>
      </c>
      <c r="H51" s="37">
        <f t="shared" si="0"/>
        <v>-36199</v>
      </c>
      <c r="I51" s="36" t="s">
        <v>16</v>
      </c>
      <c r="J51" s="36" t="s">
        <v>26</v>
      </c>
      <c r="K51" s="78"/>
    </row>
    <row r="52" spans="1:11" ht="14.25" customHeight="1" x14ac:dyDescent="0.2">
      <c r="A52" s="41">
        <v>46062</v>
      </c>
      <c r="B52" s="36"/>
      <c r="C52" s="36"/>
      <c r="D52" s="36" t="s">
        <v>259</v>
      </c>
      <c r="E52" s="37">
        <v>-16759</v>
      </c>
      <c r="F52" s="42">
        <v>0.08</v>
      </c>
      <c r="G52" s="37">
        <v>-1341</v>
      </c>
      <c r="H52" s="37">
        <f t="shared" si="0"/>
        <v>-18100</v>
      </c>
      <c r="I52" s="36" t="s">
        <v>16</v>
      </c>
      <c r="J52" s="36" t="s">
        <v>26</v>
      </c>
      <c r="K52" s="78"/>
    </row>
    <row r="53" spans="1:11" ht="14.25" customHeight="1" x14ac:dyDescent="0.2">
      <c r="A53" s="41">
        <v>46062</v>
      </c>
      <c r="B53" s="36"/>
      <c r="C53" s="36"/>
      <c r="D53" s="36" t="s">
        <v>260</v>
      </c>
      <c r="E53" s="37">
        <v>-16759</v>
      </c>
      <c r="F53" s="42">
        <v>0.08</v>
      </c>
      <c r="G53" s="37">
        <v>-1341</v>
      </c>
      <c r="H53" s="37">
        <f t="shared" si="0"/>
        <v>-18100</v>
      </c>
      <c r="I53" s="36" t="s">
        <v>16</v>
      </c>
      <c r="J53" s="36" t="s">
        <v>26</v>
      </c>
      <c r="K53" s="78"/>
    </row>
    <row r="54" spans="1:11" ht="14.25" customHeight="1" x14ac:dyDescent="0.2">
      <c r="A54" s="41">
        <v>46062</v>
      </c>
      <c r="B54" s="36"/>
      <c r="C54" s="36"/>
      <c r="D54" s="36" t="s">
        <v>261</v>
      </c>
      <c r="E54" s="37">
        <v>-30884</v>
      </c>
      <c r="F54" s="42">
        <v>0.08</v>
      </c>
      <c r="G54" s="37">
        <v>-2471</v>
      </c>
      <c r="H54" s="37">
        <f t="shared" si="0"/>
        <v>-33355</v>
      </c>
      <c r="I54" s="36" t="s">
        <v>16</v>
      </c>
      <c r="J54" s="36" t="s">
        <v>26</v>
      </c>
      <c r="K54" s="78"/>
    </row>
    <row r="55" spans="1:11" ht="14.25" customHeight="1" x14ac:dyDescent="0.2">
      <c r="A55" s="41">
        <v>46062</v>
      </c>
      <c r="B55" s="36"/>
      <c r="C55" s="36"/>
      <c r="D55" s="36" t="s">
        <v>262</v>
      </c>
      <c r="E55" s="37">
        <v>-50277</v>
      </c>
      <c r="F55" s="42">
        <v>0.08</v>
      </c>
      <c r="G55" s="37">
        <v>-4022</v>
      </c>
      <c r="H55" s="37">
        <f t="shared" si="0"/>
        <v>-54299</v>
      </c>
      <c r="I55" s="36" t="s">
        <v>16</v>
      </c>
      <c r="J55" s="36" t="s">
        <v>26</v>
      </c>
      <c r="K55" s="78"/>
    </row>
    <row r="56" spans="1:11" ht="14.25" customHeight="1" x14ac:dyDescent="0.2">
      <c r="A56" s="41">
        <v>46062</v>
      </c>
      <c r="B56" s="36"/>
      <c r="C56" s="36"/>
      <c r="D56" s="36" t="s">
        <v>263</v>
      </c>
      <c r="E56" s="37">
        <v>-33518</v>
      </c>
      <c r="F56" s="42">
        <v>0.08</v>
      </c>
      <c r="G56" s="37">
        <v>-2681</v>
      </c>
      <c r="H56" s="37">
        <f t="shared" si="0"/>
        <v>-36199</v>
      </c>
      <c r="I56" s="36" t="s">
        <v>16</v>
      </c>
      <c r="J56" s="36" t="s">
        <v>26</v>
      </c>
      <c r="K56" s="78"/>
    </row>
    <row r="57" spans="1:11" ht="14.25" customHeight="1" x14ac:dyDescent="0.2">
      <c r="A57" s="41">
        <v>46062</v>
      </c>
      <c r="B57" s="36"/>
      <c r="C57" s="36"/>
      <c r="D57" s="36" t="s">
        <v>264</v>
      </c>
      <c r="E57" s="37">
        <v>-30884</v>
      </c>
      <c r="F57" s="42">
        <v>0.08</v>
      </c>
      <c r="G57" s="37">
        <v>-2471</v>
      </c>
      <c r="H57" s="37">
        <f t="shared" si="0"/>
        <v>-33355</v>
      </c>
      <c r="I57" s="36" t="s">
        <v>16</v>
      </c>
      <c r="J57" s="36" t="s">
        <v>26</v>
      </c>
      <c r="K57" s="78"/>
    </row>
    <row r="58" spans="1:11" ht="14.25" customHeight="1" x14ac:dyDescent="0.2">
      <c r="A58" s="41">
        <v>46062</v>
      </c>
      <c r="B58" s="36"/>
      <c r="C58" s="36"/>
      <c r="D58" s="36" t="s">
        <v>265</v>
      </c>
      <c r="E58" s="37">
        <v>-30884</v>
      </c>
      <c r="F58" s="42">
        <v>0.08</v>
      </c>
      <c r="G58" s="37">
        <v>-2471</v>
      </c>
      <c r="H58" s="37">
        <f t="shared" si="0"/>
        <v>-33355</v>
      </c>
      <c r="I58" s="36" t="s">
        <v>16</v>
      </c>
      <c r="J58" s="36" t="s">
        <v>26</v>
      </c>
      <c r="K58" s="78"/>
    </row>
    <row r="59" spans="1:11" ht="14.25" customHeight="1" x14ac:dyDescent="0.2">
      <c r="A59" s="41">
        <v>46062</v>
      </c>
      <c r="B59" s="36"/>
      <c r="C59" s="36"/>
      <c r="D59" s="36" t="s">
        <v>266</v>
      </c>
      <c r="E59" s="37">
        <v>-30884</v>
      </c>
      <c r="F59" s="42">
        <v>0.08</v>
      </c>
      <c r="G59" s="37">
        <v>-2471</v>
      </c>
      <c r="H59" s="37">
        <f t="shared" si="0"/>
        <v>-33355</v>
      </c>
      <c r="I59" s="36" t="s">
        <v>16</v>
      </c>
      <c r="J59" s="36" t="s">
        <v>26</v>
      </c>
      <c r="K59" s="78"/>
    </row>
    <row r="60" spans="1:11" ht="14.25" customHeight="1" x14ac:dyDescent="0.2">
      <c r="A60" s="41">
        <v>46062</v>
      </c>
      <c r="B60" s="36"/>
      <c r="C60" s="36"/>
      <c r="D60" s="36" t="s">
        <v>267</v>
      </c>
      <c r="E60" s="37">
        <v>-33518</v>
      </c>
      <c r="F60" s="42">
        <v>0.08</v>
      </c>
      <c r="G60" s="37">
        <v>-2681</v>
      </c>
      <c r="H60" s="37">
        <f t="shared" si="0"/>
        <v>-36199</v>
      </c>
      <c r="I60" s="36" t="s">
        <v>16</v>
      </c>
      <c r="J60" s="36" t="s">
        <v>26</v>
      </c>
      <c r="K60" s="78"/>
    </row>
    <row r="61" spans="1:11" ht="14.25" customHeight="1" x14ac:dyDescent="0.2">
      <c r="A61" s="41">
        <v>46062</v>
      </c>
      <c r="B61" s="36"/>
      <c r="C61" s="36"/>
      <c r="D61" s="36" t="s">
        <v>268</v>
      </c>
      <c r="E61" s="37">
        <v>-106116</v>
      </c>
      <c r="F61" s="42">
        <v>0.08</v>
      </c>
      <c r="G61" s="37">
        <v>-8489</v>
      </c>
      <c r="H61" s="37">
        <f t="shared" si="0"/>
        <v>-114605</v>
      </c>
      <c r="I61" s="36" t="s">
        <v>16</v>
      </c>
      <c r="J61" s="36" t="s">
        <v>26</v>
      </c>
      <c r="K61" s="78"/>
    </row>
    <row r="62" spans="1:11" ht="14.25" customHeight="1" x14ac:dyDescent="0.2">
      <c r="A62" s="41">
        <v>46063</v>
      </c>
      <c r="B62" s="36"/>
      <c r="C62" s="36"/>
      <c r="D62" s="36" t="s">
        <v>269</v>
      </c>
      <c r="E62" s="37">
        <v>-16759</v>
      </c>
      <c r="F62" s="42">
        <v>0.08</v>
      </c>
      <c r="G62" s="37">
        <v>-1341</v>
      </c>
      <c r="H62" s="37">
        <f t="shared" si="0"/>
        <v>-18100</v>
      </c>
      <c r="I62" s="36" t="s">
        <v>16</v>
      </c>
      <c r="J62" s="36" t="s">
        <v>26</v>
      </c>
      <c r="K62" s="78"/>
    </row>
    <row r="63" spans="1:11" ht="14.25" customHeight="1" x14ac:dyDescent="0.2">
      <c r="A63" s="41">
        <v>46064</v>
      </c>
      <c r="B63" s="36"/>
      <c r="C63" s="36"/>
      <c r="D63" s="36" t="s">
        <v>270</v>
      </c>
      <c r="E63" s="37">
        <v>-16759</v>
      </c>
      <c r="F63" s="42">
        <v>0.08</v>
      </c>
      <c r="G63" s="37">
        <v>-1341</v>
      </c>
      <c r="H63" s="37">
        <f t="shared" si="0"/>
        <v>-18100</v>
      </c>
      <c r="I63" s="36" t="s">
        <v>16</v>
      </c>
      <c r="J63" s="36" t="s">
        <v>26</v>
      </c>
      <c r="K63" s="78"/>
    </row>
    <row r="64" spans="1:11" ht="14.25" customHeight="1" x14ac:dyDescent="0.2">
      <c r="A64" s="41">
        <v>46064</v>
      </c>
      <c r="B64" s="36"/>
      <c r="C64" s="36"/>
      <c r="D64" s="36" t="s">
        <v>271</v>
      </c>
      <c r="E64" s="37">
        <v>-16759</v>
      </c>
      <c r="F64" s="42">
        <v>0.08</v>
      </c>
      <c r="G64" s="37">
        <v>-1341</v>
      </c>
      <c r="H64" s="37">
        <f t="shared" si="0"/>
        <v>-18100</v>
      </c>
      <c r="I64" s="36" t="s">
        <v>16</v>
      </c>
      <c r="J64" s="36" t="s">
        <v>26</v>
      </c>
      <c r="K64" s="78"/>
    </row>
    <row r="65" spans="1:11" ht="14.25" customHeight="1" x14ac:dyDescent="0.2">
      <c r="A65" s="41">
        <v>46064</v>
      </c>
      <c r="B65" s="36"/>
      <c r="C65" s="36"/>
      <c r="D65" s="36" t="s">
        <v>272</v>
      </c>
      <c r="E65" s="37">
        <v>-123536</v>
      </c>
      <c r="F65" s="42">
        <v>0.08</v>
      </c>
      <c r="G65" s="37">
        <v>-9883</v>
      </c>
      <c r="H65" s="37">
        <f t="shared" si="0"/>
        <v>-133419</v>
      </c>
      <c r="I65" s="36" t="s">
        <v>16</v>
      </c>
      <c r="J65" s="36" t="s">
        <v>26</v>
      </c>
      <c r="K65" s="78"/>
    </row>
    <row r="66" spans="1:11" ht="14.25" customHeight="1" x14ac:dyDescent="0.2">
      <c r="A66" s="41">
        <v>46064</v>
      </c>
      <c r="B66" s="36"/>
      <c r="C66" s="36"/>
      <c r="D66" s="36" t="s">
        <v>273</v>
      </c>
      <c r="E66" s="37">
        <v>-33518</v>
      </c>
      <c r="F66" s="42">
        <v>0.08</v>
      </c>
      <c r="G66" s="37">
        <v>-2681</v>
      </c>
      <c r="H66" s="37">
        <f t="shared" si="0"/>
        <v>-36199</v>
      </c>
      <c r="I66" s="36" t="s">
        <v>16</v>
      </c>
      <c r="J66" s="36" t="s">
        <v>26</v>
      </c>
      <c r="K66" s="78"/>
    </row>
    <row r="67" spans="1:11" ht="14.25" customHeight="1" x14ac:dyDescent="0.2">
      <c r="A67" s="41">
        <v>46064</v>
      </c>
      <c r="B67" s="36"/>
      <c r="C67" s="36"/>
      <c r="D67" s="36" t="s">
        <v>274</v>
      </c>
      <c r="E67" s="37">
        <v>-16759</v>
      </c>
      <c r="F67" s="42">
        <v>0.08</v>
      </c>
      <c r="G67" s="37">
        <v>-1341</v>
      </c>
      <c r="H67" s="37">
        <f t="shared" si="0"/>
        <v>-18100</v>
      </c>
      <c r="I67" s="36" t="s">
        <v>16</v>
      </c>
      <c r="J67" s="36" t="s">
        <v>26</v>
      </c>
      <c r="K67" s="78"/>
    </row>
    <row r="68" spans="1:11" ht="14.25" customHeight="1" x14ac:dyDescent="0.2">
      <c r="A68" s="41">
        <v>46064</v>
      </c>
      <c r="B68" s="36"/>
      <c r="C68" s="36"/>
      <c r="D68" s="36" t="s">
        <v>275</v>
      </c>
      <c r="E68" s="37">
        <v>-61768</v>
      </c>
      <c r="F68" s="42">
        <v>0.08</v>
      </c>
      <c r="G68" s="37">
        <v>-4941</v>
      </c>
      <c r="H68" s="37">
        <f t="shared" si="0"/>
        <v>-66709</v>
      </c>
      <c r="I68" s="36" t="s">
        <v>16</v>
      </c>
      <c r="J68" s="36" t="s">
        <v>26</v>
      </c>
      <c r="K68" s="78"/>
    </row>
    <row r="69" spans="1:11" ht="14.25" customHeight="1" x14ac:dyDescent="0.2">
      <c r="A69" s="41">
        <v>46066</v>
      </c>
      <c r="B69" s="36"/>
      <c r="C69" s="36"/>
      <c r="D69" s="36" t="s">
        <v>276</v>
      </c>
      <c r="E69" s="37">
        <v>-30884</v>
      </c>
      <c r="F69" s="42">
        <v>0.08</v>
      </c>
      <c r="G69" s="37">
        <v>-2471</v>
      </c>
      <c r="H69" s="37">
        <f t="shared" si="0"/>
        <v>-33355</v>
      </c>
      <c r="I69" s="36" t="s">
        <v>16</v>
      </c>
      <c r="J69" s="36" t="s">
        <v>26</v>
      </c>
      <c r="K69" s="78"/>
    </row>
    <row r="70" spans="1:11" ht="14.25" customHeight="1" x14ac:dyDescent="0.2">
      <c r="A70" s="41">
        <v>46068</v>
      </c>
      <c r="B70" s="36"/>
      <c r="C70" s="36"/>
      <c r="D70" s="36" t="s">
        <v>277</v>
      </c>
      <c r="E70" s="37">
        <v>-106116</v>
      </c>
      <c r="F70" s="42">
        <v>0.08</v>
      </c>
      <c r="G70" s="37">
        <v>-8489</v>
      </c>
      <c r="H70" s="37">
        <f t="shared" ref="H70:H101" si="1">+E70+G70</f>
        <v>-114605</v>
      </c>
      <c r="I70" s="36" t="s">
        <v>16</v>
      </c>
      <c r="J70" s="36" t="s">
        <v>26</v>
      </c>
      <c r="K70" s="78"/>
    </row>
    <row r="71" spans="1:11" ht="14.25" customHeight="1" x14ac:dyDescent="0.2">
      <c r="A71" s="41">
        <v>46068</v>
      </c>
      <c r="B71" s="36"/>
      <c r="C71" s="36"/>
      <c r="D71" s="36" t="s">
        <v>278</v>
      </c>
      <c r="E71" s="37">
        <v>-61768</v>
      </c>
      <c r="F71" s="42">
        <v>0.08</v>
      </c>
      <c r="G71" s="37">
        <v>-4941</v>
      </c>
      <c r="H71" s="37">
        <f t="shared" si="1"/>
        <v>-66709</v>
      </c>
      <c r="I71" s="36" t="s">
        <v>16</v>
      </c>
      <c r="J71" s="36" t="s">
        <v>26</v>
      </c>
      <c r="K71" s="78"/>
    </row>
    <row r="72" spans="1:11" ht="14.25" customHeight="1" x14ac:dyDescent="0.2">
      <c r="A72" s="41">
        <v>46072</v>
      </c>
      <c r="B72" s="36"/>
      <c r="C72" s="36"/>
      <c r="D72" s="36" t="s">
        <v>279</v>
      </c>
      <c r="E72" s="37">
        <v>-142929</v>
      </c>
      <c r="F72" s="42">
        <v>0.08</v>
      </c>
      <c r="G72" s="37">
        <v>-11434</v>
      </c>
      <c r="H72" s="37">
        <f t="shared" si="1"/>
        <v>-154363</v>
      </c>
      <c r="I72" s="36" t="s">
        <v>16</v>
      </c>
      <c r="J72" s="36" t="s">
        <v>26</v>
      </c>
      <c r="K72" s="78"/>
    </row>
    <row r="73" spans="1:11" ht="14.25" customHeight="1" x14ac:dyDescent="0.2">
      <c r="A73" s="41">
        <v>46076</v>
      </c>
      <c r="B73" s="36"/>
      <c r="C73" s="36"/>
      <c r="D73" s="36" t="s">
        <v>280</v>
      </c>
      <c r="E73" s="37">
        <v>-33518</v>
      </c>
      <c r="F73" s="42">
        <v>0.08</v>
      </c>
      <c r="G73" s="37">
        <v>-2681</v>
      </c>
      <c r="H73" s="37">
        <f t="shared" si="1"/>
        <v>-36199</v>
      </c>
      <c r="I73" s="36" t="s">
        <v>14</v>
      </c>
      <c r="J73" s="36" t="s">
        <v>27</v>
      </c>
      <c r="K73" s="78"/>
    </row>
    <row r="74" spans="1:11" ht="14.25" customHeight="1" x14ac:dyDescent="0.2">
      <c r="A74" s="41">
        <v>46076</v>
      </c>
      <c r="B74" s="36"/>
      <c r="C74" s="36"/>
      <c r="D74" s="36" t="s">
        <v>281</v>
      </c>
      <c r="E74" s="37">
        <v>-16759</v>
      </c>
      <c r="F74" s="42">
        <v>0.08</v>
      </c>
      <c r="G74" s="37">
        <v>-1341</v>
      </c>
      <c r="H74" s="37">
        <f t="shared" si="1"/>
        <v>-18100</v>
      </c>
      <c r="I74" s="36" t="s">
        <v>16</v>
      </c>
      <c r="J74" s="36" t="s">
        <v>26</v>
      </c>
      <c r="K74" s="78"/>
    </row>
    <row r="75" spans="1:11" ht="14.25" customHeight="1" x14ac:dyDescent="0.2">
      <c r="A75" s="41">
        <v>46077</v>
      </c>
      <c r="B75" s="36"/>
      <c r="C75" s="36"/>
      <c r="D75" s="36" t="s">
        <v>282</v>
      </c>
      <c r="E75" s="37">
        <v>-106116</v>
      </c>
      <c r="F75" s="42">
        <v>0.08</v>
      </c>
      <c r="G75" s="37">
        <v>-8489</v>
      </c>
      <c r="H75" s="37">
        <f t="shared" si="1"/>
        <v>-114605</v>
      </c>
      <c r="I75" s="36" t="s">
        <v>16</v>
      </c>
      <c r="J75" s="36" t="s">
        <v>26</v>
      </c>
      <c r="K75" s="78"/>
    </row>
    <row r="76" spans="1:11" ht="14.25" customHeight="1" x14ac:dyDescent="0.2">
      <c r="A76" s="41">
        <v>46077</v>
      </c>
      <c r="B76" s="36"/>
      <c r="C76" s="36"/>
      <c r="D76" s="36" t="s">
        <v>283</v>
      </c>
      <c r="E76" s="37">
        <v>-30884</v>
      </c>
      <c r="F76" s="42">
        <v>0.08</v>
      </c>
      <c r="G76" s="37">
        <v>-2471</v>
      </c>
      <c r="H76" s="37">
        <f t="shared" si="1"/>
        <v>-33355</v>
      </c>
      <c r="I76" s="36" t="s">
        <v>16</v>
      </c>
      <c r="J76" s="36" t="s">
        <v>26</v>
      </c>
      <c r="K76" s="78"/>
    </row>
    <row r="77" spans="1:11" ht="14.25" customHeight="1" x14ac:dyDescent="0.2">
      <c r="A77" s="41">
        <v>46077</v>
      </c>
      <c r="B77" s="36"/>
      <c r="C77" s="36"/>
      <c r="D77" s="36" t="s">
        <v>284</v>
      </c>
      <c r="E77" s="37">
        <v>-50277</v>
      </c>
      <c r="F77" s="42">
        <v>0.08</v>
      </c>
      <c r="G77" s="37">
        <v>-4022</v>
      </c>
      <c r="H77" s="37">
        <f t="shared" si="1"/>
        <v>-54299</v>
      </c>
      <c r="I77" s="36" t="s">
        <v>16</v>
      </c>
      <c r="J77" s="36" t="s">
        <v>26</v>
      </c>
      <c r="K77" s="78"/>
    </row>
    <row r="78" spans="1:11" ht="14.25" customHeight="1" x14ac:dyDescent="0.2">
      <c r="A78" s="41">
        <v>46077</v>
      </c>
      <c r="B78" s="36"/>
      <c r="C78" s="36"/>
      <c r="D78" s="36" t="s">
        <v>285</v>
      </c>
      <c r="E78" s="37">
        <v>-106116</v>
      </c>
      <c r="F78" s="42">
        <v>0.08</v>
      </c>
      <c r="G78" s="37">
        <v>-8489</v>
      </c>
      <c r="H78" s="37">
        <f t="shared" si="1"/>
        <v>-114605</v>
      </c>
      <c r="I78" s="36" t="s">
        <v>16</v>
      </c>
      <c r="J78" s="36" t="s">
        <v>26</v>
      </c>
      <c r="K78" s="78"/>
    </row>
    <row r="79" spans="1:11" ht="14.25" customHeight="1" x14ac:dyDescent="0.2">
      <c r="A79" s="41">
        <v>46078</v>
      </c>
      <c r="B79" s="36"/>
      <c r="C79" s="36"/>
      <c r="D79" s="36" t="s">
        <v>286</v>
      </c>
      <c r="E79" s="37">
        <v>-61768</v>
      </c>
      <c r="F79" s="42">
        <v>0.08</v>
      </c>
      <c r="G79" s="37">
        <v>-4941</v>
      </c>
      <c r="H79" s="37">
        <f t="shared" si="1"/>
        <v>-66709</v>
      </c>
      <c r="I79" s="36" t="s">
        <v>17</v>
      </c>
      <c r="J79" s="36" t="s">
        <v>28</v>
      </c>
      <c r="K79" s="78"/>
    </row>
    <row r="80" spans="1:11" ht="14.25" customHeight="1" x14ac:dyDescent="0.2">
      <c r="A80" s="41">
        <v>46078</v>
      </c>
      <c r="B80" s="36"/>
      <c r="C80" s="36"/>
      <c r="D80" s="36" t="s">
        <v>287</v>
      </c>
      <c r="E80" s="37">
        <v>-106116</v>
      </c>
      <c r="F80" s="42">
        <v>0.08</v>
      </c>
      <c r="G80" s="37">
        <v>-8489</v>
      </c>
      <c r="H80" s="37">
        <f t="shared" si="1"/>
        <v>-114605</v>
      </c>
      <c r="I80" s="36" t="s">
        <v>17</v>
      </c>
      <c r="J80" s="36" t="s">
        <v>28</v>
      </c>
      <c r="K80" s="78"/>
    </row>
    <row r="81" spans="1:11" ht="14.25" customHeight="1" x14ac:dyDescent="0.2">
      <c r="A81" s="41">
        <v>46078</v>
      </c>
      <c r="B81" s="36"/>
      <c r="C81" s="36"/>
      <c r="D81" s="36" t="s">
        <v>288</v>
      </c>
      <c r="E81" s="37">
        <v>-33518</v>
      </c>
      <c r="F81" s="42">
        <v>0.08</v>
      </c>
      <c r="G81" s="37">
        <v>-2681</v>
      </c>
      <c r="H81" s="37">
        <f t="shared" si="1"/>
        <v>-36199</v>
      </c>
      <c r="I81" s="36" t="s">
        <v>16</v>
      </c>
      <c r="J81" s="36" t="s">
        <v>26</v>
      </c>
      <c r="K81" s="78"/>
    </row>
    <row r="82" spans="1:11" ht="14.25" customHeight="1" x14ac:dyDescent="0.2">
      <c r="A82" s="41">
        <v>46078</v>
      </c>
      <c r="B82" s="36"/>
      <c r="C82" s="36"/>
      <c r="D82" s="36" t="s">
        <v>289</v>
      </c>
      <c r="E82" s="37">
        <v>-16759</v>
      </c>
      <c r="F82" s="42">
        <v>0.08</v>
      </c>
      <c r="G82" s="37">
        <v>-1341</v>
      </c>
      <c r="H82" s="37">
        <f t="shared" si="1"/>
        <v>-18100</v>
      </c>
      <c r="I82" s="36" t="s">
        <v>16</v>
      </c>
      <c r="J82" s="36" t="s">
        <v>26</v>
      </c>
      <c r="K82" s="78"/>
    </row>
    <row r="83" spans="1:11" ht="14.25" customHeight="1" x14ac:dyDescent="0.2">
      <c r="A83" s="41">
        <v>46078</v>
      </c>
      <c r="B83" s="36"/>
      <c r="C83" s="36"/>
      <c r="D83" s="36" t="s">
        <v>290</v>
      </c>
      <c r="E83" s="37">
        <v>-19717</v>
      </c>
      <c r="F83" s="42">
        <v>0.08</v>
      </c>
      <c r="G83" s="37">
        <v>-1577</v>
      </c>
      <c r="H83" s="37">
        <f t="shared" si="1"/>
        <v>-21294</v>
      </c>
      <c r="I83" s="36" t="s">
        <v>16</v>
      </c>
      <c r="J83" s="36" t="s">
        <v>26</v>
      </c>
      <c r="K83" s="78"/>
    </row>
    <row r="84" spans="1:11" ht="14.25" customHeight="1" x14ac:dyDescent="0.2">
      <c r="A84" s="41">
        <v>46078</v>
      </c>
      <c r="B84" s="36"/>
      <c r="C84" s="36"/>
      <c r="D84" s="36" t="s">
        <v>291</v>
      </c>
      <c r="E84" s="37">
        <v>-318348</v>
      </c>
      <c r="F84" s="42">
        <v>0.08</v>
      </c>
      <c r="G84" s="37">
        <v>-25468</v>
      </c>
      <c r="H84" s="37">
        <f t="shared" si="1"/>
        <v>-343816</v>
      </c>
      <c r="I84" s="36" t="s">
        <v>16</v>
      </c>
      <c r="J84" s="36" t="s">
        <v>26</v>
      </c>
      <c r="K84" s="78"/>
    </row>
    <row r="85" spans="1:11" ht="14.25" customHeight="1" x14ac:dyDescent="0.2">
      <c r="A85" s="41">
        <v>46078</v>
      </c>
      <c r="B85" s="36"/>
      <c r="C85" s="36"/>
      <c r="D85" s="36" t="s">
        <v>292</v>
      </c>
      <c r="E85" s="37">
        <v>-318348</v>
      </c>
      <c r="F85" s="42">
        <v>0.08</v>
      </c>
      <c r="G85" s="37">
        <v>-25468</v>
      </c>
      <c r="H85" s="37">
        <f t="shared" si="1"/>
        <v>-343816</v>
      </c>
      <c r="I85" s="36" t="s">
        <v>16</v>
      </c>
      <c r="J85" s="36" t="s">
        <v>26</v>
      </c>
      <c r="K85" s="78"/>
    </row>
    <row r="86" spans="1:11" ht="14.25" customHeight="1" x14ac:dyDescent="0.2">
      <c r="A86" s="41">
        <v>46078</v>
      </c>
      <c r="B86" s="36"/>
      <c r="C86" s="36"/>
      <c r="D86" s="36" t="s">
        <v>293</v>
      </c>
      <c r="E86" s="37">
        <v>-318348</v>
      </c>
      <c r="F86" s="42">
        <v>0.08</v>
      </c>
      <c r="G86" s="37">
        <v>-25468</v>
      </c>
      <c r="H86" s="37">
        <f t="shared" si="1"/>
        <v>-343816</v>
      </c>
      <c r="I86" s="36" t="s">
        <v>16</v>
      </c>
      <c r="J86" s="36" t="s">
        <v>26</v>
      </c>
      <c r="K86" s="78"/>
    </row>
    <row r="87" spans="1:11" ht="14.25" customHeight="1" x14ac:dyDescent="0.2">
      <c r="A87" s="41">
        <v>46078</v>
      </c>
      <c r="B87" s="36"/>
      <c r="C87" s="36"/>
      <c r="D87" s="36" t="s">
        <v>294</v>
      </c>
      <c r="E87" s="37">
        <v>-106116</v>
      </c>
      <c r="F87" s="42">
        <v>0.08</v>
      </c>
      <c r="G87" s="37">
        <v>-8489</v>
      </c>
      <c r="H87" s="37">
        <f t="shared" si="1"/>
        <v>-114605</v>
      </c>
      <c r="I87" s="36" t="s">
        <v>16</v>
      </c>
      <c r="J87" s="36" t="s">
        <v>26</v>
      </c>
      <c r="K87" s="78"/>
    </row>
    <row r="88" spans="1:11" ht="14.25" customHeight="1" x14ac:dyDescent="0.2">
      <c r="A88" s="41">
        <v>46078</v>
      </c>
      <c r="B88" s="36"/>
      <c r="C88" s="36"/>
      <c r="D88" s="36" t="s">
        <v>295</v>
      </c>
      <c r="E88" s="37">
        <v>-16759</v>
      </c>
      <c r="F88" s="42">
        <v>0.08</v>
      </c>
      <c r="G88" s="37">
        <v>-1341</v>
      </c>
      <c r="H88" s="37">
        <f t="shared" si="1"/>
        <v>-18100</v>
      </c>
      <c r="I88" s="36" t="s">
        <v>16</v>
      </c>
      <c r="J88" s="36" t="s">
        <v>26</v>
      </c>
      <c r="K88" s="78"/>
    </row>
    <row r="89" spans="1:11" ht="14.25" customHeight="1" x14ac:dyDescent="0.2">
      <c r="A89" s="41">
        <v>46078</v>
      </c>
      <c r="B89" s="36"/>
      <c r="C89" s="36"/>
      <c r="D89" s="36" t="s">
        <v>296</v>
      </c>
      <c r="E89" s="37">
        <v>-16759</v>
      </c>
      <c r="F89" s="42">
        <v>0.08</v>
      </c>
      <c r="G89" s="37">
        <v>-1341</v>
      </c>
      <c r="H89" s="37">
        <f t="shared" si="1"/>
        <v>-18100</v>
      </c>
      <c r="I89" s="36" t="s">
        <v>16</v>
      </c>
      <c r="J89" s="36" t="s">
        <v>26</v>
      </c>
      <c r="K89" s="78"/>
    </row>
    <row r="90" spans="1:11" ht="14.25" customHeight="1" x14ac:dyDescent="0.2">
      <c r="A90" s="41">
        <v>46078</v>
      </c>
      <c r="B90" s="36"/>
      <c r="C90" s="36"/>
      <c r="D90" s="36" t="s">
        <v>297</v>
      </c>
      <c r="E90" s="37">
        <v>-16759</v>
      </c>
      <c r="F90" s="42">
        <v>0.08</v>
      </c>
      <c r="G90" s="37">
        <v>-1341</v>
      </c>
      <c r="H90" s="37">
        <f t="shared" si="1"/>
        <v>-18100</v>
      </c>
      <c r="I90" s="36" t="s">
        <v>16</v>
      </c>
      <c r="J90" s="36" t="s">
        <v>26</v>
      </c>
      <c r="K90" s="78"/>
    </row>
    <row r="91" spans="1:11" ht="14.25" customHeight="1" x14ac:dyDescent="0.2">
      <c r="A91" s="41">
        <v>46078</v>
      </c>
      <c r="B91" s="36"/>
      <c r="C91" s="36"/>
      <c r="D91" s="36" t="s">
        <v>298</v>
      </c>
      <c r="E91" s="37">
        <v>-16759</v>
      </c>
      <c r="F91" s="42">
        <v>0.08</v>
      </c>
      <c r="G91" s="37">
        <v>-1341</v>
      </c>
      <c r="H91" s="37">
        <f t="shared" si="1"/>
        <v>-18100</v>
      </c>
      <c r="I91" s="36" t="s">
        <v>16</v>
      </c>
      <c r="J91" s="36" t="s">
        <v>26</v>
      </c>
      <c r="K91" s="78"/>
    </row>
    <row r="92" spans="1:11" ht="14.25" customHeight="1" x14ac:dyDescent="0.2">
      <c r="A92" s="41">
        <v>46078</v>
      </c>
      <c r="B92" s="36"/>
      <c r="C92" s="36"/>
      <c r="D92" s="36" t="s">
        <v>299</v>
      </c>
      <c r="E92" s="37">
        <v>-106116</v>
      </c>
      <c r="F92" s="42">
        <v>0.08</v>
      </c>
      <c r="G92" s="37">
        <v>-8489</v>
      </c>
      <c r="H92" s="37">
        <f t="shared" si="1"/>
        <v>-114605</v>
      </c>
      <c r="I92" s="36" t="s">
        <v>16</v>
      </c>
      <c r="J92" s="36" t="s">
        <v>26</v>
      </c>
      <c r="K92" s="78"/>
    </row>
    <row r="93" spans="1:11" ht="14.25" customHeight="1" x14ac:dyDescent="0.2">
      <c r="A93" s="41">
        <v>46078</v>
      </c>
      <c r="B93" s="36"/>
      <c r="C93" s="36"/>
      <c r="D93" s="36" t="s">
        <v>300</v>
      </c>
      <c r="E93" s="37">
        <v>-33518</v>
      </c>
      <c r="F93" s="42">
        <v>0.08</v>
      </c>
      <c r="G93" s="37">
        <v>-2681</v>
      </c>
      <c r="H93" s="37">
        <f t="shared" si="1"/>
        <v>-36199</v>
      </c>
      <c r="I93" s="36" t="s">
        <v>16</v>
      </c>
      <c r="J93" s="36" t="s">
        <v>26</v>
      </c>
      <c r="K93" s="78"/>
    </row>
    <row r="94" spans="1:11" ht="14.25" customHeight="1" x14ac:dyDescent="0.2">
      <c r="A94" s="41">
        <v>46079</v>
      </c>
      <c r="B94" s="36"/>
      <c r="C94" s="36"/>
      <c r="D94" s="36" t="s">
        <v>301</v>
      </c>
      <c r="E94" s="37">
        <v>-30884</v>
      </c>
      <c r="F94" s="42">
        <v>0.08</v>
      </c>
      <c r="G94" s="37">
        <v>-2471</v>
      </c>
      <c r="H94" s="37">
        <f t="shared" si="1"/>
        <v>-33355</v>
      </c>
      <c r="I94" s="36" t="s">
        <v>14</v>
      </c>
      <c r="J94" s="36" t="s">
        <v>27</v>
      </c>
      <c r="K94" s="78"/>
    </row>
    <row r="95" spans="1:11" ht="14.25" customHeight="1" x14ac:dyDescent="0.2">
      <c r="A95" s="41">
        <v>46079</v>
      </c>
      <c r="B95" s="36"/>
      <c r="C95" s="36"/>
      <c r="D95" s="36" t="s">
        <v>302</v>
      </c>
      <c r="E95" s="37">
        <v>-61768</v>
      </c>
      <c r="F95" s="42">
        <v>0.08</v>
      </c>
      <c r="G95" s="37">
        <v>-4941</v>
      </c>
      <c r="H95" s="37">
        <f t="shared" si="1"/>
        <v>-66709</v>
      </c>
      <c r="I95" s="36" t="s">
        <v>14</v>
      </c>
      <c r="J95" s="36" t="s">
        <v>27</v>
      </c>
      <c r="K95" s="78"/>
    </row>
    <row r="96" spans="1:11" ht="14.25" customHeight="1" x14ac:dyDescent="0.2">
      <c r="A96" s="41">
        <v>46079</v>
      </c>
      <c r="B96" s="36"/>
      <c r="C96" s="36"/>
      <c r="D96" s="36" t="s">
        <v>303</v>
      </c>
      <c r="E96" s="37">
        <v>-106116</v>
      </c>
      <c r="F96" s="42">
        <v>0.08</v>
      </c>
      <c r="G96" s="37">
        <v>-8489</v>
      </c>
      <c r="H96" s="37">
        <f t="shared" si="1"/>
        <v>-114605</v>
      </c>
      <c r="I96" s="36" t="s">
        <v>16</v>
      </c>
      <c r="J96" s="36" t="s">
        <v>26</v>
      </c>
      <c r="K96" s="78"/>
    </row>
    <row r="97" spans="1:11" ht="14.25" customHeight="1" x14ac:dyDescent="0.2">
      <c r="A97" s="41">
        <v>46079</v>
      </c>
      <c r="B97" s="36"/>
      <c r="C97" s="36"/>
      <c r="D97" s="36" t="s">
        <v>304</v>
      </c>
      <c r="E97" s="37">
        <v>-16759</v>
      </c>
      <c r="F97" s="42">
        <v>0.08</v>
      </c>
      <c r="G97" s="37">
        <v>-1341</v>
      </c>
      <c r="H97" s="37">
        <f t="shared" si="1"/>
        <v>-18100</v>
      </c>
      <c r="I97" s="36" t="s">
        <v>16</v>
      </c>
      <c r="J97" s="36" t="s">
        <v>26</v>
      </c>
      <c r="K97" s="78"/>
    </row>
    <row r="98" spans="1:11" ht="14.25" customHeight="1" x14ac:dyDescent="0.2">
      <c r="A98" s="41">
        <v>46079</v>
      </c>
      <c r="B98" s="36"/>
      <c r="C98" s="36"/>
      <c r="D98" s="36" t="s">
        <v>305</v>
      </c>
      <c r="E98" s="37">
        <v>-106116</v>
      </c>
      <c r="F98" s="42">
        <v>0.08</v>
      </c>
      <c r="G98" s="37">
        <v>-8489</v>
      </c>
      <c r="H98" s="37">
        <f t="shared" si="1"/>
        <v>-114605</v>
      </c>
      <c r="I98" s="36" t="s">
        <v>16</v>
      </c>
      <c r="J98" s="36" t="s">
        <v>26</v>
      </c>
      <c r="K98" s="78"/>
    </row>
    <row r="99" spans="1:11" ht="14.25" customHeight="1" x14ac:dyDescent="0.2">
      <c r="A99" s="41">
        <v>46079</v>
      </c>
      <c r="B99" s="36"/>
      <c r="C99" s="36"/>
      <c r="D99" s="36" t="s">
        <v>306</v>
      </c>
      <c r="E99" s="37">
        <v>-30884</v>
      </c>
      <c r="F99" s="42">
        <v>0.08</v>
      </c>
      <c r="G99" s="37">
        <v>-2471</v>
      </c>
      <c r="H99" s="37">
        <f t="shared" si="1"/>
        <v>-33355</v>
      </c>
      <c r="I99" s="36" t="s">
        <v>16</v>
      </c>
      <c r="J99" s="36" t="s">
        <v>26</v>
      </c>
      <c r="K99" s="78"/>
    </row>
    <row r="100" spans="1:11" ht="14.25" customHeight="1" x14ac:dyDescent="0.2">
      <c r="A100" s="41">
        <v>46080</v>
      </c>
      <c r="B100" s="36"/>
      <c r="C100" s="36"/>
      <c r="D100" s="36" t="s">
        <v>307</v>
      </c>
      <c r="E100" s="37">
        <v>-16759</v>
      </c>
      <c r="F100" s="42">
        <v>0.08</v>
      </c>
      <c r="G100" s="37">
        <v>-1341</v>
      </c>
      <c r="H100" s="37">
        <f t="shared" si="1"/>
        <v>-18100</v>
      </c>
      <c r="I100" s="36" t="s">
        <v>16</v>
      </c>
      <c r="J100" s="36" t="s">
        <v>26</v>
      </c>
      <c r="K100" s="78"/>
    </row>
    <row r="101" spans="1:11" ht="14.25" customHeight="1" x14ac:dyDescent="0.2">
      <c r="A101" s="41">
        <v>46080</v>
      </c>
      <c r="B101" s="36"/>
      <c r="C101" s="36"/>
      <c r="D101" s="36" t="s">
        <v>308</v>
      </c>
      <c r="E101" s="37">
        <v>-30884</v>
      </c>
      <c r="F101" s="42">
        <v>0.08</v>
      </c>
      <c r="G101" s="37">
        <v>-2471</v>
      </c>
      <c r="H101" s="37">
        <f t="shared" si="1"/>
        <v>-33355</v>
      </c>
      <c r="I101" s="36" t="s">
        <v>16</v>
      </c>
      <c r="J101" s="36" t="s">
        <v>26</v>
      </c>
      <c r="K101" s="78"/>
    </row>
    <row r="102" spans="1:11" ht="18.75" customHeight="1" x14ac:dyDescent="0.2">
      <c r="H102" s="37">
        <f>SUM(H2:H101)</f>
        <v>12552285</v>
      </c>
    </row>
  </sheetData>
  <autoFilter ref="A1:J102" xr:uid="{00000000-0009-0000-0000-000003000000}"/>
  <conditionalFormatting sqref="D1:D1048576">
    <cfRule type="duplicateValues" dxfId="2" priority="1"/>
  </conditionalFormatting>
  <pageMargins left="0.31496062992125984" right="0.27559055118110237" top="0.38" bottom="0.35" header="0.17" footer="0.17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0"/>
  <sheetViews>
    <sheetView workbookViewId="0">
      <pane ySplit="1" topLeftCell="A77" activePane="bottomLeft" state="frozen"/>
      <selection activeCell="A86" sqref="A86"/>
      <selection pane="bottomLeft" activeCell="J99" sqref="J99"/>
    </sheetView>
  </sheetViews>
  <sheetFormatPr defaultColWidth="9.140625" defaultRowHeight="18.75" customHeight="1" x14ac:dyDescent="0.2"/>
  <cols>
    <col min="1" max="1" width="10.7109375" style="29" bestFit="1" customWidth="1"/>
    <col min="2" max="2" width="9" style="29" customWidth="1"/>
    <col min="3" max="3" width="8.7109375" style="29" customWidth="1"/>
    <col min="4" max="4" width="36.140625" style="29" bestFit="1" customWidth="1"/>
    <col min="5" max="5" width="13.85546875" style="29" customWidth="1"/>
    <col min="6" max="6" width="7.85546875" style="29" customWidth="1"/>
    <col min="7" max="7" width="9.28515625" style="29" bestFit="1" customWidth="1"/>
    <col min="8" max="8" width="10" style="29" bestFit="1" customWidth="1"/>
    <col min="9" max="9" width="59" style="29" bestFit="1" customWidth="1"/>
    <col min="10" max="10" width="16.140625" style="29" bestFit="1" customWidth="1"/>
    <col min="11" max="16384" width="9.140625" style="29"/>
  </cols>
  <sheetData>
    <row r="1" spans="1:10" ht="25.5" customHeight="1" x14ac:dyDescent="0.2">
      <c r="A1" s="39" t="s">
        <v>10</v>
      </c>
      <c r="B1" s="40" t="s">
        <v>11</v>
      </c>
      <c r="C1" s="40" t="s">
        <v>18</v>
      </c>
      <c r="D1" s="40" t="s">
        <v>19</v>
      </c>
      <c r="E1" s="35" t="s">
        <v>20</v>
      </c>
      <c r="F1" s="34" t="s">
        <v>21</v>
      </c>
      <c r="G1" s="35" t="s">
        <v>0</v>
      </c>
      <c r="H1" s="35" t="s">
        <v>22</v>
      </c>
      <c r="I1" s="40" t="s">
        <v>23</v>
      </c>
      <c r="J1" s="40" t="s">
        <v>24</v>
      </c>
    </row>
    <row r="2" spans="1:10" ht="14.25" customHeight="1" x14ac:dyDescent="0.2">
      <c r="A2" s="41">
        <v>46029</v>
      </c>
      <c r="B2" s="36">
        <v>1265</v>
      </c>
      <c r="C2" s="36"/>
      <c r="D2" s="36" t="s">
        <v>77</v>
      </c>
      <c r="E2" s="37">
        <v>6070020</v>
      </c>
      <c r="F2" s="38" t="s">
        <v>25</v>
      </c>
      <c r="G2" s="37">
        <v>485602</v>
      </c>
      <c r="H2" s="37">
        <v>6555622</v>
      </c>
      <c r="I2" s="36" t="s">
        <v>16</v>
      </c>
      <c r="J2" s="36" t="s">
        <v>26</v>
      </c>
    </row>
    <row r="3" spans="1:10" ht="14.25" customHeight="1" x14ac:dyDescent="0.2">
      <c r="A3" s="41">
        <v>46029</v>
      </c>
      <c r="B3" s="36">
        <v>1266</v>
      </c>
      <c r="C3" s="36"/>
      <c r="D3" s="36" t="s">
        <v>78</v>
      </c>
      <c r="E3" s="37">
        <v>433110</v>
      </c>
      <c r="F3" s="38" t="s">
        <v>25</v>
      </c>
      <c r="G3" s="37">
        <v>34649</v>
      </c>
      <c r="H3" s="37">
        <v>467759</v>
      </c>
      <c r="I3" s="36" t="s">
        <v>14</v>
      </c>
      <c r="J3" s="36" t="s">
        <v>27</v>
      </c>
    </row>
    <row r="4" spans="1:10" ht="14.25" customHeight="1" x14ac:dyDescent="0.2">
      <c r="A4" s="41">
        <v>46029</v>
      </c>
      <c r="B4" s="36" t="s">
        <v>79</v>
      </c>
      <c r="C4" s="36"/>
      <c r="D4" s="36" t="s">
        <v>80</v>
      </c>
      <c r="E4" s="37">
        <v>4598352</v>
      </c>
      <c r="F4" s="38" t="s">
        <v>25</v>
      </c>
      <c r="G4" s="37">
        <v>367868</v>
      </c>
      <c r="H4" s="37">
        <v>4966220</v>
      </c>
      <c r="I4" s="36" t="s">
        <v>16</v>
      </c>
      <c r="J4" s="36" t="s">
        <v>26</v>
      </c>
    </row>
    <row r="5" spans="1:10" ht="14.25" customHeight="1" x14ac:dyDescent="0.2">
      <c r="A5" s="41">
        <v>46029</v>
      </c>
      <c r="B5" s="36" t="s">
        <v>81</v>
      </c>
      <c r="C5" s="36"/>
      <c r="D5" s="36" t="s">
        <v>82</v>
      </c>
      <c r="E5" s="37">
        <v>1001552</v>
      </c>
      <c r="F5" s="38" t="s">
        <v>25</v>
      </c>
      <c r="G5" s="37">
        <v>80124</v>
      </c>
      <c r="H5" s="37">
        <v>1081676</v>
      </c>
      <c r="I5" s="36" t="s">
        <v>14</v>
      </c>
      <c r="J5" s="36" t="s">
        <v>27</v>
      </c>
    </row>
    <row r="6" spans="1:10" ht="14.25" customHeight="1" x14ac:dyDescent="0.2">
      <c r="A6" s="41">
        <v>46025</v>
      </c>
      <c r="B6" s="36"/>
      <c r="C6" s="36"/>
      <c r="D6" s="36" t="s">
        <v>83</v>
      </c>
      <c r="E6" s="37">
        <v>-106116</v>
      </c>
      <c r="F6" s="38" t="s">
        <v>25</v>
      </c>
      <c r="G6" s="37">
        <v>-8489</v>
      </c>
      <c r="H6" s="37">
        <v>-114605</v>
      </c>
      <c r="I6" s="36" t="s">
        <v>16</v>
      </c>
      <c r="J6" s="36" t="s">
        <v>26</v>
      </c>
    </row>
    <row r="7" spans="1:10" ht="14.25" customHeight="1" x14ac:dyDescent="0.2">
      <c r="A7" s="41">
        <v>46026</v>
      </c>
      <c r="B7" s="36"/>
      <c r="C7" s="36"/>
      <c r="D7" s="36" t="s">
        <v>84</v>
      </c>
      <c r="E7" s="37">
        <v>-106116</v>
      </c>
      <c r="F7" s="38" t="s">
        <v>25</v>
      </c>
      <c r="G7" s="37">
        <v>-8489</v>
      </c>
      <c r="H7" s="37">
        <v>-114605</v>
      </c>
      <c r="I7" s="36" t="s">
        <v>16</v>
      </c>
      <c r="J7" s="36" t="s">
        <v>26</v>
      </c>
    </row>
    <row r="8" spans="1:10" ht="14.25" customHeight="1" x14ac:dyDescent="0.2">
      <c r="A8" s="41">
        <v>46026</v>
      </c>
      <c r="B8" s="36"/>
      <c r="C8" s="36"/>
      <c r="D8" s="36" t="s">
        <v>85</v>
      </c>
      <c r="E8" s="37">
        <v>-106116</v>
      </c>
      <c r="F8" s="38" t="s">
        <v>25</v>
      </c>
      <c r="G8" s="37">
        <v>-8489</v>
      </c>
      <c r="H8" s="37">
        <v>-114605</v>
      </c>
      <c r="I8" s="36" t="s">
        <v>16</v>
      </c>
      <c r="J8" s="36" t="s">
        <v>26</v>
      </c>
    </row>
    <row r="9" spans="1:10" ht="14.25" customHeight="1" x14ac:dyDescent="0.2">
      <c r="A9" s="41">
        <v>46035</v>
      </c>
      <c r="B9" s="36" t="s">
        <v>86</v>
      </c>
      <c r="C9" s="36"/>
      <c r="D9" s="36" t="s">
        <v>87</v>
      </c>
      <c r="E9" s="37">
        <v>402998</v>
      </c>
      <c r="F9" s="38" t="s">
        <v>25</v>
      </c>
      <c r="G9" s="37">
        <v>32240</v>
      </c>
      <c r="H9" s="37">
        <v>435238</v>
      </c>
      <c r="I9" s="36" t="s">
        <v>17</v>
      </c>
      <c r="J9" s="36" t="s">
        <v>28</v>
      </c>
    </row>
    <row r="10" spans="1:10" ht="14.25" customHeight="1" x14ac:dyDescent="0.2">
      <c r="A10" s="41">
        <v>46027</v>
      </c>
      <c r="B10" s="36"/>
      <c r="C10" s="36"/>
      <c r="D10" s="36" t="s">
        <v>88</v>
      </c>
      <c r="E10" s="37">
        <v>-106116</v>
      </c>
      <c r="F10" s="38" t="s">
        <v>25</v>
      </c>
      <c r="G10" s="37">
        <v>-8489</v>
      </c>
      <c r="H10" s="37">
        <v>-114605</v>
      </c>
      <c r="I10" s="36" t="s">
        <v>16</v>
      </c>
      <c r="J10" s="36" t="s">
        <v>26</v>
      </c>
    </row>
    <row r="11" spans="1:10" ht="14.25" customHeight="1" x14ac:dyDescent="0.2">
      <c r="A11" s="41">
        <v>46027</v>
      </c>
      <c r="B11" s="36"/>
      <c r="C11" s="36"/>
      <c r="D11" s="36" t="s">
        <v>89</v>
      </c>
      <c r="E11" s="37">
        <v>-106116</v>
      </c>
      <c r="F11" s="38" t="s">
        <v>25</v>
      </c>
      <c r="G11" s="37">
        <v>-8489</v>
      </c>
      <c r="H11" s="37">
        <v>-114605</v>
      </c>
      <c r="I11" s="36" t="s">
        <v>16</v>
      </c>
      <c r="J11" s="36" t="s">
        <v>26</v>
      </c>
    </row>
    <row r="12" spans="1:10" ht="14.25" customHeight="1" x14ac:dyDescent="0.2">
      <c r="A12" s="41">
        <v>46027</v>
      </c>
      <c r="B12" s="36"/>
      <c r="C12" s="36"/>
      <c r="D12" s="36" t="s">
        <v>90</v>
      </c>
      <c r="E12" s="37">
        <v>-106116</v>
      </c>
      <c r="F12" s="38" t="s">
        <v>25</v>
      </c>
      <c r="G12" s="37">
        <v>-8489</v>
      </c>
      <c r="H12" s="37">
        <v>-114605</v>
      </c>
      <c r="I12" s="36" t="s">
        <v>16</v>
      </c>
      <c r="J12" s="36" t="s">
        <v>26</v>
      </c>
    </row>
    <row r="13" spans="1:10" ht="14.25" customHeight="1" x14ac:dyDescent="0.2">
      <c r="A13" s="41">
        <v>46027</v>
      </c>
      <c r="B13" s="36"/>
      <c r="C13" s="36"/>
      <c r="D13" s="36" t="s">
        <v>91</v>
      </c>
      <c r="E13" s="37">
        <v>-106116</v>
      </c>
      <c r="F13" s="38" t="s">
        <v>25</v>
      </c>
      <c r="G13" s="37">
        <v>-8489</v>
      </c>
      <c r="H13" s="37">
        <v>-114605</v>
      </c>
      <c r="I13" s="36" t="s">
        <v>16</v>
      </c>
      <c r="J13" s="36" t="s">
        <v>26</v>
      </c>
    </row>
    <row r="14" spans="1:10" ht="14.25" customHeight="1" x14ac:dyDescent="0.2">
      <c r="A14" s="41">
        <v>46027</v>
      </c>
      <c r="B14" s="36"/>
      <c r="C14" s="36"/>
      <c r="D14" s="36" t="s">
        <v>92</v>
      </c>
      <c r="E14" s="37">
        <v>-106116</v>
      </c>
      <c r="F14" s="38" t="s">
        <v>25</v>
      </c>
      <c r="G14" s="37">
        <v>-8489</v>
      </c>
      <c r="H14" s="37">
        <v>-114605</v>
      </c>
      <c r="I14" s="36" t="s">
        <v>16</v>
      </c>
      <c r="J14" s="36" t="s">
        <v>26</v>
      </c>
    </row>
    <row r="15" spans="1:10" ht="14.25" customHeight="1" x14ac:dyDescent="0.2">
      <c r="A15" s="41">
        <v>46027</v>
      </c>
      <c r="B15" s="36"/>
      <c r="C15" s="36"/>
      <c r="D15" s="36" t="s">
        <v>93</v>
      </c>
      <c r="E15" s="37">
        <v>-101063</v>
      </c>
      <c r="F15" s="38" t="s">
        <v>25</v>
      </c>
      <c r="G15" s="37">
        <v>-8085</v>
      </c>
      <c r="H15" s="37">
        <v>-109148</v>
      </c>
      <c r="I15" s="36" t="s">
        <v>14</v>
      </c>
      <c r="J15" s="36" t="s">
        <v>27</v>
      </c>
    </row>
    <row r="16" spans="1:10" ht="14.25" customHeight="1" x14ac:dyDescent="0.2">
      <c r="A16" s="41">
        <v>46027</v>
      </c>
      <c r="B16" s="36"/>
      <c r="C16" s="36"/>
      <c r="D16" s="36" t="s">
        <v>94</v>
      </c>
      <c r="E16" s="37">
        <v>-106116</v>
      </c>
      <c r="F16" s="38" t="s">
        <v>25</v>
      </c>
      <c r="G16" s="37">
        <v>-8489</v>
      </c>
      <c r="H16" s="37">
        <v>-114605</v>
      </c>
      <c r="I16" s="36" t="s">
        <v>14</v>
      </c>
      <c r="J16" s="36" t="s">
        <v>27</v>
      </c>
    </row>
    <row r="17" spans="1:10" ht="14.25" customHeight="1" x14ac:dyDescent="0.2">
      <c r="A17" s="41">
        <v>46035</v>
      </c>
      <c r="B17" s="36" t="s">
        <v>95</v>
      </c>
      <c r="C17" s="36"/>
      <c r="D17" s="36" t="s">
        <v>96</v>
      </c>
      <c r="E17" s="37">
        <v>475225</v>
      </c>
      <c r="F17" s="38" t="s">
        <v>25</v>
      </c>
      <c r="G17" s="37">
        <v>38018</v>
      </c>
      <c r="H17" s="37">
        <v>513243</v>
      </c>
      <c r="I17" s="36" t="s">
        <v>17</v>
      </c>
      <c r="J17" s="36" t="s">
        <v>28</v>
      </c>
    </row>
    <row r="18" spans="1:10" ht="14.25" customHeight="1" x14ac:dyDescent="0.2">
      <c r="A18" s="41">
        <v>46028</v>
      </c>
      <c r="B18" s="36"/>
      <c r="C18" s="36"/>
      <c r="D18" s="36" t="s">
        <v>97</v>
      </c>
      <c r="E18" s="37">
        <v>-39434</v>
      </c>
      <c r="F18" s="38" t="s">
        <v>25</v>
      </c>
      <c r="G18" s="37">
        <v>-3155</v>
      </c>
      <c r="H18" s="37">
        <v>-42589</v>
      </c>
      <c r="I18" s="36" t="s">
        <v>16</v>
      </c>
      <c r="J18" s="36" t="s">
        <v>26</v>
      </c>
    </row>
    <row r="19" spans="1:10" ht="14.25" customHeight="1" x14ac:dyDescent="0.2">
      <c r="A19" s="41">
        <v>46028</v>
      </c>
      <c r="B19" s="36"/>
      <c r="C19" s="36"/>
      <c r="D19" s="36" t="s">
        <v>98</v>
      </c>
      <c r="E19" s="37">
        <v>-75328</v>
      </c>
      <c r="F19" s="38" t="s">
        <v>25</v>
      </c>
      <c r="G19" s="37">
        <v>-6026</v>
      </c>
      <c r="H19" s="37">
        <v>-81354</v>
      </c>
      <c r="I19" s="36" t="s">
        <v>16</v>
      </c>
      <c r="J19" s="36" t="s">
        <v>26</v>
      </c>
    </row>
    <row r="20" spans="1:10" ht="14.25" customHeight="1" x14ac:dyDescent="0.2">
      <c r="A20" s="41">
        <v>46028</v>
      </c>
      <c r="B20" s="36"/>
      <c r="C20" s="36"/>
      <c r="D20" s="36" t="s">
        <v>99</v>
      </c>
      <c r="E20" s="37">
        <v>-106116</v>
      </c>
      <c r="F20" s="38" t="s">
        <v>25</v>
      </c>
      <c r="G20" s="37">
        <v>-8489</v>
      </c>
      <c r="H20" s="37">
        <v>-114605</v>
      </c>
      <c r="I20" s="36" t="s">
        <v>16</v>
      </c>
      <c r="J20" s="36" t="s">
        <v>26</v>
      </c>
    </row>
    <row r="21" spans="1:10" ht="14.25" customHeight="1" x14ac:dyDescent="0.2">
      <c r="A21" s="41">
        <v>46028</v>
      </c>
      <c r="B21" s="36"/>
      <c r="C21" s="36"/>
      <c r="D21" s="36" t="s">
        <v>100</v>
      </c>
      <c r="E21" s="37">
        <v>-212232</v>
      </c>
      <c r="F21" s="38" t="s">
        <v>25</v>
      </c>
      <c r="G21" s="37">
        <v>-16979</v>
      </c>
      <c r="H21" s="37">
        <v>-229211</v>
      </c>
      <c r="I21" s="36" t="s">
        <v>16</v>
      </c>
      <c r="J21" s="36" t="s">
        <v>26</v>
      </c>
    </row>
    <row r="22" spans="1:10" ht="14.25" customHeight="1" x14ac:dyDescent="0.2">
      <c r="A22" s="41">
        <v>46028</v>
      </c>
      <c r="B22" s="36"/>
      <c r="C22" s="36"/>
      <c r="D22" s="36" t="s">
        <v>101</v>
      </c>
      <c r="E22" s="37">
        <v>-212232</v>
      </c>
      <c r="F22" s="38" t="s">
        <v>25</v>
      </c>
      <c r="G22" s="37">
        <v>-16979</v>
      </c>
      <c r="H22" s="37">
        <v>-229211</v>
      </c>
      <c r="I22" s="36" t="s">
        <v>16</v>
      </c>
      <c r="J22" s="36" t="s">
        <v>26</v>
      </c>
    </row>
    <row r="23" spans="1:10" ht="14.25" customHeight="1" x14ac:dyDescent="0.2">
      <c r="A23" s="41">
        <v>46028</v>
      </c>
      <c r="B23" s="36"/>
      <c r="C23" s="36"/>
      <c r="D23" s="36" t="s">
        <v>102</v>
      </c>
      <c r="E23" s="37">
        <v>-106116</v>
      </c>
      <c r="F23" s="38" t="s">
        <v>25</v>
      </c>
      <c r="G23" s="37">
        <v>-8489</v>
      </c>
      <c r="H23" s="37">
        <v>-114605</v>
      </c>
      <c r="I23" s="36" t="s">
        <v>16</v>
      </c>
      <c r="J23" s="36" t="s">
        <v>26</v>
      </c>
    </row>
    <row r="24" spans="1:10" ht="14.25" customHeight="1" x14ac:dyDescent="0.2">
      <c r="A24" s="41">
        <v>46028</v>
      </c>
      <c r="B24" s="36"/>
      <c r="C24" s="36"/>
      <c r="D24" s="36" t="s">
        <v>103</v>
      </c>
      <c r="E24" s="37">
        <v>-39434</v>
      </c>
      <c r="F24" s="38" t="s">
        <v>25</v>
      </c>
      <c r="G24" s="37">
        <v>-3155</v>
      </c>
      <c r="H24" s="37">
        <v>-42589</v>
      </c>
      <c r="I24" s="36" t="s">
        <v>16</v>
      </c>
      <c r="J24" s="36" t="s">
        <v>26</v>
      </c>
    </row>
    <row r="25" spans="1:10" ht="14.25" customHeight="1" x14ac:dyDescent="0.2">
      <c r="A25" s="41">
        <v>46028</v>
      </c>
      <c r="B25" s="36"/>
      <c r="C25" s="36"/>
      <c r="D25" s="36" t="s">
        <v>104</v>
      </c>
      <c r="E25" s="37">
        <v>-106116</v>
      </c>
      <c r="F25" s="38" t="s">
        <v>25</v>
      </c>
      <c r="G25" s="37">
        <v>-8489</v>
      </c>
      <c r="H25" s="37">
        <v>-114605</v>
      </c>
      <c r="I25" s="36" t="s">
        <v>14</v>
      </c>
      <c r="J25" s="36" t="s">
        <v>27</v>
      </c>
    </row>
    <row r="26" spans="1:10" ht="14.25" customHeight="1" x14ac:dyDescent="0.2">
      <c r="A26" s="41">
        <v>46036</v>
      </c>
      <c r="B26" s="36" t="s">
        <v>105</v>
      </c>
      <c r="C26" s="36"/>
      <c r="D26" s="36" t="s">
        <v>106</v>
      </c>
      <c r="E26" s="37">
        <v>5188303</v>
      </c>
      <c r="F26" s="38" t="s">
        <v>25</v>
      </c>
      <c r="G26" s="37">
        <v>415064</v>
      </c>
      <c r="H26" s="37">
        <v>5603367</v>
      </c>
      <c r="I26" s="36" t="s">
        <v>16</v>
      </c>
      <c r="J26" s="36" t="s">
        <v>26</v>
      </c>
    </row>
    <row r="27" spans="1:10" ht="14.25" customHeight="1" x14ac:dyDescent="0.2">
      <c r="A27" s="41">
        <v>46036</v>
      </c>
      <c r="B27" s="36" t="s">
        <v>107</v>
      </c>
      <c r="C27" s="36"/>
      <c r="D27" s="36" t="s">
        <v>108</v>
      </c>
      <c r="E27" s="37">
        <v>84114</v>
      </c>
      <c r="F27" s="38" t="s">
        <v>25</v>
      </c>
      <c r="G27" s="37">
        <v>6729</v>
      </c>
      <c r="H27" s="37">
        <v>90843</v>
      </c>
      <c r="I27" s="36" t="s">
        <v>14</v>
      </c>
      <c r="J27" s="36" t="s">
        <v>27</v>
      </c>
    </row>
    <row r="28" spans="1:10" ht="14.25" customHeight="1" x14ac:dyDescent="0.2">
      <c r="A28" s="41">
        <v>46035</v>
      </c>
      <c r="B28" s="36" t="s">
        <v>109</v>
      </c>
      <c r="C28" s="36"/>
      <c r="D28" s="36" t="s">
        <v>110</v>
      </c>
      <c r="E28" s="37">
        <v>335100</v>
      </c>
      <c r="F28" s="38" t="s">
        <v>25</v>
      </c>
      <c r="G28" s="37">
        <v>26808</v>
      </c>
      <c r="H28" s="37">
        <v>361908</v>
      </c>
      <c r="I28" s="36" t="s">
        <v>17</v>
      </c>
      <c r="J28" s="36" t="s">
        <v>28</v>
      </c>
    </row>
    <row r="29" spans="1:10" ht="14.25" customHeight="1" x14ac:dyDescent="0.2">
      <c r="A29" s="41">
        <v>46029</v>
      </c>
      <c r="B29" s="36"/>
      <c r="C29" s="36"/>
      <c r="D29" s="36" t="s">
        <v>111</v>
      </c>
      <c r="E29" s="37">
        <v>-212232</v>
      </c>
      <c r="F29" s="38" t="s">
        <v>25</v>
      </c>
      <c r="G29" s="37">
        <v>-16979</v>
      </c>
      <c r="H29" s="37">
        <v>-229211</v>
      </c>
      <c r="I29" s="36" t="s">
        <v>16</v>
      </c>
      <c r="J29" s="36" t="s">
        <v>26</v>
      </c>
    </row>
    <row r="30" spans="1:10" ht="14.25" customHeight="1" x14ac:dyDescent="0.2">
      <c r="A30" s="41">
        <v>46030</v>
      </c>
      <c r="B30" s="36"/>
      <c r="C30" s="36"/>
      <c r="D30" s="36" t="s">
        <v>112</v>
      </c>
      <c r="E30" s="37">
        <v>-106116</v>
      </c>
      <c r="F30" s="38" t="s">
        <v>25</v>
      </c>
      <c r="G30" s="37">
        <v>-8489</v>
      </c>
      <c r="H30" s="37">
        <v>-114605</v>
      </c>
      <c r="I30" s="36" t="s">
        <v>16</v>
      </c>
      <c r="J30" s="36" t="s">
        <v>26</v>
      </c>
    </row>
    <row r="31" spans="1:10" ht="14.25" customHeight="1" x14ac:dyDescent="0.2">
      <c r="A31" s="41">
        <v>46030</v>
      </c>
      <c r="B31" s="36"/>
      <c r="C31" s="36"/>
      <c r="D31" s="36" t="s">
        <v>113</v>
      </c>
      <c r="E31" s="37">
        <v>-22340</v>
      </c>
      <c r="F31" s="38" t="s">
        <v>25</v>
      </c>
      <c r="G31" s="37">
        <v>-1787</v>
      </c>
      <c r="H31" s="37">
        <v>-24127</v>
      </c>
      <c r="I31" s="36" t="s">
        <v>16</v>
      </c>
      <c r="J31" s="36" t="s">
        <v>26</v>
      </c>
    </row>
    <row r="32" spans="1:10" ht="14.25" customHeight="1" x14ac:dyDescent="0.2">
      <c r="A32" s="41">
        <v>46030</v>
      </c>
      <c r="B32" s="36"/>
      <c r="C32" s="36"/>
      <c r="D32" s="36" t="s">
        <v>114</v>
      </c>
      <c r="E32" s="37">
        <v>-39434</v>
      </c>
      <c r="F32" s="38" t="s">
        <v>25</v>
      </c>
      <c r="G32" s="37">
        <v>-3155</v>
      </c>
      <c r="H32" s="37">
        <v>-42589</v>
      </c>
      <c r="I32" s="36" t="s">
        <v>16</v>
      </c>
      <c r="J32" s="36" t="s">
        <v>26</v>
      </c>
    </row>
    <row r="33" spans="1:10" ht="14.25" customHeight="1" x14ac:dyDescent="0.2">
      <c r="A33" s="41">
        <v>46030</v>
      </c>
      <c r="B33" s="36"/>
      <c r="C33" s="36"/>
      <c r="D33" s="36" t="s">
        <v>115</v>
      </c>
      <c r="E33" s="37">
        <v>-19717</v>
      </c>
      <c r="F33" s="38" t="s">
        <v>25</v>
      </c>
      <c r="G33" s="37">
        <v>-1577</v>
      </c>
      <c r="H33" s="37">
        <v>-21294</v>
      </c>
      <c r="I33" s="36" t="s">
        <v>16</v>
      </c>
      <c r="J33" s="36" t="s">
        <v>26</v>
      </c>
    </row>
    <row r="34" spans="1:10" ht="14.25" customHeight="1" x14ac:dyDescent="0.2">
      <c r="A34" s="41">
        <v>46031</v>
      </c>
      <c r="B34" s="36"/>
      <c r="C34" s="36"/>
      <c r="D34" s="36" t="s">
        <v>116</v>
      </c>
      <c r="E34" s="37">
        <v>-37664</v>
      </c>
      <c r="F34" s="38" t="s">
        <v>25</v>
      </c>
      <c r="G34" s="37">
        <v>-3013</v>
      </c>
      <c r="H34" s="37">
        <v>-40677</v>
      </c>
      <c r="I34" s="36" t="s">
        <v>16</v>
      </c>
      <c r="J34" s="36" t="s">
        <v>26</v>
      </c>
    </row>
    <row r="35" spans="1:10" ht="14.25" customHeight="1" x14ac:dyDescent="0.2">
      <c r="A35" s="41">
        <v>46036</v>
      </c>
      <c r="B35" s="36" t="s">
        <v>117</v>
      </c>
      <c r="C35" s="36"/>
      <c r="D35" s="36" t="s">
        <v>118</v>
      </c>
      <c r="E35" s="37">
        <v>6883055</v>
      </c>
      <c r="F35" s="38" t="s">
        <v>25</v>
      </c>
      <c r="G35" s="37">
        <v>550644</v>
      </c>
      <c r="H35" s="37">
        <v>7433699</v>
      </c>
      <c r="I35" s="36" t="s">
        <v>16</v>
      </c>
      <c r="J35" s="36" t="s">
        <v>26</v>
      </c>
    </row>
    <row r="36" spans="1:10" ht="14.25" customHeight="1" x14ac:dyDescent="0.2">
      <c r="A36" s="41">
        <v>46036</v>
      </c>
      <c r="B36" s="36" t="s">
        <v>119</v>
      </c>
      <c r="C36" s="36"/>
      <c r="D36" s="36" t="s">
        <v>120</v>
      </c>
      <c r="E36" s="37">
        <v>418736</v>
      </c>
      <c r="F36" s="38" t="s">
        <v>25</v>
      </c>
      <c r="G36" s="37">
        <v>33499</v>
      </c>
      <c r="H36" s="37">
        <v>452235</v>
      </c>
      <c r="I36" s="36" t="s">
        <v>14</v>
      </c>
      <c r="J36" s="36" t="s">
        <v>27</v>
      </c>
    </row>
    <row r="37" spans="1:10" ht="14.25" customHeight="1" x14ac:dyDescent="0.2">
      <c r="A37" s="41">
        <v>46032</v>
      </c>
      <c r="B37" s="36"/>
      <c r="C37" s="36"/>
      <c r="D37" s="36" t="s">
        <v>121</v>
      </c>
      <c r="E37" s="37">
        <v>-19717</v>
      </c>
      <c r="F37" s="38" t="s">
        <v>25</v>
      </c>
      <c r="G37" s="37">
        <v>-1577</v>
      </c>
      <c r="H37" s="37">
        <v>-21294</v>
      </c>
      <c r="I37" s="36" t="s">
        <v>16</v>
      </c>
      <c r="J37" s="36" t="s">
        <v>26</v>
      </c>
    </row>
    <row r="38" spans="1:10" ht="14.25" customHeight="1" x14ac:dyDescent="0.2">
      <c r="A38" s="41">
        <v>46033</v>
      </c>
      <c r="B38" s="36"/>
      <c r="C38" s="36"/>
      <c r="D38" s="36" t="s">
        <v>122</v>
      </c>
      <c r="E38" s="37">
        <v>-75328</v>
      </c>
      <c r="F38" s="38" t="s">
        <v>25</v>
      </c>
      <c r="G38" s="37">
        <v>-6026</v>
      </c>
      <c r="H38" s="37">
        <v>-81354</v>
      </c>
      <c r="I38" s="36" t="s">
        <v>16</v>
      </c>
      <c r="J38" s="36" t="s">
        <v>26</v>
      </c>
    </row>
    <row r="39" spans="1:10" ht="14.25" customHeight="1" x14ac:dyDescent="0.2">
      <c r="A39" s="41">
        <v>46033</v>
      </c>
      <c r="B39" s="36"/>
      <c r="C39" s="36"/>
      <c r="D39" s="36" t="s">
        <v>123</v>
      </c>
      <c r="E39" s="37">
        <v>-39434</v>
      </c>
      <c r="F39" s="38" t="s">
        <v>25</v>
      </c>
      <c r="G39" s="37">
        <v>-3155</v>
      </c>
      <c r="H39" s="37">
        <v>-42589</v>
      </c>
      <c r="I39" s="36" t="s">
        <v>16</v>
      </c>
      <c r="J39" s="36" t="s">
        <v>26</v>
      </c>
    </row>
    <row r="40" spans="1:10" ht="14.25" customHeight="1" x14ac:dyDescent="0.2">
      <c r="A40" s="41">
        <v>46033</v>
      </c>
      <c r="B40" s="36"/>
      <c r="C40" s="36"/>
      <c r="D40" s="36" t="s">
        <v>124</v>
      </c>
      <c r="E40" s="37">
        <v>-106116</v>
      </c>
      <c r="F40" s="38" t="s">
        <v>25</v>
      </c>
      <c r="G40" s="37">
        <v>-8489</v>
      </c>
      <c r="H40" s="37">
        <v>-114605</v>
      </c>
      <c r="I40" s="36" t="s">
        <v>14</v>
      </c>
      <c r="J40" s="36" t="s">
        <v>27</v>
      </c>
    </row>
    <row r="41" spans="1:10" ht="14.25" customHeight="1" x14ac:dyDescent="0.2">
      <c r="A41" s="41">
        <v>46034</v>
      </c>
      <c r="B41" s="36"/>
      <c r="C41" s="36"/>
      <c r="D41" s="36" t="s">
        <v>125</v>
      </c>
      <c r="E41" s="37">
        <v>-19717</v>
      </c>
      <c r="F41" s="38" t="s">
        <v>25</v>
      </c>
      <c r="G41" s="37">
        <v>-1577</v>
      </c>
      <c r="H41" s="37">
        <v>-21294</v>
      </c>
      <c r="I41" s="36" t="s">
        <v>16</v>
      </c>
      <c r="J41" s="36" t="s">
        <v>26</v>
      </c>
    </row>
    <row r="42" spans="1:10" ht="14.25" customHeight="1" x14ac:dyDescent="0.2">
      <c r="A42" s="41">
        <v>46034</v>
      </c>
      <c r="B42" s="36"/>
      <c r="C42" s="36"/>
      <c r="D42" s="36" t="s">
        <v>126</v>
      </c>
      <c r="E42" s="37">
        <v>-19717</v>
      </c>
      <c r="F42" s="38" t="s">
        <v>25</v>
      </c>
      <c r="G42" s="37">
        <v>-1577</v>
      </c>
      <c r="H42" s="37">
        <v>-21294</v>
      </c>
      <c r="I42" s="36" t="s">
        <v>16</v>
      </c>
      <c r="J42" s="36" t="s">
        <v>26</v>
      </c>
    </row>
    <row r="43" spans="1:10" ht="14.25" customHeight="1" x14ac:dyDescent="0.2">
      <c r="A43" s="41">
        <v>46034</v>
      </c>
      <c r="B43" s="36"/>
      <c r="C43" s="36"/>
      <c r="D43" s="36" t="s">
        <v>127</v>
      </c>
      <c r="E43" s="37">
        <v>-19717</v>
      </c>
      <c r="F43" s="38" t="s">
        <v>25</v>
      </c>
      <c r="G43" s="37">
        <v>-1577</v>
      </c>
      <c r="H43" s="37">
        <v>-21294</v>
      </c>
      <c r="I43" s="36" t="s">
        <v>16</v>
      </c>
      <c r="J43" s="36" t="s">
        <v>26</v>
      </c>
    </row>
    <row r="44" spans="1:10" ht="14.25" customHeight="1" x14ac:dyDescent="0.2">
      <c r="A44" s="41">
        <v>46034</v>
      </c>
      <c r="B44" s="36"/>
      <c r="C44" s="36"/>
      <c r="D44" s="36" t="s">
        <v>128</v>
      </c>
      <c r="E44" s="37">
        <v>-106116</v>
      </c>
      <c r="F44" s="38" t="s">
        <v>25</v>
      </c>
      <c r="G44" s="37">
        <v>-8489</v>
      </c>
      <c r="H44" s="37">
        <v>-114605</v>
      </c>
      <c r="I44" s="36" t="s">
        <v>16</v>
      </c>
      <c r="J44" s="36" t="s">
        <v>26</v>
      </c>
    </row>
    <row r="45" spans="1:10" ht="14.25" customHeight="1" x14ac:dyDescent="0.2">
      <c r="A45" s="41">
        <v>46034</v>
      </c>
      <c r="B45" s="36"/>
      <c r="C45" s="36"/>
      <c r="D45" s="36" t="s">
        <v>129</v>
      </c>
      <c r="E45" s="37">
        <v>-39434</v>
      </c>
      <c r="F45" s="38" t="s">
        <v>25</v>
      </c>
      <c r="G45" s="37">
        <v>-3155</v>
      </c>
      <c r="H45" s="37">
        <v>-42589</v>
      </c>
      <c r="I45" s="36" t="s">
        <v>16</v>
      </c>
      <c r="J45" s="36" t="s">
        <v>26</v>
      </c>
    </row>
    <row r="46" spans="1:10" ht="14.25" customHeight="1" x14ac:dyDescent="0.2">
      <c r="A46" s="41">
        <v>46043</v>
      </c>
      <c r="B46" s="36" t="s">
        <v>130</v>
      </c>
      <c r="C46" s="36"/>
      <c r="D46" s="36" t="s">
        <v>131</v>
      </c>
      <c r="E46" s="37">
        <v>6325549</v>
      </c>
      <c r="F46" s="38" t="s">
        <v>25</v>
      </c>
      <c r="G46" s="37">
        <v>506044</v>
      </c>
      <c r="H46" s="37">
        <v>6831593</v>
      </c>
      <c r="I46" s="36" t="s">
        <v>16</v>
      </c>
      <c r="J46" s="36" t="s">
        <v>26</v>
      </c>
    </row>
    <row r="47" spans="1:10" ht="14.25" customHeight="1" x14ac:dyDescent="0.2">
      <c r="A47" s="41">
        <v>46043</v>
      </c>
      <c r="B47" s="36" t="s">
        <v>132</v>
      </c>
      <c r="C47" s="36"/>
      <c r="D47" s="36" t="s">
        <v>133</v>
      </c>
      <c r="E47" s="37">
        <v>39434</v>
      </c>
      <c r="F47" s="38" t="s">
        <v>25</v>
      </c>
      <c r="G47" s="37">
        <v>3155</v>
      </c>
      <c r="H47" s="37">
        <v>42589</v>
      </c>
      <c r="I47" s="36" t="s">
        <v>14</v>
      </c>
      <c r="J47" s="36" t="s">
        <v>27</v>
      </c>
    </row>
    <row r="48" spans="1:10" ht="14.25" customHeight="1" x14ac:dyDescent="0.2">
      <c r="A48" s="41">
        <v>46036</v>
      </c>
      <c r="B48" s="36"/>
      <c r="C48" s="36"/>
      <c r="D48" s="36" t="s">
        <v>134</v>
      </c>
      <c r="E48" s="37">
        <v>-19717</v>
      </c>
      <c r="F48" s="38" t="s">
        <v>25</v>
      </c>
      <c r="G48" s="37">
        <v>-1577</v>
      </c>
      <c r="H48" s="37">
        <v>-21294</v>
      </c>
      <c r="I48" s="36" t="s">
        <v>16</v>
      </c>
      <c r="J48" s="36" t="s">
        <v>26</v>
      </c>
    </row>
    <row r="49" spans="1:10" ht="14.25" customHeight="1" x14ac:dyDescent="0.2">
      <c r="A49" s="41">
        <v>46036</v>
      </c>
      <c r="B49" s="36"/>
      <c r="C49" s="36"/>
      <c r="D49" s="36" t="s">
        <v>135</v>
      </c>
      <c r="E49" s="37">
        <v>-212232</v>
      </c>
      <c r="F49" s="38" t="s">
        <v>25</v>
      </c>
      <c r="G49" s="37">
        <v>-16979</v>
      </c>
      <c r="H49" s="37">
        <v>-229211</v>
      </c>
      <c r="I49" s="36" t="s">
        <v>16</v>
      </c>
      <c r="J49" s="36" t="s">
        <v>26</v>
      </c>
    </row>
    <row r="50" spans="1:10" ht="14.25" customHeight="1" x14ac:dyDescent="0.2">
      <c r="A50" s="41">
        <v>46036</v>
      </c>
      <c r="B50" s="36"/>
      <c r="C50" s="36"/>
      <c r="D50" s="36" t="s">
        <v>136</v>
      </c>
      <c r="E50" s="37">
        <v>-19717</v>
      </c>
      <c r="F50" s="38" t="s">
        <v>25</v>
      </c>
      <c r="G50" s="37">
        <v>-1577</v>
      </c>
      <c r="H50" s="37">
        <v>-21294</v>
      </c>
      <c r="I50" s="36" t="s">
        <v>16</v>
      </c>
      <c r="J50" s="36" t="s">
        <v>26</v>
      </c>
    </row>
    <row r="51" spans="1:10" ht="14.25" customHeight="1" x14ac:dyDescent="0.2">
      <c r="A51" s="41">
        <v>46036</v>
      </c>
      <c r="B51" s="36"/>
      <c r="C51" s="36"/>
      <c r="D51" s="36" t="s">
        <v>137</v>
      </c>
      <c r="E51" s="37">
        <v>-37664</v>
      </c>
      <c r="F51" s="38" t="s">
        <v>25</v>
      </c>
      <c r="G51" s="37">
        <v>-3013</v>
      </c>
      <c r="H51" s="37">
        <v>-40677</v>
      </c>
      <c r="I51" s="36" t="s">
        <v>16</v>
      </c>
      <c r="J51" s="36" t="s">
        <v>26</v>
      </c>
    </row>
    <row r="52" spans="1:10" ht="14.25" customHeight="1" x14ac:dyDescent="0.2">
      <c r="A52" s="41">
        <v>46043</v>
      </c>
      <c r="B52" s="36" t="s">
        <v>138</v>
      </c>
      <c r="C52" s="36"/>
      <c r="D52" s="36" t="s">
        <v>139</v>
      </c>
      <c r="E52" s="37">
        <v>3729860</v>
      </c>
      <c r="F52" s="38" t="s">
        <v>25</v>
      </c>
      <c r="G52" s="37">
        <v>298389</v>
      </c>
      <c r="H52" s="37">
        <v>4028249</v>
      </c>
      <c r="I52" s="36" t="s">
        <v>16</v>
      </c>
      <c r="J52" s="36" t="s">
        <v>26</v>
      </c>
    </row>
    <row r="53" spans="1:10" ht="14.25" customHeight="1" x14ac:dyDescent="0.2">
      <c r="A53" s="41">
        <v>46043</v>
      </c>
      <c r="B53" s="36" t="s">
        <v>140</v>
      </c>
      <c r="C53" s="36"/>
      <c r="D53" s="36" t="s">
        <v>141</v>
      </c>
      <c r="E53" s="37">
        <v>351716</v>
      </c>
      <c r="F53" s="38" t="s">
        <v>25</v>
      </c>
      <c r="G53" s="37">
        <v>28137</v>
      </c>
      <c r="H53" s="37">
        <v>379853</v>
      </c>
      <c r="I53" s="36" t="s">
        <v>14</v>
      </c>
      <c r="J53" s="36" t="s">
        <v>27</v>
      </c>
    </row>
    <row r="54" spans="1:10" ht="14.25" customHeight="1" x14ac:dyDescent="0.2">
      <c r="A54" s="41">
        <v>46041</v>
      </c>
      <c r="B54" s="36"/>
      <c r="C54" s="36"/>
      <c r="D54" s="36" t="s">
        <v>142</v>
      </c>
      <c r="E54" s="37">
        <v>-37664</v>
      </c>
      <c r="F54" s="38" t="s">
        <v>25</v>
      </c>
      <c r="G54" s="37">
        <v>-3013</v>
      </c>
      <c r="H54" s="37">
        <v>-40677</v>
      </c>
      <c r="I54" s="36" t="s">
        <v>17</v>
      </c>
      <c r="J54" s="36" t="s">
        <v>28</v>
      </c>
    </row>
    <row r="55" spans="1:10" ht="14.25" customHeight="1" x14ac:dyDescent="0.2">
      <c r="A55" s="41">
        <v>46049</v>
      </c>
      <c r="B55" s="36" t="s">
        <v>143</v>
      </c>
      <c r="C55" s="36"/>
      <c r="D55" s="36" t="s">
        <v>144</v>
      </c>
      <c r="E55" s="37">
        <v>344286</v>
      </c>
      <c r="F55" s="38" t="s">
        <v>25</v>
      </c>
      <c r="G55" s="37">
        <v>27543</v>
      </c>
      <c r="H55" s="37">
        <v>371829</v>
      </c>
      <c r="I55" s="36" t="s">
        <v>17</v>
      </c>
      <c r="J55" s="36" t="s">
        <v>28</v>
      </c>
    </row>
    <row r="56" spans="1:10" ht="14.25" customHeight="1" x14ac:dyDescent="0.2">
      <c r="A56" s="41">
        <v>46042</v>
      </c>
      <c r="B56" s="36"/>
      <c r="C56" s="36"/>
      <c r="D56" s="36" t="s">
        <v>145</v>
      </c>
      <c r="E56" s="37">
        <v>-37664</v>
      </c>
      <c r="F56" s="38" t="s">
        <v>25</v>
      </c>
      <c r="G56" s="37">
        <v>-3013</v>
      </c>
      <c r="H56" s="37">
        <v>-40677</v>
      </c>
      <c r="I56" s="36" t="s">
        <v>16</v>
      </c>
      <c r="J56" s="36" t="s">
        <v>26</v>
      </c>
    </row>
    <row r="57" spans="1:10" ht="14.25" customHeight="1" x14ac:dyDescent="0.2">
      <c r="A57" s="41">
        <v>46042</v>
      </c>
      <c r="B57" s="36"/>
      <c r="C57" s="36"/>
      <c r="D57" s="36" t="s">
        <v>146</v>
      </c>
      <c r="E57" s="37">
        <v>-19717</v>
      </c>
      <c r="F57" s="38" t="s">
        <v>25</v>
      </c>
      <c r="G57" s="37">
        <v>-1577</v>
      </c>
      <c r="H57" s="37">
        <v>-21294</v>
      </c>
      <c r="I57" s="36" t="s">
        <v>16</v>
      </c>
      <c r="J57" s="36" t="s">
        <v>26</v>
      </c>
    </row>
    <row r="58" spans="1:10" ht="14.25" customHeight="1" x14ac:dyDescent="0.2">
      <c r="A58" s="41">
        <v>46042</v>
      </c>
      <c r="B58" s="36"/>
      <c r="C58" s="36"/>
      <c r="D58" s="36" t="s">
        <v>147</v>
      </c>
      <c r="E58" s="37">
        <v>-106116</v>
      </c>
      <c r="F58" s="38" t="s">
        <v>25</v>
      </c>
      <c r="G58" s="37">
        <v>-8489</v>
      </c>
      <c r="H58" s="37">
        <v>-114605</v>
      </c>
      <c r="I58" s="36" t="s">
        <v>14</v>
      </c>
      <c r="J58" s="36" t="s">
        <v>27</v>
      </c>
    </row>
    <row r="59" spans="1:10" ht="14.25" customHeight="1" x14ac:dyDescent="0.2">
      <c r="A59" s="41">
        <v>46050</v>
      </c>
      <c r="B59" s="36" t="s">
        <v>148</v>
      </c>
      <c r="C59" s="36"/>
      <c r="D59" s="36" t="s">
        <v>149</v>
      </c>
      <c r="E59" s="37">
        <v>5184586</v>
      </c>
      <c r="F59" s="38" t="s">
        <v>25</v>
      </c>
      <c r="G59" s="37">
        <v>414767</v>
      </c>
      <c r="H59" s="37">
        <v>5599353</v>
      </c>
      <c r="I59" s="36" t="s">
        <v>16</v>
      </c>
      <c r="J59" s="36" t="s">
        <v>26</v>
      </c>
    </row>
    <row r="60" spans="1:10" ht="14.25" customHeight="1" x14ac:dyDescent="0.2">
      <c r="A60" s="41">
        <v>46050</v>
      </c>
      <c r="B60" s="36" t="s">
        <v>150</v>
      </c>
      <c r="C60" s="36"/>
      <c r="D60" s="36" t="s">
        <v>151</v>
      </c>
      <c r="E60" s="37">
        <v>1111921</v>
      </c>
      <c r="F60" s="38" t="s">
        <v>25</v>
      </c>
      <c r="G60" s="37">
        <v>88954</v>
      </c>
      <c r="H60" s="37">
        <v>1200875</v>
      </c>
      <c r="I60" s="36" t="s">
        <v>14</v>
      </c>
      <c r="J60" s="36" t="s">
        <v>27</v>
      </c>
    </row>
    <row r="61" spans="1:10" ht="14.25" customHeight="1" x14ac:dyDescent="0.2">
      <c r="A61" s="41">
        <v>46043</v>
      </c>
      <c r="B61" s="36"/>
      <c r="C61" s="36"/>
      <c r="D61" s="36" t="s">
        <v>152</v>
      </c>
      <c r="E61" s="37">
        <v>-92652</v>
      </c>
      <c r="F61" s="38" t="s">
        <v>25</v>
      </c>
      <c r="G61" s="37">
        <v>-7412</v>
      </c>
      <c r="H61" s="37">
        <v>-100064</v>
      </c>
      <c r="I61" s="36" t="s">
        <v>17</v>
      </c>
      <c r="J61" s="36" t="s">
        <v>28</v>
      </c>
    </row>
    <row r="62" spans="1:10" ht="14.25" customHeight="1" x14ac:dyDescent="0.2">
      <c r="A62" s="41">
        <v>46043</v>
      </c>
      <c r="B62" s="36"/>
      <c r="C62" s="36"/>
      <c r="D62" s="36" t="s">
        <v>153</v>
      </c>
      <c r="E62" s="37">
        <v>-37664</v>
      </c>
      <c r="F62" s="38" t="s">
        <v>25</v>
      </c>
      <c r="G62" s="37">
        <v>-3013</v>
      </c>
      <c r="H62" s="37">
        <v>-40677</v>
      </c>
      <c r="I62" s="36" t="s">
        <v>16</v>
      </c>
      <c r="J62" s="36" t="s">
        <v>26</v>
      </c>
    </row>
    <row r="63" spans="1:10" ht="14.25" customHeight="1" x14ac:dyDescent="0.2">
      <c r="A63" s="41">
        <v>46049</v>
      </c>
      <c r="B63" s="36" t="s">
        <v>154</v>
      </c>
      <c r="C63" s="36"/>
      <c r="D63" s="36" t="s">
        <v>155</v>
      </c>
      <c r="E63" s="37">
        <v>624531</v>
      </c>
      <c r="F63" s="38" t="s">
        <v>25</v>
      </c>
      <c r="G63" s="37">
        <v>49962</v>
      </c>
      <c r="H63" s="37">
        <v>674493</v>
      </c>
      <c r="I63" s="36" t="s">
        <v>17</v>
      </c>
      <c r="J63" s="36" t="s">
        <v>28</v>
      </c>
    </row>
    <row r="64" spans="1:10" ht="14.25" customHeight="1" x14ac:dyDescent="0.2">
      <c r="A64" s="41">
        <v>46044</v>
      </c>
      <c r="B64" s="36"/>
      <c r="C64" s="36"/>
      <c r="D64" s="36" t="s">
        <v>156</v>
      </c>
      <c r="E64" s="37">
        <v>-19717</v>
      </c>
      <c r="F64" s="38" t="s">
        <v>25</v>
      </c>
      <c r="G64" s="37">
        <v>-1577</v>
      </c>
      <c r="H64" s="37">
        <v>-21294</v>
      </c>
      <c r="I64" s="36" t="s">
        <v>16</v>
      </c>
      <c r="J64" s="36" t="s">
        <v>26</v>
      </c>
    </row>
    <row r="65" spans="1:10" ht="14.25" customHeight="1" x14ac:dyDescent="0.2">
      <c r="A65" s="41">
        <v>46044</v>
      </c>
      <c r="B65" s="36"/>
      <c r="C65" s="36"/>
      <c r="D65" s="36" t="s">
        <v>157</v>
      </c>
      <c r="E65" s="37">
        <v>-19717</v>
      </c>
      <c r="F65" s="38" t="s">
        <v>25</v>
      </c>
      <c r="G65" s="37">
        <v>-1577</v>
      </c>
      <c r="H65" s="37">
        <v>-21294</v>
      </c>
      <c r="I65" s="36" t="s">
        <v>16</v>
      </c>
      <c r="J65" s="36" t="s">
        <v>26</v>
      </c>
    </row>
    <row r="66" spans="1:10" ht="14.25" customHeight="1" x14ac:dyDescent="0.2">
      <c r="A66" s="41">
        <v>46045</v>
      </c>
      <c r="B66" s="36"/>
      <c r="C66" s="36"/>
      <c r="D66" s="36" t="s">
        <v>158</v>
      </c>
      <c r="E66" s="37">
        <v>-61768</v>
      </c>
      <c r="F66" s="38" t="s">
        <v>25</v>
      </c>
      <c r="G66" s="37">
        <v>-4941</v>
      </c>
      <c r="H66" s="37">
        <v>-66709</v>
      </c>
      <c r="I66" s="36" t="s">
        <v>16</v>
      </c>
      <c r="J66" s="36" t="s">
        <v>26</v>
      </c>
    </row>
    <row r="67" spans="1:10" ht="14.25" customHeight="1" x14ac:dyDescent="0.2">
      <c r="A67" s="41">
        <v>46050</v>
      </c>
      <c r="B67" s="36" t="s">
        <v>159</v>
      </c>
      <c r="C67" s="36"/>
      <c r="D67" s="36" t="s">
        <v>160</v>
      </c>
      <c r="E67" s="37">
        <v>5619445</v>
      </c>
      <c r="F67" s="38" t="s">
        <v>25</v>
      </c>
      <c r="G67" s="37">
        <v>449556</v>
      </c>
      <c r="H67" s="37">
        <v>6069001</v>
      </c>
      <c r="I67" s="36" t="s">
        <v>16</v>
      </c>
      <c r="J67" s="36" t="s">
        <v>26</v>
      </c>
    </row>
    <row r="68" spans="1:10" ht="14.25" customHeight="1" x14ac:dyDescent="0.2">
      <c r="A68" s="41">
        <v>46050</v>
      </c>
      <c r="B68" s="36" t="s">
        <v>161</v>
      </c>
      <c r="C68" s="36"/>
      <c r="D68" s="36" t="s">
        <v>162</v>
      </c>
      <c r="E68" s="37">
        <v>609265</v>
      </c>
      <c r="F68" s="38" t="s">
        <v>25</v>
      </c>
      <c r="G68" s="37">
        <v>48741</v>
      </c>
      <c r="H68" s="37">
        <v>658006</v>
      </c>
      <c r="I68" s="36" t="s">
        <v>14</v>
      </c>
      <c r="J68" s="36" t="s">
        <v>27</v>
      </c>
    </row>
    <row r="69" spans="1:10" ht="14.25" customHeight="1" x14ac:dyDescent="0.2">
      <c r="A69" s="41">
        <v>46046</v>
      </c>
      <c r="B69" s="36"/>
      <c r="C69" s="36"/>
      <c r="D69" s="36" t="s">
        <v>163</v>
      </c>
      <c r="E69" s="37">
        <v>-37664</v>
      </c>
      <c r="F69" s="38" t="s">
        <v>25</v>
      </c>
      <c r="G69" s="37">
        <v>-3013</v>
      </c>
      <c r="H69" s="37">
        <v>-40677</v>
      </c>
      <c r="I69" s="36" t="s">
        <v>16</v>
      </c>
      <c r="J69" s="36" t="s">
        <v>26</v>
      </c>
    </row>
    <row r="70" spans="1:10" ht="14.25" customHeight="1" x14ac:dyDescent="0.2">
      <c r="A70" s="41">
        <v>46046</v>
      </c>
      <c r="B70" s="36"/>
      <c r="C70" s="36"/>
      <c r="D70" s="36" t="s">
        <v>164</v>
      </c>
      <c r="E70" s="37">
        <v>-57381</v>
      </c>
      <c r="F70" s="38" t="s">
        <v>25</v>
      </c>
      <c r="G70" s="37">
        <v>-4590</v>
      </c>
      <c r="H70" s="37">
        <v>-61971</v>
      </c>
      <c r="I70" s="36" t="s">
        <v>16</v>
      </c>
      <c r="J70" s="36" t="s">
        <v>26</v>
      </c>
    </row>
    <row r="71" spans="1:10" ht="14.25" customHeight="1" x14ac:dyDescent="0.2">
      <c r="A71" s="41">
        <v>46046</v>
      </c>
      <c r="B71" s="36"/>
      <c r="C71" s="36"/>
      <c r="D71" s="36" t="s">
        <v>165</v>
      </c>
      <c r="E71" s="37">
        <v>-30884</v>
      </c>
      <c r="F71" s="38" t="s">
        <v>25</v>
      </c>
      <c r="G71" s="37">
        <v>-2471</v>
      </c>
      <c r="H71" s="37">
        <v>-33355</v>
      </c>
      <c r="I71" s="36" t="s">
        <v>16</v>
      </c>
      <c r="J71" s="36" t="s">
        <v>26</v>
      </c>
    </row>
    <row r="72" spans="1:10" ht="14.25" customHeight="1" x14ac:dyDescent="0.2">
      <c r="A72" s="41">
        <v>46047</v>
      </c>
      <c r="B72" s="36"/>
      <c r="C72" s="36"/>
      <c r="D72" s="36" t="s">
        <v>166</v>
      </c>
      <c r="E72" s="37">
        <v>-19717</v>
      </c>
      <c r="F72" s="38" t="s">
        <v>25</v>
      </c>
      <c r="G72" s="37">
        <v>-1577</v>
      </c>
      <c r="H72" s="37">
        <v>-21294</v>
      </c>
      <c r="I72" s="36" t="s">
        <v>16</v>
      </c>
      <c r="J72" s="36" t="s">
        <v>26</v>
      </c>
    </row>
    <row r="73" spans="1:10" ht="14.25" customHeight="1" x14ac:dyDescent="0.2">
      <c r="A73" s="41">
        <v>46047</v>
      </c>
      <c r="B73" s="36"/>
      <c r="C73" s="36"/>
      <c r="D73" s="36" t="s">
        <v>167</v>
      </c>
      <c r="E73" s="37">
        <v>-39434</v>
      </c>
      <c r="F73" s="38" t="s">
        <v>25</v>
      </c>
      <c r="G73" s="37">
        <v>-3155</v>
      </c>
      <c r="H73" s="37">
        <v>-42589</v>
      </c>
      <c r="I73" s="36" t="s">
        <v>16</v>
      </c>
      <c r="J73" s="36" t="s">
        <v>26</v>
      </c>
    </row>
    <row r="74" spans="1:10" ht="14.25" customHeight="1" x14ac:dyDescent="0.2">
      <c r="A74" s="41">
        <v>46047</v>
      </c>
      <c r="B74" s="36"/>
      <c r="C74" s="36"/>
      <c r="D74" s="36" t="s">
        <v>168</v>
      </c>
      <c r="E74" s="37">
        <v>-212232</v>
      </c>
      <c r="F74" s="38" t="s">
        <v>25</v>
      </c>
      <c r="G74" s="37">
        <v>-16979</v>
      </c>
      <c r="H74" s="37">
        <v>-229211</v>
      </c>
      <c r="I74" s="36" t="s">
        <v>16</v>
      </c>
      <c r="J74" s="36" t="s">
        <v>26</v>
      </c>
    </row>
    <row r="75" spans="1:10" ht="14.25" customHeight="1" x14ac:dyDescent="0.2">
      <c r="A75" s="41">
        <v>46047</v>
      </c>
      <c r="B75" s="36"/>
      <c r="C75" s="36"/>
      <c r="D75" s="36" t="s">
        <v>169</v>
      </c>
      <c r="E75" s="37">
        <v>-106116</v>
      </c>
      <c r="F75" s="38" t="s">
        <v>25</v>
      </c>
      <c r="G75" s="37">
        <v>-8489</v>
      </c>
      <c r="H75" s="37">
        <v>-114605</v>
      </c>
      <c r="I75" s="36" t="s">
        <v>16</v>
      </c>
      <c r="J75" s="36" t="s">
        <v>26</v>
      </c>
    </row>
    <row r="76" spans="1:10" ht="14.25" customHeight="1" x14ac:dyDescent="0.2">
      <c r="A76" s="41">
        <v>46047</v>
      </c>
      <c r="B76" s="36"/>
      <c r="C76" s="36"/>
      <c r="D76" s="36" t="s">
        <v>170</v>
      </c>
      <c r="E76" s="37">
        <v>-19717</v>
      </c>
      <c r="F76" s="38" t="s">
        <v>25</v>
      </c>
      <c r="G76" s="37">
        <v>-1577</v>
      </c>
      <c r="H76" s="37">
        <v>-21294</v>
      </c>
      <c r="I76" s="36" t="s">
        <v>16</v>
      </c>
      <c r="J76" s="36" t="s">
        <v>26</v>
      </c>
    </row>
    <row r="77" spans="1:10" ht="14.25" customHeight="1" x14ac:dyDescent="0.2">
      <c r="A77" s="41">
        <v>46048</v>
      </c>
      <c r="B77" s="36"/>
      <c r="C77" s="36"/>
      <c r="D77" s="36" t="s">
        <v>171</v>
      </c>
      <c r="E77" s="37">
        <v>-30884</v>
      </c>
      <c r="F77" s="38" t="s">
        <v>25</v>
      </c>
      <c r="G77" s="37">
        <v>-2471</v>
      </c>
      <c r="H77" s="37">
        <v>-33355</v>
      </c>
      <c r="I77" s="36" t="s">
        <v>16</v>
      </c>
      <c r="J77" s="36" t="s">
        <v>26</v>
      </c>
    </row>
    <row r="78" spans="1:10" ht="14.25" customHeight="1" x14ac:dyDescent="0.2">
      <c r="A78" s="41">
        <v>46048</v>
      </c>
      <c r="B78" s="36"/>
      <c r="C78" s="36"/>
      <c r="D78" s="36" t="s">
        <v>172</v>
      </c>
      <c r="E78" s="37">
        <v>-59151</v>
      </c>
      <c r="F78" s="38" t="s">
        <v>25</v>
      </c>
      <c r="G78" s="37">
        <v>-4732</v>
      </c>
      <c r="H78" s="37">
        <v>-63883</v>
      </c>
      <c r="I78" s="36" t="s">
        <v>16</v>
      </c>
      <c r="J78" s="36" t="s">
        <v>26</v>
      </c>
    </row>
    <row r="79" spans="1:10" ht="14.25" customHeight="1" x14ac:dyDescent="0.2">
      <c r="A79" s="41">
        <v>46049</v>
      </c>
      <c r="B79" s="36" t="s">
        <v>173</v>
      </c>
      <c r="C79" s="36"/>
      <c r="D79" s="36" t="s">
        <v>174</v>
      </c>
      <c r="E79" s="37">
        <v>-1319301</v>
      </c>
      <c r="F79" s="38" t="s">
        <v>25</v>
      </c>
      <c r="G79" s="37">
        <v>-105543</v>
      </c>
      <c r="H79" s="37">
        <v>-1424844</v>
      </c>
      <c r="I79" s="36" t="s">
        <v>16</v>
      </c>
      <c r="J79" s="36" t="s">
        <v>26</v>
      </c>
    </row>
    <row r="80" spans="1:10" ht="14.25" customHeight="1" x14ac:dyDescent="0.2">
      <c r="A80" s="41">
        <v>46049</v>
      </c>
      <c r="B80" s="36"/>
      <c r="C80" s="36"/>
      <c r="D80" s="36" t="s">
        <v>175</v>
      </c>
      <c r="E80" s="37">
        <v>-106116</v>
      </c>
      <c r="F80" s="38" t="s">
        <v>25</v>
      </c>
      <c r="G80" s="37">
        <v>-8489</v>
      </c>
      <c r="H80" s="37">
        <v>-114605</v>
      </c>
      <c r="I80" s="36" t="s">
        <v>16</v>
      </c>
      <c r="J80" s="36" t="s">
        <v>26</v>
      </c>
    </row>
    <row r="81" spans="1:10" ht="14.25" customHeight="1" x14ac:dyDescent="0.2">
      <c r="A81" s="41">
        <v>46049</v>
      </c>
      <c r="B81" s="36"/>
      <c r="C81" s="36"/>
      <c r="D81" s="36" t="s">
        <v>176</v>
      </c>
      <c r="E81" s="37">
        <v>-30884</v>
      </c>
      <c r="F81" s="38" t="s">
        <v>25</v>
      </c>
      <c r="G81" s="37">
        <v>-2471</v>
      </c>
      <c r="H81" s="37">
        <v>-33355</v>
      </c>
      <c r="I81" s="36" t="s">
        <v>16</v>
      </c>
      <c r="J81" s="36" t="s">
        <v>26</v>
      </c>
    </row>
    <row r="82" spans="1:10" ht="14.25" customHeight="1" x14ac:dyDescent="0.2">
      <c r="A82" s="41">
        <v>46049</v>
      </c>
      <c r="B82" s="36"/>
      <c r="C82" s="36"/>
      <c r="D82" s="36" t="s">
        <v>177</v>
      </c>
      <c r="E82" s="37">
        <v>-16759</v>
      </c>
      <c r="F82" s="38" t="s">
        <v>25</v>
      </c>
      <c r="G82" s="37">
        <v>-1341</v>
      </c>
      <c r="H82" s="37">
        <v>-18100</v>
      </c>
      <c r="I82" s="36" t="s">
        <v>16</v>
      </c>
      <c r="J82" s="36" t="s">
        <v>26</v>
      </c>
    </row>
    <row r="83" spans="1:10" ht="14.25" customHeight="1" x14ac:dyDescent="0.2">
      <c r="A83" s="41">
        <v>46049</v>
      </c>
      <c r="B83" s="36"/>
      <c r="C83" s="36"/>
      <c r="D83" s="36" t="s">
        <v>178</v>
      </c>
      <c r="E83" s="37">
        <v>-30884</v>
      </c>
      <c r="F83" s="38" t="s">
        <v>25</v>
      </c>
      <c r="G83" s="37">
        <v>-2471</v>
      </c>
      <c r="H83" s="37">
        <v>-33355</v>
      </c>
      <c r="I83" s="36" t="s">
        <v>16</v>
      </c>
      <c r="J83" s="36" t="s">
        <v>26</v>
      </c>
    </row>
    <row r="84" spans="1:10" ht="14.25" customHeight="1" x14ac:dyDescent="0.2">
      <c r="A84" s="41">
        <v>46053</v>
      </c>
      <c r="B84" s="36" t="s">
        <v>179</v>
      </c>
      <c r="C84" s="36"/>
      <c r="D84" s="36" t="s">
        <v>180</v>
      </c>
      <c r="E84" s="37">
        <v>6555201</v>
      </c>
      <c r="F84" s="38" t="s">
        <v>25</v>
      </c>
      <c r="G84" s="37">
        <v>524416</v>
      </c>
      <c r="H84" s="37">
        <v>7079617</v>
      </c>
      <c r="I84" s="36" t="s">
        <v>16</v>
      </c>
      <c r="J84" s="36" t="s">
        <v>26</v>
      </c>
    </row>
    <row r="85" spans="1:10" ht="14.25" customHeight="1" x14ac:dyDescent="0.2">
      <c r="A85" s="41">
        <v>46053</v>
      </c>
      <c r="B85" s="36" t="s">
        <v>181</v>
      </c>
      <c r="C85" s="36"/>
      <c r="D85" s="36" t="s">
        <v>182</v>
      </c>
      <c r="E85" s="37">
        <v>597798</v>
      </c>
      <c r="F85" s="38" t="s">
        <v>25</v>
      </c>
      <c r="G85" s="37">
        <v>47824</v>
      </c>
      <c r="H85" s="37">
        <v>645622</v>
      </c>
      <c r="I85" s="36" t="s">
        <v>14</v>
      </c>
      <c r="J85" s="36" t="s">
        <v>27</v>
      </c>
    </row>
    <row r="86" spans="1:10" ht="14.25" customHeight="1" x14ac:dyDescent="0.2">
      <c r="A86" s="41">
        <v>46050</v>
      </c>
      <c r="B86" s="36" t="s">
        <v>183</v>
      </c>
      <c r="C86" s="36"/>
      <c r="D86" s="36" t="s">
        <v>184</v>
      </c>
      <c r="E86" s="37">
        <v>-20000</v>
      </c>
      <c r="F86" s="38" t="s">
        <v>25</v>
      </c>
      <c r="G86" s="37">
        <v>-1600</v>
      </c>
      <c r="H86" s="37">
        <v>-21600</v>
      </c>
      <c r="I86" s="36" t="s">
        <v>16</v>
      </c>
      <c r="J86" s="36" t="s">
        <v>26</v>
      </c>
    </row>
    <row r="87" spans="1:10" ht="14.25" customHeight="1" x14ac:dyDescent="0.2">
      <c r="A87" s="41">
        <v>46050</v>
      </c>
      <c r="B87" s="36"/>
      <c r="C87" s="36"/>
      <c r="D87" s="36" t="s">
        <v>185</v>
      </c>
      <c r="E87" s="37">
        <v>-16759</v>
      </c>
      <c r="F87" s="38" t="s">
        <v>25</v>
      </c>
      <c r="G87" s="37">
        <v>-1341</v>
      </c>
      <c r="H87" s="37">
        <v>-18100</v>
      </c>
      <c r="I87" s="36" t="s">
        <v>16</v>
      </c>
      <c r="J87" s="36" t="s">
        <v>26</v>
      </c>
    </row>
    <row r="88" spans="1:10" ht="14.25" customHeight="1" x14ac:dyDescent="0.2">
      <c r="A88" s="41">
        <v>46050</v>
      </c>
      <c r="B88" s="36"/>
      <c r="C88" s="36"/>
      <c r="D88" s="36" t="s">
        <v>186</v>
      </c>
      <c r="E88" s="37">
        <v>-30884</v>
      </c>
      <c r="F88" s="38" t="s">
        <v>25</v>
      </c>
      <c r="G88" s="37">
        <v>-2471</v>
      </c>
      <c r="H88" s="37">
        <v>-33355</v>
      </c>
      <c r="I88" s="36" t="s">
        <v>16</v>
      </c>
      <c r="J88" s="36" t="s">
        <v>26</v>
      </c>
    </row>
    <row r="89" spans="1:10" ht="14.25" customHeight="1" x14ac:dyDescent="0.2">
      <c r="A89" s="41">
        <v>46051</v>
      </c>
      <c r="B89" s="36"/>
      <c r="C89" s="36"/>
      <c r="D89" s="36" t="s">
        <v>187</v>
      </c>
      <c r="E89" s="37">
        <v>-30884</v>
      </c>
      <c r="F89" s="38" t="s">
        <v>25</v>
      </c>
      <c r="G89" s="37">
        <v>-2471</v>
      </c>
      <c r="H89" s="37">
        <v>-33355</v>
      </c>
      <c r="I89" s="36" t="s">
        <v>16</v>
      </c>
      <c r="J89" s="36" t="s">
        <v>26</v>
      </c>
    </row>
    <row r="90" spans="1:10" ht="14.25" customHeight="1" x14ac:dyDescent="0.2">
      <c r="A90" s="41">
        <v>46051</v>
      </c>
      <c r="B90" s="36"/>
      <c r="C90" s="36"/>
      <c r="D90" s="36" t="s">
        <v>188</v>
      </c>
      <c r="E90" s="37">
        <v>-16759</v>
      </c>
      <c r="F90" s="38" t="s">
        <v>25</v>
      </c>
      <c r="G90" s="37">
        <v>-1341</v>
      </c>
      <c r="H90" s="37">
        <v>-18100</v>
      </c>
      <c r="I90" s="36" t="s">
        <v>16</v>
      </c>
      <c r="J90" s="36" t="s">
        <v>26</v>
      </c>
    </row>
    <row r="91" spans="1:10" ht="14.25" customHeight="1" x14ac:dyDescent="0.2">
      <c r="A91" s="41">
        <v>46051</v>
      </c>
      <c r="B91" s="36"/>
      <c r="C91" s="36"/>
      <c r="D91" s="36" t="s">
        <v>189</v>
      </c>
      <c r="E91" s="37">
        <v>-30884</v>
      </c>
      <c r="F91" s="38" t="s">
        <v>25</v>
      </c>
      <c r="G91" s="37">
        <v>-2471</v>
      </c>
      <c r="H91" s="37">
        <v>-33355</v>
      </c>
      <c r="I91" s="36" t="s">
        <v>16</v>
      </c>
      <c r="J91" s="36" t="s">
        <v>26</v>
      </c>
    </row>
    <row r="92" spans="1:10" ht="14.25" customHeight="1" x14ac:dyDescent="0.2">
      <c r="A92" s="41">
        <v>46051</v>
      </c>
      <c r="B92" s="36"/>
      <c r="C92" s="36"/>
      <c r="D92" s="36" t="s">
        <v>190</v>
      </c>
      <c r="E92" s="37">
        <v>-47643</v>
      </c>
      <c r="F92" s="38" t="s">
        <v>25</v>
      </c>
      <c r="G92" s="37">
        <v>-3812</v>
      </c>
      <c r="H92" s="37">
        <v>-51455</v>
      </c>
      <c r="I92" s="36" t="s">
        <v>16</v>
      </c>
      <c r="J92" s="36" t="s">
        <v>26</v>
      </c>
    </row>
    <row r="93" spans="1:10" ht="14.25" customHeight="1" x14ac:dyDescent="0.2">
      <c r="A93" s="41">
        <v>46051</v>
      </c>
      <c r="B93" s="36"/>
      <c r="C93" s="36"/>
      <c r="D93" s="36" t="s">
        <v>191</v>
      </c>
      <c r="E93" s="37">
        <v>-16759</v>
      </c>
      <c r="F93" s="38" t="s">
        <v>25</v>
      </c>
      <c r="G93" s="37">
        <v>-1341</v>
      </c>
      <c r="H93" s="37">
        <v>-18100</v>
      </c>
      <c r="I93" s="36" t="s">
        <v>16</v>
      </c>
      <c r="J93" s="36" t="s">
        <v>26</v>
      </c>
    </row>
    <row r="94" spans="1:10" ht="14.25" customHeight="1" x14ac:dyDescent="0.2">
      <c r="A94" s="41">
        <v>46052</v>
      </c>
      <c r="B94" s="36"/>
      <c r="C94" s="36"/>
      <c r="D94" s="36" t="s">
        <v>192</v>
      </c>
      <c r="E94" s="37">
        <v>-16759</v>
      </c>
      <c r="F94" s="38" t="s">
        <v>25</v>
      </c>
      <c r="G94" s="37">
        <v>-1341</v>
      </c>
      <c r="H94" s="37">
        <v>-18100</v>
      </c>
      <c r="I94" s="36" t="s">
        <v>16</v>
      </c>
      <c r="J94" s="36" t="s">
        <v>26</v>
      </c>
    </row>
    <row r="95" spans="1:10" ht="14.25" customHeight="1" x14ac:dyDescent="0.2">
      <c r="A95" s="41">
        <v>46052</v>
      </c>
      <c r="B95" s="36"/>
      <c r="C95" s="36"/>
      <c r="D95" s="36" t="s">
        <v>193</v>
      </c>
      <c r="E95" s="37">
        <v>-30884</v>
      </c>
      <c r="F95" s="38" t="s">
        <v>25</v>
      </c>
      <c r="G95" s="37">
        <v>-2471</v>
      </c>
      <c r="H95" s="37">
        <v>-33355</v>
      </c>
      <c r="I95" s="36" t="s">
        <v>16</v>
      </c>
      <c r="J95" s="36" t="s">
        <v>26</v>
      </c>
    </row>
    <row r="96" spans="1:10" ht="14.25" customHeight="1" x14ac:dyDescent="0.2">
      <c r="A96" s="41">
        <v>46052</v>
      </c>
      <c r="B96" s="36"/>
      <c r="C96" s="36"/>
      <c r="D96" s="36" t="s">
        <v>194</v>
      </c>
      <c r="E96" s="37">
        <v>-37664</v>
      </c>
      <c r="F96" s="38" t="s">
        <v>25</v>
      </c>
      <c r="G96" s="37">
        <v>-3013</v>
      </c>
      <c r="H96" s="37">
        <v>-40677</v>
      </c>
      <c r="I96" s="36" t="s">
        <v>16</v>
      </c>
      <c r="J96" s="36" t="s">
        <v>26</v>
      </c>
    </row>
    <row r="97" spans="1:10" ht="14.25" customHeight="1" x14ac:dyDescent="0.2">
      <c r="A97" s="41">
        <v>46052</v>
      </c>
      <c r="B97" s="36"/>
      <c r="C97" s="36"/>
      <c r="D97" s="36" t="s">
        <v>195</v>
      </c>
      <c r="E97" s="37">
        <v>-19717</v>
      </c>
      <c r="F97" s="38" t="s">
        <v>25</v>
      </c>
      <c r="G97" s="37">
        <v>-1577</v>
      </c>
      <c r="H97" s="37">
        <v>-21294</v>
      </c>
      <c r="I97" s="36" t="s">
        <v>16</v>
      </c>
      <c r="J97" s="36" t="s">
        <v>26</v>
      </c>
    </row>
    <row r="98" spans="1:10" ht="14.25" customHeight="1" x14ac:dyDescent="0.2">
      <c r="A98" s="41">
        <v>46052</v>
      </c>
      <c r="B98" s="36"/>
      <c r="C98" s="36"/>
      <c r="D98" s="36" t="s">
        <v>196</v>
      </c>
      <c r="E98" s="37">
        <v>-106116</v>
      </c>
      <c r="F98" s="38" t="s">
        <v>25</v>
      </c>
      <c r="G98" s="37">
        <v>-8489</v>
      </c>
      <c r="H98" s="37">
        <v>-114605</v>
      </c>
      <c r="I98" s="36" t="s">
        <v>16</v>
      </c>
      <c r="J98" s="36" t="s">
        <v>26</v>
      </c>
    </row>
    <row r="99" spans="1:10" ht="14.25" customHeight="1" x14ac:dyDescent="0.2">
      <c r="A99" s="41">
        <v>46053</v>
      </c>
      <c r="B99" s="36"/>
      <c r="C99" s="36"/>
      <c r="D99" s="36" t="s">
        <v>197</v>
      </c>
      <c r="E99" s="37">
        <v>-92652</v>
      </c>
      <c r="F99" s="38" t="s">
        <v>25</v>
      </c>
      <c r="G99" s="37">
        <v>-7412</v>
      </c>
      <c r="H99" s="37">
        <v>-100064</v>
      </c>
      <c r="I99" s="36" t="s">
        <v>16</v>
      </c>
      <c r="J99" s="36" t="s">
        <v>26</v>
      </c>
    </row>
    <row r="100" spans="1:10" ht="18.75" customHeight="1" x14ac:dyDescent="0.2">
      <c r="H100" s="37">
        <f>SUM(H2:H99)</f>
        <v>54858332</v>
      </c>
    </row>
  </sheetData>
  <autoFilter ref="A1:J100" xr:uid="{00000000-0001-0000-0400-000000000000}"/>
  <pageMargins left="0.31496062992125984" right="0.27559055118110237" top="0.38" bottom="0.35" header="0.17" footer="0.17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Tổng </vt:lpstr>
      <vt:lpstr>CÔNG NỢ</vt:lpstr>
      <vt:lpstr>Tổng chi tiết</vt:lpstr>
      <vt:lpstr>T06</vt:lpstr>
      <vt:lpstr>T05</vt:lpstr>
      <vt:lpstr>T04</vt:lpstr>
      <vt:lpstr>T03</vt:lpstr>
      <vt:lpstr>T02</vt:lpstr>
      <vt:lpstr>T01</vt:lpstr>
      <vt:lpstr>TỔNG TRẢ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2023-05-16T01:18:13Z</cp:lastPrinted>
  <dcterms:created xsi:type="dcterms:W3CDTF">2023-02-25T03:11:04Z</dcterms:created>
  <dcterms:modified xsi:type="dcterms:W3CDTF">2026-07-25T08:48:41Z</dcterms:modified>
</cp:coreProperties>
</file>