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IÊU THỊ SÀI GÒN\"/>
    </mc:Choice>
  </mc:AlternateContent>
  <xr:revisionPtr revIDLastSave="0" documentId="13_ncr:1_{2F75FDB4-A46F-4094-A189-F7481CA82306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Tổng Hợp" sheetId="2" r:id="rId1"/>
    <sheet name="T12" sheetId="19" r:id="rId2"/>
    <sheet name="T11" sheetId="18" r:id="rId3"/>
    <sheet name="T10" sheetId="17" r:id="rId4"/>
    <sheet name="T09" sheetId="16" r:id="rId5"/>
    <sheet name="T08" sheetId="15" r:id="rId6"/>
    <sheet name="T07" sheetId="8" r:id="rId7"/>
    <sheet name="T06" sheetId="14" r:id="rId8"/>
    <sheet name="T05" sheetId="13" r:id="rId9"/>
    <sheet name="T04" sheetId="12" r:id="rId10"/>
    <sheet name="T03" sheetId="11" r:id="rId11"/>
    <sheet name="T02" sheetId="10" r:id="rId12"/>
    <sheet name="T01" sheetId="9" r:id="rId13"/>
  </sheets>
  <definedNames>
    <definedName name="_xlnm._FilterDatabase" localSheetId="12" hidden="1">'T01'!$A$1:$J$5</definedName>
    <definedName name="_xlnm._FilterDatabase" localSheetId="11" hidden="1">'T02'!$A$1:$J$5</definedName>
    <definedName name="_xlnm._FilterDatabase" localSheetId="10" hidden="1">'T03'!$A$1:$J$4</definedName>
    <definedName name="_xlnm._FilterDatabase" localSheetId="9" hidden="1">'T04'!$A$1:$J$5</definedName>
    <definedName name="_xlnm._FilterDatabase" localSheetId="8" hidden="1">'T05'!$A$1:$J$5</definedName>
    <definedName name="_xlnm._FilterDatabase" localSheetId="7" hidden="1">'T06'!$A$1:$J$4</definedName>
    <definedName name="_xlnm._FilterDatabase" localSheetId="6" hidden="1">'T07'!$A$1:$J$8</definedName>
    <definedName name="_xlnm._FilterDatabase" localSheetId="1" hidden="1">'T12'!$A$1:$J$6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2" l="1"/>
  <c r="H6" i="19"/>
  <c r="H5" i="18"/>
  <c r="H3" i="18"/>
  <c r="H2" i="18"/>
  <c r="H4" i="18"/>
  <c r="F55" i="2" l="1"/>
  <c r="H6" i="18" l="1"/>
  <c r="H7" i="17"/>
  <c r="H3" i="17"/>
  <c r="H4" i="17"/>
  <c r="H5" i="17"/>
  <c r="H6" i="17"/>
  <c r="H2" i="17"/>
  <c r="H4" i="16" l="1"/>
  <c r="F53" i="2" l="1"/>
  <c r="H4" i="15" l="1"/>
  <c r="F52" i="2" l="1"/>
  <c r="H4" i="14" l="1"/>
  <c r="F51" i="2"/>
  <c r="H5" i="13" l="1"/>
  <c r="F50" i="2" l="1"/>
  <c r="H5" i="12" l="1"/>
  <c r="F49" i="2"/>
  <c r="H4" i="11" l="1"/>
  <c r="F48" i="2"/>
  <c r="H5" i="10" l="1"/>
  <c r="H5" i="9"/>
  <c r="H8" i="8"/>
  <c r="F47" i="2"/>
  <c r="F46" i="2" l="1"/>
  <c r="F59" i="2" s="1"/>
  <c r="D31" i="2" l="1"/>
  <c r="E45" i="2"/>
  <c r="C17" i="2" l="1"/>
  <c r="F60" i="2" s="1"/>
</calcChain>
</file>

<file path=xl/sharedStrings.xml><?xml version="1.0" encoding="utf-8"?>
<sst xmlns="http://schemas.openxmlformats.org/spreadsheetml/2006/main" count="454" uniqueCount="106">
  <si>
    <t>Thuế GTGT</t>
  </si>
  <si>
    <t>Ngày hóa đơn</t>
  </si>
  <si>
    <t>Số hóa đơn</t>
  </si>
  <si>
    <t>Diễn giải</t>
  </si>
  <si>
    <t>Ngày tháng</t>
  </si>
  <si>
    <t>Nội dung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</si>
  <si>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</si>
  <si>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</si>
  <si>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</si>
  <si>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</si>
  <si>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</si>
  <si>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Số tiền khách đã thanh toán</t>
  </si>
  <si>
    <t>Hỗ trợ</t>
  </si>
  <si>
    <t>Thành tiền</t>
  </si>
  <si>
    <t>Tổng hỗ trợ</t>
  </si>
  <si>
    <t>CN TCT TM SÀI GÒN – TNHH MTV – SIÊU THỊ SÀI GÒN</t>
  </si>
  <si>
    <t>Số tiền bán hàng (+VAT)</t>
  </si>
  <si>
    <t>00042621</t>
  </si>
  <si>
    <t>00045514</t>
  </si>
  <si>
    <t>00045900</t>
  </si>
  <si>
    <t>00047670</t>
  </si>
  <si>
    <t>00006389</t>
  </si>
  <si>
    <t>Hỗ trợ thẻ KHTT Quý 2.2025</t>
  </si>
  <si>
    <t>T01.2025</t>
  </si>
  <si>
    <t>T02.2025</t>
  </si>
  <si>
    <t>T03.2025</t>
  </si>
  <si>
    <t>T04.2025</t>
  </si>
  <si>
    <t>T05.2025</t>
  </si>
  <si>
    <t>T06.2025</t>
  </si>
  <si>
    <t>T07.2025</t>
  </si>
  <si>
    <t>T08.2025</t>
  </si>
  <si>
    <t>Hàng bán</t>
  </si>
  <si>
    <t>Hàng trả</t>
  </si>
  <si>
    <t>Tổng hàng trả</t>
  </si>
  <si>
    <t>Thanh toán (22,000đ phí CK NCC chịu)</t>
  </si>
  <si>
    <t>Thanh toán (44,000đ phí CK NCC chịu)</t>
  </si>
  <si>
    <t>Ký hiệu HĐ</t>
  </si>
  <si>
    <t>Doanh số bán chưa có thuế GTGT</t>
  </si>
  <si>
    <t>Thuế suất</t>
  </si>
  <si>
    <t>Tên người mua</t>
  </si>
  <si>
    <t>Mã số thuế người mua</t>
  </si>
  <si>
    <t>00001963</t>
  </si>
  <si>
    <t>1C25TNN</t>
  </si>
  <si>
    <t>8%</t>
  </si>
  <si>
    <t>0300100037-004</t>
  </si>
  <si>
    <t>00003611</t>
  </si>
  <si>
    <t>00006648</t>
  </si>
  <si>
    <t>1454</t>
  </si>
  <si>
    <t>1K25TSG</t>
  </si>
  <si>
    <t>Chi phí CT thẻ thành viên</t>
  </si>
  <si>
    <t>00010267</t>
  </si>
  <si>
    <t>00012331</t>
  </si>
  <si>
    <t>00015322</t>
  </si>
  <si>
    <t>00017517</t>
  </si>
  <si>
    <t>00020632</t>
  </si>
  <si>
    <t>00023850</t>
  </si>
  <si>
    <t>00026603</t>
  </si>
  <si>
    <t>4499</t>
  </si>
  <si>
    <t>Hỗ trợ thẻ KHTT Quý 1.2025</t>
  </si>
  <si>
    <t>00029849</t>
  </si>
  <si>
    <t>00033072</t>
  </si>
  <si>
    <t>00035870</t>
  </si>
  <si>
    <t>00040677</t>
  </si>
  <si>
    <t>P-000222002</t>
  </si>
  <si>
    <t>P-000222715</t>
  </si>
  <si>
    <t>P-000223397</t>
  </si>
  <si>
    <t>6403</t>
  </si>
  <si>
    <t>Hàng trả - phiếu HT0009788 - SATRA-004</t>
  </si>
  <si>
    <t>P-000223591</t>
  </si>
  <si>
    <t>P-000224020</t>
  </si>
  <si>
    <t>00050308</t>
  </si>
  <si>
    <t>P-000224523</t>
  </si>
  <si>
    <t>00054490</t>
  </si>
  <si>
    <t>P-000225739</t>
  </si>
  <si>
    <t>00059500</t>
  </si>
  <si>
    <t>P-000226914</t>
  </si>
  <si>
    <t>00063231</t>
  </si>
  <si>
    <t>P-000227563</t>
  </si>
  <si>
    <t>T09.2025</t>
  </si>
  <si>
    <t>Thanh toán</t>
  </si>
  <si>
    <t>00065650</t>
  </si>
  <si>
    <t>P-000228146</t>
  </si>
  <si>
    <t>00069036</t>
  </si>
  <si>
    <t>P-000228886</t>
  </si>
  <si>
    <t>00070436</t>
  </si>
  <si>
    <t>P-000229156</t>
  </si>
  <si>
    <t>8384</t>
  </si>
  <si>
    <t>8760</t>
  </si>
  <si>
    <t>Hỗ trợ trưng bày - Truy thu Q1+2/2025</t>
  </si>
  <si>
    <t>T10.2025</t>
  </si>
  <si>
    <t>Thanh toán (66,000đ phí CK NCC chịu)</t>
  </si>
  <si>
    <t>T11.2025</t>
  </si>
  <si>
    <t>00072914</t>
  </si>
  <si>
    <t>P-000229794</t>
  </si>
  <si>
    <t>00076062</t>
  </si>
  <si>
    <t>P-000230689</t>
  </si>
  <si>
    <t>THEO DÕI CÔNG NỢ / CTY Satra SIÊU THỊ SÀI GÒN - 31/12/2025</t>
  </si>
  <si>
    <t>T12.2025</t>
  </si>
  <si>
    <t>10277</t>
  </si>
  <si>
    <t>Hỗ trợ thẻ KHTT</t>
  </si>
  <si>
    <t>00080202</t>
  </si>
  <si>
    <t>P-000231983</t>
  </si>
  <si>
    <t>00082270</t>
  </si>
  <si>
    <t>P-000232315</t>
  </si>
  <si>
    <t>00088183</t>
  </si>
  <si>
    <t>P-000233230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</si>
</sst>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5" fontId="3" fillId="3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165" fontId="5" fillId="0" borderId="1" xfId="1" applyNumberFormat="1" applyFont="1" applyBorder="1" applyAlignment="1">
      <alignment horizontal="left" vertical="center"/>
    </xf>
    <xf numFmtId="0" fontId="4" fillId="0" borderId="1" xfId="0" applyFont="1" applyBorder="1"/>
    <xf numFmtId="14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165" fontId="6" fillId="3" borderId="1" xfId="1" applyNumberFormat="1" applyFont="1" applyFill="1" applyBorder="1" applyAlignment="1">
      <alignment horizontal="left" vertical="center"/>
    </xf>
    <xf numFmtId="165" fontId="3" fillId="3" borderId="1" xfId="1" applyNumberFormat="1" applyFont="1" applyFill="1" applyBorder="1"/>
    <xf numFmtId="0" fontId="3" fillId="3" borderId="1" xfId="0" applyFont="1" applyFill="1" applyBorder="1"/>
    <xf numFmtId="165" fontId="0" fillId="0" borderId="0" xfId="0" applyNumberFormat="1"/>
    <xf numFmtId="165" fontId="6" fillId="3" borderId="1" xfId="1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/>
    <xf numFmtId="165" fontId="7" fillId="2" borderId="1" xfId="0" applyNumberFormat="1" applyFont="1" applyFill="1" applyBorder="1"/>
    <xf numFmtId="14" fontId="5" fillId="0" borderId="0" xfId="0" quotePrefix="1" applyNumberFormat="1" applyFont="1" applyAlignment="1">
      <alignment horizontal="center" vertical="center"/>
    </xf>
    <xf numFmtId="14" fontId="5" fillId="0" borderId="0" xfId="0" quotePrefix="1" applyNumberFormat="1" applyFont="1" applyAlignment="1">
      <alignment horizontal="left" vertical="center"/>
    </xf>
    <xf numFmtId="165" fontId="5" fillId="0" borderId="0" xfId="1" applyNumberFormat="1" applyFont="1" applyAlignment="1">
      <alignment horizontal="center" vertical="center"/>
    </xf>
    <xf numFmtId="165" fontId="5" fillId="0" borderId="0" xfId="1" applyNumberFormat="1" applyFont="1" applyBorder="1" applyAlignment="1">
      <alignment horizontal="left" vertical="center"/>
    </xf>
    <xf numFmtId="14" fontId="4" fillId="0" borderId="0" xfId="0" applyNumberFormat="1" applyFont="1" applyAlignment="1">
      <alignment horizontal="center"/>
    </xf>
    <xf numFmtId="165" fontId="8" fillId="0" borderId="0" xfId="1" applyNumberFormat="1" applyFont="1" applyAlignment="1">
      <alignment horizontal="center"/>
    </xf>
    <xf numFmtId="165" fontId="5" fillId="0" borderId="0" xfId="1" applyNumberFormat="1" applyFont="1" applyBorder="1" applyAlignment="1">
      <alignment horizontal="right" vertical="center"/>
    </xf>
    <xf numFmtId="165" fontId="4" fillId="0" borderId="0" xfId="0" applyNumberFormat="1" applyFont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 wrapText="1"/>
    </xf>
    <xf numFmtId="14" fontId="9" fillId="4" borderId="5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38" fontId="9" fillId="4" borderId="6" xfId="0" applyNumberFormat="1" applyFont="1" applyFill="1" applyBorder="1" applyAlignment="1">
      <alignment horizontal="center" vertical="center" wrapText="1"/>
    </xf>
    <xf numFmtId="14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38" fontId="10" fillId="0" borderId="7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9" fontId="10" fillId="0" borderId="7" xfId="0" applyNumberFormat="1" applyFont="1" applyBorder="1" applyAlignment="1">
      <alignment horizontal="right" vertical="center"/>
    </xf>
    <xf numFmtId="14" fontId="7" fillId="2" borderId="2" xfId="0" quotePrefix="1" applyNumberFormat="1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14" fontId="3" fillId="3" borderId="2" xfId="0" applyNumberFormat="1" applyFont="1" applyFill="1" applyBorder="1" applyAlignment="1">
      <alignment horizontal="center"/>
    </xf>
    <xf numFmtId="14" fontId="3" fillId="3" borderId="3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4"/>
  <sheetViews>
    <sheetView topLeftCell="A50" workbookViewId="0">
      <selection activeCell="F58" sqref="F58"/>
    </sheetView>
  </sheetViews>
  <sheetFormatPr defaultRowHeight="14.25" x14ac:dyDescent="0.2"/>
  <cols>
    <col min="1" max="1" width="10.625" customWidth="1"/>
    <col min="2" max="2" width="34.375" customWidth="1"/>
    <col min="3" max="3" width="14.25" customWidth="1"/>
    <col min="4" max="4" width="14.125" customWidth="1"/>
    <col min="5" max="5" width="13.25" customWidth="1"/>
    <col min="6" max="6" width="16.875" customWidth="1"/>
    <col min="7" max="8" width="12.75" bestFit="1" customWidth="1"/>
    <col min="9" max="9" width="11.625" bestFit="1" customWidth="1"/>
  </cols>
  <sheetData>
    <row r="1" spans="1:8" ht="19.5" x14ac:dyDescent="0.3">
      <c r="A1" s="43" t="s">
        <v>96</v>
      </c>
      <c r="B1" s="43"/>
      <c r="C1" s="43"/>
      <c r="D1" s="43"/>
      <c r="E1" s="43"/>
      <c r="F1" s="43"/>
    </row>
    <row r="2" spans="1:8" ht="38.25" customHeight="1" x14ac:dyDescent="0.2">
      <c r="A2" s="1" t="s">
        <v>4</v>
      </c>
      <c r="B2" s="2" t="s">
        <v>5</v>
      </c>
      <c r="C2" s="3" t="s">
        <v>16</v>
      </c>
      <c r="D2" s="2" t="s">
        <v>6</v>
      </c>
      <c r="E2" s="2" t="s">
        <v>12</v>
      </c>
      <c r="F2" s="2" t="s">
        <v>11</v>
      </c>
      <c r="G2" s="4"/>
      <c r="H2" s="4"/>
    </row>
    <row r="3" spans="1:8" ht="15.75" x14ac:dyDescent="0.2">
      <c r="A3" s="5"/>
      <c r="B3" s="6" t="s">
        <v>7</v>
      </c>
      <c r="C3" s="31">
        <v>10636429</v>
      </c>
      <c r="D3" s="6"/>
      <c r="E3" s="6"/>
      <c r="F3" s="6"/>
      <c r="G3" s="30"/>
      <c r="H3" s="4"/>
    </row>
    <row r="4" spans="1:8" ht="15.75" x14ac:dyDescent="0.25">
      <c r="A4" s="7" t="s">
        <v>23</v>
      </c>
      <c r="B4" s="8" t="s">
        <v>31</v>
      </c>
      <c r="C4" s="9">
        <v>12611442</v>
      </c>
      <c r="D4" s="9"/>
      <c r="E4" s="10"/>
      <c r="F4" s="10"/>
      <c r="H4" s="4"/>
    </row>
    <row r="5" spans="1:8" ht="15.75" x14ac:dyDescent="0.25">
      <c r="A5" s="7" t="s">
        <v>24</v>
      </c>
      <c r="B5" s="8" t="s">
        <v>31</v>
      </c>
      <c r="C5" s="9">
        <v>3751061</v>
      </c>
      <c r="D5" s="9"/>
      <c r="E5" s="10"/>
      <c r="F5" s="10"/>
      <c r="H5" s="4"/>
    </row>
    <row r="6" spans="1:8" ht="15.75" x14ac:dyDescent="0.25">
      <c r="A6" s="7" t="s">
        <v>25</v>
      </c>
      <c r="B6" s="8" t="s">
        <v>31</v>
      </c>
      <c r="C6" s="9">
        <v>3816889</v>
      </c>
      <c r="D6" s="9"/>
      <c r="E6" s="10"/>
      <c r="F6" s="10"/>
      <c r="H6" s="4"/>
    </row>
    <row r="7" spans="1:8" ht="15.75" x14ac:dyDescent="0.25">
      <c r="A7" s="7" t="s">
        <v>26</v>
      </c>
      <c r="B7" s="8" t="s">
        <v>31</v>
      </c>
      <c r="C7" s="9">
        <v>7000850</v>
      </c>
      <c r="D7" s="9"/>
      <c r="E7" s="10"/>
      <c r="F7" s="10"/>
      <c r="H7" s="4"/>
    </row>
    <row r="8" spans="1:8" ht="15.75" x14ac:dyDescent="0.25">
      <c r="A8" s="7" t="s">
        <v>27</v>
      </c>
      <c r="B8" s="8" t="s">
        <v>31</v>
      </c>
      <c r="C8" s="9">
        <v>4105043</v>
      </c>
      <c r="D8" s="9"/>
      <c r="E8" s="10"/>
      <c r="F8" s="10"/>
      <c r="H8" s="4"/>
    </row>
    <row r="9" spans="1:8" ht="15.75" x14ac:dyDescent="0.25">
      <c r="A9" s="7" t="s">
        <v>28</v>
      </c>
      <c r="B9" s="8" t="s">
        <v>31</v>
      </c>
      <c r="C9" s="9">
        <v>4201688</v>
      </c>
      <c r="D9" s="9"/>
      <c r="E9" s="10"/>
      <c r="F9" s="10"/>
      <c r="H9" s="4"/>
    </row>
    <row r="10" spans="1:8" ht="15.75" x14ac:dyDescent="0.25">
      <c r="A10" s="7" t="s">
        <v>29</v>
      </c>
      <c r="B10" s="8" t="s">
        <v>31</v>
      </c>
      <c r="C10" s="9">
        <v>9055738</v>
      </c>
      <c r="D10" s="9"/>
      <c r="E10" s="10"/>
      <c r="F10" s="10"/>
      <c r="H10" s="4"/>
    </row>
    <row r="11" spans="1:8" ht="15.75" x14ac:dyDescent="0.25">
      <c r="A11" s="7" t="s">
        <v>30</v>
      </c>
      <c r="B11" s="8" t="s">
        <v>31</v>
      </c>
      <c r="C11" s="9">
        <v>4016756</v>
      </c>
      <c r="D11" s="9"/>
      <c r="E11" s="10"/>
      <c r="F11" s="10"/>
      <c r="H11" s="4"/>
    </row>
    <row r="12" spans="1:8" ht="15.75" x14ac:dyDescent="0.25">
      <c r="A12" s="7" t="s">
        <v>78</v>
      </c>
      <c r="B12" s="8" t="s">
        <v>31</v>
      </c>
      <c r="C12" s="9">
        <v>4675597</v>
      </c>
      <c r="D12" s="9"/>
      <c r="E12" s="10"/>
      <c r="F12" s="10"/>
      <c r="H12" s="4"/>
    </row>
    <row r="13" spans="1:8" ht="15.75" x14ac:dyDescent="0.25">
      <c r="A13" s="7" t="s">
        <v>89</v>
      </c>
      <c r="B13" s="8" t="s">
        <v>31</v>
      </c>
      <c r="C13" s="9">
        <v>3689496</v>
      </c>
      <c r="D13" s="9"/>
      <c r="E13" s="10"/>
      <c r="F13" s="10"/>
      <c r="H13" s="4"/>
    </row>
    <row r="14" spans="1:8" ht="15.75" x14ac:dyDescent="0.25">
      <c r="A14" s="13" t="s">
        <v>91</v>
      </c>
      <c r="B14" s="8" t="s">
        <v>31</v>
      </c>
      <c r="C14" s="9">
        <v>4762679</v>
      </c>
      <c r="D14" s="9"/>
      <c r="E14" s="10"/>
      <c r="F14" s="10"/>
      <c r="H14" s="4"/>
    </row>
    <row r="15" spans="1:8" ht="15.75" x14ac:dyDescent="0.25">
      <c r="A15" s="13" t="s">
        <v>97</v>
      </c>
      <c r="B15" s="8" t="s">
        <v>31</v>
      </c>
      <c r="C15" s="9">
        <v>6980781</v>
      </c>
      <c r="D15" s="9"/>
      <c r="E15" s="10"/>
      <c r="F15" s="10"/>
      <c r="H15" s="4"/>
    </row>
    <row r="16" spans="1:8" ht="15.75" x14ac:dyDescent="0.25">
      <c r="A16" s="7"/>
      <c r="B16" s="14"/>
      <c r="C16" s="9"/>
      <c r="D16" s="11"/>
      <c r="E16" s="10"/>
      <c r="F16" s="12"/>
    </row>
    <row r="17" spans="1:9" ht="15.75" x14ac:dyDescent="0.25">
      <c r="A17" s="44" t="s">
        <v>8</v>
      </c>
      <c r="B17" s="45"/>
      <c r="C17" s="15">
        <f>SUM(C4:C16)</f>
        <v>68668020</v>
      </c>
      <c r="D17" s="15"/>
      <c r="E17" s="17"/>
      <c r="F17" s="18"/>
      <c r="H17" s="19"/>
      <c r="I17" s="19"/>
    </row>
    <row r="18" spans="1:9" ht="15.75" x14ac:dyDescent="0.25">
      <c r="A18" s="7" t="s">
        <v>23</v>
      </c>
      <c r="B18" s="14" t="s">
        <v>32</v>
      </c>
      <c r="C18" s="9"/>
      <c r="D18" s="9">
        <v>0</v>
      </c>
      <c r="E18" s="10"/>
      <c r="F18" s="12"/>
    </row>
    <row r="19" spans="1:9" ht="15.75" x14ac:dyDescent="0.25">
      <c r="A19" s="7" t="s">
        <v>24</v>
      </c>
      <c r="B19" s="14" t="s">
        <v>32</v>
      </c>
      <c r="C19" s="9"/>
      <c r="D19" s="9">
        <v>0</v>
      </c>
      <c r="E19" s="10"/>
      <c r="F19" s="12"/>
    </row>
    <row r="20" spans="1:9" ht="15.75" x14ac:dyDescent="0.25">
      <c r="A20" s="7" t="s">
        <v>25</v>
      </c>
      <c r="B20" s="14" t="s">
        <v>32</v>
      </c>
      <c r="C20" s="9"/>
      <c r="D20" s="9">
        <v>0</v>
      </c>
      <c r="E20" s="10"/>
      <c r="F20" s="12"/>
    </row>
    <row r="21" spans="1:9" ht="15.75" x14ac:dyDescent="0.25">
      <c r="A21" s="7" t="s">
        <v>26</v>
      </c>
      <c r="B21" s="14" t="s">
        <v>32</v>
      </c>
      <c r="C21" s="9"/>
      <c r="D21" s="9">
        <v>0</v>
      </c>
      <c r="E21" s="10"/>
      <c r="F21" s="12"/>
    </row>
    <row r="22" spans="1:9" ht="15.75" x14ac:dyDescent="0.25">
      <c r="A22" s="7" t="s">
        <v>27</v>
      </c>
      <c r="B22" s="14" t="s">
        <v>32</v>
      </c>
      <c r="C22" s="9"/>
      <c r="D22" s="9">
        <v>0</v>
      </c>
      <c r="E22" s="10"/>
      <c r="F22" s="12"/>
    </row>
    <row r="23" spans="1:9" ht="15.75" x14ac:dyDescent="0.25">
      <c r="A23" s="7" t="s">
        <v>28</v>
      </c>
      <c r="B23" s="14" t="s">
        <v>32</v>
      </c>
      <c r="C23" s="9"/>
      <c r="D23" s="9">
        <v>0</v>
      </c>
      <c r="E23" s="10"/>
      <c r="F23" s="12"/>
    </row>
    <row r="24" spans="1:9" ht="15.75" x14ac:dyDescent="0.25">
      <c r="A24" s="7" t="s">
        <v>29</v>
      </c>
      <c r="B24" s="14" t="s">
        <v>32</v>
      </c>
      <c r="C24" s="9"/>
      <c r="D24" s="9">
        <v>694688</v>
      </c>
      <c r="E24" s="10"/>
      <c r="F24" s="12"/>
    </row>
    <row r="25" spans="1:9" ht="15.75" x14ac:dyDescent="0.25">
      <c r="A25" s="7" t="s">
        <v>30</v>
      </c>
      <c r="B25" s="14" t="s">
        <v>32</v>
      </c>
      <c r="C25" s="9"/>
      <c r="D25" s="9">
        <v>0</v>
      </c>
      <c r="E25" s="10"/>
      <c r="F25" s="12"/>
    </row>
    <row r="26" spans="1:9" ht="15.75" x14ac:dyDescent="0.25">
      <c r="A26" s="7" t="s">
        <v>78</v>
      </c>
      <c r="B26" s="14" t="s">
        <v>32</v>
      </c>
      <c r="C26" s="9"/>
      <c r="D26" s="9">
        <v>0</v>
      </c>
      <c r="E26" s="10"/>
      <c r="F26" s="12"/>
    </row>
    <row r="27" spans="1:9" ht="15.75" x14ac:dyDescent="0.25">
      <c r="A27" s="7" t="s">
        <v>89</v>
      </c>
      <c r="B27" s="14" t="s">
        <v>32</v>
      </c>
      <c r="C27" s="9"/>
      <c r="D27" s="9">
        <v>0</v>
      </c>
      <c r="E27" s="10"/>
      <c r="F27" s="12"/>
    </row>
    <row r="28" spans="1:9" ht="15.75" x14ac:dyDescent="0.25">
      <c r="A28" s="7" t="s">
        <v>91</v>
      </c>
      <c r="B28" s="8" t="s">
        <v>32</v>
      </c>
      <c r="C28" s="9"/>
      <c r="D28" s="9">
        <v>734925</v>
      </c>
      <c r="E28" s="10"/>
      <c r="F28" s="12"/>
    </row>
    <row r="29" spans="1:9" ht="15.75" x14ac:dyDescent="0.25">
      <c r="A29" s="7" t="s">
        <v>97</v>
      </c>
      <c r="B29" s="8" t="s">
        <v>32</v>
      </c>
      <c r="C29" s="9"/>
      <c r="D29" s="9">
        <v>0</v>
      </c>
      <c r="E29" s="10"/>
      <c r="F29" s="12"/>
    </row>
    <row r="30" spans="1:9" ht="15.75" x14ac:dyDescent="0.25">
      <c r="A30" s="7"/>
      <c r="B30" s="14"/>
      <c r="C30" s="9"/>
      <c r="D30" s="9"/>
      <c r="E30" s="10"/>
      <c r="F30" s="12"/>
    </row>
    <row r="31" spans="1:9" ht="15.75" x14ac:dyDescent="0.25">
      <c r="A31" s="44" t="s">
        <v>33</v>
      </c>
      <c r="B31" s="45"/>
      <c r="C31" s="15"/>
      <c r="D31" s="15">
        <f>SUM(D18:D30)</f>
        <v>1429613</v>
      </c>
      <c r="E31" s="15"/>
      <c r="F31" s="18"/>
    </row>
    <row r="32" spans="1:9" ht="15.75" x14ac:dyDescent="0.25">
      <c r="A32" s="7" t="s">
        <v>23</v>
      </c>
      <c r="B32" s="14" t="s">
        <v>12</v>
      </c>
      <c r="C32" s="9"/>
      <c r="D32" s="9"/>
      <c r="E32" s="10">
        <v>0</v>
      </c>
      <c r="F32" s="12"/>
    </row>
    <row r="33" spans="1:6" ht="15.75" x14ac:dyDescent="0.25">
      <c r="A33" s="7" t="s">
        <v>24</v>
      </c>
      <c r="B33" s="14" t="s">
        <v>12</v>
      </c>
      <c r="C33" s="9"/>
      <c r="D33" s="9"/>
      <c r="E33" s="10">
        <v>491219</v>
      </c>
      <c r="F33" s="12"/>
    </row>
    <row r="34" spans="1:6" ht="15.75" x14ac:dyDescent="0.25">
      <c r="A34" s="7" t="s">
        <v>25</v>
      </c>
      <c r="B34" s="14" t="s">
        <v>12</v>
      </c>
      <c r="C34" s="9"/>
      <c r="D34" s="9"/>
      <c r="E34" s="10">
        <v>0</v>
      </c>
      <c r="F34" s="12"/>
    </row>
    <row r="35" spans="1:6" ht="15.75" x14ac:dyDescent="0.25">
      <c r="A35" s="7" t="s">
        <v>26</v>
      </c>
      <c r="B35" s="14" t="s">
        <v>12</v>
      </c>
      <c r="C35" s="9"/>
      <c r="D35" s="9"/>
      <c r="E35" s="10">
        <v>0</v>
      </c>
      <c r="F35" s="12"/>
    </row>
    <row r="36" spans="1:6" ht="15.75" x14ac:dyDescent="0.25">
      <c r="A36" s="7" t="s">
        <v>27</v>
      </c>
      <c r="B36" s="14" t="s">
        <v>12</v>
      </c>
      <c r="C36" s="9"/>
      <c r="D36" s="9"/>
      <c r="E36" s="10">
        <v>1541480</v>
      </c>
      <c r="F36" s="12"/>
    </row>
    <row r="37" spans="1:6" ht="15.75" x14ac:dyDescent="0.25">
      <c r="A37" s="7" t="s">
        <v>28</v>
      </c>
      <c r="B37" s="14" t="s">
        <v>12</v>
      </c>
      <c r="C37" s="9"/>
      <c r="D37" s="9"/>
      <c r="E37" s="10">
        <v>0</v>
      </c>
      <c r="F37" s="12"/>
    </row>
    <row r="38" spans="1:6" ht="15.75" x14ac:dyDescent="0.25">
      <c r="A38" s="7" t="s">
        <v>29</v>
      </c>
      <c r="B38" s="14" t="s">
        <v>12</v>
      </c>
      <c r="C38" s="9"/>
      <c r="D38" s="9"/>
      <c r="E38" s="10">
        <v>1169330</v>
      </c>
      <c r="F38" s="12"/>
    </row>
    <row r="39" spans="1:6" ht="15.75" x14ac:dyDescent="0.25">
      <c r="A39" s="7" t="s">
        <v>30</v>
      </c>
      <c r="B39" s="14" t="s">
        <v>12</v>
      </c>
      <c r="C39" s="9"/>
      <c r="D39" s="9"/>
      <c r="E39" s="10">
        <v>0</v>
      </c>
      <c r="F39" s="12"/>
    </row>
    <row r="40" spans="1:6" ht="15.75" x14ac:dyDescent="0.25">
      <c r="A40" s="7" t="s">
        <v>78</v>
      </c>
      <c r="B40" s="14" t="s">
        <v>12</v>
      </c>
      <c r="C40" s="9"/>
      <c r="D40" s="9"/>
      <c r="E40" s="10">
        <v>0</v>
      </c>
      <c r="F40" s="12"/>
    </row>
    <row r="41" spans="1:6" ht="15.75" x14ac:dyDescent="0.25">
      <c r="A41" s="7" t="s">
        <v>89</v>
      </c>
      <c r="B41" s="14" t="s">
        <v>12</v>
      </c>
      <c r="C41" s="9"/>
      <c r="D41" s="9"/>
      <c r="E41" s="10">
        <v>1436475</v>
      </c>
      <c r="F41" s="12"/>
    </row>
    <row r="42" spans="1:6" ht="15.75" x14ac:dyDescent="0.25">
      <c r="A42" s="7" t="s">
        <v>91</v>
      </c>
      <c r="B42" s="14" t="s">
        <v>12</v>
      </c>
      <c r="C42" s="9"/>
      <c r="D42" s="9"/>
      <c r="E42" s="10">
        <v>291332</v>
      </c>
      <c r="F42" s="12"/>
    </row>
    <row r="43" spans="1:6" ht="15.75" x14ac:dyDescent="0.25">
      <c r="A43" s="7" t="s">
        <v>97</v>
      </c>
      <c r="B43" s="14" t="s">
        <v>12</v>
      </c>
      <c r="C43" s="9"/>
      <c r="D43" s="9"/>
      <c r="E43" s="10">
        <v>317932</v>
      </c>
      <c r="F43" s="12"/>
    </row>
    <row r="44" spans="1:6" ht="15.75" x14ac:dyDescent="0.25">
      <c r="A44" s="7"/>
      <c r="B44" s="14"/>
      <c r="C44" s="9"/>
      <c r="D44" s="9"/>
      <c r="E44" s="10"/>
      <c r="F44" s="12"/>
    </row>
    <row r="45" spans="1:6" ht="15.75" x14ac:dyDescent="0.25">
      <c r="A45" s="44" t="s">
        <v>14</v>
      </c>
      <c r="B45" s="45"/>
      <c r="C45" s="15"/>
      <c r="D45" s="15"/>
      <c r="E45" s="15">
        <f>SUM(E32:E44)</f>
        <v>5247768</v>
      </c>
      <c r="F45" s="18"/>
    </row>
    <row r="46" spans="1:6" ht="15.75" x14ac:dyDescent="0.25">
      <c r="A46" s="7" t="s">
        <v>23</v>
      </c>
      <c r="B46" s="8" t="s">
        <v>34</v>
      </c>
      <c r="C46" s="9"/>
      <c r="D46" s="9"/>
      <c r="E46" s="10"/>
      <c r="F46" s="10">
        <f>3183641+22000</f>
        <v>3205641</v>
      </c>
    </row>
    <row r="47" spans="1:6" ht="15.75" x14ac:dyDescent="0.25">
      <c r="A47" s="7" t="s">
        <v>24</v>
      </c>
      <c r="B47" s="8" t="s">
        <v>35</v>
      </c>
      <c r="C47" s="9"/>
      <c r="D47" s="9"/>
      <c r="E47" s="10"/>
      <c r="F47" s="10">
        <f>11278148+44000</f>
        <v>11322148</v>
      </c>
    </row>
    <row r="48" spans="1:6" ht="15.75" x14ac:dyDescent="0.25">
      <c r="A48" s="7" t="s">
        <v>25</v>
      </c>
      <c r="B48" s="8" t="s">
        <v>34</v>
      </c>
      <c r="C48" s="9"/>
      <c r="D48" s="9"/>
      <c r="E48" s="10"/>
      <c r="F48" s="10">
        <f>2238124+22000</f>
        <v>2260124</v>
      </c>
    </row>
    <row r="49" spans="1:9" ht="15.75" x14ac:dyDescent="0.25">
      <c r="A49" s="7" t="s">
        <v>26</v>
      </c>
      <c r="B49" s="8" t="s">
        <v>34</v>
      </c>
      <c r="C49" s="9"/>
      <c r="D49" s="9"/>
      <c r="E49" s="10"/>
      <c r="F49" s="10">
        <f>8206763+22000</f>
        <v>8228763</v>
      </c>
    </row>
    <row r="50" spans="1:9" ht="15.75" x14ac:dyDescent="0.25">
      <c r="A50" s="7" t="s">
        <v>27</v>
      </c>
      <c r="B50" s="8" t="s">
        <v>35</v>
      </c>
      <c r="C50" s="9"/>
      <c r="D50" s="9"/>
      <c r="E50" s="10"/>
      <c r="F50" s="10">
        <f>5114085+44000</f>
        <v>5158085</v>
      </c>
    </row>
    <row r="51" spans="1:9" ht="15.75" x14ac:dyDescent="0.25">
      <c r="A51" s="7" t="s">
        <v>28</v>
      </c>
      <c r="B51" s="8" t="s">
        <v>35</v>
      </c>
      <c r="C51" s="9"/>
      <c r="D51" s="9"/>
      <c r="E51" s="10"/>
      <c r="F51" s="10">
        <f>4061043+44000</f>
        <v>4105043</v>
      </c>
    </row>
    <row r="52" spans="1:9" ht="15.75" x14ac:dyDescent="0.25">
      <c r="A52" s="7" t="s">
        <v>29</v>
      </c>
      <c r="B52" s="8" t="s">
        <v>35</v>
      </c>
      <c r="C52" s="9"/>
      <c r="D52" s="9"/>
      <c r="E52" s="10"/>
      <c r="F52" s="10">
        <f>3401189+44000</f>
        <v>3445189</v>
      </c>
    </row>
    <row r="53" spans="1:9" ht="15.75" x14ac:dyDescent="0.25">
      <c r="A53" s="7" t="s">
        <v>30</v>
      </c>
      <c r="B53" s="8" t="s">
        <v>35</v>
      </c>
      <c r="C53" s="9"/>
      <c r="D53" s="9"/>
      <c r="E53" s="10"/>
      <c r="F53" s="10">
        <f>8005536+44000</f>
        <v>8049536</v>
      </c>
    </row>
    <row r="54" spans="1:9" ht="15.75" x14ac:dyDescent="0.25">
      <c r="A54" s="13" t="s">
        <v>78</v>
      </c>
      <c r="B54" s="8" t="s">
        <v>79</v>
      </c>
      <c r="C54" s="9"/>
      <c r="D54" s="9"/>
      <c r="E54" s="10"/>
      <c r="F54" s="10">
        <v>0</v>
      </c>
    </row>
    <row r="55" spans="1:9" ht="15.75" x14ac:dyDescent="0.25">
      <c r="A55" s="13" t="s">
        <v>89</v>
      </c>
      <c r="B55" s="8" t="s">
        <v>90</v>
      </c>
      <c r="C55" s="9"/>
      <c r="D55" s="9"/>
      <c r="E55" s="10"/>
      <c r="F55" s="10">
        <f>8626353+66000</f>
        <v>8692353</v>
      </c>
      <c r="H55" s="19"/>
    </row>
    <row r="56" spans="1:9" ht="15.75" x14ac:dyDescent="0.25">
      <c r="A56" s="13" t="s">
        <v>91</v>
      </c>
      <c r="B56" s="8" t="s">
        <v>79</v>
      </c>
      <c r="C56" s="9"/>
      <c r="D56" s="9"/>
      <c r="E56" s="10"/>
      <c r="F56" s="10">
        <v>0</v>
      </c>
      <c r="H56" s="19"/>
    </row>
    <row r="57" spans="1:9" ht="15.75" x14ac:dyDescent="0.25">
      <c r="A57" s="13" t="s">
        <v>97</v>
      </c>
      <c r="B57" s="8" t="s">
        <v>79</v>
      </c>
      <c r="C57" s="9"/>
      <c r="D57" s="9"/>
      <c r="E57" s="10"/>
      <c r="F57" s="10">
        <f>5989543+3290417</f>
        <v>9279960</v>
      </c>
      <c r="H57" s="19"/>
    </row>
    <row r="58" spans="1:9" ht="15.75" x14ac:dyDescent="0.25">
      <c r="A58" s="13"/>
      <c r="B58" s="8"/>
      <c r="C58" s="9"/>
      <c r="D58" s="9"/>
      <c r="E58" s="10"/>
      <c r="F58" s="10"/>
    </row>
    <row r="59" spans="1:9" ht="15.75" x14ac:dyDescent="0.25">
      <c r="A59" s="44" t="s">
        <v>9</v>
      </c>
      <c r="B59" s="45"/>
      <c r="C59" s="20"/>
      <c r="D59" s="16"/>
      <c r="E59" s="18"/>
      <c r="F59" s="21">
        <f>SUM(F46:F58)</f>
        <v>63746842</v>
      </c>
    </row>
    <row r="60" spans="1:9" ht="15.75" x14ac:dyDescent="0.25">
      <c r="A60" s="40" t="s">
        <v>10</v>
      </c>
      <c r="B60" s="41"/>
      <c r="C60" s="41"/>
      <c r="D60" s="41"/>
      <c r="E60" s="42"/>
      <c r="F60" s="22">
        <f>+C3+C17-D31-E45-F59</f>
        <v>8880226</v>
      </c>
      <c r="I60" s="19"/>
    </row>
    <row r="61" spans="1:9" ht="15.75" x14ac:dyDescent="0.2">
      <c r="A61" s="23"/>
      <c r="B61" s="24"/>
      <c r="C61" s="25"/>
      <c r="D61" s="26"/>
    </row>
    <row r="62" spans="1:9" ht="15.75" x14ac:dyDescent="0.2">
      <c r="A62" s="23"/>
      <c r="B62" s="24"/>
      <c r="C62" s="25"/>
      <c r="D62" s="26"/>
    </row>
    <row r="63" spans="1:9" ht="15.75" x14ac:dyDescent="0.2">
      <c r="A63" s="23"/>
      <c r="B63" s="24"/>
      <c r="C63" s="25"/>
      <c r="D63" s="26"/>
    </row>
    <row r="64" spans="1:9" ht="15.75" x14ac:dyDescent="0.25">
      <c r="A64" s="27"/>
      <c r="C64" s="28"/>
      <c r="D64" s="29"/>
    </row>
  </sheetData>
  <mergeCells count="6">
    <mergeCell ref="A60:E60"/>
    <mergeCell ref="A1:F1"/>
    <mergeCell ref="A17:B17"/>
    <mergeCell ref="A45:B45"/>
    <mergeCell ref="A59:B59"/>
    <mergeCell ref="A31:B3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41.625" bestFit="1" customWidth="1"/>
    <col min="5" max="5" width="9.625" bestFit="1" customWidth="1"/>
    <col min="6" max="6" width="7.875" bestFit="1" customWidth="1"/>
    <col min="7" max="7" width="8.25" bestFit="1" customWidth="1"/>
    <col min="8" max="8" width="10" bestFit="1" customWidth="1"/>
    <col min="9" max="9" width="41.625" bestFit="1" customWidth="1"/>
    <col min="10" max="10" width="12.625" bestFit="1" customWidth="1"/>
  </cols>
  <sheetData>
    <row r="1" spans="1:10" ht="31.5" x14ac:dyDescent="0.2">
      <c r="A1" s="32" t="s">
        <v>1</v>
      </c>
      <c r="B1" s="33" t="s">
        <v>2</v>
      </c>
      <c r="C1" s="33" t="s">
        <v>36</v>
      </c>
      <c r="D1" s="33" t="s">
        <v>3</v>
      </c>
      <c r="E1" s="34" t="s">
        <v>37</v>
      </c>
      <c r="F1" s="33" t="s">
        <v>38</v>
      </c>
      <c r="G1" s="34" t="s">
        <v>0</v>
      </c>
      <c r="H1" s="34" t="s">
        <v>13</v>
      </c>
      <c r="I1" s="33" t="s">
        <v>39</v>
      </c>
      <c r="J1" s="33" t="s">
        <v>40</v>
      </c>
    </row>
    <row r="2" spans="1:10" x14ac:dyDescent="0.2">
      <c r="A2" s="35">
        <v>45748</v>
      </c>
      <c r="B2" s="36" t="s">
        <v>54</v>
      </c>
      <c r="C2" s="36" t="s">
        <v>42</v>
      </c>
      <c r="D2" s="36" t="s">
        <v>15</v>
      </c>
      <c r="E2" s="37">
        <v>2564924</v>
      </c>
      <c r="F2" s="38" t="s">
        <v>43</v>
      </c>
      <c r="G2" s="37">
        <v>205194</v>
      </c>
      <c r="H2" s="37">
        <v>2770118</v>
      </c>
      <c r="I2" s="36" t="s">
        <v>15</v>
      </c>
      <c r="J2" s="36" t="s">
        <v>44</v>
      </c>
    </row>
    <row r="3" spans="1:10" x14ac:dyDescent="0.2">
      <c r="A3" s="35">
        <v>45763</v>
      </c>
      <c r="B3" s="36" t="s">
        <v>55</v>
      </c>
      <c r="C3" s="36" t="s">
        <v>42</v>
      </c>
      <c r="D3" s="36" t="s">
        <v>15</v>
      </c>
      <c r="E3" s="37">
        <v>1297232</v>
      </c>
      <c r="F3" s="38" t="s">
        <v>43</v>
      </c>
      <c r="G3" s="37">
        <v>103779</v>
      </c>
      <c r="H3" s="37">
        <v>1401011</v>
      </c>
      <c r="I3" s="36" t="s">
        <v>15</v>
      </c>
      <c r="J3" s="36" t="s">
        <v>44</v>
      </c>
    </row>
    <row r="4" spans="1:10" x14ac:dyDescent="0.2">
      <c r="A4" s="35">
        <v>45773</v>
      </c>
      <c r="B4" s="36" t="s">
        <v>56</v>
      </c>
      <c r="C4" s="36" t="s">
        <v>42</v>
      </c>
      <c r="D4" s="36" t="s">
        <v>15</v>
      </c>
      <c r="E4" s="37">
        <v>2620112</v>
      </c>
      <c r="F4" s="38" t="s">
        <v>43</v>
      </c>
      <c r="G4" s="37">
        <v>209609</v>
      </c>
      <c r="H4" s="37">
        <v>2829721</v>
      </c>
      <c r="I4" s="36" t="s">
        <v>15</v>
      </c>
      <c r="J4" s="36" t="s">
        <v>44</v>
      </c>
    </row>
    <row r="5" spans="1:10" x14ac:dyDescent="0.2">
      <c r="H5" s="37">
        <f>SUM(H2:H4)</f>
        <v>7000850</v>
      </c>
    </row>
  </sheetData>
  <autoFilter ref="A1:J5" xr:uid="{00000000-0009-0000-0000-000006000000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41.625" bestFit="1" customWidth="1"/>
    <col min="5" max="5" width="9.625" bestFit="1" customWidth="1"/>
    <col min="6" max="6" width="7.875" bestFit="1" customWidth="1"/>
    <col min="7" max="7" width="8.25" bestFit="1" customWidth="1"/>
    <col min="8" max="8" width="10" bestFit="1" customWidth="1"/>
    <col min="9" max="9" width="41.625" bestFit="1" customWidth="1"/>
    <col min="10" max="10" width="12.625" bestFit="1" customWidth="1"/>
  </cols>
  <sheetData>
    <row r="1" spans="1:10" ht="31.5" x14ac:dyDescent="0.2">
      <c r="A1" s="32" t="s">
        <v>1</v>
      </c>
      <c r="B1" s="33" t="s">
        <v>2</v>
      </c>
      <c r="C1" s="33" t="s">
        <v>36</v>
      </c>
      <c r="D1" s="33" t="s">
        <v>3</v>
      </c>
      <c r="E1" s="34" t="s">
        <v>37</v>
      </c>
      <c r="F1" s="33" t="s">
        <v>38</v>
      </c>
      <c r="G1" s="34" t="s">
        <v>0</v>
      </c>
      <c r="H1" s="34" t="s">
        <v>13</v>
      </c>
      <c r="I1" s="33" t="s">
        <v>39</v>
      </c>
      <c r="J1" s="33" t="s">
        <v>40</v>
      </c>
    </row>
    <row r="2" spans="1:10" x14ac:dyDescent="0.2">
      <c r="A2" s="35">
        <v>45723</v>
      </c>
      <c r="B2" s="36" t="s">
        <v>52</v>
      </c>
      <c r="C2" s="36" t="s">
        <v>42</v>
      </c>
      <c r="D2" s="36" t="s">
        <v>15</v>
      </c>
      <c r="E2" s="37">
        <v>2202692</v>
      </c>
      <c r="F2" s="38" t="s">
        <v>43</v>
      </c>
      <c r="G2" s="37">
        <v>176215</v>
      </c>
      <c r="H2" s="37">
        <v>2378907</v>
      </c>
      <c r="I2" s="36" t="s">
        <v>15</v>
      </c>
      <c r="J2" s="36" t="s">
        <v>44</v>
      </c>
    </row>
    <row r="3" spans="1:10" x14ac:dyDescent="0.2">
      <c r="A3" s="35">
        <v>45735</v>
      </c>
      <c r="B3" s="36" t="s">
        <v>53</v>
      </c>
      <c r="C3" s="36" t="s">
        <v>42</v>
      </c>
      <c r="D3" s="36" t="s">
        <v>15</v>
      </c>
      <c r="E3" s="37">
        <v>1331465</v>
      </c>
      <c r="F3" s="38" t="s">
        <v>43</v>
      </c>
      <c r="G3" s="37">
        <v>106517</v>
      </c>
      <c r="H3" s="37">
        <v>1437982</v>
      </c>
      <c r="I3" s="36" t="s">
        <v>15</v>
      </c>
      <c r="J3" s="36" t="s">
        <v>44</v>
      </c>
    </row>
    <row r="4" spans="1:10" x14ac:dyDescent="0.2">
      <c r="H4" s="37">
        <f>SUM(H2:H3)</f>
        <v>3816889</v>
      </c>
    </row>
  </sheetData>
  <autoFilter ref="A1:J4" xr:uid="{00000000-0009-0000-0000-000007000000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"/>
  <sheetViews>
    <sheetView workbookViewId="0">
      <selection activeCell="A4" sqref="A4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41.625" bestFit="1" customWidth="1"/>
    <col min="5" max="5" width="9.625" bestFit="1" customWidth="1"/>
    <col min="6" max="6" width="7.875" bestFit="1" customWidth="1"/>
    <col min="7" max="7" width="8.25" bestFit="1" customWidth="1"/>
    <col min="8" max="8" width="10" bestFit="1" customWidth="1"/>
    <col min="9" max="9" width="41.625" bestFit="1" customWidth="1"/>
    <col min="10" max="10" width="12.625" bestFit="1" customWidth="1"/>
  </cols>
  <sheetData>
    <row r="1" spans="1:10" ht="31.5" x14ac:dyDescent="0.2">
      <c r="A1" s="32" t="s">
        <v>1</v>
      </c>
      <c r="B1" s="33" t="s">
        <v>2</v>
      </c>
      <c r="C1" s="33" t="s">
        <v>36</v>
      </c>
      <c r="D1" s="33" t="s">
        <v>3</v>
      </c>
      <c r="E1" s="34" t="s">
        <v>37</v>
      </c>
      <c r="F1" s="33" t="s">
        <v>38</v>
      </c>
      <c r="G1" s="34" t="s">
        <v>0</v>
      </c>
      <c r="H1" s="34" t="s">
        <v>13</v>
      </c>
      <c r="I1" s="33" t="s">
        <v>39</v>
      </c>
      <c r="J1" s="33" t="s">
        <v>40</v>
      </c>
    </row>
    <row r="2" spans="1:10" x14ac:dyDescent="0.2">
      <c r="A2" s="35">
        <v>45696</v>
      </c>
      <c r="B2" s="36" t="s">
        <v>47</v>
      </c>
      <c r="C2" s="36" t="s">
        <v>48</v>
      </c>
      <c r="D2" s="36" t="s">
        <v>49</v>
      </c>
      <c r="E2" s="37">
        <v>-446563</v>
      </c>
      <c r="F2" s="39">
        <v>0.1</v>
      </c>
      <c r="G2" s="37">
        <v>-44656</v>
      </c>
      <c r="H2" s="37">
        <v>-491219</v>
      </c>
      <c r="I2" s="36" t="s">
        <v>15</v>
      </c>
      <c r="J2" s="36" t="s">
        <v>44</v>
      </c>
    </row>
    <row r="3" spans="1:10" x14ac:dyDescent="0.2">
      <c r="A3" s="35">
        <v>45702</v>
      </c>
      <c r="B3" s="36" t="s">
        <v>50</v>
      </c>
      <c r="C3" s="36" t="s">
        <v>42</v>
      </c>
      <c r="D3" s="36" t="s">
        <v>15</v>
      </c>
      <c r="E3" s="37">
        <v>2092707</v>
      </c>
      <c r="F3" s="38" t="s">
        <v>43</v>
      </c>
      <c r="G3" s="37">
        <v>167417</v>
      </c>
      <c r="H3" s="37">
        <v>2260124</v>
      </c>
      <c r="I3" s="36" t="s">
        <v>15</v>
      </c>
      <c r="J3" s="36" t="s">
        <v>44</v>
      </c>
    </row>
    <row r="4" spans="1:10" x14ac:dyDescent="0.2">
      <c r="A4" s="35">
        <v>45709</v>
      </c>
      <c r="B4" s="36" t="s">
        <v>51</v>
      </c>
      <c r="C4" s="36" t="s">
        <v>42</v>
      </c>
      <c r="D4" s="36" t="s">
        <v>15</v>
      </c>
      <c r="E4" s="37">
        <v>1380497</v>
      </c>
      <c r="F4" s="38" t="s">
        <v>43</v>
      </c>
      <c r="G4" s="37">
        <v>110440</v>
      </c>
      <c r="H4" s="37">
        <v>1490937</v>
      </c>
      <c r="I4" s="36" t="s">
        <v>15</v>
      </c>
      <c r="J4" s="36" t="s">
        <v>44</v>
      </c>
    </row>
    <row r="5" spans="1:10" x14ac:dyDescent="0.2">
      <c r="H5" s="37">
        <f>SUM(H2:H4)</f>
        <v>3259842</v>
      </c>
    </row>
  </sheetData>
  <autoFilter ref="A1:J5" xr:uid="{00000000-0009-0000-0000-00000800000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5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41.625" bestFit="1" customWidth="1"/>
    <col min="5" max="5" width="9.625" bestFit="1" customWidth="1"/>
    <col min="6" max="6" width="7.875" bestFit="1" customWidth="1"/>
    <col min="7" max="7" width="8.25" bestFit="1" customWidth="1"/>
    <col min="8" max="8" width="10" bestFit="1" customWidth="1"/>
    <col min="9" max="9" width="41.625" bestFit="1" customWidth="1"/>
    <col min="10" max="10" width="12.625" bestFit="1" customWidth="1"/>
  </cols>
  <sheetData>
    <row r="1" spans="1:10" ht="31.5" x14ac:dyDescent="0.2">
      <c r="A1" s="32" t="s">
        <v>1</v>
      </c>
      <c r="B1" s="33" t="s">
        <v>2</v>
      </c>
      <c r="C1" s="33" t="s">
        <v>36</v>
      </c>
      <c r="D1" s="33" t="s">
        <v>3</v>
      </c>
      <c r="E1" s="34" t="s">
        <v>37</v>
      </c>
      <c r="F1" s="33" t="s">
        <v>38</v>
      </c>
      <c r="G1" s="34" t="s">
        <v>0</v>
      </c>
      <c r="H1" s="34" t="s">
        <v>13</v>
      </c>
      <c r="I1" s="33" t="s">
        <v>39</v>
      </c>
      <c r="J1" s="33" t="s">
        <v>40</v>
      </c>
    </row>
    <row r="2" spans="1:10" x14ac:dyDescent="0.2">
      <c r="A2" s="35">
        <v>45666</v>
      </c>
      <c r="B2" s="36" t="s">
        <v>41</v>
      </c>
      <c r="C2" s="36" t="s">
        <v>42</v>
      </c>
      <c r="D2" s="36" t="s">
        <v>15</v>
      </c>
      <c r="E2" s="37">
        <v>1329640</v>
      </c>
      <c r="F2" s="38" t="s">
        <v>43</v>
      </c>
      <c r="G2" s="37">
        <v>106371</v>
      </c>
      <c r="H2" s="37">
        <v>1436011</v>
      </c>
      <c r="I2" s="36" t="s">
        <v>15</v>
      </c>
      <c r="J2" s="36" t="s">
        <v>44</v>
      </c>
    </row>
    <row r="3" spans="1:10" x14ac:dyDescent="0.2">
      <c r="A3" s="35">
        <v>45673</v>
      </c>
      <c r="B3" s="36" t="s">
        <v>45</v>
      </c>
      <c r="C3" s="36" t="s">
        <v>42</v>
      </c>
      <c r="D3" s="36" t="s">
        <v>15</v>
      </c>
      <c r="E3" s="37">
        <v>7619225</v>
      </c>
      <c r="F3" s="38" t="s">
        <v>43</v>
      </c>
      <c r="G3" s="37">
        <v>609538</v>
      </c>
      <c r="H3" s="37">
        <v>8228763</v>
      </c>
      <c r="I3" s="36" t="s">
        <v>15</v>
      </c>
      <c r="J3" s="36" t="s">
        <v>44</v>
      </c>
    </row>
    <row r="4" spans="1:10" x14ac:dyDescent="0.2">
      <c r="A4" s="35">
        <v>45681</v>
      </c>
      <c r="B4" s="36" t="s">
        <v>46</v>
      </c>
      <c r="C4" s="36" t="s">
        <v>42</v>
      </c>
      <c r="D4" s="36" t="s">
        <v>15</v>
      </c>
      <c r="E4" s="37">
        <v>2728396</v>
      </c>
      <c r="F4" s="38" t="s">
        <v>43</v>
      </c>
      <c r="G4" s="37">
        <v>218272</v>
      </c>
      <c r="H4" s="37">
        <v>2946668</v>
      </c>
      <c r="I4" s="36" t="s">
        <v>15</v>
      </c>
      <c r="J4" s="36" t="s">
        <v>44</v>
      </c>
    </row>
    <row r="5" spans="1:10" x14ac:dyDescent="0.2">
      <c r="H5" s="37">
        <f>SUM(H2:H4)</f>
        <v>12611442</v>
      </c>
    </row>
  </sheetData>
  <autoFilter ref="A1:J5" xr:uid="{00000000-0009-0000-0000-000009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BC4C1-7185-4626-BF27-57A8A63FA3C7}">
  <dimension ref="A1:J6"/>
  <sheetViews>
    <sheetView tabSelected="1" workbookViewId="0">
      <selection activeCell="E6" sqref="E6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10.125" bestFit="1" customWidth="1"/>
    <col min="6" max="7" width="7.875" bestFit="1" customWidth="1"/>
    <col min="9" max="9" width="41.625" bestFit="1" customWidth="1"/>
    <col min="10" max="10" width="12.625" bestFit="1" customWidth="1"/>
  </cols>
  <sheetData>
    <row r="1" spans="1:10" ht="31.5" x14ac:dyDescent="0.2">
      <c r="A1" s="32" t="s">
        <v>1</v>
      </c>
      <c r="B1" s="33" t="s">
        <v>2</v>
      </c>
      <c r="C1" s="33" t="s">
        <v>36</v>
      </c>
      <c r="D1" s="33" t="s">
        <v>3</v>
      </c>
      <c r="E1" s="34" t="s">
        <v>37</v>
      </c>
      <c r="F1" s="33" t="s">
        <v>38</v>
      </c>
      <c r="G1" s="34" t="s">
        <v>0</v>
      </c>
      <c r="H1" s="34" t="s">
        <v>13</v>
      </c>
      <c r="I1" s="33" t="s">
        <v>39</v>
      </c>
      <c r="J1" s="33" t="s">
        <v>40</v>
      </c>
    </row>
    <row r="2" spans="1:10" x14ac:dyDescent="0.2">
      <c r="A2" s="35">
        <v>46008</v>
      </c>
      <c r="B2" s="36" t="s">
        <v>98</v>
      </c>
      <c r="C2" s="36" t="s">
        <v>48</v>
      </c>
      <c r="D2" s="36" t="s">
        <v>99</v>
      </c>
      <c r="E2" s="37">
        <v>-289029</v>
      </c>
      <c r="F2" s="39">
        <v>0.1</v>
      </c>
      <c r="G2" s="37">
        <v>-28903</v>
      </c>
      <c r="H2" s="37">
        <v>-317932</v>
      </c>
      <c r="I2" s="36" t="s">
        <v>15</v>
      </c>
      <c r="J2" s="36" t="s">
        <v>44</v>
      </c>
    </row>
    <row r="3" spans="1:10" x14ac:dyDescent="0.2">
      <c r="A3" s="35">
        <v>45993</v>
      </c>
      <c r="B3" s="36" t="s">
        <v>100</v>
      </c>
      <c r="C3" s="36" t="s">
        <v>42</v>
      </c>
      <c r="D3" s="36" t="s">
        <v>101</v>
      </c>
      <c r="E3" s="37">
        <v>3341064</v>
      </c>
      <c r="F3" s="38" t="s">
        <v>43</v>
      </c>
      <c r="G3" s="37">
        <v>267285</v>
      </c>
      <c r="H3" s="37">
        <v>3608349</v>
      </c>
      <c r="I3" s="36" t="s">
        <v>15</v>
      </c>
      <c r="J3" s="36" t="s">
        <v>44</v>
      </c>
    </row>
    <row r="4" spans="1:10" x14ac:dyDescent="0.2">
      <c r="A4" s="35">
        <v>46000</v>
      </c>
      <c r="B4" s="36" t="s">
        <v>102</v>
      </c>
      <c r="C4" s="36" t="s">
        <v>42</v>
      </c>
      <c r="D4" s="36" t="s">
        <v>103</v>
      </c>
      <c r="E4" s="37">
        <v>1216460</v>
      </c>
      <c r="F4" s="38" t="s">
        <v>43</v>
      </c>
      <c r="G4" s="37">
        <v>97317</v>
      </c>
      <c r="H4" s="37">
        <v>1313777</v>
      </c>
      <c r="I4" s="36" t="s">
        <v>15</v>
      </c>
      <c r="J4" s="36" t="s">
        <v>44</v>
      </c>
    </row>
    <row r="5" spans="1:10" x14ac:dyDescent="0.2">
      <c r="A5" s="35">
        <v>46018</v>
      </c>
      <c r="B5" s="36" t="s">
        <v>104</v>
      </c>
      <c r="C5" s="36" t="s">
        <v>42</v>
      </c>
      <c r="D5" s="36" t="s">
        <v>105</v>
      </c>
      <c r="E5" s="37">
        <v>1906162</v>
      </c>
      <c r="F5" s="38" t="s">
        <v>43</v>
      </c>
      <c r="G5" s="37">
        <v>152493</v>
      </c>
      <c r="H5" s="37">
        <v>2058655</v>
      </c>
      <c r="I5" s="36" t="s">
        <v>15</v>
      </c>
      <c r="J5" s="36" t="s">
        <v>44</v>
      </c>
    </row>
    <row r="6" spans="1:10" x14ac:dyDescent="0.2">
      <c r="E6" s="37"/>
      <c r="H6" s="37">
        <f>SUM(H2:H5)</f>
        <v>6662849</v>
      </c>
    </row>
  </sheetData>
  <autoFilter ref="A1:J6" xr:uid="{594BC4C1-7185-4626-BF27-57A8A63FA3C7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FC013-0334-4824-87F5-64E81CD7547D}">
  <dimension ref="A1:J6"/>
  <sheetViews>
    <sheetView workbookViewId="0">
      <selection activeCell="H4" sqref="H4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10.125" bestFit="1" customWidth="1"/>
    <col min="6" max="7" width="7.875" bestFit="1" customWidth="1"/>
    <col min="9" max="9" width="41.625" bestFit="1" customWidth="1"/>
    <col min="10" max="10" width="12.625" bestFit="1" customWidth="1"/>
  </cols>
  <sheetData>
    <row r="1" spans="1:10" ht="31.5" x14ac:dyDescent="0.2">
      <c r="A1" s="32" t="s">
        <v>1</v>
      </c>
      <c r="B1" s="33" t="s">
        <v>2</v>
      </c>
      <c r="C1" s="33" t="s">
        <v>36</v>
      </c>
      <c r="D1" s="33" t="s">
        <v>3</v>
      </c>
      <c r="E1" s="34" t="s">
        <v>37</v>
      </c>
      <c r="F1" s="33" t="s">
        <v>38</v>
      </c>
      <c r="G1" s="34" t="s">
        <v>0</v>
      </c>
      <c r="H1" s="34" t="s">
        <v>13</v>
      </c>
      <c r="I1" s="33" t="s">
        <v>39</v>
      </c>
      <c r="J1" s="33" t="s">
        <v>40</v>
      </c>
    </row>
    <row r="2" spans="1:10" x14ac:dyDescent="0.2">
      <c r="A2" s="35">
        <v>45962</v>
      </c>
      <c r="B2" s="36" t="s">
        <v>92</v>
      </c>
      <c r="C2" s="36" t="s">
        <v>42</v>
      </c>
      <c r="D2" s="36" t="s">
        <v>93</v>
      </c>
      <c r="E2" s="37">
        <v>2605502</v>
      </c>
      <c r="F2" s="38" t="s">
        <v>43</v>
      </c>
      <c r="G2" s="37">
        <v>208440</v>
      </c>
      <c r="H2" s="37">
        <f t="shared" ref="H2:H3" si="0">+E2+G2</f>
        <v>2813942</v>
      </c>
      <c r="I2" s="36" t="s">
        <v>15</v>
      </c>
      <c r="J2" s="36" t="s">
        <v>44</v>
      </c>
    </row>
    <row r="3" spans="1:10" x14ac:dyDescent="0.2">
      <c r="A3" s="35">
        <v>45980</v>
      </c>
      <c r="B3" s="36">
        <v>9324</v>
      </c>
      <c r="C3" s="36" t="s">
        <v>48</v>
      </c>
      <c r="D3" s="36" t="s">
        <v>49</v>
      </c>
      <c r="E3" s="37">
        <v>-264756</v>
      </c>
      <c r="F3" s="39">
        <v>0.1</v>
      </c>
      <c r="G3" s="37">
        <v>-26476</v>
      </c>
      <c r="H3" s="37">
        <f t="shared" si="0"/>
        <v>-291232</v>
      </c>
      <c r="I3" s="36" t="s">
        <v>15</v>
      </c>
      <c r="J3" s="36" t="s">
        <v>44</v>
      </c>
    </row>
    <row r="4" spans="1:10" x14ac:dyDescent="0.2">
      <c r="A4" s="35">
        <v>45980</v>
      </c>
      <c r="B4" s="36">
        <v>9278</v>
      </c>
      <c r="C4" s="36" t="s">
        <v>48</v>
      </c>
      <c r="D4" s="36" t="s">
        <v>32</v>
      </c>
      <c r="E4" s="37">
        <v>-680486</v>
      </c>
      <c r="F4" s="38" t="s">
        <v>43</v>
      </c>
      <c r="G4" s="37">
        <v>-54439</v>
      </c>
      <c r="H4" s="37">
        <f>+E4+G4</f>
        <v>-734925</v>
      </c>
      <c r="I4" s="36" t="s">
        <v>15</v>
      </c>
      <c r="J4" s="36" t="s">
        <v>44</v>
      </c>
    </row>
    <row r="5" spans="1:10" x14ac:dyDescent="0.2">
      <c r="A5" s="35">
        <v>45975</v>
      </c>
      <c r="B5" s="36" t="s">
        <v>94</v>
      </c>
      <c r="C5" s="36" t="s">
        <v>42</v>
      </c>
      <c r="D5" s="36" t="s">
        <v>95</v>
      </c>
      <c r="E5" s="37">
        <v>1804386</v>
      </c>
      <c r="F5" s="38" t="s">
        <v>43</v>
      </c>
      <c r="G5" s="37">
        <v>144351</v>
      </c>
      <c r="H5" s="37">
        <f t="shared" ref="H5" si="1">+E5+G5</f>
        <v>1948737</v>
      </c>
      <c r="I5" s="36" t="s">
        <v>15</v>
      </c>
      <c r="J5" s="36" t="s">
        <v>44</v>
      </c>
    </row>
    <row r="6" spans="1:10" x14ac:dyDescent="0.2">
      <c r="H6" s="37">
        <f>SUM(H2:H5)</f>
        <v>3736522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CC293-C9CA-4467-8EA6-1F5241588B54}">
  <dimension ref="A1:J7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10.125" bestFit="1" customWidth="1"/>
    <col min="6" max="7" width="7.875" bestFit="1" customWidth="1"/>
    <col min="9" max="9" width="41.625" bestFit="1" customWidth="1"/>
    <col min="10" max="10" width="12.625" bestFit="1" customWidth="1"/>
  </cols>
  <sheetData>
    <row r="1" spans="1:10" ht="31.5" x14ac:dyDescent="0.2">
      <c r="A1" s="32" t="s">
        <v>1</v>
      </c>
      <c r="B1" s="33" t="s">
        <v>2</v>
      </c>
      <c r="C1" s="33" t="s">
        <v>36</v>
      </c>
      <c r="D1" s="33" t="s">
        <v>3</v>
      </c>
      <c r="E1" s="34" t="s">
        <v>37</v>
      </c>
      <c r="F1" s="33" t="s">
        <v>38</v>
      </c>
      <c r="G1" s="34" t="s">
        <v>0</v>
      </c>
      <c r="H1" s="34" t="s">
        <v>13</v>
      </c>
      <c r="I1" s="33" t="s">
        <v>39</v>
      </c>
      <c r="J1" s="33" t="s">
        <v>40</v>
      </c>
    </row>
    <row r="2" spans="1:10" x14ac:dyDescent="0.2">
      <c r="A2" s="35">
        <v>45937</v>
      </c>
      <c r="B2" s="36" t="s">
        <v>80</v>
      </c>
      <c r="C2" s="36" t="s">
        <v>42</v>
      </c>
      <c r="D2" s="36" t="s">
        <v>81</v>
      </c>
      <c r="E2" s="37">
        <v>1620000</v>
      </c>
      <c r="F2" s="38" t="s">
        <v>43</v>
      </c>
      <c r="G2" s="37">
        <v>129600</v>
      </c>
      <c r="H2" s="37">
        <f>+E2+G2</f>
        <v>1749600</v>
      </c>
      <c r="I2" s="36" t="s">
        <v>15</v>
      </c>
      <c r="J2" s="36" t="s">
        <v>44</v>
      </c>
    </row>
    <row r="3" spans="1:10" x14ac:dyDescent="0.2">
      <c r="A3" s="35">
        <v>45950</v>
      </c>
      <c r="B3" s="36" t="s">
        <v>82</v>
      </c>
      <c r="C3" s="36" t="s">
        <v>42</v>
      </c>
      <c r="D3" s="36" t="s">
        <v>83</v>
      </c>
      <c r="E3" s="37">
        <v>1146950</v>
      </c>
      <c r="F3" s="38" t="s">
        <v>43</v>
      </c>
      <c r="G3" s="37">
        <v>91756</v>
      </c>
      <c r="H3" s="37">
        <f t="shared" ref="H3:H6" si="0">+E3+G3</f>
        <v>1238706</v>
      </c>
      <c r="I3" s="36" t="s">
        <v>15</v>
      </c>
      <c r="J3" s="36" t="s">
        <v>44</v>
      </c>
    </row>
    <row r="4" spans="1:10" x14ac:dyDescent="0.2">
      <c r="A4" s="35">
        <v>45954</v>
      </c>
      <c r="B4" s="36" t="s">
        <v>84</v>
      </c>
      <c r="C4" s="36" t="s">
        <v>42</v>
      </c>
      <c r="D4" s="36" t="s">
        <v>85</v>
      </c>
      <c r="E4" s="37">
        <v>649250</v>
      </c>
      <c r="F4" s="38" t="s">
        <v>43</v>
      </c>
      <c r="G4" s="37">
        <v>51940</v>
      </c>
      <c r="H4" s="37">
        <f t="shared" si="0"/>
        <v>701190</v>
      </c>
      <c r="I4" s="36" t="s">
        <v>15</v>
      </c>
      <c r="J4" s="36" t="s">
        <v>44</v>
      </c>
    </row>
    <row r="5" spans="1:10" x14ac:dyDescent="0.2">
      <c r="A5" s="35">
        <v>45954</v>
      </c>
      <c r="B5" s="36" t="s">
        <v>86</v>
      </c>
      <c r="C5" s="36" t="s">
        <v>48</v>
      </c>
      <c r="D5" s="36" t="s">
        <v>49</v>
      </c>
      <c r="E5" s="37">
        <v>-1223740</v>
      </c>
      <c r="F5" s="39">
        <v>0.1</v>
      </c>
      <c r="G5" s="37">
        <v>-122374</v>
      </c>
      <c r="H5" s="37">
        <f t="shared" si="0"/>
        <v>-1346114</v>
      </c>
      <c r="I5" s="36" t="s">
        <v>15</v>
      </c>
      <c r="J5" s="36" t="s">
        <v>44</v>
      </c>
    </row>
    <row r="6" spans="1:10" x14ac:dyDescent="0.2">
      <c r="A6" s="35">
        <v>45958</v>
      </c>
      <c r="B6" s="36" t="s">
        <v>87</v>
      </c>
      <c r="C6" s="36" t="s">
        <v>48</v>
      </c>
      <c r="D6" s="36" t="s">
        <v>88</v>
      </c>
      <c r="E6" s="37">
        <v>-82146</v>
      </c>
      <c r="F6" s="39">
        <v>0.1</v>
      </c>
      <c r="G6" s="37">
        <v>-8215</v>
      </c>
      <c r="H6" s="37">
        <f t="shared" si="0"/>
        <v>-90361</v>
      </c>
      <c r="I6" s="36" t="s">
        <v>15</v>
      </c>
      <c r="J6" s="36" t="s">
        <v>44</v>
      </c>
    </row>
    <row r="7" spans="1:10" x14ac:dyDescent="0.2">
      <c r="H7" s="37">
        <f>SUM(H2:H6)</f>
        <v>2253021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"/>
  <sheetViews>
    <sheetView workbookViewId="0">
      <selection activeCell="A2" sqref="A2:J3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10.125" bestFit="1" customWidth="1"/>
    <col min="6" max="7" width="7.875" bestFit="1" customWidth="1"/>
    <col min="9" max="9" width="41.625" bestFit="1" customWidth="1"/>
    <col min="10" max="10" width="12.625" bestFit="1" customWidth="1"/>
  </cols>
  <sheetData>
    <row r="1" spans="1:10" ht="31.5" x14ac:dyDescent="0.2">
      <c r="A1" s="32" t="s">
        <v>1</v>
      </c>
      <c r="B1" s="33" t="s">
        <v>2</v>
      </c>
      <c r="C1" s="33" t="s">
        <v>36</v>
      </c>
      <c r="D1" s="33" t="s">
        <v>3</v>
      </c>
      <c r="E1" s="34" t="s">
        <v>37</v>
      </c>
      <c r="F1" s="33" t="s">
        <v>38</v>
      </c>
      <c r="G1" s="34" t="s">
        <v>0</v>
      </c>
      <c r="H1" s="34" t="s">
        <v>13</v>
      </c>
      <c r="I1" s="33" t="s">
        <v>39</v>
      </c>
      <c r="J1" s="33" t="s">
        <v>40</v>
      </c>
    </row>
    <row r="2" spans="1:10" x14ac:dyDescent="0.2">
      <c r="A2" s="35">
        <v>45915</v>
      </c>
      <c r="B2" s="36" t="s">
        <v>74</v>
      </c>
      <c r="C2" s="36" t="s">
        <v>42</v>
      </c>
      <c r="D2" s="36" t="s">
        <v>75</v>
      </c>
      <c r="E2" s="37">
        <v>2630853</v>
      </c>
      <c r="F2" s="38" t="s">
        <v>43</v>
      </c>
      <c r="G2" s="37">
        <v>210468</v>
      </c>
      <c r="H2" s="37">
        <v>2841321</v>
      </c>
      <c r="I2" s="36" t="s">
        <v>15</v>
      </c>
      <c r="J2" s="36" t="s">
        <v>44</v>
      </c>
    </row>
    <row r="3" spans="1:10" x14ac:dyDescent="0.2">
      <c r="A3" s="35">
        <v>45927</v>
      </c>
      <c r="B3" s="36" t="s">
        <v>76</v>
      </c>
      <c r="C3" s="36" t="s">
        <v>42</v>
      </c>
      <c r="D3" s="36" t="s">
        <v>77</v>
      </c>
      <c r="E3" s="37">
        <v>1698404</v>
      </c>
      <c r="F3" s="38" t="s">
        <v>43</v>
      </c>
      <c r="G3" s="37">
        <v>135872</v>
      </c>
      <c r="H3" s="37">
        <v>1834276</v>
      </c>
      <c r="I3" s="36" t="s">
        <v>15</v>
      </c>
      <c r="J3" s="36" t="s">
        <v>44</v>
      </c>
    </row>
    <row r="4" spans="1:10" x14ac:dyDescent="0.2">
      <c r="H4" s="37">
        <f>SUM(H2:H3)</f>
        <v>4675597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"/>
  <sheetViews>
    <sheetView workbookViewId="0">
      <selection activeCell="H5" sqref="H5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10.125" bestFit="1" customWidth="1"/>
    <col min="6" max="7" width="7.875" bestFit="1" customWidth="1"/>
    <col min="9" max="9" width="41.625" bestFit="1" customWidth="1"/>
    <col min="10" max="10" width="12.625" bestFit="1" customWidth="1"/>
  </cols>
  <sheetData>
    <row r="1" spans="1:10" ht="31.5" x14ac:dyDescent="0.2">
      <c r="A1" s="32" t="s">
        <v>1</v>
      </c>
      <c r="B1" s="33" t="s">
        <v>2</v>
      </c>
      <c r="C1" s="33" t="s">
        <v>36</v>
      </c>
      <c r="D1" s="33" t="s">
        <v>3</v>
      </c>
      <c r="E1" s="34" t="s">
        <v>37</v>
      </c>
      <c r="F1" s="33" t="s">
        <v>38</v>
      </c>
      <c r="G1" s="34" t="s">
        <v>0</v>
      </c>
      <c r="H1" s="34" t="s">
        <v>13</v>
      </c>
      <c r="I1" s="33" t="s">
        <v>39</v>
      </c>
      <c r="J1" s="33" t="s">
        <v>40</v>
      </c>
    </row>
    <row r="2" spans="1:10" x14ac:dyDescent="0.2">
      <c r="A2" s="35">
        <v>45877</v>
      </c>
      <c r="B2" s="36" t="s">
        <v>70</v>
      </c>
      <c r="C2" s="36" t="s">
        <v>42</v>
      </c>
      <c r="D2" s="36" t="s">
        <v>71</v>
      </c>
      <c r="E2" s="37">
        <v>1000720</v>
      </c>
      <c r="F2" s="38" t="s">
        <v>43</v>
      </c>
      <c r="G2" s="37">
        <v>80058</v>
      </c>
      <c r="H2" s="37">
        <v>1080778</v>
      </c>
      <c r="I2" s="36" t="s">
        <v>15</v>
      </c>
      <c r="J2" s="36" t="s">
        <v>44</v>
      </c>
    </row>
    <row r="3" spans="1:10" x14ac:dyDescent="0.2">
      <c r="A3" s="35">
        <v>45896</v>
      </c>
      <c r="B3" s="36" t="s">
        <v>72</v>
      </c>
      <c r="C3" s="36" t="s">
        <v>42</v>
      </c>
      <c r="D3" s="36" t="s">
        <v>73</v>
      </c>
      <c r="E3" s="37">
        <v>2718498</v>
      </c>
      <c r="F3" s="38" t="s">
        <v>43</v>
      </c>
      <c r="G3" s="37">
        <v>217480</v>
      </c>
      <c r="H3" s="37">
        <v>2935978</v>
      </c>
      <c r="I3" s="36" t="s">
        <v>15</v>
      </c>
      <c r="J3" s="36" t="s">
        <v>44</v>
      </c>
    </row>
    <row r="4" spans="1:10" x14ac:dyDescent="0.2">
      <c r="H4" s="37">
        <f>SUM(H2:H3)</f>
        <v>4016756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8"/>
  <sheetViews>
    <sheetView workbookViewId="0">
      <selection activeCell="H5" sqref="H5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41.625" bestFit="1" customWidth="1"/>
    <col min="5" max="5" width="9.625" bestFit="1" customWidth="1"/>
    <col min="6" max="6" width="7.875" bestFit="1" customWidth="1"/>
    <col min="7" max="7" width="8.25" bestFit="1" customWidth="1"/>
    <col min="8" max="8" width="10" bestFit="1" customWidth="1"/>
    <col min="9" max="9" width="41.625" bestFit="1" customWidth="1"/>
    <col min="10" max="10" width="12.625" bestFit="1" customWidth="1"/>
  </cols>
  <sheetData>
    <row r="1" spans="1:10" ht="31.5" x14ac:dyDescent="0.2">
      <c r="A1" s="32" t="s">
        <v>1</v>
      </c>
      <c r="B1" s="33" t="s">
        <v>2</v>
      </c>
      <c r="C1" s="33" t="s">
        <v>36</v>
      </c>
      <c r="D1" s="33" t="s">
        <v>3</v>
      </c>
      <c r="E1" s="34" t="s">
        <v>37</v>
      </c>
      <c r="F1" s="33" t="s">
        <v>38</v>
      </c>
      <c r="G1" s="34" t="s">
        <v>0</v>
      </c>
      <c r="H1" s="34" t="s">
        <v>13</v>
      </c>
      <c r="I1" s="33" t="s">
        <v>39</v>
      </c>
      <c r="J1" s="33" t="s">
        <v>40</v>
      </c>
    </row>
    <row r="2" spans="1:10" x14ac:dyDescent="0.2">
      <c r="A2" s="35">
        <v>45847</v>
      </c>
      <c r="B2" s="36" t="s">
        <v>17</v>
      </c>
      <c r="C2" s="36" t="s">
        <v>42</v>
      </c>
      <c r="D2" s="36" t="s">
        <v>64</v>
      </c>
      <c r="E2" s="37">
        <v>1770650</v>
      </c>
      <c r="F2" s="38" t="s">
        <v>43</v>
      </c>
      <c r="G2" s="37">
        <v>141652</v>
      </c>
      <c r="H2" s="37">
        <v>1912302</v>
      </c>
      <c r="I2" s="36" t="s">
        <v>15</v>
      </c>
      <c r="J2" s="36" t="s">
        <v>44</v>
      </c>
    </row>
    <row r="3" spans="1:10" x14ac:dyDescent="0.2">
      <c r="A3" s="35">
        <v>45857</v>
      </c>
      <c r="B3" s="36" t="s">
        <v>18</v>
      </c>
      <c r="C3" s="36" t="s">
        <v>42</v>
      </c>
      <c r="D3" s="36" t="s">
        <v>65</v>
      </c>
      <c r="E3" s="37">
        <v>2581032</v>
      </c>
      <c r="F3" s="38" t="s">
        <v>43</v>
      </c>
      <c r="G3" s="37">
        <v>206483</v>
      </c>
      <c r="H3" s="37">
        <v>2787515</v>
      </c>
      <c r="I3" s="36" t="s">
        <v>15</v>
      </c>
      <c r="J3" s="36" t="s">
        <v>44</v>
      </c>
    </row>
    <row r="4" spans="1:10" x14ac:dyDescent="0.2">
      <c r="A4" s="35">
        <v>45862</v>
      </c>
      <c r="B4" s="36" t="s">
        <v>66</v>
      </c>
      <c r="C4" s="36" t="s">
        <v>48</v>
      </c>
      <c r="D4" s="36" t="s">
        <v>22</v>
      </c>
      <c r="E4" s="37">
        <v>-1063027</v>
      </c>
      <c r="F4" s="39">
        <v>0.1</v>
      </c>
      <c r="G4" s="37">
        <v>-106303</v>
      </c>
      <c r="H4" s="37">
        <v>-1169330</v>
      </c>
      <c r="I4" s="36" t="s">
        <v>15</v>
      </c>
      <c r="J4" s="36" t="s">
        <v>44</v>
      </c>
    </row>
    <row r="5" spans="1:10" x14ac:dyDescent="0.2">
      <c r="A5" s="35">
        <v>45862</v>
      </c>
      <c r="B5" s="36" t="s">
        <v>21</v>
      </c>
      <c r="C5" s="36" t="s">
        <v>48</v>
      </c>
      <c r="D5" s="36" t="s">
        <v>67</v>
      </c>
      <c r="E5" s="37">
        <v>-643230</v>
      </c>
      <c r="F5" s="38" t="s">
        <v>43</v>
      </c>
      <c r="G5" s="37">
        <v>-51458</v>
      </c>
      <c r="H5" s="37">
        <v>-694688</v>
      </c>
      <c r="I5" s="36" t="s">
        <v>15</v>
      </c>
      <c r="J5" s="36" t="s">
        <v>44</v>
      </c>
    </row>
    <row r="6" spans="1:10" x14ac:dyDescent="0.2">
      <c r="A6" s="35">
        <v>45862</v>
      </c>
      <c r="B6" s="36" t="s">
        <v>19</v>
      </c>
      <c r="C6" s="36" t="s">
        <v>42</v>
      </c>
      <c r="D6" s="36" t="s">
        <v>68</v>
      </c>
      <c r="E6" s="37">
        <v>2047700</v>
      </c>
      <c r="F6" s="38" t="s">
        <v>43</v>
      </c>
      <c r="G6" s="37">
        <v>163816</v>
      </c>
      <c r="H6" s="37">
        <v>2211516</v>
      </c>
      <c r="I6" s="36" t="s">
        <v>15</v>
      </c>
      <c r="J6" s="36" t="s">
        <v>44</v>
      </c>
    </row>
    <row r="7" spans="1:10" x14ac:dyDescent="0.2">
      <c r="A7" s="35">
        <v>45868</v>
      </c>
      <c r="B7" s="36" t="s">
        <v>20</v>
      </c>
      <c r="C7" s="36" t="s">
        <v>42</v>
      </c>
      <c r="D7" s="36" t="s">
        <v>69</v>
      </c>
      <c r="E7" s="37">
        <v>1985560</v>
      </c>
      <c r="F7" s="38" t="s">
        <v>43</v>
      </c>
      <c r="G7" s="37">
        <v>158845</v>
      </c>
      <c r="H7" s="37">
        <v>2144405</v>
      </c>
      <c r="I7" s="36" t="s">
        <v>15</v>
      </c>
      <c r="J7" s="36" t="s">
        <v>44</v>
      </c>
    </row>
    <row r="8" spans="1:10" x14ac:dyDescent="0.2">
      <c r="H8" s="37">
        <f>SUM(H2:H7)</f>
        <v>7191720</v>
      </c>
    </row>
  </sheetData>
  <autoFilter ref="A1:J8" xr:uid="{00000000-0009-0000-0000-000003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41.625" bestFit="1" customWidth="1"/>
    <col min="5" max="5" width="9.625" bestFit="1" customWidth="1"/>
    <col min="6" max="6" width="7.875" bestFit="1" customWidth="1"/>
    <col min="7" max="7" width="8.25" bestFit="1" customWidth="1"/>
    <col min="8" max="8" width="10" bestFit="1" customWidth="1"/>
    <col min="9" max="9" width="41.625" bestFit="1" customWidth="1"/>
    <col min="10" max="10" width="12.625" bestFit="1" customWidth="1"/>
  </cols>
  <sheetData>
    <row r="1" spans="1:10" ht="31.5" x14ac:dyDescent="0.2">
      <c r="A1" s="32" t="s">
        <v>1</v>
      </c>
      <c r="B1" s="33" t="s">
        <v>2</v>
      </c>
      <c r="C1" s="33" t="s">
        <v>36</v>
      </c>
      <c r="D1" s="33" t="s">
        <v>3</v>
      </c>
      <c r="E1" s="34" t="s">
        <v>37</v>
      </c>
      <c r="F1" s="33" t="s">
        <v>38</v>
      </c>
      <c r="G1" s="34" t="s">
        <v>0</v>
      </c>
      <c r="H1" s="34" t="s">
        <v>13</v>
      </c>
      <c r="I1" s="33" t="s">
        <v>39</v>
      </c>
      <c r="J1" s="33" t="s">
        <v>40</v>
      </c>
    </row>
    <row r="2" spans="1:10" x14ac:dyDescent="0.2">
      <c r="A2" s="35">
        <v>45817</v>
      </c>
      <c r="B2" s="36" t="s">
        <v>61</v>
      </c>
      <c r="C2" s="36" t="s">
        <v>42</v>
      </c>
      <c r="D2" s="36" t="s">
        <v>15</v>
      </c>
      <c r="E2" s="37">
        <v>1858525</v>
      </c>
      <c r="F2" s="38" t="s">
        <v>43</v>
      </c>
      <c r="G2" s="37">
        <v>148682</v>
      </c>
      <c r="H2" s="37">
        <v>2007207</v>
      </c>
      <c r="I2" s="36" t="s">
        <v>15</v>
      </c>
      <c r="J2" s="36" t="s">
        <v>44</v>
      </c>
    </row>
    <row r="3" spans="1:10" x14ac:dyDescent="0.2">
      <c r="A3" s="35">
        <v>45836</v>
      </c>
      <c r="B3" s="36" t="s">
        <v>62</v>
      </c>
      <c r="C3" s="36" t="s">
        <v>42</v>
      </c>
      <c r="D3" s="36" t="s">
        <v>63</v>
      </c>
      <c r="E3" s="37">
        <v>2031927</v>
      </c>
      <c r="F3" s="38" t="s">
        <v>43</v>
      </c>
      <c r="G3" s="37">
        <v>162554</v>
      </c>
      <c r="H3" s="37">
        <v>2194481</v>
      </c>
      <c r="I3" s="36" t="s">
        <v>15</v>
      </c>
      <c r="J3" s="36" t="s">
        <v>44</v>
      </c>
    </row>
    <row r="4" spans="1:10" x14ac:dyDescent="0.2">
      <c r="H4" s="37">
        <f>SUM(H2:H3)</f>
        <v>4201688</v>
      </c>
    </row>
  </sheetData>
  <autoFilter ref="A1:J4" xr:uid="{00000000-0009-0000-0000-000004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41.625" bestFit="1" customWidth="1"/>
    <col min="5" max="5" width="9.625" bestFit="1" customWidth="1"/>
    <col min="6" max="6" width="7.875" bestFit="1" customWidth="1"/>
    <col min="7" max="7" width="8.25" bestFit="1" customWidth="1"/>
    <col min="8" max="8" width="10" bestFit="1" customWidth="1"/>
    <col min="9" max="9" width="41.625" bestFit="1" customWidth="1"/>
    <col min="10" max="10" width="12.625" bestFit="1" customWidth="1"/>
  </cols>
  <sheetData>
    <row r="1" spans="1:10" ht="31.5" x14ac:dyDescent="0.2">
      <c r="A1" s="32" t="s">
        <v>1</v>
      </c>
      <c r="B1" s="33" t="s">
        <v>2</v>
      </c>
      <c r="C1" s="33" t="s">
        <v>36</v>
      </c>
      <c r="D1" s="33" t="s">
        <v>3</v>
      </c>
      <c r="E1" s="34" t="s">
        <v>37</v>
      </c>
      <c r="F1" s="33" t="s">
        <v>38</v>
      </c>
      <c r="G1" s="34" t="s">
        <v>0</v>
      </c>
      <c r="H1" s="34" t="s">
        <v>13</v>
      </c>
      <c r="I1" s="33" t="s">
        <v>39</v>
      </c>
      <c r="J1" s="33" t="s">
        <v>40</v>
      </c>
    </row>
    <row r="2" spans="1:10" x14ac:dyDescent="0.2">
      <c r="A2" s="35">
        <v>45784</v>
      </c>
      <c r="B2" s="36" t="s">
        <v>57</v>
      </c>
      <c r="C2" s="36" t="s">
        <v>48</v>
      </c>
      <c r="D2" s="36" t="s">
        <v>58</v>
      </c>
      <c r="E2" s="37">
        <v>-1401345</v>
      </c>
      <c r="F2" s="39">
        <v>0.1</v>
      </c>
      <c r="G2" s="37">
        <v>-140135</v>
      </c>
      <c r="H2" s="37">
        <v>-1541480</v>
      </c>
      <c r="I2" s="36" t="s">
        <v>15</v>
      </c>
      <c r="J2" s="36" t="s">
        <v>44</v>
      </c>
    </row>
    <row r="3" spans="1:10" x14ac:dyDescent="0.2">
      <c r="A3" s="35">
        <v>45790</v>
      </c>
      <c r="B3" s="36" t="s">
        <v>59</v>
      </c>
      <c r="C3" s="36" t="s">
        <v>42</v>
      </c>
      <c r="D3" s="36" t="s">
        <v>15</v>
      </c>
      <c r="E3" s="37">
        <v>1824544</v>
      </c>
      <c r="F3" s="38" t="s">
        <v>43</v>
      </c>
      <c r="G3" s="37">
        <v>145964</v>
      </c>
      <c r="H3" s="37">
        <v>1970508</v>
      </c>
      <c r="I3" s="36" t="s">
        <v>15</v>
      </c>
      <c r="J3" s="36" t="s">
        <v>44</v>
      </c>
    </row>
    <row r="4" spans="1:10" x14ac:dyDescent="0.2">
      <c r="A4" s="35">
        <v>45806</v>
      </c>
      <c r="B4" s="36" t="s">
        <v>60</v>
      </c>
      <c r="C4" s="36" t="s">
        <v>42</v>
      </c>
      <c r="D4" s="36" t="s">
        <v>15</v>
      </c>
      <c r="E4" s="37">
        <v>1976421</v>
      </c>
      <c r="F4" s="38" t="s">
        <v>43</v>
      </c>
      <c r="G4" s="37">
        <v>158114</v>
      </c>
      <c r="H4" s="37">
        <v>2134535</v>
      </c>
      <c r="I4" s="36" t="s">
        <v>15</v>
      </c>
      <c r="J4" s="36" t="s">
        <v>44</v>
      </c>
    </row>
    <row r="5" spans="1:10" x14ac:dyDescent="0.2">
      <c r="H5" s="37">
        <f>SUM(H2:H4)</f>
        <v>2563563</v>
      </c>
    </row>
  </sheetData>
  <autoFilter ref="A1:J5" xr:uid="{00000000-0009-0000-0000-000005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Tổng Hợp</vt:lpstr>
      <vt:lpstr>T12</vt:lpstr>
      <vt:lpstr>T11</vt:lpstr>
      <vt:lpstr>T10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2026-01-31T02:49:19Z</dcterms:modified>
</cp:coreProperties>
</file>