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V:\06 VU\CONG NO\SATRA\SATRA TRUNG TÂM\TRẢ HÀNG\"/>
    </mc:Choice>
  </mc:AlternateContent>
  <xr:revisionPtr revIDLastSave="0" documentId="13_ncr:1_{C940F38A-BFCC-4C12-BA22-A35F9F67BC97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CHI TIẾT" sheetId="1" state="hidden" r:id="rId1"/>
    <sheet name="CHI TIẾT (3)" sheetId="4" r:id="rId2"/>
    <sheet name="CHI TIẾT (2)" sheetId="3" state="hidden" r:id="rId3"/>
    <sheet name="TONG HOP" sheetId="2" r:id="rId4"/>
  </sheets>
  <definedNames>
    <definedName name="_xlnm._FilterDatabase" localSheetId="0" hidden="1">'CHI TIẾT'!$A$19:$G$168</definedName>
    <definedName name="_xlnm._FilterDatabase" localSheetId="2" hidden="1">'CHI TIẾT (2)'!$A$19:$I$69</definedName>
    <definedName name="_xlnm._FilterDatabase" localSheetId="1" hidden="1">'CHI TIẾT (3)'!$A$19:$G$168</definedName>
    <definedName name="_xlnm._FilterDatabase" localSheetId="3" hidden="1">'TONG HOP'!$A$16:$K$32</definedName>
    <definedName name="_xlnm.Print_Area" localSheetId="3">'TONG HOP'!$A$1:$K$45</definedName>
  </definedNames>
  <calcPr calcId="191029"/>
</workbook>
</file>

<file path=xl/calcChain.xml><?xml version="1.0" encoding="utf-8"?>
<calcChain xmlns="http://schemas.openxmlformats.org/spreadsheetml/2006/main">
  <c r="K22" i="4" l="1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21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21" i="4"/>
  <c r="F168" i="4"/>
  <c r="H167" i="1"/>
  <c r="H166" i="1"/>
  <c r="H165" i="1"/>
  <c r="H164" i="1"/>
  <c r="H162" i="1"/>
  <c r="H161" i="1"/>
  <c r="H160" i="1"/>
  <c r="H159" i="1"/>
  <c r="H157" i="1"/>
  <c r="H155" i="1"/>
  <c r="H153" i="1"/>
  <c r="H152" i="1"/>
  <c r="H151" i="1"/>
  <c r="H150" i="1"/>
  <c r="H149" i="1"/>
  <c r="H147" i="1"/>
  <c r="H146" i="1"/>
  <c r="H145" i="1"/>
  <c r="H143" i="1"/>
  <c r="H142" i="1"/>
  <c r="H140" i="1"/>
  <c r="H138" i="1"/>
  <c r="H137" i="1"/>
  <c r="H135" i="1"/>
  <c r="H134" i="1"/>
  <c r="H133" i="1"/>
  <c r="H132" i="1"/>
  <c r="H131" i="1"/>
  <c r="H129" i="1"/>
  <c r="H128" i="1"/>
  <c r="H127" i="1"/>
  <c r="H126" i="1"/>
  <c r="H125" i="1"/>
  <c r="H123" i="1"/>
  <c r="H122" i="1"/>
  <c r="H121" i="1"/>
  <c r="H119" i="1"/>
  <c r="H117" i="1"/>
  <c r="H116" i="1"/>
  <c r="H114" i="1"/>
  <c r="H113" i="1"/>
  <c r="H111" i="1"/>
  <c r="H110" i="1"/>
  <c r="H108" i="1"/>
  <c r="H106" i="1"/>
  <c r="H104" i="1"/>
  <c r="H103" i="1"/>
  <c r="H102" i="1"/>
  <c r="H101" i="1"/>
  <c r="H100" i="1"/>
  <c r="H98" i="1"/>
  <c r="H96" i="1"/>
  <c r="H94" i="1"/>
  <c r="H93" i="1"/>
  <c r="H91" i="1"/>
  <c r="H90" i="1"/>
  <c r="H88" i="1"/>
  <c r="H87" i="1"/>
  <c r="H86" i="1"/>
  <c r="H84" i="1"/>
  <c r="H83" i="1"/>
  <c r="H82" i="1"/>
  <c r="H81" i="1"/>
  <c r="H80" i="1"/>
  <c r="H78" i="1"/>
  <c r="H76" i="1"/>
  <c r="H75" i="1"/>
  <c r="H74" i="1"/>
  <c r="H73" i="1"/>
  <c r="H72" i="1"/>
  <c r="H70" i="1"/>
  <c r="H69" i="1"/>
  <c r="H67" i="1"/>
  <c r="H66" i="1"/>
  <c r="H64" i="1"/>
  <c r="H63" i="1"/>
  <c r="H62" i="1"/>
  <c r="H61" i="1"/>
  <c r="H59" i="1"/>
  <c r="H57" i="1"/>
  <c r="H55" i="1"/>
  <c r="H54" i="1"/>
  <c r="H53" i="1"/>
  <c r="H51" i="1"/>
  <c r="H50" i="1"/>
  <c r="H49" i="1"/>
  <c r="H48" i="1"/>
  <c r="H46" i="1"/>
  <c r="H45" i="1"/>
  <c r="H44" i="1"/>
  <c r="H43" i="1"/>
  <c r="H41" i="1"/>
  <c r="H39" i="1"/>
  <c r="H38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2" i="1"/>
  <c r="H21" i="1"/>
  <c r="H65" i="3"/>
  <c r="H63" i="3"/>
  <c r="H60" i="3"/>
  <c r="H57" i="3"/>
  <c r="H54" i="3"/>
  <c r="H52" i="3"/>
  <c r="H50" i="3"/>
  <c r="H46" i="3"/>
  <c r="H44" i="3"/>
  <c r="H41" i="3"/>
  <c r="H37" i="3"/>
  <c r="H29" i="3"/>
  <c r="H23" i="3"/>
  <c r="H20" i="3"/>
  <c r="F69" i="3"/>
  <c r="A20" i="2"/>
  <c r="A21" i="2"/>
  <c r="A22" i="2"/>
  <c r="A23" i="2"/>
  <c r="A24" i="2"/>
  <c r="A25" i="2"/>
  <c r="A26" i="2"/>
  <c r="A27" i="2"/>
  <c r="A28" i="2"/>
  <c r="F168" i="1"/>
  <c r="I28" i="2" l="1"/>
  <c r="K28" i="2" s="1"/>
  <c r="K169" i="4" l="1"/>
  <c r="I27" i="2"/>
  <c r="K27" i="2" s="1"/>
  <c r="I24" i="2" l="1"/>
  <c r="K24" i="2" s="1"/>
  <c r="I25" i="2"/>
  <c r="K25" i="2" s="1"/>
  <c r="I26" i="2"/>
  <c r="K26" i="2" s="1"/>
  <c r="I21" i="2" l="1"/>
  <c r="K21" i="2" s="1"/>
  <c r="I22" i="2"/>
  <c r="K22" i="2" s="1"/>
  <c r="A19" i="2" l="1"/>
  <c r="A18" i="2"/>
  <c r="I19" i="2" l="1"/>
  <c r="K19" i="2" s="1"/>
  <c r="I20" i="2"/>
  <c r="K20" i="2" s="1"/>
  <c r="I23" i="2"/>
  <c r="K23" i="2" s="1"/>
  <c r="I18" i="2" l="1"/>
  <c r="I14" i="2" l="1"/>
  <c r="K18" i="2"/>
  <c r="K29" i="2" s="1"/>
  <c r="K31" i="2" l="1"/>
  <c r="K32" i="2" s="1"/>
</calcChain>
</file>

<file path=xl/sharedStrings.xml><?xml version="1.0" encoding="utf-8"?>
<sst xmlns="http://schemas.openxmlformats.org/spreadsheetml/2006/main" count="900" uniqueCount="166">
  <si>
    <t xml:space="preserve">TRUNG TÂM ĐIỀU HÀNH  SATRAFOODS </t>
  </si>
  <si>
    <t>CỘNG HÒA XÃ HỘI CHỦ NGHĨA VIỆT NAM</t>
  </si>
  <si>
    <t>Độc lập – Tự do – Hạnh phúc</t>
  </si>
  <si>
    <t xml:space="preserve">    ----------oOo-------------</t>
  </si>
  <si>
    <t>BẢNG KÊ XUẤT TRẢ HÀNG HÓA</t>
  </si>
  <si>
    <t xml:space="preserve">Căn cứ vào: </t>
  </si>
  <si>
    <t>+</t>
  </si>
  <si>
    <t>thời hạn cận date của hàng trả;</t>
  </si>
  <si>
    <t>tình trạng bán chậm của hàng trả;</t>
  </si>
  <si>
    <t>yêu cầu  khác … theo thỏa thuận giữa Satrafoods với TTĐH</t>
  </si>
  <si>
    <t xml:space="preserve">,Cửa hàng chúng tôi đề nghị  được trả hàng cho Nhà Cung cấp của TTĐH: </t>
  </si>
  <si>
    <t xml:space="preserve">Ông (bà): </t>
  </si>
  <si>
    <t xml:space="preserve">Hai bên đồng ý giao và nhận các loại hàng hóa sau: </t>
  </si>
  <si>
    <t/>
  </si>
  <si>
    <t>Tên, nhãn hiệu, quy cách, phẩm</t>
  </si>
  <si>
    <t>STT</t>
  </si>
  <si>
    <t>chất vật tư, dụng cụ sản phẩm, hàng hóa</t>
  </si>
  <si>
    <t>Barcode</t>
  </si>
  <si>
    <t>Mã số</t>
  </si>
  <si>
    <t>Đơn vị tính</t>
  </si>
  <si>
    <t xml:space="preserve">Số tham chiếu - Phiếu Xuất kho số </t>
  </si>
  <si>
    <t>A</t>
  </si>
  <si>
    <t>B</t>
  </si>
  <si>
    <t>C</t>
  </si>
  <si>
    <t>D</t>
  </si>
  <si>
    <t>E</t>
  </si>
  <si>
    <t xml:space="preserve">TRUNG TÂM ĐIỀU HÀNH SATRAFOODS </t>
  </si>
  <si>
    <t>BIÊN BẢN XUẤT TRẢ HÀNG HÓA</t>
  </si>
  <si>
    <t>Đại diện bên giao: KHO TTĐH SATRAFOODS</t>
  </si>
  <si>
    <t>Hai bên đồng ý giao và nhận các loại hàng hóa sau:</t>
  </si>
  <si>
    <t xml:space="preserve">TÊN HÀNG </t>
  </si>
  <si>
    <t>MÃ HÀNG</t>
  </si>
  <si>
    <t>XUẤT TRẢ THEO HĐ</t>
  </si>
  <si>
    <t>SỐ PO</t>
  </si>
  <si>
    <t>ĐVT</t>
  </si>
  <si>
    <t>SỐ LƯỢNG</t>
  </si>
  <si>
    <t>ĐƠN GIÁ</t>
  </si>
  <si>
    <t>THÀNH TIỀN</t>
  </si>
  <si>
    <t xml:space="preserve">SỐ </t>
  </si>
  <si>
    <t>NGÀY</t>
  </si>
  <si>
    <t>CỘNG TIỀN HÀNG</t>
  </si>
  <si>
    <t>TIỀN THUẾ GTGT</t>
  </si>
  <si>
    <t>TỔNG CỘNG</t>
  </si>
  <si>
    <t>BẰNG CHỮ:</t>
  </si>
  <si>
    <t>Biên bản này được lập thành 02(hai) bản,mỗi bên giữ 01(một) bản.</t>
  </si>
  <si>
    <t>Đại Diện Bên Giao</t>
  </si>
  <si>
    <t>Ông (bà): NGUYỄN THỊ THU</t>
  </si>
  <si>
    <t xml:space="preserve">với các nội dung sau: </t>
  </si>
  <si>
    <t>Số lượng
yêu cầu</t>
  </si>
  <si>
    <t>Đại diện bên nhận: CÔNG TY TNHH MỘT THÀNH VIÊN THƯƠNG MẠI VÀ DỊCH VỤ NGỌC THƠM (VD-00000426)</t>
  </si>
  <si>
    <t>NHÀ CUNG CẤP: NGỌC THƠM (VD-00000426)</t>
  </si>
  <si>
    <t>TÚI</t>
  </si>
  <si>
    <t>8938508668014
ITEM: 203630</t>
  </si>
  <si>
    <t>8938529045030
ITEM: 261126</t>
  </si>
  <si>
    <t>8938508668212
ITEM: 203632</t>
  </si>
  <si>
    <t>8938508668328
ITEM: 236665</t>
  </si>
  <si>
    <t>8938508668304
ITEM: 203631</t>
  </si>
  <si>
    <t>THUẾ SUẤT 8%</t>
  </si>
  <si>
    <t>TAI HEO MUỐI 200G</t>
  </si>
  <si>
    <t>CHÂN GIÒ HEO MUỐI 300G</t>
  </si>
  <si>
    <t>GÀ MUỐI 500G</t>
  </si>
  <si>
    <t>GIÒ TAI LƯỠI XÀO 250G</t>
  </si>
  <si>
    <t>TAI HEO MUỐI 400G</t>
  </si>
  <si>
    <t>EA</t>
  </si>
  <si>
    <t>CHÂN GIÒ HEO MUỐI 500G</t>
  </si>
  <si>
    <t>8938529045238
ITEM: 203634</t>
  </si>
  <si>
    <t>MỌC NẤM HƯƠNG 250G</t>
  </si>
  <si>
    <t>8938529045047
ITEM: 261127</t>
  </si>
  <si>
    <t>Địa chỉ: 12/14/18 Đường 49, khu phố 7, Phường Hiệp Bình, Thành phố Hồ Chí Minh,VNM</t>
  </si>
  <si>
    <t>Mã số thuế: 0309391503</t>
  </si>
  <si>
    <t>Đại Diện Bên Nhận(NCC)</t>
  </si>
  <si>
    <t>Địa chỉ: 7A/1 THÀNH THÁI, PHƯỜNG DIÊN HỒNG, TPHCM</t>
  </si>
  <si>
    <t>I-02300800</t>
  </si>
  <si>
    <t>TAI HEO SỐT THÁI 250G</t>
  </si>
  <si>
    <t>CHÂN GÀ SẢ TẮC 250G</t>
  </si>
  <si>
    <t>Phòng Kinh Doanh Tiếp Thị</t>
  </si>
  <si>
    <t>HỘP</t>
  </si>
  <si>
    <t>8938529045443
ITEM: 315116</t>
  </si>
  <si>
    <t>8938529045467
ITEM: 315117</t>
  </si>
  <si>
    <t>CỬA HÀNG: THỐNG NHẤT 1 (1032)</t>
  </si>
  <si>
    <t>I-02409003</t>
  </si>
  <si>
    <t>CỬA HÀNG: BÙI CÔNG TRỪNG (1142)</t>
  </si>
  <si>
    <t>CHÂN GIÒ HEO MUỐI VỊ TAYAKI TÚI 450G</t>
  </si>
  <si>
    <t>CỬA HÀNG: LÊ VĂN LƯƠNG (1040)</t>
  </si>
  <si>
    <t>I-02409810</t>
  </si>
  <si>
    <t>CỬA HÀNG: AN BÌNH (1226)</t>
  </si>
  <si>
    <t>I-02410059</t>
  </si>
  <si>
    <t>CỬA HÀNG: CỦ CHI 9 (1137)</t>
  </si>
  <si>
    <t>I-02412239</t>
  </si>
  <si>
    <t>CỬA HÀNG: LÊ VĂN LINH (1059)</t>
  </si>
  <si>
    <t>I-02412369</t>
  </si>
  <si>
    <t>CỬA HÀNG: TRẦN VĂN MƯỜI (1120)</t>
  </si>
  <si>
    <t>I-02414532</t>
  </si>
  <si>
    <t>CỬA HÀNG: KHA VẠN CÂN (1011)</t>
  </si>
  <si>
    <t>I-02416431</t>
  </si>
  <si>
    <t>I-02419290</t>
  </si>
  <si>
    <t>CỬA HÀNG: LÊ THỊ HOA (1170)</t>
  </si>
  <si>
    <t>I-02420204</t>
  </si>
  <si>
    <t>CỬA HÀNG: THẠCH LAM (1027)</t>
  </si>
  <si>
    <t>I-02422915</t>
  </si>
  <si>
    <t>I-02423259</t>
  </si>
  <si>
    <t>8938529045832
ITEM: 317010</t>
  </si>
  <si>
    <t>CỬA HÀNG: CỦ CHI 5 (1117)</t>
  </si>
  <si>
    <t>I-02424445</t>
  </si>
  <si>
    <t>CỬA HÀNG: NGUYỄN THỊ BÚP (1189)</t>
  </si>
  <si>
    <t>I-02425374</t>
  </si>
  <si>
    <t>I-02426764</t>
  </si>
  <si>
    <t>I-02426611</t>
  </si>
  <si>
    <t>CỬA HÀNG: QUANG TRUNG (1008)</t>
  </si>
  <si>
    <t>Lý do xuất trả hàng: CẬN DATE-NCC LẤY HÀNG TẠI CH THÁNG 02/2026</t>
  </si>
  <si>
    <t>CỬA HÀNG: NGUYỄN THƯỢNG HIỀN (1109)</t>
  </si>
  <si>
    <t>I-02431456</t>
  </si>
  <si>
    <t>CỬA HÀNG: LÊ VĂN LƯƠNG 1 (1040)</t>
  </si>
  <si>
    <t>I-02431209</t>
  </si>
  <si>
    <t>CỬA HÀNG: LÒ LU (1184)</t>
  </si>
  <si>
    <t>I-02431591</t>
  </si>
  <si>
    <t>I-02432816</t>
  </si>
  <si>
    <t>GÀ MUỐI HUN CỎ XẠ HƯƠNG TÚI 500G</t>
  </si>
  <si>
    <t>CỬA HÀNG: CỦ CHI 13 (1211)</t>
  </si>
  <si>
    <t>I-02432644</t>
  </si>
  <si>
    <t>8938529045795
ITEM: 317011</t>
  </si>
  <si>
    <t>Phòng Tài Chính Kế Toán</t>
  </si>
  <si>
    <t>Hôm nay, ngày 02 tháng 03 năm 2026, với sự chứng kiến của:</t>
  </si>
  <si>
    <t>I-02432655</t>
  </si>
  <si>
    <t>CỬA HÀNG: CỦ CHI 1 (1052)</t>
  </si>
  <si>
    <t>I-02434292</t>
  </si>
  <si>
    <t>CỬA HÀNG: ĐÌNH PHONG PHÚ 1 (1129)</t>
  </si>
  <si>
    <t>I-02382289</t>
  </si>
  <si>
    <t>CỬA HÀNG: NGUYỄN THỊ KIỂU 2 (1213)</t>
  </si>
  <si>
    <t>I-02387107</t>
  </si>
  <si>
    <t>I-02387261</t>
  </si>
  <si>
    <t>I-02389054</t>
  </si>
  <si>
    <t>CỬA HÀNG: LÝ THƯỜNG KIỆT (1065)</t>
  </si>
  <si>
    <t>I-02387479</t>
  </si>
  <si>
    <t>CỬA HÀNG: TÂN CẢNG (1217)</t>
  </si>
  <si>
    <t>I-02387185</t>
  </si>
  <si>
    <t>CỬA HÀNG: ĐƯỜNG 5C (1132)</t>
  </si>
  <si>
    <t>I-02387522</t>
  </si>
  <si>
    <t>CỬA HÀNG: DƯƠNG CÔNG KHI (1147)</t>
  </si>
  <si>
    <t>I-02385786</t>
  </si>
  <si>
    <t>I-02386252</t>
  </si>
  <si>
    <t>I-02390030</t>
  </si>
  <si>
    <t>CỬA HÀNG: ĐƯỜNG SỐ 41 (1019)</t>
  </si>
  <si>
    <t>I-02389842</t>
  </si>
  <si>
    <t>I-02394487</t>
  </si>
  <si>
    <t>CỬA HÀNG: LÊ THỊ HÀ (1114)</t>
  </si>
  <si>
    <t>I-02393529</t>
  </si>
  <si>
    <t>CỬA HÀNG: NGUYỄN DUY TRINH 3 (1149)</t>
  </si>
  <si>
    <t>I-02397210</t>
  </si>
  <si>
    <t>CỬA HÀNG: ĐƯỜNG SỐ 2 (1139)</t>
  </si>
  <si>
    <t>I-02398492</t>
  </si>
  <si>
    <t>CỬA HÀNG: CỦ CHI 12 (1153)</t>
  </si>
  <si>
    <t>I-02398726</t>
  </si>
  <si>
    <t>CỬA HÀNG: TRẦN NÃO (1223)</t>
  </si>
  <si>
    <t>I-02398583</t>
  </si>
  <si>
    <t>CỬA HÀNG: HƯƠNG LỘ 2-2 (1173)</t>
  </si>
  <si>
    <t>I-02398072</t>
  </si>
  <si>
    <t>I-02398824</t>
  </si>
  <si>
    <t>CỬA HÀNG: HÀ HUY GIÁP 2 (1179)</t>
  </si>
  <si>
    <t>I-02400587</t>
  </si>
  <si>
    <t>I-02402325</t>
  </si>
  <si>
    <t>I-02399442</t>
  </si>
  <si>
    <t>THÁNG 1.26</t>
  </si>
  <si>
    <t>THÁNG 2.26</t>
  </si>
  <si>
    <t>I-02434505</t>
  </si>
  <si>
    <t>Hôm nay ngày :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</si>
</sst>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i/>
      <sz val="11"/>
      <color rgb="FFFF0000"/>
      <name val="Times New Roman"/>
      <family val="1"/>
    </font>
    <font>
      <i/>
      <sz val="13"/>
      <color rgb="FF000000"/>
      <name val="Times New Roman"/>
      <family val="1"/>
    </font>
    <font>
      <b/>
      <sz val="16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Calibri"/>
      <family val="2"/>
    </font>
    <font>
      <sz val="12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8"/>
      <color rgb="FFFF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name val="Arial"/>
      <family val="2"/>
    </font>
    <font>
      <sz val="12"/>
      <name val="Cambria"/>
      <family val="1"/>
    </font>
    <font>
      <sz val="14"/>
      <color theme="1"/>
      <name val="Cambria"/>
      <family val="1"/>
    </font>
    <font>
      <sz val="14"/>
      <name val="Cambria"/>
      <family val="1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10"/>
      <color theme="1"/>
      <name val="Cambria"/>
      <family val="1"/>
    </font>
    <font>
      <sz val="11"/>
      <color rgb="FF000000"/>
      <name val="Calibri"/>
      <family val="2"/>
      <scheme val="minor"/>
    </font>
    <font>
      <b/>
      <sz val="16"/>
      <color rgb="FFFF0000"/>
      <name val="Times New Roman"/>
      <family val="1"/>
    </font>
    <font>
      <b/>
      <sz val="14"/>
      <color rgb="FFFF0000"/>
      <name val="Cambria"/>
      <family val="1"/>
    </font>
    <font>
      <sz val="11"/>
      <name val="Times New Roman"/>
      <family val="1"/>
    </font>
    <font>
      <b/>
      <sz val="12"/>
      <name val="Cambria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1" fillId="0" borderId="0"/>
    <xf numFmtId="43" fontId="20" fillId="0" borderId="0" applyFont="0" applyFill="0" applyBorder="0" applyAlignment="0" applyProtection="0"/>
    <xf numFmtId="0" fontId="20" fillId="0" borderId="0"/>
    <xf numFmtId="0" fontId="1" fillId="0" borderId="0"/>
    <xf numFmtId="0" fontId="27" fillId="0" borderId="0"/>
    <xf numFmtId="0" fontId="1" fillId="0" borderId="0"/>
    <xf numFmtId="43" fontId="20" fillId="0" borderId="0" applyFont="0" applyFill="0" applyBorder="0" applyAlignment="0" applyProtection="0"/>
    <xf numFmtId="0" fontId="20" fillId="0" borderId="0"/>
    <xf numFmtId="0" fontId="1" fillId="0" borderId="0"/>
    <xf numFmtId="0" fontId="27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6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5" fontId="19" fillId="0" borderId="0" xfId="2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5" fontId="22" fillId="0" borderId="0" xfId="2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readingOrder="1"/>
    </xf>
    <xf numFmtId="0" fontId="3" fillId="0" borderId="0" xfId="0" applyFont="1"/>
    <xf numFmtId="0" fontId="30" fillId="0" borderId="5" xfId="0" applyFont="1" applyBorder="1" applyAlignment="1">
      <alignment vertical="center"/>
    </xf>
    <xf numFmtId="1" fontId="30" fillId="0" borderId="5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 readingOrder="1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4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" fontId="8" fillId="0" borderId="0" xfId="0" applyNumberFormat="1" applyFont="1"/>
    <xf numFmtId="0" fontId="8" fillId="0" borderId="0" xfId="0" applyFont="1"/>
    <xf numFmtId="0" fontId="25" fillId="0" borderId="0" xfId="0" applyFont="1"/>
    <xf numFmtId="0" fontId="7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1" fontId="8" fillId="0" borderId="0" xfId="0" quotePrefix="1" applyNumberFormat="1" applyFont="1"/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" fontId="12" fillId="0" borderId="3" xfId="0" applyNumberFormat="1" applyFont="1" applyBorder="1" applyAlignment="1">
      <alignment horizontal="center" vertical="top" wrapText="1" readingOrder="1"/>
    </xf>
    <xf numFmtId="0" fontId="12" fillId="0" borderId="2" xfId="0" applyFont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1" fontId="11" fillId="0" borderId="4" xfId="0" applyNumberFormat="1" applyFont="1" applyBorder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top" wrapText="1" readingOrder="1"/>
    </xf>
    <xf numFmtId="0" fontId="14" fillId="0" borderId="8" xfId="0" applyFont="1" applyBorder="1" applyAlignment="1">
      <alignment horizontal="center" vertical="top" wrapText="1" readingOrder="1"/>
    </xf>
    <xf numFmtId="1" fontId="14" fillId="0" borderId="5" xfId="0" applyNumberFormat="1" applyFont="1" applyBorder="1" applyAlignment="1">
      <alignment horizontal="center" vertical="top" wrapText="1" readingOrder="1"/>
    </xf>
    <xf numFmtId="0" fontId="16" fillId="0" borderId="5" xfId="0" applyFont="1" applyBorder="1" applyAlignment="1">
      <alignment horizontal="center" vertical="top" wrapText="1" readingOrder="1"/>
    </xf>
    <xf numFmtId="0" fontId="30" fillId="0" borderId="5" xfId="0" applyFont="1" applyBorder="1" applyAlignment="1">
      <alignment horizontal="center" vertical="center"/>
    </xf>
    <xf numFmtId="0" fontId="15" fillId="0" borderId="5" xfId="10" applyFont="1" applyBorder="1" applyAlignment="1">
      <alignment horizontal="left" vertical="center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1" fontId="2" fillId="0" borderId="5" xfId="0" applyNumberFormat="1" applyFont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center" vertical="center" wrapText="1" readingOrder="1"/>
    </xf>
    <xf numFmtId="0" fontId="3" fillId="0" borderId="5" xfId="0" applyFont="1" applyBorder="1"/>
    <xf numFmtId="1" fontId="3" fillId="0" borderId="5" xfId="0" applyNumberFormat="1" applyFont="1" applyBorder="1"/>
    <xf numFmtId="0" fontId="30" fillId="0" borderId="5" xfId="0" quotePrefix="1" applyFont="1" applyBorder="1" applyAlignment="1">
      <alignment horizontal="left" vertical="center"/>
    </xf>
    <xf numFmtId="0" fontId="28" fillId="0" borderId="12" xfId="0" applyFont="1" applyBorder="1" applyAlignment="1">
      <alignment horizontal="center" vertical="center" readingOrder="1"/>
    </xf>
    <xf numFmtId="0" fontId="30" fillId="2" borderId="5" xfId="0" applyFont="1" applyFill="1" applyBorder="1" applyAlignment="1">
      <alignment horizontal="center" vertical="center"/>
    </xf>
    <xf numFmtId="0" fontId="15" fillId="2" borderId="5" xfId="10" applyFont="1" applyFill="1" applyBorder="1" applyAlignment="1">
      <alignment horizontal="left" vertical="center" readingOrder="1"/>
    </xf>
    <xf numFmtId="1" fontId="30" fillId="2" borderId="5" xfId="0" applyNumberFormat="1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vertical="center"/>
    </xf>
    <xf numFmtId="0" fontId="3" fillId="2" borderId="5" xfId="0" applyFont="1" applyFill="1" applyBorder="1"/>
    <xf numFmtId="0" fontId="15" fillId="2" borderId="5" xfId="10" quotePrefix="1" applyFont="1" applyFill="1" applyBorder="1" applyAlignment="1">
      <alignment horizontal="left" vertical="center" readingOrder="1"/>
    </xf>
    <xf numFmtId="1" fontId="3" fillId="2" borderId="5" xfId="0" applyNumberFormat="1" applyFont="1" applyFill="1" applyBorder="1"/>
    <xf numFmtId="1" fontId="14" fillId="2" borderId="5" xfId="0" applyNumberFormat="1" applyFont="1" applyFill="1" applyBorder="1" applyAlignment="1">
      <alignment horizontal="center" vertical="center" readingOrder="1"/>
    </xf>
    <xf numFmtId="0" fontId="14" fillId="2" borderId="5" xfId="0" applyFont="1" applyFill="1" applyBorder="1" applyAlignment="1">
      <alignment horizontal="center" vertical="center" readingOrder="1"/>
    </xf>
    <xf numFmtId="0" fontId="15" fillId="2" borderId="5" xfId="0" quotePrefix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3" fillId="0" borderId="5" xfId="5" applyFont="1" applyBorder="1" applyAlignment="1">
      <alignment horizontal="left" vertical="center"/>
    </xf>
    <xf numFmtId="3" fontId="32" fillId="0" borderId="5" xfId="0" applyNumberFormat="1" applyFont="1" applyBorder="1" applyAlignment="1">
      <alignment horizontal="center" vertical="center"/>
    </xf>
    <xf numFmtId="165" fontId="32" fillId="0" borderId="5" xfId="2" applyNumberFormat="1" applyFont="1" applyBorder="1" applyAlignment="1">
      <alignment horizontal="center" vertical="center"/>
    </xf>
    <xf numFmtId="0" fontId="32" fillId="0" borderId="5" xfId="0" quotePrefix="1" applyFont="1" applyBorder="1" applyAlignment="1">
      <alignment horizontal="center" vertical="center" wrapText="1"/>
    </xf>
    <xf numFmtId="0" fontId="34" fillId="0" borderId="5" xfId="0" applyFont="1" applyBorder="1" applyAlignment="1">
      <alignment vertical="center"/>
    </xf>
    <xf numFmtId="0" fontId="34" fillId="0" borderId="7" xfId="0" applyFont="1" applyBorder="1" applyAlignment="1">
      <alignment vertical="center"/>
    </xf>
    <xf numFmtId="165" fontId="32" fillId="0" borderId="5" xfId="0" applyNumberFormat="1" applyFont="1" applyBorder="1" applyAlignment="1">
      <alignment vertical="center"/>
    </xf>
    <xf numFmtId="0" fontId="34" fillId="0" borderId="5" xfId="0" quotePrefix="1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5" xfId="0" quotePrefix="1" applyFont="1" applyBorder="1" applyAlignment="1">
      <alignment horizontal="center" vertical="center"/>
    </xf>
    <xf numFmtId="3" fontId="32" fillId="0" borderId="5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horizontal="center" vertical="top" wrapText="1" readingOrder="1"/>
    </xf>
    <xf numFmtId="0" fontId="28" fillId="0" borderId="0" xfId="0" applyFont="1" applyAlignment="1">
      <alignment horizontal="center" vertical="center" readingOrder="1"/>
    </xf>
    <xf numFmtId="0" fontId="28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 vertical="center" readingOrder="1"/>
    </xf>
    <xf numFmtId="0" fontId="16" fillId="0" borderId="0" xfId="0" applyFont="1" applyAlignment="1">
      <alignment horizontal="center" vertical="center" wrapText="1" readingOrder="1"/>
    </xf>
    <xf numFmtId="166" fontId="3" fillId="0" borderId="0" xfId="13" applyNumberFormat="1" applyFont="1"/>
    <xf numFmtId="0" fontId="28" fillId="2" borderId="6" xfId="0" applyFont="1" applyFill="1" applyBorder="1" applyAlignment="1">
      <alignment horizontal="center" vertical="center" wrapText="1" readingOrder="1"/>
    </xf>
    <xf numFmtId="0" fontId="28" fillId="2" borderId="12" xfId="0" applyFont="1" applyFill="1" applyBorder="1" applyAlignment="1">
      <alignment horizontal="center" vertical="center" wrapText="1" readingOrder="1"/>
    </xf>
    <xf numFmtId="0" fontId="28" fillId="2" borderId="7" xfId="0" applyFont="1" applyFill="1" applyBorder="1" applyAlignment="1">
      <alignment horizontal="center" vertical="center" wrapText="1" readingOrder="1"/>
    </xf>
    <xf numFmtId="0" fontId="28" fillId="0" borderId="6" xfId="0" applyFont="1" applyBorder="1" applyAlignment="1">
      <alignment horizontal="center" vertical="center" readingOrder="1"/>
    </xf>
    <xf numFmtId="0" fontId="28" fillId="0" borderId="7" xfId="0" applyFont="1" applyBorder="1" applyAlignment="1">
      <alignment horizontal="center" vertical="center" readingOrder="1"/>
    </xf>
    <xf numFmtId="0" fontId="28" fillId="2" borderId="6" xfId="0" applyFont="1" applyFill="1" applyBorder="1" applyAlignment="1">
      <alignment horizontal="center" vertical="center" readingOrder="1"/>
    </xf>
    <xf numFmtId="0" fontId="28" fillId="2" borderId="12" xfId="0" applyFont="1" applyFill="1" applyBorder="1" applyAlignment="1">
      <alignment horizontal="center" vertical="center" readingOrder="1"/>
    </xf>
    <xf numFmtId="0" fontId="28" fillId="2" borderId="7" xfId="0" applyFont="1" applyFill="1" applyBorder="1" applyAlignment="1">
      <alignment horizontal="center" vertical="center" readingOrder="1"/>
    </xf>
    <xf numFmtId="0" fontId="6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28" fillId="0" borderId="12" xfId="0" applyFont="1" applyBorder="1" applyAlignment="1">
      <alignment horizontal="center" vertical="center" readingOrder="1"/>
    </xf>
    <xf numFmtId="0" fontId="28" fillId="0" borderId="6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readingOrder="1"/>
    </xf>
    <xf numFmtId="0" fontId="28" fillId="0" borderId="5" xfId="0" applyFont="1" applyBorder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quotePrefix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0" borderId="0" xfId="0" quotePrefix="1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165" fontId="26" fillId="0" borderId="5" xfId="2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43" fontId="3" fillId="0" borderId="0" xfId="0" applyNumberFormat="1" applyFont="1"/>
    <xf numFmtId="165" fontId="3" fillId="0" borderId="0" xfId="0" applyNumberFormat="1" applyFont="1"/>
  </cellXfs>
  <cellStyles count="14">
    <cellStyle name="Comma" xfId="13" builtinId="3"/>
    <cellStyle name="Comma 2" xfId="2" xr:uid="{00000000-0005-0000-0000-000000000000}"/>
    <cellStyle name="Comma 2 2" xfId="11" xr:uid="{A8BDA33B-E688-41D4-B2A0-C73110107A5C}"/>
    <cellStyle name="Comma 3 2 3" xfId="7" xr:uid="{00000000-0005-0000-0000-000001000000}"/>
    <cellStyle name="Comma 3 2 3 2" xfId="12" xr:uid="{12C19BFD-A4B9-4490-977A-9BBB57C950FE}"/>
    <cellStyle name="Normal" xfId="0" builtinId="0"/>
    <cellStyle name="Normal 100" xfId="4" xr:uid="{00000000-0005-0000-0000-000003000000}"/>
    <cellStyle name="Normal 110" xfId="9" xr:uid="{00000000-0005-0000-0000-000004000000}"/>
    <cellStyle name="Normal 2" xfId="6" xr:uid="{00000000-0005-0000-0000-000005000000}"/>
    <cellStyle name="Normal 2 2 2 3" xfId="3" xr:uid="{00000000-0005-0000-0000-000006000000}"/>
    <cellStyle name="Normal 3" xfId="1" xr:uid="{00000000-0005-0000-0000-000007000000}"/>
    <cellStyle name="Normal 5 25" xfId="10" xr:uid="{00000000-0005-0000-0000-000008000000}"/>
    <cellStyle name="Normal 52" xfId="8" xr:uid="{00000000-0005-0000-0000-000009000000}"/>
    <cellStyle name="Normal 84" xfId="5" xr:uid="{00000000-0005-0000-0000-00000A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168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168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917D7386-DA20-4BD1-B588-3E25803F2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DAD0B7A4-12AC-40AB-92A3-80AC93B32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AB9F907F-FDAF-45F6-BBC2-892346384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FC0DC3B8-4FF1-49A8-87AC-CDD92D6BC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5D0D8963-42C1-473E-8E8B-2A29A7D5A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CE026EDD-FA2E-4AE9-A41A-D99FBFE23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4997272B-5632-4779-BAC6-5558A573B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0992B7C1-EBC2-432C-A0D0-6E808FEC7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92B9394E-1B3E-4CE9-B833-48A6081BA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ACBCD28A-D112-4357-A39A-7A190F9BA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A99A3914-4E3B-48AB-A827-E980C5031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9DA39292-31D2-410B-A6E9-C409DECC0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23EC54E8-1F5C-427F-B5A1-99218450B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455DB9A1-0C8F-45F1-A315-288012D7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6E97B43E-7131-41E3-AC0E-94F415BB1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35FB487B-9428-4FFE-B0B9-BF9D78620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C9522F6A-2865-4E65-8774-53CA1E25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6BDA528F-2035-462F-BEAE-86F2EBABE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366DAFA0-CFDA-4D66-8CB0-453BC1D3A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E9ED2BC8-A59E-4439-B492-DF0E12551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093B4689-4C1F-411C-A027-610AEFF62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DEE64AEC-D829-4642-A8B2-D35F74F99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2686939D-7045-43FA-9DFA-143F53CDE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911605F6-4C5A-44C8-ADC4-A2BA779BC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AFE37178-C7D0-4913-8DF9-3203E7B2B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56090014-B9F7-47F7-8C5B-065EEC90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542ADE96-E539-4D63-BE38-FA543925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399874B9-1D19-4499-B57B-AB44BAF11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F179C139-7F06-4FB5-80BF-F6BEF8056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6ACBDEC2-BB80-4050-B7E8-A78A6C502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E213BBF9-FCE8-4692-847B-52EF9C278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16D5850B-639D-4751-8DEF-D7D65B68E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BB853B24-AFB8-4D93-8500-8C4CE0761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E4BC693-0E91-4594-A3B3-493A87736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BF1078EB-51F0-4796-AF94-7C1E361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39862288-C752-493B-838D-612C20027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204F6D9A-B8C6-4971-AC38-BCA7EF8AE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51D42B6F-7A7B-4776-84F3-28F5101CC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621AF91A-E948-4115-B8E0-3615CB0D9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1737E206-B9E7-4E33-8F37-D3A0FB230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DA28F6F9-69D0-4143-9A96-0B0D6942D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D9A36092-0A43-40DA-B106-0A9F8AFD1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B501C37D-0871-4A65-952D-E6F83284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A1C185BD-A072-4EEC-9972-683C7AB5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F54A127E-FA33-40BA-9B8A-E10A07793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BD6FCF0C-A18D-4A05-AAC2-4950979A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4898C70F-FBA3-4C39-9641-36CA1818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44DE710F-E4AF-4067-98A3-5A6557F73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D4AD724F-56EE-420C-91F4-034CABE88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D08FF8A5-87A6-4FE5-86DA-16BA356A9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5B0FAFA9-54AE-4AA4-90E1-1D9377491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57EA88F2-1568-48B5-9E0D-24E525B40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1D488710-FBE9-4082-B8D2-AE1F7915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7BA1C3C4-3823-4003-851F-C930CBBFD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5D1C03D7-9593-452B-8642-C12D931AA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3F3D8D46-3953-4F02-9445-3F1E99CBE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60D5A1E-F445-486C-B3D3-4977C54B2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7BA8E622-0CEF-47DA-9D76-CA390093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4E2EC251-909B-4E6C-ABA6-3AFD80546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66D755BC-A62F-45BB-A63A-E0A5BADDF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B2688E72-5650-472F-BCC8-5E20C9E81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11B0083A-F9DB-4B1F-B5EF-9A3F5215C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C6E1E014-FCCE-4967-B883-CEDB7A57C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56DFDF58-9218-4361-8663-19B89A92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9915BC82-9C25-46C5-AF2A-E00BB1576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9466D362-CE76-4A3A-B7F1-312156F46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A7457CF9-0BDB-4A7B-9F0C-57CCAF813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28751CB8-0913-4464-BE65-2738634FC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49DEE75C-EDF4-4D9A-A872-6298ECD06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977FBE57-7386-4E66-9405-2641E2397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02EA6D17-E730-4E3E-8699-13874367B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1D9B4563-956B-4BC5-8F52-F9EE8373D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3DD8612E-BF5B-466D-8BF1-86E251864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47CA4C8D-9811-408F-9F27-E7CF8FD5B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DDF417C2-37A6-4058-97D2-C0EDC337D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6F7F7008-FFA3-4BC7-8E10-65A1FE9CE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5BF7FEB3-DFE8-4C8E-8134-A3481986E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806B6287-DB4D-42D2-87D3-D3738998A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D1ECB80C-B1EA-41B4-9ACC-DE2190D1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AC2E6B29-0672-44E9-874B-DD4D38A30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F18B37FF-5B6C-48FC-96E8-4D1857783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1BCFD535-9E12-4584-8170-8FFACEB18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4436A261-FAFC-476B-B175-2B8EE130B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D3D5BE7A-8987-4C3D-BA96-CFABF12A9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D1F1F1B4-FE63-4F52-844E-FE1006DB4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46E5B108-6AC2-4415-8E03-60242AD5E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50885DCE-9C0C-4E98-A123-CCE3E4A80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C068FE5C-7E8C-4D04-82A6-C1B8CCBE0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7A2833D9-1537-405F-AEDE-BCCFFB71B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FF355D84-296C-44A3-8E77-CA9A7A5FD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DDE760ED-F003-4E69-AB7E-37CA16B7D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AEADA3FC-3596-4694-BD23-B9A0680CD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4F33E45A-9C49-4F4E-986A-718AB5363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6952F393-E945-48CE-96E0-B963C3D6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EB7CAC93-6F7E-4C23-AB14-D03ABCCDD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4DA8758D-0959-4443-B131-9F25BAF03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7151583D-69EB-498D-A13B-07AB831A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E09B179A-D1D2-4B28-8123-CE9C5673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05AFC313-294F-499A-B0AF-7A080F7DB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8C43B240-F2AA-44CE-B85B-E5BB401CE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7DED1ECC-D329-4034-AF0A-6654F0AF2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12B96793-A2AD-4CCB-810C-38F012DF7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6142D816-CE73-40BC-ABF0-B886E7F44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5446954B-F8D0-4F10-8E42-8537F99E4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07DBF8C2-8AAF-420B-894D-87695C9DB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FB8A7241-F3B3-40C9-BC9C-CB1D7263F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13A39952-EC93-42A6-AF3B-276DCD3C2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9D7EB11D-32ED-41E7-BDA0-43D0D93AB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04A4D70A-67C2-41C2-88F3-E7FD43F2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7FF0366C-8786-45CF-AFDB-1B98A456A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56594518-B2E8-4147-8799-AEE9E1FD7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7D7344CE-C0A4-4C99-BC2D-61D239822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3FAEAAF0-6824-4EDB-84A7-F241A55F9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1BF0BD52-3083-4C1D-AAF8-0071AB631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8AED4386-771B-4BC8-9209-D86CBF19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AF5243AA-9796-46B9-A350-01BB47AA6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5FFBEB69-557E-486F-BF0E-5D300C18A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2D1550CE-7043-46F0-A711-314252B8B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456AFEBB-B887-4DC1-8483-08B03346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81F04BC0-573D-4670-95AC-2A64FF183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E3382013-E4F5-49D2-9B5B-A2C7AA174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B2DB1FAE-50B7-41FA-9EBF-6D483539F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1C5F7DC4-4E44-44A2-8D12-0C1F75D61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90118D0E-C44D-4D27-9AF2-EA0ACF499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8086D73A-4BCF-41D8-A87D-000164B7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5D3C960F-C5A1-4AA9-9671-20023FDF3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4984CA7A-9E00-4B4F-BDDD-5D1C4A3DA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44F91266-7FCB-4C8C-89A7-EAD67B206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5ABE538B-8FE2-4504-8C1F-C9ADFEB15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B0EFF2B2-D890-4B5A-B9CD-600358D1A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2372C938-ACF1-4AB5-850B-EB58ADF62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7612275A-84BC-4198-B52D-591426B57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A9C65F84-5767-460A-8514-4F0A8369A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58854BE3-F33D-4CD0-9FFF-D40897BF7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BE92ED0D-7D5F-4362-989E-D0D3F0B61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ACA89E8A-D8B6-4AE2-B702-43E2127AC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54DB0994-4803-4E94-89B8-2F59E2815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24A0543F-0BAA-4EB0-B34B-AF36999AC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13B3ED4D-36D2-441A-9937-56180EFB8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4ABA4E4B-5524-4DE4-9587-A29519D4C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57A96B02-8117-4314-AA4A-F487DD9A9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A4224542-E76C-4EE7-BDF2-75F71524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3503B1C6-637E-4771-A1A6-3A1521449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7DFCD0E2-B4D9-409F-A7E7-B8766A509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59FF88EA-4491-4570-B8B7-AC9E9DC3F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75D899E2-4934-47FF-9ADE-FF4133C73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2BE592CB-7592-461C-8497-5897ADB1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8561500C-5985-4254-A1AA-55F5B7D9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3D734348-925D-4813-AAF1-114FCB9E7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7F9E2AB4-C56A-47D0-8F93-F9FC78226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3B7ABC46-C037-4CA0-A361-62063599F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867A6FA0-6F48-43EB-96C3-ED1DFB2A6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E4157988-6EB2-47D9-BC10-71C8343C8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EBF996E0-91F8-4154-BF7A-EFC023FC9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2874EDF0-47D1-48AE-8520-88344A584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F368360B-97B9-4EAE-A62B-7A2F2F057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6009660B-84F7-444B-AADB-691D0E5E6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ABFED683-6A5F-4155-A153-E91F595FD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12CAB4BB-66BA-4937-A0E9-33EBD99FF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33C4EBD9-BB04-4656-8B4D-2A272606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93DB8456-667E-488E-BC12-0D0742D7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ACD864BA-8E2E-4CB3-89F6-780C480EA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C58E3602-0900-4BFF-82B0-E374F912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54C4B4C8-C2D7-487E-9E06-19A88B1BC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5EA1A01D-87B1-40A9-8B46-D459A8D0F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1F482F09-59F1-4494-B04D-440654142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9DF7E34C-4384-4C8C-A29E-28B73B821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8AC64E7F-56B8-41D5-8106-AD6CF8769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6631F8AC-27DC-4ADC-BE6B-B77F88F00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AD43BA6D-AFE0-4E66-8D80-0C10844C2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C23F3CE7-A6C0-4C69-9CA7-4C2C8AF43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F14EA0F5-EA28-4D9C-9398-B405E51D9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712AC978-DEAA-426A-86D1-6E3530B27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FDDD25AD-33F2-4D88-82BC-7A6D1BFFA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135181D2-77F4-4272-9548-19021FB16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4C235904-83CA-4C21-BFF2-C011D8AE7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8DF52539-DFA4-42B2-8D9B-95A714D55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9EF6ED3F-2A96-4881-A806-AB9401FE0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43BCDB19-2DDB-4F24-9699-42A8FC94C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9A457029-46BD-448A-A88C-DF79FBF5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A6C92CFD-355F-478D-924D-7D8D99ED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B50F34F8-BD72-499A-B6B8-2DCD907BB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0F0D8026-6A24-4042-8574-D5C8B6C33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7FA78470-D8BB-4C9F-910F-3B5435256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4A2AE7C8-6F9C-498B-B2DC-6BE5F784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1DD8AE46-B74D-430A-95A3-39C14C9F0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7E7398B8-FFE2-4EC8-A3C5-747F57691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A9234CD1-A510-4B00-A00B-0A9F0825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85D8627C-DC16-4C47-A615-BE4B1BE27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184D64DD-93E7-46CD-A050-5E8379D13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D1E926A7-F0AF-4294-BEE6-7D1A58AE9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5F590642-0FCE-40C7-8A41-3BE52566F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2F072B72-1F54-4464-BD6E-ABA6C963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D6861227-14E9-4306-B35D-FF96D7DF6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E6EB3ADA-B148-467E-929E-2BFFFBF99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672A2C0C-A67A-4903-B33B-F8C80C110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6FAD4E4-2260-4C1D-8CE8-F049244B1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ABD90D01-CC7A-4DDB-BF59-4520459B4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A89FE060-2136-40AB-A82B-F7EF50463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BA74C285-6B8A-46AD-B1B2-D01E3F40D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AAE49A32-12E3-42D2-B9E2-1BAEE2914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890B33FA-407F-4686-9C94-AE1CC3809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8E361331-0772-4F3E-9277-6AA4DDDE5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325DF565-50BB-4304-9131-4E9530B24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5078F5F8-01B5-489A-A63A-92F3964DF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BEFF909C-39FA-4484-A44B-EE208388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553DEA8F-1D31-4E5D-8FDD-A52314037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8F66E2BF-D2F4-479A-BD6B-3C34136BA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48AFD2A7-2CAA-44DE-AA0C-3A086BE39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8EF57836-8CBE-4EB0-B635-7A9118471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2B9C8A46-670F-4079-B166-E72BA392A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996E8E00-2A65-4581-B84F-9D7FC5CD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F7FEC64E-C009-4DD3-9E2D-610B630EA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06EAAB2F-C85A-4ADA-BC96-312CCFA5A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72C6ED30-5D7D-49BD-83EB-FED837DD3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3F2598C4-FE13-4EE1-9068-7395D1D46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22944053-A267-4196-8FF8-06409CBA1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E7109780-758A-4E9A-A86F-424013E3E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DDF973A8-7C74-4126-907A-11F720AD3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C0BA0FEF-0E1E-45E0-BC22-284D12230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A7456AEA-3BE8-42E1-A9F4-7B1FDD687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33143143-3A94-41B3-821D-583869C2A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1E0EF9DB-A625-4ACC-8A61-A5D9744A5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67AE0689-8A2F-4C78-8635-D00C5C48C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4631FA1D-AF07-4362-8EB4-60F6A1B3F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DF207806-9818-405F-8924-87463B66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B21B49D2-60AB-4E17-A113-E3E3E7B7D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1C1AB5F0-0ACB-4D92-AF18-E08BEF6F5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2EA0D6F5-E049-4E2D-94FD-2869111B7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E80D1037-D7E2-4244-9BB2-E220F52E4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7745E06D-546D-4527-984D-21C8A5172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343FDA16-F2B4-4E1D-9EDF-480D9803B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986D7E2C-3AB3-403B-B859-3BDEC38A5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DF2E27E1-8263-4E86-A9DB-0797934B0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77479571-1FD3-41DC-B6DF-EB3B64A53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AF9F1360-9DF0-47F3-9CE1-28D5F13F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3CD05CAF-43F0-4BC4-8FDC-1096F5EFD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5AE42303-3843-4886-9A90-494A75E79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7BB23038-C058-4F63-818A-E053A90F5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DF6CB93E-09A9-4ED7-ABC1-2491E7D42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AEA4B6C8-6756-4C3D-949A-612403C19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8EF4D812-3B70-49CD-9F10-C955C70C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98540DF9-5002-4CF1-BA0F-0A8463A9B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ECE08E3D-261F-45AC-B978-682BE5EA0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1E927B44-25E9-4F1A-821B-40C0463FD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B889C461-19CF-485E-A04A-588E34B9D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64C0060C-1A8D-457F-84BA-4DDF879BA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3C9EA825-C95D-46F8-96F4-9005AB380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6DC1EFE9-EEC3-44AE-86BF-57808EC0B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FED7F6C7-3B49-4CCA-BDC7-EBE16FF4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687CF3F1-5DFD-4924-AF0A-7B9A2069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950230AD-CC3C-4B27-8A73-B4707BD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9B7E3CFE-E0C9-4BCC-8CA2-74F1E5223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DEB1118F-1329-4637-B31B-5131A478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419E7675-C8E6-4B3F-A7F4-BC777D816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87FD3BDF-9D55-48D8-B3B4-EBF3771C8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88D59B99-7DE6-485F-9366-E4F0FDF40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25913F7C-125C-4EE4-AFD5-DB908FD91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1AA7051D-E565-4950-AD75-DB0C92929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C2DC9180-5AB3-476E-BE86-1773C86D8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CF65A221-EEA6-4BDC-BFBB-E3AF84787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85D09B2C-3215-496D-B803-8DF59CF14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5CC072BA-857D-48DF-BE20-D2B37190E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18181EA7-8337-4425-A512-53BB9C60B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B49074E9-12A3-49FC-8D71-B2EBD0A30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B15D3B50-12E1-4D59-B8B6-43C4D7E14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168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74448E39-C34A-42CD-9AA4-59EB5ED5F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7655BAAD-35B5-4795-95D9-AC2C777A6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39539BE7-14A7-4E64-9CF9-AB6A37315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9EBD1FAA-6FAF-4690-AD2E-308849ED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D300DC3D-9669-45D0-AD34-FC9E172EA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7D80945D-053A-404C-9C43-31239C301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B578CA71-A77A-434D-8EEB-48CC8C24C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B7571674-683F-4B4C-8299-C3E48FDE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888D8050-8BB1-4CF4-9636-57E041CF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496C9F4C-60F3-491D-8586-56CF7B59A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FBC2DD52-573F-4C10-98A1-2464CDA9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2066E2AE-7C59-4434-83B0-E2087DC25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8414B9B9-09D6-4CD1-AC3C-BFE89A1B4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895D66FE-F8BB-443F-818B-A80D92B8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C03BCFEA-1569-45D5-B16E-C5836AEF7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D2A13A7F-302B-450A-A48D-191EC58C0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940B2871-4C53-4155-AA83-978E28967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5C59D475-5398-46C5-ABF3-161EB0BC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E9F06F0E-90AD-4B66-9060-524F3B528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F3CECB5F-958C-461D-A9AB-33B9C310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49631819-C7E1-4437-80F4-3A064C2F1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2F574F38-3D72-478A-8667-85C0E943A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E0110BAA-8F41-4159-A0FB-A857225C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46A29E06-DB62-477F-B5C3-573ED2E0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3779ADFB-B05F-446A-9E92-1A22993EA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C2F2C540-C347-4090-B460-940463433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BC918ECE-E706-4B37-813A-705742171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AACB4414-4B31-4046-AAF6-0F64BBBD2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2F79616C-267D-4778-A83A-D30503144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B95E423B-0BED-4B7D-A67A-BB80F7F8F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076223B8-4F62-47F9-9F1D-832FF0D3F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002EA18B-E236-490F-A248-D1CE111C5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7F705ACA-62D8-4A71-8DB1-74B25B25F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325CC0F3-CC1D-4596-8AE7-2A273CA3D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9B61EA05-9C34-42A7-A333-05C48222A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67FB77B5-6CDA-48B6-BB57-2B61F844B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EC199766-F754-4FDC-BBF1-44E911E5A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2B56026F-EFB9-4365-99A5-3AE43546E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0CD5F63E-504C-4E79-ACEC-7164922B1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2DC98D56-5606-4F30-913D-C26E8454B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CB552512-9031-4E48-842B-42A4A2164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F48D2337-B8DA-4731-8688-AC5216DCD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8C0C2FAD-3E86-4E59-8D3A-7C9B96F92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168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C4D997C0-085D-438E-8B31-9CEC8068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45900803"/>
          <a:ext cx="190158" cy="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69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03047B69-9EFE-4361-BE8F-7F394FC6B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7167C383-BDF3-4BE5-AD4A-498307E02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57A32B9C-D330-4A91-80BA-94C585F20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DE76F54B-0AC0-4558-BC12-9612F2E56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BB0B7705-EF7B-4798-915F-AF4029CD9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F4ADC0A7-415C-482B-B766-EF5872D41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8AC49567-27EE-41A6-BEE8-59EA028BC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19E11AA8-FF24-4467-891B-354F6E715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DFF12961-95BD-4667-B083-A5593C63B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7FD1A2D1-B542-4886-AC2A-4E1F5F8F1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3E71CFC4-0393-4235-A392-5B75C2711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69D39011-344A-408E-A9EA-9A5C80BA4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4BC37F7E-25ED-433F-A0FF-D012F2FEA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D48F30FF-5AF2-49AE-A4F3-712B158DC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8C2195BE-8C8D-4E92-8483-BB4931A3C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247F11EC-E6EF-41A8-B940-B8F0BEA8C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FA156A8F-7ACD-44EC-BF3B-0B85DDC43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9AF6F369-189D-439B-94B9-446739C4A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253E8FDE-3973-4958-9D0C-D8E579A76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CBB61249-8F2E-4EBD-8E38-0D2A88761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303F6EAB-42ED-4C78-A229-B99B3C1F6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F2F0CA0F-745C-45D0-AF65-93C43508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DF5B9223-9640-41EF-83CA-14496B6AD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84A01C3E-A5F4-4FFA-B6ED-878DD9A49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E42791EF-1576-48F9-81F2-0F89D0369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1E6EF5AA-DD8A-41FA-9E69-FE87C2041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FF6C7E62-A27A-4144-A83F-32C9C4A99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AC5FA1FF-0EBE-425D-B0D5-28BC9968C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DAC5AFAD-C1D0-4E5E-859D-EA70C5F03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1146C629-8A21-4D7C-90B1-DD13A3F79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F8A45400-B44A-4A17-9170-56BF8916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9141774C-2D23-40F1-868E-7F27D2EF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50F9FD19-635D-4599-A140-416D2601C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5A82B2C-E436-41C1-8D70-A012C9A00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9711A262-0B9D-4669-8458-B3A597ADE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9701B758-E923-48B8-9E3C-7EBCF48DB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F2A2EBD5-42B1-47ED-BEA3-3AA311C7D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9E4E43AB-1BF9-4769-922D-35F13FD91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730B3529-1E1A-482B-A67F-F1227EDC4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6BFA34BC-72FD-44AB-BC84-8DDEE0B1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A18222D2-B9F8-4AB9-9BA8-5C1900BA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CDFEDDF1-7843-49A7-9931-C0B68DDFD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3345D047-39D2-4C07-B49F-AB74D1194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8E88879C-29A9-4423-9C21-FBCEA72F4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92085343-7317-43C0-8E56-D9A5362DE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A73AD3E6-EF08-4533-9680-6E0834BAE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982AA251-4696-435A-B45C-C5ED5D248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846143A0-7416-4B72-837F-1D90D13F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C2196EE2-4EF6-499B-BED5-B8C171FD0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456464B4-FC42-42AB-B6F7-19049B4AC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537476C0-6429-4C4F-8B27-DC0323F4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C8950705-14F0-4951-BDE8-2807C62CD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454489C1-9F94-472D-8ED0-A79CF5896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68731991-BD18-4DA3-9C57-D2E995D1E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DA105B43-8242-4E84-BB5B-E312E1024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15D81EBD-CEE5-4C4D-BD59-B345462D2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0F11BCA-827A-453E-88D7-FE39D90A1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6F384454-9A9D-49FB-B171-669FCD8B5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96451ABC-716E-4360-990F-75A3FD293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7A5BAC70-F89C-412D-9514-3173F803E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E862CF58-1269-488E-AB06-7D20032AC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87B6804E-1DC2-475A-B7D6-EE661227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D6893DBF-0C86-4ED0-A7AD-6EBB173B7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D0D0003A-1F24-4B50-8798-6AA3D2203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D52EA6F8-1BC2-4DCD-8CDC-94D8A2DC5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735F5F68-D058-4567-B6A5-F80F833B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60938DAF-A816-4C71-8171-A01AD074E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8C1CBB7A-3191-4CAB-AA8E-793ADBB1F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1B37413F-EB0B-4A74-A489-8CF514E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1B64375B-DEC6-46F6-8839-EC876828E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97C99658-3F11-464E-834B-B9AB7E805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E5E2AF4B-79F5-4364-8353-914C9EE17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56D37021-2DBD-4E65-9F9B-9E54B61FC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A273B0E2-1C47-415D-B8A1-E6AC25449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A2F6168C-2E4D-4B2F-8575-618363369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00DD0C1D-7988-4356-9A69-39696FF0E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E3B3F363-CE3D-4E61-9407-1BF15A910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BAAC8AAA-0759-4F4E-B044-47B453C9F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022261B5-A0CA-43AF-9ECF-F37CA29C4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0E7E1243-E388-4F6E-92C1-EC45C2DF4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DE457998-DF6D-4CF5-80FB-5BE463EFE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E143359A-5ED9-4D80-A122-90AEF45CB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F3C6B73F-7859-44E7-925C-B4CE6BDA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E625B37F-4B89-4819-850A-0EC6AE5B1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B6678DD7-BE9E-4F85-B9F8-E8B60D766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AB68559E-B663-4C26-87C2-2A996554D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B791EEBA-CC33-41EE-9B98-A3D37086D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CEFE7A1B-50CF-4D2B-905B-63774D5A9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31AF3787-3436-42CA-8085-61073636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4F68BD91-D042-4DFD-A3BD-499BB220F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A8160F99-7DC1-4C31-9427-DEEAC68C7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9A5E2453-3CA7-4AB2-A788-2E539BE56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0084B67F-D7DF-40BE-95B0-795730106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E2E61974-91F5-4386-8EE1-968210E21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FC417D56-DF46-41FE-BF77-4A39C7F18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4586FFDE-0A00-498D-B4C5-C9DAC1B62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0ABFA169-AB37-4BBE-A66A-605DC85C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D346EE4B-2052-4272-B7B8-A03C8A16F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704739F9-EAD6-41BE-BA86-0EB870BA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D729A8C-1E04-435E-B0B3-110BF3296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694C85C0-4C4C-4CAC-9F83-E81F0F063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813165D2-D26F-4A1F-9924-84B50A079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F7E972F9-2AB0-45AB-83E6-CB7449CB1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3EA8C549-66B5-4FE0-AA6D-A0E099B7F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89306941-B0E9-4CDF-A491-7A66677A1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E495E641-A7E0-49F2-94F2-DE89D1CA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62F08356-9E70-4EB1-922A-D6150E6E1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E67E61B4-FB09-46C8-ACAC-CE22A42A9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53603E4D-E653-443D-89D8-63F50C159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6C331557-3450-4E8B-BEEA-FCF0480B1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507A1DA8-55EF-443C-88C8-69CDA4810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05F6A542-5EC2-44A2-A69B-8169FBAA5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4970A99F-2357-481E-B34C-616D5C437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7800C82F-5CAD-495E-AAFD-1BC3B6284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17F72A8C-3D24-4762-A7A6-6616F85F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32C29D38-63FD-47ED-B56C-34B12A0CD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28736099-22AB-415E-98A6-C5649D60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9AD29A7C-6F6A-4249-9731-7FBCB7512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73C1BB28-5653-450C-A2CD-4CF8D48B1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2608E4A8-1D1A-4D7F-BBC7-8732ECF0C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79CB4E80-ED8D-4011-A63D-9CB078601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7776BCB8-0562-418E-9470-C37D9677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4641E79A-74A0-4B56-B3B6-C9062CBE6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DCEDBCD2-F2C0-4E8D-9EE2-06C269098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AA307CF6-49F2-4E88-9191-B47F14AD0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8EB810FB-8BCD-43F1-BA2C-3B87F5D4E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4C179C45-4ED0-4DEF-90E8-25DA9403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113B556F-BA8B-4BC9-B134-A4017FD5A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BC3834A4-15A7-440C-8327-A54E12725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981486EF-427C-4E96-AE9A-D172ED8A0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728E1364-B9D5-46D3-B545-EC8C0BF27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98326B54-81EE-4C1A-AFA8-1120A1692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4077A584-7035-4FDB-BD47-7CB6D2E0B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85921B20-1BC6-4222-864B-CF3FE60DB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68DF8BD3-95AB-43F5-BB70-EAF35BB3D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B1B20745-E23A-48A3-B48E-824856764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E74BB883-29E9-46B7-B6D3-D6BADB0FD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8AED674F-0E80-4BBE-9C0D-025BB30C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F798B917-520A-43B9-93FD-B189C44A2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F97420E7-0A5D-4617-A746-D60583C36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F51954D2-2830-41B6-9DBB-08DD87EAD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82FD2743-A6FD-4BA1-8061-FF02CDC39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A134BC2E-E070-471C-AA3C-E149D3AC5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D59AD735-17FC-4EA9-A271-6559D7240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B59FEBB5-418D-429D-B47E-7A6D2C153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DAC50363-558A-4914-8D23-AAF18A5D5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4A524D79-23B4-4185-9BE3-82E133918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C888CFCE-3922-485E-BB28-E853511BC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9D8D7BEB-73F7-4045-919E-7214765C6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4C639445-2AF7-43F2-BA8F-510879632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0D384805-57D9-4279-9AB8-4B2876F64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6C485D6A-A851-4C2A-84B6-311396BB7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E47DFB63-DEBA-4977-92E1-5F26DE59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5E6FC89A-09BA-46B0-A221-4A913D889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47436919-8A94-4759-B1D8-16D553788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6D34989D-0BF0-435C-A8E7-4F8694519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009490A5-E570-4B6D-87A4-97F21A942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3613F892-D745-4833-8B94-EC8727A80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E01E2A11-D50E-4F60-86A9-A3F062A20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70ED0380-0632-46B2-B502-772171DF9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8224725C-F57E-4C65-999F-80D5EEB1E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A4B99AED-380B-4F75-93E6-34A34F228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DE4FBB18-E381-41A8-9060-77ED959F7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42A559F6-8CC6-4434-B30A-3DE662342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6492C7CA-4C65-43FB-8679-934958319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E0306145-1041-4F85-A372-D9134E767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614D16B0-0050-48F1-8A74-44D75927E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62BE3B57-02EA-4D72-BB63-39655C7E9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00F808F0-C8B1-4BC4-BCC5-30890F20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FAAB2E75-2957-4C24-93AC-636EA600F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4E3E52FF-C66E-46E9-A590-F19F03C10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377AFA49-5563-4B66-9C5C-02C465BEC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56742B0C-81E2-492A-A553-0801D379F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79AD1C96-2E4D-4CDA-BE7C-E373D8024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84369AFF-154A-4384-BAFB-DE27F44E1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53FB2DBC-1B3E-4F8E-AED5-7181B5C94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51EFAB15-38FD-4AF9-B1EE-E1E6E9142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C84EF3E1-4B90-4453-8B34-91835D5F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CECB4D33-1CBD-418C-8BD9-473AB8431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E2E634F3-CEF3-4D99-9582-D7CF381CA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D6FD9304-C400-491B-8CDF-25A1463FA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AF872558-42A6-437B-98E4-7B2B2EA7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E7128702-374E-4D6F-84AF-C829456A2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68946C73-4C84-4BBD-8EE8-2563E68DB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7B7736A2-F1DA-4499-A6DA-8B7176C98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E30509C3-9E0D-4F39-98A9-3C1C951C3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31C579F6-563D-4E42-B136-027BFCC4A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F48AB95F-F7C4-4351-BEC4-CEE093E4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CC51E9CD-BDFF-4292-963A-55A93233A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58B833C3-F78C-4ED0-A095-A1807EDA9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6E2CB4BD-AB91-4AF7-9568-51C856E7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DBB937CD-8AC1-4722-9935-4DEEA1D2A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D04553D8-4E20-4C46-9655-62BCFA282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19DCF466-76F3-4F83-930F-1DC2A7C1C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1376D83E-9A50-489C-99F9-543270902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B8DB7166-507B-470C-AB5A-594A70A82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1C17A7A6-C4EB-4291-AE0A-3237F679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DB73DA50-F613-4412-BEDD-8CF667E91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C4BEDA33-C5EC-4DDE-A346-14B21287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663DE0FB-1DB1-4126-A583-4BA142032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33545BF9-FCFD-466B-B9E8-10AEAAB03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C996EE3E-FC05-42FF-95FF-7A5AB628C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E3C40B54-DED2-408D-A6DF-98CFBFD78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9C14CF47-5AD5-48B5-8685-59FCF3C5D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0D236E65-8BDA-4A95-BEC2-1E9D5BF8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DC7A49FB-C9B1-42E6-B363-B6C0916D3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472A75C6-DB6B-452E-A0F6-C575BABC5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CE01393C-4123-480A-97C0-7E1B83773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78683A0E-AC02-4695-82BE-DAD5B2E4D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91AA06A7-4BCA-4267-AF12-CFA762C08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0E6BCA5-9F34-40C2-8EB0-22E13E456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5849DF3C-A9A3-4BF8-94FB-D3F18924E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046CF429-E5E5-4AE7-955F-DD4883737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BDA48B1D-4EBF-46DE-B3DA-C0FE51DFC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E0A8C1C2-484F-4F6C-BABE-1A933465C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360FEF84-6810-4699-BBC7-1E6AAC3E7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A191C51C-5379-4F96-8670-E6270E1AB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ABA03B80-CB89-4F2C-81EF-B56FDCFCE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79639053-18E7-4E4B-83E5-EA211718A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A540E177-1F42-4784-97B2-49A2B8B94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FF3CBDCC-4495-4871-8041-07F637748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8EE243DE-C8B1-45D0-9632-897E4FC19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38B50ACF-F294-466B-B944-EF70B6649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176CE06D-AF39-4648-BB03-ADC5B875C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2934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1E4CB8D2-C675-4D9E-8FEB-1D5C8C7FE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15280FFF-F1C5-4277-857A-2867600B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94682F3F-2C25-48D2-9353-BF5DFEA90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73258C77-6837-474C-B332-4F87C58C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C4A1B20F-0AC4-4146-B582-ECBDE4271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4AE584CE-F459-4F12-9C92-FD9AEDDC5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4904BEAA-8A1F-4C10-AAB0-98F9C5AB4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90DD8A73-6019-4D76-B0C9-7C8659D4B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783C7272-A976-4133-B178-FEE0A44D3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14FDFBCC-80BC-4F86-9BDA-1605D0619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9049C921-1C7B-4DF8-9D1F-466753137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A00FE279-ED88-495A-93DC-0E5CCB3D5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278D6490-B0B1-4CA2-8D35-0A6337B82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587A14BE-BEC0-446E-A0C5-D5ECE31A9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508218E8-023F-4104-BBE4-A243FF698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5E89BC7E-8282-4872-996E-18448BFFB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A9486751-B4C7-4B1C-AE26-EA3E9DDE9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242D93EA-6DBC-4B51-BE36-CDA7DD891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44FED5BD-6F04-4800-8FE6-3D8B04718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BD669668-0317-4526-99AE-EDC1136CC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073FC84D-EB91-47BF-B38C-5AECF38A0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E266762C-7E18-4C79-86CE-678286195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A877F041-CDEA-4CAD-8C65-EC40721C0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AB8474B8-BBF1-4AF7-91AA-CA617C47F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24CF4C44-B616-4F05-91E3-6DC6EE118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0B55FB91-72B8-4159-8961-491938450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0C72D8AB-6BD3-4E69-BCAC-810EC0C42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7984CF57-CF79-45FE-BA93-D080A407B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E1E1F62C-9BC6-4A61-8C29-AAE34B300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765A1AD0-BEA0-43D8-89A7-993141142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79E8D127-61F5-4009-B31A-2FD357645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DD96DCB6-10C1-4CBF-A989-18692DBB5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82959DB7-E22F-426B-B448-69725F3EE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6406323A-CDB7-4A48-A916-052F15910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8178ADE7-A069-475C-A013-D8EA658A6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1AF21D1E-BCFB-486B-807F-6BB773692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E99CA5DA-DB9C-41D1-B716-AE491B230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A069805B-1373-41FC-B127-73C80AFD5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85B4227C-B6BA-47AF-9789-3703829B6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D9CE8D25-5BC7-4015-9228-BBAFF2A4B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022F20E0-DB7A-4D4A-8EAA-1AD1A0C83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60313CF7-D2AF-454B-AF86-CDC2FB510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69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C659D4F3-ABE0-4773-A89E-7758857FB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75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41895F92-289E-4332-89DF-35DEB3283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9D761C2A-6B9C-4380-929D-27FD96473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E9910C7B-3F09-4DB2-8639-9FB24C4FD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2459E6FB-783E-41AB-87EF-B346A0D99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014E9FF0-8DA2-47E1-86A8-05DE09266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50DFC7E6-B2B3-437E-81D3-4551F8658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A4BF981E-60FD-4157-9249-E5359D265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D16C7C79-653B-46CB-8643-B7C0CFD03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2774D856-78E4-448C-87C4-BEF2C8209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89088715-6B31-4808-90F1-97BC621CF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2C1A7754-3FCB-44D5-8952-759A61BE1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045A76BE-6078-4A0F-A607-D293E315F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F60DAE9E-3897-4454-A758-7A51FBF13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C73602CB-DA59-4B98-9114-A469D500B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5CE7C417-4481-4134-A584-DF0615AF7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D7C60C48-2880-4699-AD34-5E4B45206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873D6DAB-25B7-4457-A28F-4CCA196F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4702D8B2-AAF4-4DC4-ADB7-8B83F76E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A07E8F69-99C1-45A4-ACAE-F4D8EF02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C599E359-36C1-4C6C-B2C6-33C11691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A1E561FF-0B08-4B98-BB68-5CE6E666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8F99B380-B0E4-4518-BE71-5171CDB8D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5F0AFE46-C35C-4F9C-916A-2945D3BE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E88FD27A-DA85-43E0-889C-6039E86FC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BB2E5D33-196F-4D54-8E7F-011087ADC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75CCE78B-DEBC-409D-B22B-56334B5B2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BBB4E707-17F4-42EC-A816-4149BF625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369CA6B6-6C11-4FE4-9C62-764C526E8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080A07EC-B68D-4442-8FC0-A3811ACC2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4FABA2AE-E755-4D05-8442-667732943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5308C187-DC19-4E2E-B2C0-21DEB3E4F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470BAE62-9133-4833-A2FB-0BE5DF3EC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A56BCC58-25D3-4C5D-A8A0-9FB8543A1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47079FA6-F4CF-4FFA-8E5E-C58173277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319B9CF6-24E6-4F0C-AA30-A597E824C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8F59B6E9-A82D-42A2-9170-D9316E4AD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DFD3F0E1-55CD-46BD-8B1E-D8ED6D79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F1745991-D117-4BE9-BB46-3CD093A9E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131B1CAF-A1FD-49AD-B5E2-017B66069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B36D6163-9EAF-4137-B524-CD3F6C631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28F702E7-1CCE-43CA-8EC4-89E2C7032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4D57695A-AE5C-444F-92D0-B2B048F2D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69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008F0DBC-CE6B-456B-9688-25BCE71E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5797" y="60759803"/>
          <a:ext cx="190158" cy="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enuitemdisplay://ecoresproductdetailsextended/+175+%5B2:113128%5D" TargetMode="External"/><Relationship Id="rId3" Type="http://schemas.openxmlformats.org/officeDocument/2006/relationships/hyperlink" Target="menuitemdisplay://inventitembarcode/+1213+%5B1:8934822201333%5D" TargetMode="External"/><Relationship Id="rId7" Type="http://schemas.openxmlformats.org/officeDocument/2006/relationships/hyperlink" Target="menuitemdisplay://inventitembarcode/+1213+%5B1:8934822201333%5D" TargetMode="External"/><Relationship Id="rId2" Type="http://schemas.openxmlformats.org/officeDocument/2006/relationships/hyperlink" Target="menuitemdisplay://ecoresproductdetailsextended/+175+%5B2:113128%5D" TargetMode="External"/><Relationship Id="rId1" Type="http://schemas.openxmlformats.org/officeDocument/2006/relationships/hyperlink" Target="menuitemdisplay://inventitembarcode/+1213+%5B1:8934822201333%5D" TargetMode="External"/><Relationship Id="rId6" Type="http://schemas.openxmlformats.org/officeDocument/2006/relationships/hyperlink" Target="menuitemdisplay://ecoresproductdetailsextended/+175+%5B2:113128%5D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enuitemdisplay://inventitembarcode/+1213+%5B1:8934822201333%5D" TargetMode="External"/><Relationship Id="rId10" Type="http://schemas.openxmlformats.org/officeDocument/2006/relationships/hyperlink" Target="menuitemdisplay://ecoresproductdetailsextended/+175+%5B2:113128%5D" TargetMode="External"/><Relationship Id="rId4" Type="http://schemas.openxmlformats.org/officeDocument/2006/relationships/hyperlink" Target="menuitemdisplay://ecoresproductdetailsextended/+175+%5B2:113128%5D" TargetMode="External"/><Relationship Id="rId9" Type="http://schemas.openxmlformats.org/officeDocument/2006/relationships/hyperlink" Target="menuitemdisplay://inventitembarcode/+1213+%5B1:8934822201333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C00000"/>
  </sheetPr>
  <dimension ref="A1:H168"/>
  <sheetViews>
    <sheetView topLeftCell="A10" workbookViewId="0">
      <selection activeCell="H18" sqref="H18"/>
    </sheetView>
  </sheetViews>
  <sheetFormatPr defaultColWidth="9.140625" defaultRowHeight="15" x14ac:dyDescent="0.25"/>
  <cols>
    <col min="1" max="1" width="5.7109375" style="15" customWidth="1"/>
    <col min="2" max="2" width="58.85546875" style="19" customWidth="1"/>
    <col min="3" max="3" width="16.28515625" style="20" customWidth="1"/>
    <col min="4" max="4" width="11" style="15" customWidth="1"/>
    <col min="5" max="5" width="9" style="15" customWidth="1"/>
    <col min="6" max="6" width="11.28515625" style="15" customWidth="1"/>
    <col min="7" max="7" width="19.85546875" style="21" customWidth="1"/>
    <col min="8" max="8" width="10.140625" style="88" bestFit="1" customWidth="1"/>
    <col min="9" max="16384" width="9.140625" style="15"/>
  </cols>
  <sheetData>
    <row r="1" spans="1:7" x14ac:dyDescent="0.25">
      <c r="G1" s="21" t="s">
        <v>72</v>
      </c>
    </row>
    <row r="2" spans="1:7" x14ac:dyDescent="0.25">
      <c r="A2" s="22" t="s">
        <v>0</v>
      </c>
      <c r="D2" s="22" t="s">
        <v>1</v>
      </c>
    </row>
    <row r="3" spans="1:7" x14ac:dyDescent="0.25">
      <c r="A3" s="23"/>
      <c r="D3" s="22" t="s">
        <v>2</v>
      </c>
    </row>
    <row r="4" spans="1:7" x14ac:dyDescent="0.25">
      <c r="A4" s="23"/>
      <c r="D4" s="22" t="s">
        <v>3</v>
      </c>
    </row>
    <row r="5" spans="1:7" ht="16.5" x14ac:dyDescent="0.25">
      <c r="A5" s="24"/>
      <c r="D5" s="22"/>
    </row>
    <row r="6" spans="1:7" ht="20.25" x14ac:dyDescent="0.25">
      <c r="A6" s="97" t="s">
        <v>4</v>
      </c>
      <c r="B6" s="97"/>
      <c r="C6" s="97"/>
      <c r="D6" s="97"/>
      <c r="E6" s="97"/>
      <c r="F6" s="97"/>
      <c r="G6" s="97"/>
    </row>
    <row r="7" spans="1:7" ht="16.5" x14ac:dyDescent="0.25">
      <c r="A7" s="24"/>
    </row>
    <row r="8" spans="1:7" ht="15.75" x14ac:dyDescent="0.25">
      <c r="A8" s="25" t="s">
        <v>5</v>
      </c>
      <c r="B8" s="26"/>
      <c r="C8" s="27"/>
      <c r="D8" s="28"/>
      <c r="E8" s="28"/>
      <c r="F8" s="28"/>
      <c r="G8" s="29"/>
    </row>
    <row r="9" spans="1:7" ht="15.75" x14ac:dyDescent="0.25">
      <c r="A9" s="30" t="s">
        <v>6</v>
      </c>
      <c r="B9" s="25" t="s">
        <v>7</v>
      </c>
      <c r="C9" s="27"/>
      <c r="D9" s="28"/>
      <c r="E9" s="28"/>
      <c r="F9" s="28"/>
      <c r="G9" s="29"/>
    </row>
    <row r="10" spans="1:7" ht="15.75" x14ac:dyDescent="0.25">
      <c r="A10" s="30" t="s">
        <v>6</v>
      </c>
      <c r="B10" s="25" t="s">
        <v>8</v>
      </c>
      <c r="C10" s="27"/>
      <c r="D10" s="28"/>
      <c r="E10" s="28"/>
      <c r="F10" s="28"/>
      <c r="G10" s="29"/>
    </row>
    <row r="11" spans="1:7" ht="15.75" x14ac:dyDescent="0.25">
      <c r="A11" s="30" t="s">
        <v>6</v>
      </c>
      <c r="B11" s="25" t="s">
        <v>9</v>
      </c>
      <c r="C11" s="27"/>
      <c r="D11" s="28"/>
      <c r="E11" s="28"/>
      <c r="F11" s="28"/>
      <c r="G11" s="29"/>
    </row>
    <row r="12" spans="1:7" ht="18" customHeight="1" x14ac:dyDescent="0.25">
      <c r="A12" s="30"/>
      <c r="B12" s="25"/>
      <c r="C12" s="27"/>
      <c r="D12" s="28"/>
      <c r="E12" s="28"/>
      <c r="F12" s="28"/>
      <c r="G12" s="29"/>
    </row>
    <row r="13" spans="1:7" ht="15.75" x14ac:dyDescent="0.25">
      <c r="A13" s="31" t="s">
        <v>165</v>
      </c>
      <c r="B13" s="26"/>
      <c r="C13" s="32" t="s">
        <v>10</v>
      </c>
      <c r="D13" s="28"/>
      <c r="E13" s="28"/>
      <c r="F13" s="28"/>
      <c r="G13" s="29"/>
    </row>
    <row r="14" spans="1:7" ht="15.75" x14ac:dyDescent="0.25">
      <c r="A14" s="33" t="s">
        <v>12</v>
      </c>
      <c r="B14" s="26"/>
      <c r="C14" s="27"/>
      <c r="D14" s="28"/>
      <c r="E14" s="28"/>
      <c r="F14" s="28"/>
      <c r="G14" s="29"/>
    </row>
    <row r="15" spans="1:7" ht="15.75" x14ac:dyDescent="0.25">
      <c r="A15" s="29" t="s">
        <v>50</v>
      </c>
      <c r="B15" s="26"/>
      <c r="C15" s="34" t="s">
        <v>47</v>
      </c>
      <c r="D15" s="28"/>
      <c r="E15" s="28"/>
      <c r="F15" s="28"/>
      <c r="G15" s="29"/>
    </row>
    <row r="16" spans="1:7" ht="15.75" x14ac:dyDescent="0.25">
      <c r="A16" s="33"/>
    </row>
    <row r="17" spans="1:8" ht="15.75" customHeight="1" x14ac:dyDescent="0.25">
      <c r="A17" s="35" t="s">
        <v>13</v>
      </c>
      <c r="B17" s="36" t="s">
        <v>14</v>
      </c>
      <c r="C17" s="37" t="s">
        <v>13</v>
      </c>
      <c r="D17" s="38" t="s">
        <v>13</v>
      </c>
      <c r="E17" s="38" t="s">
        <v>13</v>
      </c>
      <c r="F17" s="100" t="s">
        <v>48</v>
      </c>
      <c r="G17" s="98" t="s">
        <v>20</v>
      </c>
    </row>
    <row r="18" spans="1:8" ht="21" customHeight="1" x14ac:dyDescent="0.25">
      <c r="A18" s="39" t="s">
        <v>15</v>
      </c>
      <c r="B18" s="40" t="s">
        <v>16</v>
      </c>
      <c r="C18" s="41" t="s">
        <v>17</v>
      </c>
      <c r="D18" s="39" t="s">
        <v>18</v>
      </c>
      <c r="E18" s="39" t="s">
        <v>19</v>
      </c>
      <c r="F18" s="101"/>
      <c r="G18" s="99"/>
    </row>
    <row r="19" spans="1:8" x14ac:dyDescent="0.25">
      <c r="A19" s="42" t="s">
        <v>21</v>
      </c>
      <c r="B19" s="43" t="s">
        <v>22</v>
      </c>
      <c r="C19" s="44" t="s">
        <v>23</v>
      </c>
      <c r="D19" s="42" t="s">
        <v>24</v>
      </c>
      <c r="E19" s="42" t="s">
        <v>25</v>
      </c>
      <c r="F19" s="43"/>
      <c r="G19" s="45"/>
    </row>
    <row r="20" spans="1:8" ht="30" hidden="1" customHeight="1" x14ac:dyDescent="0.25">
      <c r="A20" s="46"/>
      <c r="B20" s="47" t="s">
        <v>79</v>
      </c>
      <c r="C20" s="17"/>
      <c r="D20" s="17"/>
      <c r="E20" s="46"/>
      <c r="F20" s="46"/>
      <c r="G20" s="106" t="s">
        <v>80</v>
      </c>
      <c r="H20" s="15" t="s">
        <v>163</v>
      </c>
    </row>
    <row r="21" spans="1:8" ht="30" customHeight="1" x14ac:dyDescent="0.25">
      <c r="A21" s="46">
        <v>1</v>
      </c>
      <c r="B21" s="16" t="s">
        <v>60</v>
      </c>
      <c r="C21" s="17">
        <v>8938529045924</v>
      </c>
      <c r="D21" s="17">
        <v>203632</v>
      </c>
      <c r="E21" s="46" t="s">
        <v>63</v>
      </c>
      <c r="F21" s="46">
        <v>1</v>
      </c>
      <c r="G21" s="106"/>
      <c r="H21" s="88">
        <f>+VLOOKUP(B21,'TONG HOP'!$B$18:$J$28,9,0)</f>
        <v>114279</v>
      </c>
    </row>
    <row r="22" spans="1:8" ht="30" customHeight="1" x14ac:dyDescent="0.25">
      <c r="A22" s="46">
        <v>2</v>
      </c>
      <c r="B22" s="16" t="s">
        <v>59</v>
      </c>
      <c r="C22" s="17">
        <v>8938529045856</v>
      </c>
      <c r="D22" s="17">
        <v>203630</v>
      </c>
      <c r="E22" s="17" t="s">
        <v>63</v>
      </c>
      <c r="F22" s="46">
        <v>1</v>
      </c>
      <c r="G22" s="106"/>
      <c r="H22" s="88">
        <f>+VLOOKUP(B22,'TONG HOP'!$B$18:$J$28,9,0)</f>
        <v>73431</v>
      </c>
    </row>
    <row r="23" spans="1:8" ht="30" hidden="1" customHeight="1" x14ac:dyDescent="0.25">
      <c r="A23" s="52"/>
      <c r="B23" s="47" t="s">
        <v>81</v>
      </c>
      <c r="C23" s="53"/>
      <c r="D23" s="52"/>
      <c r="E23" s="52"/>
      <c r="G23" s="103" t="s">
        <v>95</v>
      </c>
      <c r="H23" s="15"/>
    </row>
    <row r="24" spans="1:8" ht="30" customHeight="1" x14ac:dyDescent="0.25">
      <c r="A24" s="46">
        <v>1</v>
      </c>
      <c r="B24" s="54" t="s">
        <v>59</v>
      </c>
      <c r="C24" s="17">
        <v>8938529045856</v>
      </c>
      <c r="D24" s="17">
        <v>203630</v>
      </c>
      <c r="E24" s="46" t="s">
        <v>63</v>
      </c>
      <c r="F24" s="46">
        <v>1</v>
      </c>
      <c r="G24" s="104"/>
      <c r="H24" s="88">
        <f>+VLOOKUP(B24,'TONG HOP'!$B$18:$J$28,9,0)</f>
        <v>73431</v>
      </c>
    </row>
    <row r="25" spans="1:8" ht="30" customHeight="1" x14ac:dyDescent="0.25">
      <c r="A25" s="46">
        <v>2</v>
      </c>
      <c r="B25" s="54" t="s">
        <v>64</v>
      </c>
      <c r="C25" s="17"/>
      <c r="D25" s="17">
        <v>203634</v>
      </c>
      <c r="E25" s="46" t="s">
        <v>63</v>
      </c>
      <c r="F25" s="46">
        <v>7</v>
      </c>
      <c r="G25" s="104"/>
      <c r="H25" s="88">
        <f>+VLOOKUP(B25,'TONG HOP'!$B$18:$J$28,9,0)</f>
        <v>119066</v>
      </c>
    </row>
    <row r="26" spans="1:8" ht="30" customHeight="1" x14ac:dyDescent="0.25">
      <c r="A26" s="46">
        <v>3</v>
      </c>
      <c r="B26" s="54" t="s">
        <v>74</v>
      </c>
      <c r="C26" s="17"/>
      <c r="D26" s="17">
        <v>315116</v>
      </c>
      <c r="E26" s="46" t="s">
        <v>51</v>
      </c>
      <c r="F26" s="46">
        <v>1</v>
      </c>
      <c r="G26" s="104"/>
      <c r="H26" s="88">
        <f>+VLOOKUP(B26,'TONG HOP'!$B$18:$J$28,9,0)</f>
        <v>36750</v>
      </c>
    </row>
    <row r="27" spans="1:8" ht="30" customHeight="1" x14ac:dyDescent="0.25">
      <c r="A27" s="46">
        <v>4</v>
      </c>
      <c r="B27" s="54" t="s">
        <v>73</v>
      </c>
      <c r="C27" s="17"/>
      <c r="D27" s="17">
        <v>315117</v>
      </c>
      <c r="E27" s="46" t="s">
        <v>51</v>
      </c>
      <c r="F27" s="46">
        <v>1</v>
      </c>
      <c r="G27" s="104"/>
      <c r="H27" s="88">
        <f>+VLOOKUP(B27,'TONG HOP'!$B$18:$J$28,9,0)</f>
        <v>35389</v>
      </c>
    </row>
    <row r="28" spans="1:8" ht="30" customHeight="1" x14ac:dyDescent="0.25">
      <c r="A28" s="46">
        <v>5</v>
      </c>
      <c r="B28" s="54" t="s">
        <v>82</v>
      </c>
      <c r="C28" s="17">
        <v>8938529045832</v>
      </c>
      <c r="D28" s="17">
        <v>317010</v>
      </c>
      <c r="E28" s="46" t="s">
        <v>51</v>
      </c>
      <c r="F28" s="46">
        <v>1</v>
      </c>
      <c r="G28" s="105"/>
      <c r="H28" s="88">
        <f>+VLOOKUP(B28,'TONG HOP'!$B$18:$J$28,9,0)</f>
        <v>104615</v>
      </c>
    </row>
    <row r="29" spans="1:8" ht="30" customHeight="1" x14ac:dyDescent="0.25">
      <c r="A29" s="46">
        <v>1</v>
      </c>
      <c r="B29" s="54" t="s">
        <v>62</v>
      </c>
      <c r="C29" s="17"/>
      <c r="D29" s="17">
        <v>203631</v>
      </c>
      <c r="E29" s="46" t="s">
        <v>63</v>
      </c>
      <c r="F29" s="46">
        <v>5</v>
      </c>
      <c r="G29" s="107" t="s">
        <v>116</v>
      </c>
      <c r="H29" s="88">
        <f>+VLOOKUP(B29,'TONG HOP'!$B$18:$J$28,9,0)</f>
        <v>107205</v>
      </c>
    </row>
    <row r="30" spans="1:8" ht="30" customHeight="1" x14ac:dyDescent="0.25">
      <c r="A30" s="46">
        <v>2</v>
      </c>
      <c r="B30" s="54" t="s">
        <v>60</v>
      </c>
      <c r="C30" s="17"/>
      <c r="D30" s="17">
        <v>203632</v>
      </c>
      <c r="E30" s="46" t="s">
        <v>63</v>
      </c>
      <c r="F30" s="46">
        <v>1</v>
      </c>
      <c r="G30" s="107"/>
      <c r="H30" s="88">
        <f>+VLOOKUP(B30,'TONG HOP'!$B$18:$J$28,9,0)</f>
        <v>114279</v>
      </c>
    </row>
    <row r="31" spans="1:8" ht="30" customHeight="1" x14ac:dyDescent="0.25">
      <c r="A31" s="46">
        <v>3</v>
      </c>
      <c r="B31" s="54" t="s">
        <v>64</v>
      </c>
      <c r="C31" s="17"/>
      <c r="D31" s="17">
        <v>203634</v>
      </c>
      <c r="E31" s="46" t="s">
        <v>63</v>
      </c>
      <c r="F31" s="46">
        <v>2</v>
      </c>
      <c r="G31" s="107"/>
      <c r="H31" s="88">
        <f>+VLOOKUP(B31,'TONG HOP'!$B$18:$J$28,9,0)</f>
        <v>119066</v>
      </c>
    </row>
    <row r="32" spans="1:8" ht="30" customHeight="1" x14ac:dyDescent="0.25">
      <c r="A32" s="46">
        <v>4</v>
      </c>
      <c r="B32" s="54" t="s">
        <v>58</v>
      </c>
      <c r="C32" s="17"/>
      <c r="D32" s="17">
        <v>236665</v>
      </c>
      <c r="E32" s="46" t="s">
        <v>63</v>
      </c>
      <c r="F32" s="46">
        <v>3</v>
      </c>
      <c r="G32" s="107"/>
      <c r="H32" s="88">
        <f>+VLOOKUP(B32,'TONG HOP'!$B$18:$J$28,9,0)</f>
        <v>55595</v>
      </c>
    </row>
    <row r="33" spans="1:8" ht="30" customHeight="1" x14ac:dyDescent="0.25">
      <c r="A33" s="46">
        <v>5</v>
      </c>
      <c r="B33" s="54" t="s">
        <v>61</v>
      </c>
      <c r="C33" s="17"/>
      <c r="D33" s="17">
        <v>261126</v>
      </c>
      <c r="E33" s="46" t="s">
        <v>63</v>
      </c>
      <c r="F33" s="46">
        <v>2</v>
      </c>
      <c r="G33" s="107"/>
      <c r="H33" s="88">
        <f>+VLOOKUP(B33,'TONG HOP'!$B$18:$J$28,9,0)</f>
        <v>50182</v>
      </c>
    </row>
    <row r="34" spans="1:8" ht="30" customHeight="1" x14ac:dyDescent="0.25">
      <c r="A34" s="46">
        <v>6</v>
      </c>
      <c r="B34" s="54" t="s">
        <v>73</v>
      </c>
      <c r="C34" s="17"/>
      <c r="D34" s="17">
        <v>315117</v>
      </c>
      <c r="E34" s="46" t="s">
        <v>51</v>
      </c>
      <c r="F34" s="46">
        <v>1</v>
      </c>
      <c r="G34" s="107"/>
      <c r="H34" s="88">
        <f>+VLOOKUP(B34,'TONG HOP'!$B$18:$J$28,9,0)</f>
        <v>35389</v>
      </c>
    </row>
    <row r="35" spans="1:8" ht="30" customHeight="1" x14ac:dyDescent="0.25">
      <c r="A35" s="46">
        <v>7</v>
      </c>
      <c r="B35" s="54" t="s">
        <v>82</v>
      </c>
      <c r="C35" s="17">
        <v>8938529045832</v>
      </c>
      <c r="D35" s="17">
        <v>317010</v>
      </c>
      <c r="E35" s="46" t="s">
        <v>51</v>
      </c>
      <c r="F35" s="46">
        <v>2</v>
      </c>
      <c r="G35" s="107"/>
      <c r="H35" s="88">
        <f>+VLOOKUP(B35,'TONG HOP'!$B$18:$J$28,9,0)</f>
        <v>104615</v>
      </c>
    </row>
    <row r="36" spans="1:8" ht="30" customHeight="1" x14ac:dyDescent="0.25">
      <c r="A36" s="46">
        <v>8</v>
      </c>
      <c r="B36" s="54" t="s">
        <v>117</v>
      </c>
      <c r="C36" s="17">
        <v>8938529045795</v>
      </c>
      <c r="D36" s="17">
        <v>317011</v>
      </c>
      <c r="E36" s="46" t="s">
        <v>51</v>
      </c>
      <c r="F36" s="46">
        <v>1</v>
      </c>
      <c r="G36" s="107"/>
      <c r="H36" s="88">
        <f>+VLOOKUP(B36,'TONG HOP'!$B$18:$J$28,9,0)</f>
        <v>114279</v>
      </c>
    </row>
    <row r="37" spans="1:8" ht="30" hidden="1" customHeight="1" x14ac:dyDescent="0.25">
      <c r="A37" s="46"/>
      <c r="B37" s="47" t="s">
        <v>83</v>
      </c>
      <c r="C37" s="17"/>
      <c r="D37" s="17"/>
      <c r="E37" s="46"/>
      <c r="F37" s="46"/>
      <c r="G37" s="92" t="s">
        <v>84</v>
      </c>
      <c r="H37" s="15"/>
    </row>
    <row r="38" spans="1:8" ht="30" customHeight="1" x14ac:dyDescent="0.25">
      <c r="A38" s="46">
        <v>1</v>
      </c>
      <c r="B38" s="16" t="s">
        <v>73</v>
      </c>
      <c r="C38" s="17">
        <v>8938529045467</v>
      </c>
      <c r="D38" s="17">
        <v>315117</v>
      </c>
      <c r="E38" s="46" t="s">
        <v>51</v>
      </c>
      <c r="F38" s="46">
        <v>4</v>
      </c>
      <c r="G38" s="102"/>
      <c r="H38" s="88">
        <f>+VLOOKUP(B38,'TONG HOP'!$B$18:$J$28,9,0)</f>
        <v>35389</v>
      </c>
    </row>
    <row r="39" spans="1:8" ht="30" customHeight="1" x14ac:dyDescent="0.25">
      <c r="A39" s="46">
        <v>2</v>
      </c>
      <c r="B39" s="16" t="s">
        <v>74</v>
      </c>
      <c r="C39" s="17">
        <v>8938529045443</v>
      </c>
      <c r="D39" s="17">
        <v>315116</v>
      </c>
      <c r="E39" s="46" t="s">
        <v>51</v>
      </c>
      <c r="F39" s="46">
        <v>3</v>
      </c>
      <c r="G39" s="93"/>
      <c r="H39" s="88">
        <f>+VLOOKUP(B39,'TONG HOP'!$B$18:$J$28,9,0)</f>
        <v>36750</v>
      </c>
    </row>
    <row r="40" spans="1:8" ht="30" hidden="1" customHeight="1" x14ac:dyDescent="0.25">
      <c r="A40" s="46"/>
      <c r="B40" s="47" t="s">
        <v>85</v>
      </c>
      <c r="C40" s="17"/>
      <c r="D40" s="17"/>
      <c r="E40" s="46"/>
      <c r="F40" s="46"/>
      <c r="G40" s="92" t="s">
        <v>86</v>
      </c>
      <c r="H40" s="15"/>
    </row>
    <row r="41" spans="1:8" ht="30" customHeight="1" x14ac:dyDescent="0.25">
      <c r="A41" s="46">
        <v>1</v>
      </c>
      <c r="B41" s="16" t="s">
        <v>58</v>
      </c>
      <c r="C41" s="17">
        <v>8938529045627</v>
      </c>
      <c r="D41" s="17">
        <v>236665</v>
      </c>
      <c r="E41" s="46" t="s">
        <v>63</v>
      </c>
      <c r="F41" s="46">
        <v>2</v>
      </c>
      <c r="G41" s="93"/>
      <c r="H41" s="88">
        <f>+VLOOKUP(B41,'TONG HOP'!$B$18:$J$28,9,0)</f>
        <v>55595</v>
      </c>
    </row>
    <row r="42" spans="1:8" ht="30" hidden="1" customHeight="1" x14ac:dyDescent="0.25">
      <c r="A42" s="52"/>
      <c r="B42" s="47" t="s">
        <v>87</v>
      </c>
      <c r="C42" s="53"/>
      <c r="D42" s="52"/>
      <c r="E42" s="52"/>
      <c r="F42" s="52"/>
      <c r="G42" s="103" t="s">
        <v>88</v>
      </c>
      <c r="H42" s="15"/>
    </row>
    <row r="43" spans="1:8" ht="30" customHeight="1" x14ac:dyDescent="0.25">
      <c r="A43" s="46">
        <v>1</v>
      </c>
      <c r="B43" s="16" t="s">
        <v>61</v>
      </c>
      <c r="C43" s="17"/>
      <c r="D43" s="17">
        <v>261126</v>
      </c>
      <c r="E43" s="46" t="s">
        <v>63</v>
      </c>
      <c r="F43" s="46">
        <v>5</v>
      </c>
      <c r="G43" s="104"/>
      <c r="H43" s="88">
        <f>+VLOOKUP(B43,'TONG HOP'!$B$18:$J$28,9,0)</f>
        <v>50182</v>
      </c>
    </row>
    <row r="44" spans="1:8" ht="30" customHeight="1" x14ac:dyDescent="0.25">
      <c r="A44" s="46">
        <v>2</v>
      </c>
      <c r="B44" s="16" t="s">
        <v>58</v>
      </c>
      <c r="C44" s="17"/>
      <c r="D44" s="17">
        <v>236665</v>
      </c>
      <c r="E44" s="46" t="s">
        <v>63</v>
      </c>
      <c r="F44" s="46">
        <v>2</v>
      </c>
      <c r="G44" s="105"/>
      <c r="H44" s="88">
        <f>+VLOOKUP(B44,'TONG HOP'!$B$18:$J$28,9,0)</f>
        <v>55595</v>
      </c>
    </row>
    <row r="45" spans="1:8" ht="30" customHeight="1" x14ac:dyDescent="0.25">
      <c r="A45" s="46">
        <v>1</v>
      </c>
      <c r="B45" s="16" t="s">
        <v>74</v>
      </c>
      <c r="C45" s="17"/>
      <c r="D45" s="17">
        <v>315116</v>
      </c>
      <c r="E45" s="46" t="s">
        <v>51</v>
      </c>
      <c r="F45" s="46">
        <v>3</v>
      </c>
      <c r="G45" s="103" t="s">
        <v>106</v>
      </c>
      <c r="H45" s="88">
        <f>+VLOOKUP(B45,'TONG HOP'!$B$18:$J$28,9,0)</f>
        <v>36750</v>
      </c>
    </row>
    <row r="46" spans="1:8" ht="30" customHeight="1" x14ac:dyDescent="0.25">
      <c r="A46" s="46">
        <v>2</v>
      </c>
      <c r="B46" s="16" t="s">
        <v>73</v>
      </c>
      <c r="C46" s="17">
        <v>8938529045467</v>
      </c>
      <c r="D46" s="17">
        <v>315117</v>
      </c>
      <c r="E46" s="46" t="s">
        <v>51</v>
      </c>
      <c r="F46" s="46">
        <v>4</v>
      </c>
      <c r="G46" s="105"/>
      <c r="H46" s="88">
        <f>+VLOOKUP(B46,'TONG HOP'!$B$18:$J$28,9,0)</f>
        <v>35389</v>
      </c>
    </row>
    <row r="47" spans="1:8" ht="30" hidden="1" customHeight="1" x14ac:dyDescent="0.25">
      <c r="A47" s="46"/>
      <c r="B47" s="47" t="s">
        <v>89</v>
      </c>
      <c r="C47" s="17"/>
      <c r="D47" s="17"/>
      <c r="E47" s="46"/>
      <c r="F47" s="46"/>
      <c r="G47" s="92" t="s">
        <v>90</v>
      </c>
      <c r="H47" s="15"/>
    </row>
    <row r="48" spans="1:8" ht="30" customHeight="1" x14ac:dyDescent="0.25">
      <c r="A48" s="46">
        <v>1</v>
      </c>
      <c r="B48" s="16" t="s">
        <v>60</v>
      </c>
      <c r="C48" s="17"/>
      <c r="D48" s="17">
        <v>203632</v>
      </c>
      <c r="E48" s="46" t="s">
        <v>63</v>
      </c>
      <c r="F48" s="46">
        <v>1</v>
      </c>
      <c r="G48" s="102"/>
      <c r="H48" s="88">
        <f>+VLOOKUP(B48,'TONG HOP'!$B$18:$J$28,9,0)</f>
        <v>114279</v>
      </c>
    </row>
    <row r="49" spans="1:8" ht="30" customHeight="1" x14ac:dyDescent="0.25">
      <c r="A49" s="46">
        <v>2</v>
      </c>
      <c r="B49" s="16" t="s">
        <v>73</v>
      </c>
      <c r="C49" s="17"/>
      <c r="D49" s="17">
        <v>315117</v>
      </c>
      <c r="E49" s="46" t="s">
        <v>51</v>
      </c>
      <c r="F49" s="46">
        <v>1</v>
      </c>
      <c r="G49" s="93"/>
      <c r="H49" s="88">
        <f>+VLOOKUP(B49,'TONG HOP'!$B$18:$J$28,9,0)</f>
        <v>35389</v>
      </c>
    </row>
    <row r="50" spans="1:8" ht="30" customHeight="1" x14ac:dyDescent="0.25">
      <c r="A50" s="46">
        <v>1</v>
      </c>
      <c r="B50" s="16" t="s">
        <v>74</v>
      </c>
      <c r="C50" s="17"/>
      <c r="D50" s="17">
        <v>315116</v>
      </c>
      <c r="E50" s="46" t="s">
        <v>51</v>
      </c>
      <c r="F50" s="46">
        <v>2</v>
      </c>
      <c r="G50" s="92" t="s">
        <v>100</v>
      </c>
      <c r="H50" s="88">
        <f>+VLOOKUP(B50,'TONG HOP'!$B$18:$J$28,9,0)</f>
        <v>36750</v>
      </c>
    </row>
    <row r="51" spans="1:8" ht="30" customHeight="1" x14ac:dyDescent="0.25">
      <c r="A51" s="46">
        <v>2</v>
      </c>
      <c r="B51" s="16" t="s">
        <v>73</v>
      </c>
      <c r="C51" s="17"/>
      <c r="D51" s="17">
        <v>315117</v>
      </c>
      <c r="E51" s="46" t="s">
        <v>51</v>
      </c>
      <c r="F51" s="46">
        <v>1</v>
      </c>
      <c r="G51" s="93"/>
      <c r="H51" s="88">
        <f>+VLOOKUP(B51,'TONG HOP'!$B$18:$J$28,9,0)</f>
        <v>35389</v>
      </c>
    </row>
    <row r="52" spans="1:8" ht="30" hidden="1" customHeight="1" x14ac:dyDescent="0.25">
      <c r="A52" s="46"/>
      <c r="B52" s="47" t="s">
        <v>91</v>
      </c>
      <c r="C52" s="17"/>
      <c r="D52" s="17"/>
      <c r="E52" s="46"/>
      <c r="F52" s="46"/>
      <c r="G52" s="92" t="s">
        <v>92</v>
      </c>
      <c r="H52" s="15"/>
    </row>
    <row r="53" spans="1:8" ht="30" customHeight="1" x14ac:dyDescent="0.25">
      <c r="A53" s="46">
        <v>1</v>
      </c>
      <c r="B53" s="16" t="s">
        <v>74</v>
      </c>
      <c r="C53" s="17">
        <v>8938529045443</v>
      </c>
      <c r="D53" s="17">
        <v>315116</v>
      </c>
      <c r="E53" s="46" t="s">
        <v>51</v>
      </c>
      <c r="F53" s="46">
        <v>2</v>
      </c>
      <c r="G53" s="102"/>
      <c r="H53" s="88">
        <f>+VLOOKUP(B53,'TONG HOP'!$B$18:$J$28,9,0)</f>
        <v>36750</v>
      </c>
    </row>
    <row r="54" spans="1:8" ht="30" customHeight="1" x14ac:dyDescent="0.25">
      <c r="A54" s="46">
        <v>2</v>
      </c>
      <c r="B54" s="16" t="s">
        <v>73</v>
      </c>
      <c r="C54" s="17">
        <v>8938529045467</v>
      </c>
      <c r="D54" s="17">
        <v>315117</v>
      </c>
      <c r="E54" s="46" t="s">
        <v>51</v>
      </c>
      <c r="F54" s="46">
        <v>3</v>
      </c>
      <c r="G54" s="102"/>
      <c r="H54" s="88">
        <f>+VLOOKUP(B54,'TONG HOP'!$B$18:$J$28,9,0)</f>
        <v>35389</v>
      </c>
    </row>
    <row r="55" spans="1:8" ht="30" customHeight="1" x14ac:dyDescent="0.25">
      <c r="A55" s="46">
        <v>3</v>
      </c>
      <c r="B55" s="16" t="s">
        <v>66</v>
      </c>
      <c r="C55" s="17">
        <v>8938529045047</v>
      </c>
      <c r="D55" s="17">
        <v>261127</v>
      </c>
      <c r="E55" s="46" t="s">
        <v>63</v>
      </c>
      <c r="F55" s="46">
        <v>3</v>
      </c>
      <c r="G55" s="93"/>
      <c r="H55" s="88">
        <f>+VLOOKUP(B55,'TONG HOP'!$B$18:$J$28,9,0)</f>
        <v>46000</v>
      </c>
    </row>
    <row r="56" spans="1:8" ht="30" hidden="1" customHeight="1" x14ac:dyDescent="0.25">
      <c r="A56" s="46"/>
      <c r="B56" s="47" t="s">
        <v>93</v>
      </c>
      <c r="C56" s="17"/>
      <c r="D56" s="17"/>
      <c r="E56" s="46"/>
      <c r="F56" s="46"/>
      <c r="G56" s="92" t="s">
        <v>94</v>
      </c>
      <c r="H56" s="15"/>
    </row>
    <row r="57" spans="1:8" ht="30" customHeight="1" x14ac:dyDescent="0.25">
      <c r="A57" s="46">
        <v>1</v>
      </c>
      <c r="B57" s="16" t="s">
        <v>61</v>
      </c>
      <c r="C57" s="17"/>
      <c r="D57" s="17">
        <v>261126</v>
      </c>
      <c r="E57" s="46" t="s">
        <v>63</v>
      </c>
      <c r="F57" s="46">
        <v>3</v>
      </c>
      <c r="G57" s="93"/>
      <c r="H57" s="88">
        <f>+VLOOKUP(B57,'TONG HOP'!$B$18:$J$28,9,0)</f>
        <v>50182</v>
      </c>
    </row>
    <row r="58" spans="1:8" ht="30" hidden="1" customHeight="1" x14ac:dyDescent="0.25">
      <c r="A58" s="46"/>
      <c r="B58" s="47" t="s">
        <v>96</v>
      </c>
      <c r="C58" s="17"/>
      <c r="D58" s="17"/>
      <c r="E58" s="46"/>
      <c r="F58" s="46"/>
      <c r="G58" s="92" t="s">
        <v>97</v>
      </c>
      <c r="H58" s="15"/>
    </row>
    <row r="59" spans="1:8" ht="30" customHeight="1" x14ac:dyDescent="0.25">
      <c r="A59" s="46">
        <v>1</v>
      </c>
      <c r="B59" s="16" t="s">
        <v>74</v>
      </c>
      <c r="C59" s="17"/>
      <c r="D59" s="17">
        <v>315116</v>
      </c>
      <c r="E59" s="46" t="s">
        <v>51</v>
      </c>
      <c r="F59" s="46">
        <v>1</v>
      </c>
      <c r="G59" s="93"/>
      <c r="H59" s="88">
        <f>+VLOOKUP(B59,'TONG HOP'!$B$18:$J$28,9,0)</f>
        <v>36750</v>
      </c>
    </row>
    <row r="60" spans="1:8" ht="30" hidden="1" customHeight="1" x14ac:dyDescent="0.25">
      <c r="A60" s="46"/>
      <c r="B60" s="47" t="s">
        <v>98</v>
      </c>
      <c r="C60" s="18"/>
      <c r="D60" s="17"/>
      <c r="E60" s="46"/>
      <c r="F60" s="46"/>
      <c r="G60" s="92" t="s">
        <v>99</v>
      </c>
      <c r="H60" s="15"/>
    </row>
    <row r="61" spans="1:8" ht="30" customHeight="1" x14ac:dyDescent="0.25">
      <c r="A61" s="46">
        <v>1</v>
      </c>
      <c r="B61" s="16" t="s">
        <v>61</v>
      </c>
      <c r="C61" s="18">
        <v>8938529045030</v>
      </c>
      <c r="D61" s="17">
        <v>261126</v>
      </c>
      <c r="E61" s="46" t="s">
        <v>63</v>
      </c>
      <c r="F61" s="46">
        <v>1</v>
      </c>
      <c r="G61" s="102"/>
      <c r="H61" s="88">
        <f>+VLOOKUP(B61,'TONG HOP'!$B$18:$J$28,9,0)</f>
        <v>50182</v>
      </c>
    </row>
    <row r="62" spans="1:8" ht="30" customHeight="1" x14ac:dyDescent="0.25">
      <c r="A62" s="46">
        <v>2</v>
      </c>
      <c r="B62" s="16" t="s">
        <v>66</v>
      </c>
      <c r="C62" s="18">
        <v>8938529045047</v>
      </c>
      <c r="D62" s="17">
        <v>261127</v>
      </c>
      <c r="E62" s="46" t="s">
        <v>63</v>
      </c>
      <c r="F62" s="46">
        <v>2</v>
      </c>
      <c r="G62" s="102"/>
      <c r="H62" s="88">
        <f>+VLOOKUP(B62,'TONG HOP'!$B$18:$J$28,9,0)</f>
        <v>46000</v>
      </c>
    </row>
    <row r="63" spans="1:8" ht="30" customHeight="1" x14ac:dyDescent="0.25">
      <c r="A63" s="46">
        <v>3</v>
      </c>
      <c r="B63" s="16" t="s">
        <v>60</v>
      </c>
      <c r="C63" s="18">
        <v>8938529045924</v>
      </c>
      <c r="D63" s="17">
        <v>203632</v>
      </c>
      <c r="E63" s="46" t="s">
        <v>63</v>
      </c>
      <c r="F63" s="46">
        <v>2</v>
      </c>
      <c r="G63" s="93"/>
      <c r="H63" s="88">
        <f>+VLOOKUP(B63,'TONG HOP'!$B$18:$J$28,9,0)</f>
        <v>114279</v>
      </c>
    </row>
    <row r="64" spans="1:8" ht="30" customHeight="1" x14ac:dyDescent="0.25">
      <c r="A64" s="46">
        <v>1</v>
      </c>
      <c r="B64" s="16" t="s">
        <v>58</v>
      </c>
      <c r="C64" s="18">
        <v>8938529045627</v>
      </c>
      <c r="D64" s="17">
        <v>236665</v>
      </c>
      <c r="E64" s="46" t="s">
        <v>63</v>
      </c>
      <c r="F64" s="46">
        <v>1</v>
      </c>
      <c r="G64" s="55" t="s">
        <v>125</v>
      </c>
      <c r="H64" s="88">
        <f>+VLOOKUP(B64,'TONG HOP'!$B$18:$J$28,9,0)</f>
        <v>55595</v>
      </c>
    </row>
    <row r="65" spans="1:8" ht="30" hidden="1" customHeight="1" x14ac:dyDescent="0.25">
      <c r="A65" s="46"/>
      <c r="B65" s="47" t="s">
        <v>102</v>
      </c>
      <c r="C65" s="17"/>
      <c r="D65" s="17"/>
      <c r="E65" s="46"/>
      <c r="F65" s="46"/>
      <c r="G65" s="92" t="s">
        <v>103</v>
      </c>
      <c r="H65" s="15"/>
    </row>
    <row r="66" spans="1:8" ht="30" customHeight="1" x14ac:dyDescent="0.25">
      <c r="A66" s="46">
        <v>1</v>
      </c>
      <c r="B66" s="16" t="s">
        <v>74</v>
      </c>
      <c r="C66" s="17"/>
      <c r="D66" s="17">
        <v>315116</v>
      </c>
      <c r="E66" s="46" t="s">
        <v>51</v>
      </c>
      <c r="F66" s="46">
        <v>2</v>
      </c>
      <c r="G66" s="102"/>
      <c r="H66" s="88">
        <f>+VLOOKUP(B66,'TONG HOP'!$B$18:$J$28,9,0)</f>
        <v>36750</v>
      </c>
    </row>
    <row r="67" spans="1:8" ht="30" customHeight="1" x14ac:dyDescent="0.25">
      <c r="A67" s="46">
        <v>2</v>
      </c>
      <c r="B67" s="16" t="s">
        <v>73</v>
      </c>
      <c r="C67" s="17"/>
      <c r="D67" s="17">
        <v>315117</v>
      </c>
      <c r="E67" s="46" t="s">
        <v>51</v>
      </c>
      <c r="F67" s="46">
        <v>3</v>
      </c>
      <c r="G67" s="93"/>
      <c r="H67" s="88">
        <f>+VLOOKUP(B67,'TONG HOP'!$B$18:$J$28,9,0)</f>
        <v>35389</v>
      </c>
    </row>
    <row r="68" spans="1:8" ht="30" hidden="1" customHeight="1" x14ac:dyDescent="0.25">
      <c r="A68" s="46"/>
      <c r="B68" s="47" t="s">
        <v>104</v>
      </c>
      <c r="C68" s="17"/>
      <c r="D68" s="17"/>
      <c r="E68" s="46"/>
      <c r="F68" s="46"/>
      <c r="G68" s="92" t="s">
        <v>105</v>
      </c>
      <c r="H68" s="15"/>
    </row>
    <row r="69" spans="1:8" ht="30" customHeight="1" x14ac:dyDescent="0.25">
      <c r="A69" s="46">
        <v>1</v>
      </c>
      <c r="B69" s="16" t="s">
        <v>74</v>
      </c>
      <c r="C69" s="18">
        <v>8938529045443</v>
      </c>
      <c r="D69" s="17">
        <v>315116</v>
      </c>
      <c r="E69" s="46" t="s">
        <v>51</v>
      </c>
      <c r="F69" s="46">
        <v>3</v>
      </c>
      <c r="G69" s="102"/>
      <c r="H69" s="88">
        <f>+VLOOKUP(B69,'TONG HOP'!$B$18:$J$28,9,0)</f>
        <v>36750</v>
      </c>
    </row>
    <row r="70" spans="1:8" ht="30" customHeight="1" x14ac:dyDescent="0.25">
      <c r="A70" s="46">
        <v>2</v>
      </c>
      <c r="B70" s="16" t="s">
        <v>73</v>
      </c>
      <c r="C70" s="18">
        <v>8938529045467</v>
      </c>
      <c r="D70" s="17">
        <v>315117</v>
      </c>
      <c r="E70" s="46" t="s">
        <v>51</v>
      </c>
      <c r="F70" s="46">
        <v>7</v>
      </c>
      <c r="G70" s="93"/>
      <c r="H70" s="88">
        <f>+VLOOKUP(B70,'TONG HOP'!$B$18:$J$28,9,0)</f>
        <v>35389</v>
      </c>
    </row>
    <row r="71" spans="1:8" ht="30" hidden="1" customHeight="1" x14ac:dyDescent="0.25">
      <c r="A71" s="46"/>
      <c r="B71" s="47" t="s">
        <v>108</v>
      </c>
      <c r="C71" s="17"/>
      <c r="D71" s="17"/>
      <c r="E71" s="46"/>
      <c r="F71" s="46"/>
      <c r="G71" s="92" t="s">
        <v>107</v>
      </c>
      <c r="H71" s="15"/>
    </row>
    <row r="72" spans="1:8" ht="32.25" customHeight="1" x14ac:dyDescent="0.25">
      <c r="A72" s="46">
        <v>1</v>
      </c>
      <c r="B72" s="16" t="s">
        <v>58</v>
      </c>
      <c r="C72" s="18">
        <v>8938529045627</v>
      </c>
      <c r="D72" s="17">
        <v>236665</v>
      </c>
      <c r="E72" s="46" t="s">
        <v>63</v>
      </c>
      <c r="F72" s="46">
        <v>1</v>
      </c>
      <c r="G72" s="102"/>
      <c r="H72" s="88">
        <f>+VLOOKUP(B72,'TONG HOP'!$B$18:$J$28,9,0)</f>
        <v>55595</v>
      </c>
    </row>
    <row r="73" spans="1:8" ht="30" customHeight="1" x14ac:dyDescent="0.25">
      <c r="A73" s="14">
        <v>2</v>
      </c>
      <c r="B73" s="16" t="s">
        <v>73</v>
      </c>
      <c r="C73" s="18">
        <v>8938529045467</v>
      </c>
      <c r="D73" s="14">
        <v>315117</v>
      </c>
      <c r="E73" s="14" t="s">
        <v>51</v>
      </c>
      <c r="F73" s="14">
        <v>2</v>
      </c>
      <c r="G73" s="102"/>
      <c r="H73" s="88">
        <f>+VLOOKUP(B73,'TONG HOP'!$B$18:$J$28,9,0)</f>
        <v>35389</v>
      </c>
    </row>
    <row r="74" spans="1:8" ht="30" customHeight="1" x14ac:dyDescent="0.25">
      <c r="A74" s="14">
        <v>3</v>
      </c>
      <c r="B74" s="16" t="s">
        <v>74</v>
      </c>
      <c r="C74" s="18">
        <v>8938529045443</v>
      </c>
      <c r="D74" s="14">
        <v>315116</v>
      </c>
      <c r="E74" s="14" t="s">
        <v>51</v>
      </c>
      <c r="F74" s="14">
        <v>2</v>
      </c>
      <c r="G74" s="93"/>
      <c r="H74" s="88">
        <f>+VLOOKUP(B74,'TONG HOP'!$B$18:$J$28,9,0)</f>
        <v>36750</v>
      </c>
    </row>
    <row r="75" spans="1:8" ht="30" customHeight="1" x14ac:dyDescent="0.25">
      <c r="A75" s="14">
        <v>1</v>
      </c>
      <c r="B75" s="16" t="s">
        <v>60</v>
      </c>
      <c r="C75" s="18">
        <v>8938529045924</v>
      </c>
      <c r="D75" s="14">
        <v>203632</v>
      </c>
      <c r="E75" s="14" t="s">
        <v>63</v>
      </c>
      <c r="F75" s="14">
        <v>1</v>
      </c>
      <c r="G75" s="92" t="s">
        <v>164</v>
      </c>
      <c r="H75" s="88">
        <f>+VLOOKUP(B75,'TONG HOP'!$B$18:$J$28,9,0)</f>
        <v>114279</v>
      </c>
    </row>
    <row r="76" spans="1:8" ht="30" customHeight="1" x14ac:dyDescent="0.25">
      <c r="A76" s="14">
        <v>2</v>
      </c>
      <c r="B76" s="16" t="s">
        <v>73</v>
      </c>
      <c r="C76" s="18">
        <v>8938529045467</v>
      </c>
      <c r="D76" s="14">
        <v>315117</v>
      </c>
      <c r="E76" s="14" t="s">
        <v>51</v>
      </c>
      <c r="F76" s="14">
        <v>1</v>
      </c>
      <c r="G76" s="93"/>
      <c r="H76" s="88">
        <f>+VLOOKUP(B76,'TONG HOP'!$B$18:$J$28,9,0)</f>
        <v>35389</v>
      </c>
    </row>
    <row r="77" spans="1:8" ht="30" hidden="1" customHeight="1" x14ac:dyDescent="0.25">
      <c r="A77" s="14"/>
      <c r="B77" s="47" t="s">
        <v>110</v>
      </c>
      <c r="C77" s="17"/>
      <c r="D77" s="14"/>
      <c r="E77" s="14"/>
      <c r="F77" s="14"/>
      <c r="G77" s="92" t="s">
        <v>111</v>
      </c>
      <c r="H77" s="15"/>
    </row>
    <row r="78" spans="1:8" ht="30" customHeight="1" x14ac:dyDescent="0.25">
      <c r="A78" s="14">
        <v>1</v>
      </c>
      <c r="B78" s="16" t="s">
        <v>74</v>
      </c>
      <c r="C78" s="18"/>
      <c r="D78" s="14">
        <v>315116</v>
      </c>
      <c r="E78" s="14" t="s">
        <v>51</v>
      </c>
      <c r="F78" s="14">
        <v>1</v>
      </c>
      <c r="G78" s="93"/>
      <c r="H78" s="88">
        <f>+VLOOKUP(B78,'TONG HOP'!$B$18:$J$28,9,0)</f>
        <v>36750</v>
      </c>
    </row>
    <row r="79" spans="1:8" ht="30" hidden="1" customHeight="1" x14ac:dyDescent="0.25">
      <c r="A79" s="14"/>
      <c r="B79" s="47" t="s">
        <v>112</v>
      </c>
      <c r="C79" s="17"/>
      <c r="D79" s="14"/>
      <c r="E79" s="14"/>
      <c r="F79" s="14"/>
      <c r="G79" s="92" t="s">
        <v>113</v>
      </c>
      <c r="H79" s="15"/>
    </row>
    <row r="80" spans="1:8" ht="30" customHeight="1" x14ac:dyDescent="0.25">
      <c r="A80" s="14">
        <v>1</v>
      </c>
      <c r="B80" s="16" t="s">
        <v>66</v>
      </c>
      <c r="C80" s="18">
        <v>8938529045047</v>
      </c>
      <c r="D80" s="14">
        <v>261127</v>
      </c>
      <c r="E80" s="14" t="s">
        <v>63</v>
      </c>
      <c r="F80" s="14">
        <v>4</v>
      </c>
      <c r="G80" s="102"/>
      <c r="H80" s="88">
        <f>+VLOOKUP(B80,'TONG HOP'!$B$18:$J$28,9,0)</f>
        <v>46000</v>
      </c>
    </row>
    <row r="81" spans="1:8" ht="30" customHeight="1" x14ac:dyDescent="0.25">
      <c r="A81" s="14">
        <v>2</v>
      </c>
      <c r="B81" s="16" t="s">
        <v>74</v>
      </c>
      <c r="C81" s="17">
        <v>8938529045443</v>
      </c>
      <c r="D81" s="14">
        <v>315116</v>
      </c>
      <c r="E81" s="14" t="s">
        <v>51</v>
      </c>
      <c r="F81" s="14">
        <v>2</v>
      </c>
      <c r="G81" s="102"/>
      <c r="H81" s="88">
        <f>+VLOOKUP(B81,'TONG HOP'!$B$18:$J$28,9,0)</f>
        <v>36750</v>
      </c>
    </row>
    <row r="82" spans="1:8" ht="30" customHeight="1" x14ac:dyDescent="0.25">
      <c r="A82" s="14">
        <v>3</v>
      </c>
      <c r="B82" s="16" t="s">
        <v>60</v>
      </c>
      <c r="C82" s="18">
        <v>8938529045924</v>
      </c>
      <c r="D82" s="14">
        <v>203632</v>
      </c>
      <c r="E82" s="14" t="s">
        <v>63</v>
      </c>
      <c r="F82" s="14">
        <v>3</v>
      </c>
      <c r="G82" s="102"/>
      <c r="H82" s="88">
        <f>+VLOOKUP(B82,'TONG HOP'!$B$18:$J$28,9,0)</f>
        <v>114279</v>
      </c>
    </row>
    <row r="83" spans="1:8" ht="30" customHeight="1" x14ac:dyDescent="0.25">
      <c r="A83" s="14">
        <v>4</v>
      </c>
      <c r="B83" s="16" t="s">
        <v>61</v>
      </c>
      <c r="C83" s="18">
        <v>8938529045030</v>
      </c>
      <c r="D83" s="14">
        <v>261126</v>
      </c>
      <c r="E83" s="14" t="s">
        <v>63</v>
      </c>
      <c r="F83" s="14">
        <v>1</v>
      </c>
      <c r="G83" s="102"/>
      <c r="H83" s="88">
        <f>+VLOOKUP(B83,'TONG HOP'!$B$18:$J$28,9,0)</f>
        <v>50182</v>
      </c>
    </row>
    <row r="84" spans="1:8" ht="30" customHeight="1" x14ac:dyDescent="0.25">
      <c r="A84" s="14">
        <v>5</v>
      </c>
      <c r="B84" s="16" t="s">
        <v>58</v>
      </c>
      <c r="C84" s="18">
        <v>8938529045627</v>
      </c>
      <c r="D84" s="14">
        <v>236665</v>
      </c>
      <c r="E84" s="14" t="s">
        <v>63</v>
      </c>
      <c r="F84" s="14">
        <v>2</v>
      </c>
      <c r="G84" s="93"/>
      <c r="H84" s="88">
        <f>+VLOOKUP(B84,'TONG HOP'!$B$18:$J$28,9,0)</f>
        <v>55595</v>
      </c>
    </row>
    <row r="85" spans="1:8" ht="30" hidden="1" customHeight="1" x14ac:dyDescent="0.25">
      <c r="A85" s="14"/>
      <c r="B85" s="47" t="s">
        <v>114</v>
      </c>
      <c r="C85" s="18"/>
      <c r="D85" s="14"/>
      <c r="E85" s="14"/>
      <c r="F85" s="14"/>
      <c r="G85" s="92" t="s">
        <v>115</v>
      </c>
      <c r="H85" s="15"/>
    </row>
    <row r="86" spans="1:8" ht="30" customHeight="1" x14ac:dyDescent="0.25">
      <c r="A86" s="14">
        <v>1</v>
      </c>
      <c r="B86" s="16" t="s">
        <v>60</v>
      </c>
      <c r="C86" s="18">
        <v>8938529045924</v>
      </c>
      <c r="D86" s="14">
        <v>203632</v>
      </c>
      <c r="E86" s="14" t="s">
        <v>63</v>
      </c>
      <c r="F86" s="14">
        <v>1</v>
      </c>
      <c r="G86" s="102"/>
      <c r="H86" s="88">
        <f>+VLOOKUP(B86,'TONG HOP'!$B$18:$J$28,9,0)</f>
        <v>114279</v>
      </c>
    </row>
    <row r="87" spans="1:8" ht="30" customHeight="1" x14ac:dyDescent="0.25">
      <c r="A87" s="14">
        <v>2</v>
      </c>
      <c r="B87" s="16" t="s">
        <v>73</v>
      </c>
      <c r="C87" s="18">
        <v>8938529045467</v>
      </c>
      <c r="D87" s="14">
        <v>315117</v>
      </c>
      <c r="E87" s="14" t="s">
        <v>51</v>
      </c>
      <c r="F87" s="14">
        <v>1</v>
      </c>
      <c r="G87" s="102"/>
      <c r="H87" s="88">
        <f>+VLOOKUP(B87,'TONG HOP'!$B$18:$J$28,9,0)</f>
        <v>35389</v>
      </c>
    </row>
    <row r="88" spans="1:8" ht="30" customHeight="1" x14ac:dyDescent="0.25">
      <c r="A88" s="14">
        <v>3</v>
      </c>
      <c r="B88" s="16" t="s">
        <v>74</v>
      </c>
      <c r="C88" s="18">
        <v>8938529045443</v>
      </c>
      <c r="D88" s="14">
        <v>315116</v>
      </c>
      <c r="E88" s="14" t="s">
        <v>51</v>
      </c>
      <c r="F88" s="14">
        <v>7</v>
      </c>
      <c r="G88" s="93"/>
      <c r="H88" s="88">
        <f>+VLOOKUP(B88,'TONG HOP'!$B$18:$J$28,9,0)</f>
        <v>36750</v>
      </c>
    </row>
    <row r="89" spans="1:8" ht="30" hidden="1" customHeight="1" x14ac:dyDescent="0.25">
      <c r="A89" s="14"/>
      <c r="B89" s="47" t="s">
        <v>118</v>
      </c>
      <c r="C89" s="18"/>
      <c r="D89" s="14"/>
      <c r="E89" s="14"/>
      <c r="F89" s="14"/>
      <c r="G89" s="92" t="s">
        <v>119</v>
      </c>
      <c r="H89" s="15"/>
    </row>
    <row r="90" spans="1:8" ht="30" customHeight="1" x14ac:dyDescent="0.25">
      <c r="A90" s="14">
        <v>1</v>
      </c>
      <c r="B90" s="16" t="s">
        <v>73</v>
      </c>
      <c r="C90" s="18"/>
      <c r="D90" s="14">
        <v>315117</v>
      </c>
      <c r="E90" s="14" t="s">
        <v>51</v>
      </c>
      <c r="F90" s="14">
        <v>2</v>
      </c>
      <c r="G90" s="102"/>
      <c r="H90" s="88">
        <f>+VLOOKUP(B90,'TONG HOP'!$B$18:$J$28,9,0)</f>
        <v>35389</v>
      </c>
    </row>
    <row r="91" spans="1:8" ht="30" customHeight="1" x14ac:dyDescent="0.25">
      <c r="A91" s="14">
        <v>2</v>
      </c>
      <c r="B91" s="16" t="s">
        <v>58</v>
      </c>
      <c r="C91" s="18"/>
      <c r="D91" s="14">
        <v>236665</v>
      </c>
      <c r="E91" s="14" t="s">
        <v>63</v>
      </c>
      <c r="F91" s="14">
        <v>1</v>
      </c>
      <c r="G91" s="93"/>
      <c r="H91" s="88">
        <f>+VLOOKUP(B91,'TONG HOP'!$B$18:$J$28,9,0)</f>
        <v>55595</v>
      </c>
    </row>
    <row r="92" spans="1:8" ht="30" hidden="1" customHeight="1" x14ac:dyDescent="0.25">
      <c r="A92" s="14"/>
      <c r="B92" s="47" t="s">
        <v>124</v>
      </c>
      <c r="C92" s="17"/>
      <c r="D92" s="14"/>
      <c r="E92" s="14"/>
      <c r="F92" s="14"/>
      <c r="G92" s="92" t="s">
        <v>123</v>
      </c>
      <c r="H92" s="15"/>
    </row>
    <row r="93" spans="1:8" ht="30" customHeight="1" x14ac:dyDescent="0.25">
      <c r="A93" s="14">
        <v>1</v>
      </c>
      <c r="B93" s="16" t="s">
        <v>60</v>
      </c>
      <c r="C93" s="18"/>
      <c r="D93" s="14">
        <v>203632</v>
      </c>
      <c r="E93" s="14" t="s">
        <v>63</v>
      </c>
      <c r="F93" s="14">
        <v>6</v>
      </c>
      <c r="G93" s="102"/>
      <c r="H93" s="88">
        <f>+VLOOKUP(B93,'TONG HOP'!$B$18:$J$28,9,0)</f>
        <v>114279</v>
      </c>
    </row>
    <row r="94" spans="1:8" ht="30" customHeight="1" x14ac:dyDescent="0.25">
      <c r="A94" s="14">
        <v>2</v>
      </c>
      <c r="B94" s="16" t="s">
        <v>58</v>
      </c>
      <c r="C94" s="17"/>
      <c r="D94" s="14">
        <v>236665</v>
      </c>
      <c r="E94" s="14" t="s">
        <v>63</v>
      </c>
      <c r="F94" s="14">
        <v>1</v>
      </c>
      <c r="G94" s="93"/>
      <c r="H94" s="88">
        <f>+VLOOKUP(B94,'TONG HOP'!$B$18:$J$28,9,0)</f>
        <v>55595</v>
      </c>
    </row>
    <row r="95" spans="1:8" ht="30" hidden="1" customHeight="1" x14ac:dyDescent="0.25">
      <c r="A95" s="56"/>
      <c r="B95" s="57" t="s">
        <v>126</v>
      </c>
      <c r="C95" s="58"/>
      <c r="D95" s="58"/>
      <c r="E95" s="56"/>
      <c r="F95" s="56"/>
      <c r="G95" s="94" t="s">
        <v>127</v>
      </c>
      <c r="H95" s="15" t="s">
        <v>162</v>
      </c>
    </row>
    <row r="96" spans="1:8" ht="30" customHeight="1" x14ac:dyDescent="0.25">
      <c r="A96" s="56">
        <v>1</v>
      </c>
      <c r="B96" s="59" t="s">
        <v>64</v>
      </c>
      <c r="C96" s="58"/>
      <c r="D96" s="58">
        <v>203634</v>
      </c>
      <c r="E96" s="56" t="s">
        <v>63</v>
      </c>
      <c r="F96" s="56">
        <v>2</v>
      </c>
      <c r="G96" s="96"/>
      <c r="H96" s="88">
        <f>+VLOOKUP(B96,'TONG HOP'!$B$18:$J$28,9,0)</f>
        <v>119066</v>
      </c>
    </row>
    <row r="97" spans="1:8" ht="30" hidden="1" customHeight="1" x14ac:dyDescent="0.25">
      <c r="A97" s="60"/>
      <c r="B97" s="61" t="s">
        <v>128</v>
      </c>
      <c r="C97" s="62"/>
      <c r="D97" s="60"/>
      <c r="E97" s="60"/>
      <c r="F97" s="60"/>
      <c r="G97" s="94" t="s">
        <v>129</v>
      </c>
      <c r="H97" s="15"/>
    </row>
    <row r="98" spans="1:8" ht="30" customHeight="1" x14ac:dyDescent="0.25">
      <c r="A98" s="56">
        <v>1</v>
      </c>
      <c r="B98" s="59" t="s">
        <v>60</v>
      </c>
      <c r="C98" s="58">
        <v>8938529045924</v>
      </c>
      <c r="D98" s="58">
        <v>203632</v>
      </c>
      <c r="E98" s="56" t="s">
        <v>63</v>
      </c>
      <c r="F98" s="56">
        <v>1</v>
      </c>
      <c r="G98" s="96"/>
      <c r="H98" s="88">
        <f>+VLOOKUP(B98,'TONG HOP'!$B$18:$J$28,9,0)</f>
        <v>114279</v>
      </c>
    </row>
    <row r="99" spans="1:8" ht="30" hidden="1" customHeight="1" x14ac:dyDescent="0.25">
      <c r="A99" s="56"/>
      <c r="B99" s="57" t="s">
        <v>79</v>
      </c>
      <c r="C99" s="58"/>
      <c r="D99" s="58"/>
      <c r="E99" s="56"/>
      <c r="F99" s="56"/>
      <c r="G99" s="94" t="s">
        <v>130</v>
      </c>
      <c r="H99" s="15"/>
    </row>
    <row r="100" spans="1:8" ht="30" customHeight="1" x14ac:dyDescent="0.25">
      <c r="A100" s="56">
        <v>1</v>
      </c>
      <c r="B100" s="59" t="s">
        <v>59</v>
      </c>
      <c r="C100" s="58"/>
      <c r="D100" s="58">
        <v>203630</v>
      </c>
      <c r="E100" s="56" t="s">
        <v>63</v>
      </c>
      <c r="F100" s="56">
        <v>1</v>
      </c>
      <c r="G100" s="95"/>
      <c r="H100" s="88">
        <f>+VLOOKUP(B100,'TONG HOP'!$B$18:$J$28,9,0)</f>
        <v>73431</v>
      </c>
    </row>
    <row r="101" spans="1:8" ht="30" customHeight="1" x14ac:dyDescent="0.25">
      <c r="A101" s="56">
        <v>2</v>
      </c>
      <c r="B101" s="59" t="s">
        <v>74</v>
      </c>
      <c r="C101" s="58"/>
      <c r="D101" s="58">
        <v>315116</v>
      </c>
      <c r="E101" s="56" t="s">
        <v>51</v>
      </c>
      <c r="F101" s="56">
        <v>4</v>
      </c>
      <c r="G101" s="95"/>
      <c r="H101" s="88">
        <f>+VLOOKUP(B101,'TONG HOP'!$B$18:$J$28,9,0)</f>
        <v>36750</v>
      </c>
    </row>
    <row r="102" spans="1:8" ht="30" customHeight="1" x14ac:dyDescent="0.25">
      <c r="A102" s="56">
        <v>3</v>
      </c>
      <c r="B102" s="59" t="s">
        <v>73</v>
      </c>
      <c r="C102" s="58"/>
      <c r="D102" s="58">
        <v>315117</v>
      </c>
      <c r="E102" s="56" t="s">
        <v>51</v>
      </c>
      <c r="F102" s="56">
        <v>3</v>
      </c>
      <c r="G102" s="96"/>
      <c r="H102" s="88">
        <f>+VLOOKUP(B102,'TONG HOP'!$B$18:$J$28,9,0)</f>
        <v>35389</v>
      </c>
    </row>
    <row r="103" spans="1:8" ht="30" customHeight="1" x14ac:dyDescent="0.25">
      <c r="A103" s="56">
        <v>1</v>
      </c>
      <c r="B103" s="59" t="s">
        <v>73</v>
      </c>
      <c r="C103" s="58">
        <v>8938529045467</v>
      </c>
      <c r="D103" s="58">
        <v>315117</v>
      </c>
      <c r="E103" s="56" t="s">
        <v>51</v>
      </c>
      <c r="F103" s="56">
        <v>4</v>
      </c>
      <c r="G103" s="94" t="s">
        <v>131</v>
      </c>
      <c r="H103" s="88">
        <f>+VLOOKUP(B103,'TONG HOP'!$B$18:$J$28,9,0)</f>
        <v>35389</v>
      </c>
    </row>
    <row r="104" spans="1:8" ht="30" customHeight="1" x14ac:dyDescent="0.25">
      <c r="A104" s="56">
        <v>2</v>
      </c>
      <c r="B104" s="59" t="s">
        <v>74</v>
      </c>
      <c r="C104" s="58">
        <v>8938529045443</v>
      </c>
      <c r="D104" s="58">
        <v>315116</v>
      </c>
      <c r="E104" s="56" t="s">
        <v>51</v>
      </c>
      <c r="F104" s="56">
        <v>1</v>
      </c>
      <c r="G104" s="96"/>
      <c r="H104" s="88">
        <f>+VLOOKUP(B104,'TONG HOP'!$B$18:$J$28,9,0)</f>
        <v>36750</v>
      </c>
    </row>
    <row r="105" spans="1:8" ht="30" hidden="1" customHeight="1" x14ac:dyDescent="0.25">
      <c r="A105" s="56"/>
      <c r="B105" s="57" t="s">
        <v>132</v>
      </c>
      <c r="C105" s="58"/>
      <c r="D105" s="58"/>
      <c r="E105" s="56"/>
      <c r="F105" s="56"/>
      <c r="G105" s="94" t="s">
        <v>133</v>
      </c>
      <c r="H105" s="15"/>
    </row>
    <row r="106" spans="1:8" ht="30" customHeight="1" x14ac:dyDescent="0.25">
      <c r="A106" s="56">
        <v>1</v>
      </c>
      <c r="B106" s="59" t="s">
        <v>60</v>
      </c>
      <c r="C106" s="58">
        <v>8938529045924</v>
      </c>
      <c r="D106" s="58">
        <v>203632</v>
      </c>
      <c r="E106" s="56" t="s">
        <v>63</v>
      </c>
      <c r="F106" s="56">
        <v>2</v>
      </c>
      <c r="G106" s="96"/>
      <c r="H106" s="88">
        <f>+VLOOKUP(B106,'TONG HOP'!$B$18:$J$28,9,0)</f>
        <v>114279</v>
      </c>
    </row>
    <row r="107" spans="1:8" ht="30" hidden="1" customHeight="1" x14ac:dyDescent="0.25">
      <c r="A107" s="56"/>
      <c r="B107" s="57" t="s">
        <v>134</v>
      </c>
      <c r="C107" s="58"/>
      <c r="D107" s="58"/>
      <c r="E107" s="56"/>
      <c r="F107" s="56"/>
      <c r="G107" s="94" t="s">
        <v>135</v>
      </c>
      <c r="H107" s="15"/>
    </row>
    <row r="108" spans="1:8" ht="30" customHeight="1" x14ac:dyDescent="0.25">
      <c r="A108" s="56">
        <v>1</v>
      </c>
      <c r="B108" s="59" t="s">
        <v>73</v>
      </c>
      <c r="C108" s="58"/>
      <c r="D108" s="58">
        <v>315117</v>
      </c>
      <c r="E108" s="56" t="s">
        <v>51</v>
      </c>
      <c r="F108" s="56">
        <v>1</v>
      </c>
      <c r="G108" s="96"/>
      <c r="H108" s="88">
        <f>+VLOOKUP(B108,'TONG HOP'!$B$18:$J$28,9,0)</f>
        <v>35389</v>
      </c>
    </row>
    <row r="109" spans="1:8" ht="30" hidden="1" customHeight="1" x14ac:dyDescent="0.25">
      <c r="A109" s="56"/>
      <c r="B109" s="57" t="s">
        <v>136</v>
      </c>
      <c r="C109" s="58"/>
      <c r="D109" s="58"/>
      <c r="E109" s="56"/>
      <c r="F109" s="56"/>
      <c r="G109" s="94" t="s">
        <v>137</v>
      </c>
      <c r="H109" s="15"/>
    </row>
    <row r="110" spans="1:8" ht="30" customHeight="1" x14ac:dyDescent="0.25">
      <c r="A110" s="56">
        <v>1</v>
      </c>
      <c r="B110" s="59" t="s">
        <v>73</v>
      </c>
      <c r="C110" s="58">
        <v>8938529045467</v>
      </c>
      <c r="D110" s="58">
        <v>315117</v>
      </c>
      <c r="E110" s="56" t="s">
        <v>51</v>
      </c>
      <c r="F110" s="56">
        <v>1</v>
      </c>
      <c r="G110" s="95"/>
      <c r="H110" s="88">
        <f>+VLOOKUP(B110,'TONG HOP'!$B$18:$J$28,9,0)</f>
        <v>35389</v>
      </c>
    </row>
    <row r="111" spans="1:8" ht="30" customHeight="1" x14ac:dyDescent="0.25">
      <c r="A111" s="56">
        <v>2</v>
      </c>
      <c r="B111" s="59" t="s">
        <v>74</v>
      </c>
      <c r="C111" s="58">
        <v>8938529045443</v>
      </c>
      <c r="D111" s="58">
        <v>315116</v>
      </c>
      <c r="E111" s="56" t="s">
        <v>51</v>
      </c>
      <c r="F111" s="56">
        <v>3</v>
      </c>
      <c r="G111" s="96"/>
      <c r="H111" s="88">
        <f>+VLOOKUP(B111,'TONG HOP'!$B$18:$J$28,9,0)</f>
        <v>36750</v>
      </c>
    </row>
    <row r="112" spans="1:8" ht="30" hidden="1" customHeight="1" x14ac:dyDescent="0.25">
      <c r="A112" s="56"/>
      <c r="B112" s="57" t="s">
        <v>138</v>
      </c>
      <c r="C112" s="58"/>
      <c r="D112" s="58"/>
      <c r="E112" s="56"/>
      <c r="F112" s="56"/>
      <c r="G112" s="94" t="s">
        <v>139</v>
      </c>
      <c r="H112" s="15"/>
    </row>
    <row r="113" spans="1:8" ht="30" customHeight="1" x14ac:dyDescent="0.25">
      <c r="A113" s="56">
        <v>1</v>
      </c>
      <c r="B113" s="59" t="s">
        <v>74</v>
      </c>
      <c r="C113" s="58"/>
      <c r="D113" s="58">
        <v>315116</v>
      </c>
      <c r="E113" s="56" t="s">
        <v>51</v>
      </c>
      <c r="F113" s="56">
        <v>2</v>
      </c>
      <c r="G113" s="95"/>
      <c r="H113" s="88">
        <f>+VLOOKUP(B113,'TONG HOP'!$B$18:$J$28,9,0)</f>
        <v>36750</v>
      </c>
    </row>
    <row r="114" spans="1:8" ht="30" customHeight="1" x14ac:dyDescent="0.25">
      <c r="A114" s="56">
        <v>2</v>
      </c>
      <c r="B114" s="59" t="s">
        <v>73</v>
      </c>
      <c r="C114" s="58"/>
      <c r="D114" s="58">
        <v>315117</v>
      </c>
      <c r="E114" s="56" t="s">
        <v>51</v>
      </c>
      <c r="F114" s="56">
        <v>1</v>
      </c>
      <c r="G114" s="96"/>
      <c r="H114" s="88">
        <f>+VLOOKUP(B114,'TONG HOP'!$B$18:$J$28,9,0)</f>
        <v>35389</v>
      </c>
    </row>
    <row r="115" spans="1:8" ht="30" hidden="1" customHeight="1" x14ac:dyDescent="0.25">
      <c r="A115" s="56"/>
      <c r="B115" s="57" t="s">
        <v>89</v>
      </c>
      <c r="C115" s="58"/>
      <c r="D115" s="58"/>
      <c r="E115" s="56"/>
      <c r="F115" s="56"/>
      <c r="G115" s="94" t="s">
        <v>140</v>
      </c>
      <c r="H115" s="15"/>
    </row>
    <row r="116" spans="1:8" ht="30" customHeight="1" x14ac:dyDescent="0.25">
      <c r="A116" s="56">
        <v>1</v>
      </c>
      <c r="B116" s="59" t="s">
        <v>74</v>
      </c>
      <c r="C116" s="58"/>
      <c r="D116" s="58">
        <v>315116</v>
      </c>
      <c r="E116" s="56" t="s">
        <v>51</v>
      </c>
      <c r="F116" s="56">
        <v>1</v>
      </c>
      <c r="G116" s="95"/>
      <c r="H116" s="88">
        <f>+VLOOKUP(B116,'TONG HOP'!$B$18:$J$28,9,0)</f>
        <v>36750</v>
      </c>
    </row>
    <row r="117" spans="1:8" ht="30" customHeight="1" x14ac:dyDescent="0.25">
      <c r="A117" s="56">
        <v>2</v>
      </c>
      <c r="B117" s="59" t="s">
        <v>73</v>
      </c>
      <c r="C117" s="58"/>
      <c r="D117" s="58">
        <v>315117</v>
      </c>
      <c r="E117" s="56" t="s">
        <v>51</v>
      </c>
      <c r="F117" s="56">
        <v>1</v>
      </c>
      <c r="G117" s="96"/>
      <c r="H117" s="88">
        <f>+VLOOKUP(B117,'TONG HOP'!$B$18:$J$28,9,0)</f>
        <v>35389</v>
      </c>
    </row>
    <row r="118" spans="1:8" ht="30" hidden="1" customHeight="1" x14ac:dyDescent="0.25">
      <c r="A118" s="56"/>
      <c r="B118" s="61" t="s">
        <v>87</v>
      </c>
      <c r="C118" s="58"/>
      <c r="D118" s="58"/>
      <c r="E118" s="56"/>
      <c r="F118" s="56"/>
      <c r="G118" s="94" t="s">
        <v>141</v>
      </c>
      <c r="H118" s="15"/>
    </row>
    <row r="119" spans="1:8" ht="30" customHeight="1" x14ac:dyDescent="0.25">
      <c r="A119" s="56">
        <v>1</v>
      </c>
      <c r="B119" s="59" t="s">
        <v>60</v>
      </c>
      <c r="C119" s="58"/>
      <c r="D119" s="58">
        <v>203632</v>
      </c>
      <c r="E119" s="56" t="s">
        <v>63</v>
      </c>
      <c r="F119" s="56">
        <v>3</v>
      </c>
      <c r="G119" s="96"/>
      <c r="H119" s="88">
        <f>+VLOOKUP(B119,'TONG HOP'!$B$18:$J$28,9,0)</f>
        <v>114279</v>
      </c>
    </row>
    <row r="120" spans="1:8" ht="30" hidden="1" customHeight="1" x14ac:dyDescent="0.25">
      <c r="A120" s="56"/>
      <c r="B120" s="61" t="s">
        <v>142</v>
      </c>
      <c r="C120" s="58"/>
      <c r="D120" s="58"/>
      <c r="E120" s="56"/>
      <c r="F120" s="56"/>
      <c r="G120" s="94" t="s">
        <v>143</v>
      </c>
      <c r="H120" s="15"/>
    </row>
    <row r="121" spans="1:8" ht="30" customHeight="1" x14ac:dyDescent="0.25">
      <c r="A121" s="56">
        <v>1</v>
      </c>
      <c r="B121" s="59" t="s">
        <v>74</v>
      </c>
      <c r="C121" s="63"/>
      <c r="D121" s="58">
        <v>315116</v>
      </c>
      <c r="E121" s="56" t="s">
        <v>51</v>
      </c>
      <c r="F121" s="56">
        <v>4</v>
      </c>
      <c r="G121" s="95"/>
      <c r="H121" s="88">
        <f>+VLOOKUP(B121,'TONG HOP'!$B$18:$J$28,9,0)</f>
        <v>36750</v>
      </c>
    </row>
    <row r="122" spans="1:8" ht="30" customHeight="1" x14ac:dyDescent="0.25">
      <c r="A122" s="56">
        <v>2</v>
      </c>
      <c r="B122" s="59" t="s">
        <v>73</v>
      </c>
      <c r="C122" s="63"/>
      <c r="D122" s="58">
        <v>315117</v>
      </c>
      <c r="E122" s="56" t="s">
        <v>51</v>
      </c>
      <c r="F122" s="56">
        <v>5</v>
      </c>
      <c r="G122" s="95"/>
      <c r="H122" s="88">
        <f>+VLOOKUP(B122,'TONG HOP'!$B$18:$J$28,9,0)</f>
        <v>35389</v>
      </c>
    </row>
    <row r="123" spans="1:8" ht="30" customHeight="1" x14ac:dyDescent="0.25">
      <c r="A123" s="56">
        <v>3</v>
      </c>
      <c r="B123" s="59" t="s">
        <v>60</v>
      </c>
      <c r="C123" s="63"/>
      <c r="D123" s="58">
        <v>203632</v>
      </c>
      <c r="E123" s="56" t="s">
        <v>63</v>
      </c>
      <c r="F123" s="56">
        <v>1</v>
      </c>
      <c r="G123" s="96"/>
      <c r="H123" s="88">
        <f>+VLOOKUP(B123,'TONG HOP'!$B$18:$J$28,9,0)</f>
        <v>114279</v>
      </c>
    </row>
    <row r="124" spans="1:8" ht="30" hidden="1" customHeight="1" x14ac:dyDescent="0.25">
      <c r="A124" s="56"/>
      <c r="B124" s="61" t="s">
        <v>81</v>
      </c>
      <c r="C124" s="63"/>
      <c r="D124" s="58"/>
      <c r="E124" s="56"/>
      <c r="F124" s="56"/>
      <c r="G124" s="94" t="s">
        <v>144</v>
      </c>
      <c r="H124" s="15"/>
    </row>
    <row r="125" spans="1:8" ht="30" customHeight="1" x14ac:dyDescent="0.25">
      <c r="A125" s="56">
        <v>1</v>
      </c>
      <c r="B125" s="59" t="s">
        <v>59</v>
      </c>
      <c r="C125" s="58">
        <v>8938529045856</v>
      </c>
      <c r="D125" s="58">
        <v>203630</v>
      </c>
      <c r="E125" s="56" t="s">
        <v>63</v>
      </c>
      <c r="F125" s="56">
        <v>2</v>
      </c>
      <c r="G125" s="95"/>
      <c r="H125" s="88">
        <f>+VLOOKUP(B125,'TONG HOP'!$B$18:$J$28,9,0)</f>
        <v>73431</v>
      </c>
    </row>
    <row r="126" spans="1:8" ht="30" customHeight="1" x14ac:dyDescent="0.25">
      <c r="A126" s="56">
        <v>2</v>
      </c>
      <c r="B126" s="59" t="s">
        <v>60</v>
      </c>
      <c r="C126" s="58">
        <v>8938529045924</v>
      </c>
      <c r="D126" s="58">
        <v>203632</v>
      </c>
      <c r="E126" s="56" t="s">
        <v>63</v>
      </c>
      <c r="F126" s="56">
        <v>2</v>
      </c>
      <c r="G126" s="95"/>
      <c r="H126" s="88">
        <f>+VLOOKUP(B126,'TONG HOP'!$B$18:$J$28,9,0)</f>
        <v>114279</v>
      </c>
    </row>
    <row r="127" spans="1:8" ht="30" customHeight="1" x14ac:dyDescent="0.25">
      <c r="A127" s="56">
        <v>3</v>
      </c>
      <c r="B127" s="59" t="s">
        <v>74</v>
      </c>
      <c r="C127" s="58">
        <v>8938529045443</v>
      </c>
      <c r="D127" s="58">
        <v>315116</v>
      </c>
      <c r="E127" s="56" t="s">
        <v>51</v>
      </c>
      <c r="F127" s="56">
        <v>2</v>
      </c>
      <c r="G127" s="95"/>
      <c r="H127" s="88">
        <f>+VLOOKUP(B127,'TONG HOP'!$B$18:$J$28,9,0)</f>
        <v>36750</v>
      </c>
    </row>
    <row r="128" spans="1:8" ht="30" customHeight="1" x14ac:dyDescent="0.25">
      <c r="A128" s="56">
        <v>4</v>
      </c>
      <c r="B128" s="59" t="s">
        <v>73</v>
      </c>
      <c r="C128" s="58">
        <v>8938529045467</v>
      </c>
      <c r="D128" s="58">
        <v>315117</v>
      </c>
      <c r="E128" s="56" t="s">
        <v>51</v>
      </c>
      <c r="F128" s="56">
        <v>2</v>
      </c>
      <c r="G128" s="95"/>
      <c r="H128" s="88">
        <f>+VLOOKUP(B128,'TONG HOP'!$B$18:$J$28,9,0)</f>
        <v>35389</v>
      </c>
    </row>
    <row r="129" spans="1:8" ht="30" customHeight="1" x14ac:dyDescent="0.25">
      <c r="A129" s="56">
        <v>5</v>
      </c>
      <c r="B129" s="59" t="s">
        <v>64</v>
      </c>
      <c r="C129" s="63">
        <v>8938529045238</v>
      </c>
      <c r="D129" s="58">
        <v>203634</v>
      </c>
      <c r="E129" s="56" t="s">
        <v>63</v>
      </c>
      <c r="F129" s="56">
        <v>5</v>
      </c>
      <c r="G129" s="96"/>
      <c r="H129" s="88">
        <f>+VLOOKUP(B129,'TONG HOP'!$B$18:$J$28,9,0)</f>
        <v>119066</v>
      </c>
    </row>
    <row r="130" spans="1:8" ht="30" hidden="1" customHeight="1" x14ac:dyDescent="0.25">
      <c r="A130" s="56"/>
      <c r="B130" s="61" t="s">
        <v>145</v>
      </c>
      <c r="C130" s="63"/>
      <c r="D130" s="58"/>
      <c r="E130" s="56"/>
      <c r="F130" s="56"/>
      <c r="G130" s="94" t="s">
        <v>146</v>
      </c>
      <c r="H130" s="15"/>
    </row>
    <row r="131" spans="1:8" ht="30" customHeight="1" x14ac:dyDescent="0.25">
      <c r="A131" s="56">
        <v>1</v>
      </c>
      <c r="B131" s="59" t="s">
        <v>61</v>
      </c>
      <c r="C131" s="58">
        <v>8938529045030</v>
      </c>
      <c r="D131" s="58">
        <v>261126</v>
      </c>
      <c r="E131" s="56" t="s">
        <v>63</v>
      </c>
      <c r="F131" s="56">
        <v>1</v>
      </c>
      <c r="G131" s="95"/>
      <c r="H131" s="88">
        <f>+VLOOKUP(B131,'TONG HOP'!$B$18:$J$28,9,0)</f>
        <v>50182</v>
      </c>
    </row>
    <row r="132" spans="1:8" ht="30" customHeight="1" x14ac:dyDescent="0.25">
      <c r="A132" s="56">
        <v>2</v>
      </c>
      <c r="B132" s="59" t="s">
        <v>59</v>
      </c>
      <c r="C132" s="63">
        <v>8938529045856</v>
      </c>
      <c r="D132" s="58">
        <v>203630</v>
      </c>
      <c r="E132" s="56" t="s">
        <v>63</v>
      </c>
      <c r="F132" s="56">
        <v>2</v>
      </c>
      <c r="G132" s="95"/>
      <c r="H132" s="88">
        <f>+VLOOKUP(B132,'TONG HOP'!$B$18:$J$28,9,0)</f>
        <v>73431</v>
      </c>
    </row>
    <row r="133" spans="1:8" ht="30" customHeight="1" x14ac:dyDescent="0.25">
      <c r="A133" s="64">
        <v>3</v>
      </c>
      <c r="B133" s="59" t="s">
        <v>58</v>
      </c>
      <c r="C133" s="63">
        <v>8938529045627</v>
      </c>
      <c r="D133" s="64">
        <v>236665</v>
      </c>
      <c r="E133" s="64" t="s">
        <v>63</v>
      </c>
      <c r="F133" s="64">
        <v>1</v>
      </c>
      <c r="G133" s="95"/>
      <c r="H133" s="88">
        <f>+VLOOKUP(B133,'TONG HOP'!$B$18:$J$28,9,0)</f>
        <v>55595</v>
      </c>
    </row>
    <row r="134" spans="1:8" ht="30" customHeight="1" x14ac:dyDescent="0.25">
      <c r="A134" s="64">
        <v>4</v>
      </c>
      <c r="B134" s="59" t="s">
        <v>73</v>
      </c>
      <c r="C134" s="63">
        <v>8938529045467</v>
      </c>
      <c r="D134" s="64">
        <v>315117</v>
      </c>
      <c r="E134" s="64" t="s">
        <v>51</v>
      </c>
      <c r="F134" s="64">
        <v>2</v>
      </c>
      <c r="G134" s="95"/>
      <c r="H134" s="88">
        <f>+VLOOKUP(B134,'TONG HOP'!$B$18:$J$28,9,0)</f>
        <v>35389</v>
      </c>
    </row>
    <row r="135" spans="1:8" ht="30" customHeight="1" x14ac:dyDescent="0.25">
      <c r="A135" s="64">
        <v>5</v>
      </c>
      <c r="B135" s="59" t="s">
        <v>60</v>
      </c>
      <c r="C135" s="58">
        <v>8938529045924</v>
      </c>
      <c r="D135" s="64">
        <v>203632</v>
      </c>
      <c r="E135" s="64" t="s">
        <v>63</v>
      </c>
      <c r="F135" s="64">
        <v>1</v>
      </c>
      <c r="G135" s="96"/>
      <c r="H135" s="88">
        <f>+VLOOKUP(B135,'TONG HOP'!$B$18:$J$28,9,0)</f>
        <v>114279</v>
      </c>
    </row>
    <row r="136" spans="1:8" ht="30" hidden="1" customHeight="1" x14ac:dyDescent="0.25">
      <c r="A136" s="64"/>
      <c r="B136" s="61" t="s">
        <v>147</v>
      </c>
      <c r="C136" s="63"/>
      <c r="D136" s="64"/>
      <c r="E136" s="64"/>
      <c r="F136" s="64"/>
      <c r="G136" s="94" t="s">
        <v>148</v>
      </c>
      <c r="H136" s="15"/>
    </row>
    <row r="137" spans="1:8" ht="30" customHeight="1" x14ac:dyDescent="0.25">
      <c r="A137" s="64">
        <v>1</v>
      </c>
      <c r="B137" s="59" t="s">
        <v>58</v>
      </c>
      <c r="C137" s="58">
        <v>8938529045627</v>
      </c>
      <c r="D137" s="64">
        <v>236665</v>
      </c>
      <c r="E137" s="64" t="s">
        <v>63</v>
      </c>
      <c r="F137" s="64">
        <v>4</v>
      </c>
      <c r="G137" s="95"/>
      <c r="H137" s="88">
        <f>+VLOOKUP(B137,'TONG HOP'!$B$18:$J$28,9,0)</f>
        <v>55595</v>
      </c>
    </row>
    <row r="138" spans="1:8" ht="30" customHeight="1" x14ac:dyDescent="0.25">
      <c r="A138" s="64">
        <v>2</v>
      </c>
      <c r="B138" s="59" t="s">
        <v>59</v>
      </c>
      <c r="C138" s="63">
        <v>8938529045856</v>
      </c>
      <c r="D138" s="64">
        <v>203630</v>
      </c>
      <c r="E138" s="64" t="s">
        <v>63</v>
      </c>
      <c r="F138" s="64">
        <v>4</v>
      </c>
      <c r="G138" s="96"/>
      <c r="H138" s="88">
        <f>+VLOOKUP(B138,'TONG HOP'!$B$18:$J$28,9,0)</f>
        <v>73431</v>
      </c>
    </row>
    <row r="139" spans="1:8" ht="30" hidden="1" customHeight="1" x14ac:dyDescent="0.25">
      <c r="A139" s="64"/>
      <c r="B139" s="61" t="s">
        <v>149</v>
      </c>
      <c r="C139" s="58"/>
      <c r="D139" s="64"/>
      <c r="E139" s="64"/>
      <c r="F139" s="64"/>
      <c r="G139" s="94" t="s">
        <v>150</v>
      </c>
      <c r="H139" s="15"/>
    </row>
    <row r="140" spans="1:8" ht="30" customHeight="1" x14ac:dyDescent="0.25">
      <c r="A140" s="64">
        <v>1</v>
      </c>
      <c r="B140" s="59" t="s">
        <v>60</v>
      </c>
      <c r="C140" s="63"/>
      <c r="D140" s="64">
        <v>203632</v>
      </c>
      <c r="E140" s="64" t="s">
        <v>63</v>
      </c>
      <c r="F140" s="64">
        <v>3</v>
      </c>
      <c r="G140" s="96"/>
      <c r="H140" s="88">
        <f>+VLOOKUP(B140,'TONG HOP'!$B$18:$J$28,9,0)</f>
        <v>114279</v>
      </c>
    </row>
    <row r="141" spans="1:8" ht="30" hidden="1" customHeight="1" x14ac:dyDescent="0.25">
      <c r="A141" s="64"/>
      <c r="B141" s="61" t="s">
        <v>151</v>
      </c>
      <c r="C141" s="63"/>
      <c r="D141" s="64"/>
      <c r="E141" s="64"/>
      <c r="F141" s="64"/>
      <c r="G141" s="94" t="s">
        <v>152</v>
      </c>
      <c r="H141" s="15"/>
    </row>
    <row r="142" spans="1:8" ht="30" customHeight="1" x14ac:dyDescent="0.25">
      <c r="A142" s="64">
        <v>1</v>
      </c>
      <c r="B142" s="59" t="s">
        <v>58</v>
      </c>
      <c r="C142" s="63">
        <v>8938529045627</v>
      </c>
      <c r="D142" s="64">
        <v>236665</v>
      </c>
      <c r="E142" s="64" t="s">
        <v>63</v>
      </c>
      <c r="F142" s="64">
        <v>2</v>
      </c>
      <c r="G142" s="95"/>
      <c r="H142" s="88">
        <f>+VLOOKUP(B142,'TONG HOP'!$B$18:$J$28,9,0)</f>
        <v>55595</v>
      </c>
    </row>
    <row r="143" spans="1:8" ht="30" customHeight="1" x14ac:dyDescent="0.25">
      <c r="A143" s="64">
        <v>2</v>
      </c>
      <c r="B143" s="59" t="s">
        <v>60</v>
      </c>
      <c r="C143" s="63">
        <v>8938529045924</v>
      </c>
      <c r="D143" s="64">
        <v>203632</v>
      </c>
      <c r="E143" s="64" t="s">
        <v>63</v>
      </c>
      <c r="F143" s="64">
        <v>1</v>
      </c>
      <c r="G143" s="96"/>
      <c r="H143" s="88">
        <f>+VLOOKUP(B143,'TONG HOP'!$B$18:$J$28,9,0)</f>
        <v>114279</v>
      </c>
    </row>
    <row r="144" spans="1:8" ht="30" hidden="1" customHeight="1" x14ac:dyDescent="0.25">
      <c r="A144" s="64"/>
      <c r="B144" s="61" t="s">
        <v>153</v>
      </c>
      <c r="C144" s="63"/>
      <c r="D144" s="64"/>
      <c r="E144" s="64"/>
      <c r="F144" s="64"/>
      <c r="G144" s="94" t="s">
        <v>154</v>
      </c>
      <c r="H144" s="15"/>
    </row>
    <row r="145" spans="1:8" ht="30" customHeight="1" x14ac:dyDescent="0.25">
      <c r="A145" s="64">
        <v>1</v>
      </c>
      <c r="B145" s="59" t="s">
        <v>74</v>
      </c>
      <c r="C145" s="63">
        <v>8938529045443</v>
      </c>
      <c r="D145" s="64">
        <v>315116</v>
      </c>
      <c r="E145" s="64" t="s">
        <v>51</v>
      </c>
      <c r="F145" s="64">
        <v>2</v>
      </c>
      <c r="G145" s="95"/>
      <c r="H145" s="88">
        <f>+VLOOKUP(B145,'TONG HOP'!$B$18:$J$28,9,0)</f>
        <v>36750</v>
      </c>
    </row>
    <row r="146" spans="1:8" ht="30" customHeight="1" x14ac:dyDescent="0.25">
      <c r="A146" s="64">
        <v>2</v>
      </c>
      <c r="B146" s="59" t="s">
        <v>73</v>
      </c>
      <c r="C146" s="63">
        <v>8938529045467</v>
      </c>
      <c r="D146" s="64">
        <v>315117</v>
      </c>
      <c r="E146" s="64" t="s">
        <v>51</v>
      </c>
      <c r="F146" s="64">
        <v>3</v>
      </c>
      <c r="G146" s="95"/>
      <c r="H146" s="88">
        <f>+VLOOKUP(B146,'TONG HOP'!$B$18:$J$28,9,0)</f>
        <v>35389</v>
      </c>
    </row>
    <row r="147" spans="1:8" ht="30" customHeight="1" x14ac:dyDescent="0.25">
      <c r="A147" s="64">
        <v>3</v>
      </c>
      <c r="B147" s="59" t="s">
        <v>60</v>
      </c>
      <c r="C147" s="63">
        <v>8938529045924</v>
      </c>
      <c r="D147" s="64">
        <v>203632</v>
      </c>
      <c r="E147" s="64" t="s">
        <v>63</v>
      </c>
      <c r="F147" s="64">
        <v>1</v>
      </c>
      <c r="G147" s="96"/>
      <c r="H147" s="88">
        <f>+VLOOKUP(B147,'TONG HOP'!$B$18:$J$28,9,0)</f>
        <v>114279</v>
      </c>
    </row>
    <row r="148" spans="1:8" ht="30" hidden="1" customHeight="1" x14ac:dyDescent="0.25">
      <c r="A148" s="64"/>
      <c r="B148" s="61" t="s">
        <v>155</v>
      </c>
      <c r="C148" s="63"/>
      <c r="D148" s="64"/>
      <c r="E148" s="64"/>
      <c r="F148" s="64"/>
      <c r="G148" s="94" t="s">
        <v>156</v>
      </c>
      <c r="H148" s="15"/>
    </row>
    <row r="149" spans="1:8" ht="30" customHeight="1" x14ac:dyDescent="0.25">
      <c r="A149" s="64">
        <v>1</v>
      </c>
      <c r="B149" s="59" t="s">
        <v>60</v>
      </c>
      <c r="C149" s="63">
        <v>8938529045924</v>
      </c>
      <c r="D149" s="64">
        <v>203632</v>
      </c>
      <c r="E149" s="64" t="s">
        <v>63</v>
      </c>
      <c r="F149" s="64">
        <v>1</v>
      </c>
      <c r="G149" s="95"/>
      <c r="H149" s="88">
        <f>+VLOOKUP(B149,'TONG HOP'!$B$18:$J$28,9,0)</f>
        <v>114279</v>
      </c>
    </row>
    <row r="150" spans="1:8" ht="30" customHeight="1" x14ac:dyDescent="0.25">
      <c r="A150" s="64">
        <v>2</v>
      </c>
      <c r="B150" s="59" t="s">
        <v>74</v>
      </c>
      <c r="C150" s="58">
        <v>8938529045443</v>
      </c>
      <c r="D150" s="64">
        <v>315116</v>
      </c>
      <c r="E150" s="64" t="s">
        <v>51</v>
      </c>
      <c r="F150" s="64">
        <v>3</v>
      </c>
      <c r="G150" s="95"/>
      <c r="H150" s="88">
        <f>+VLOOKUP(B150,'TONG HOP'!$B$18:$J$28,9,0)</f>
        <v>36750</v>
      </c>
    </row>
    <row r="151" spans="1:8" ht="30" customHeight="1" x14ac:dyDescent="0.25">
      <c r="A151" s="64">
        <v>3</v>
      </c>
      <c r="B151" s="59" t="s">
        <v>73</v>
      </c>
      <c r="C151" s="63">
        <v>8938529045467</v>
      </c>
      <c r="D151" s="64">
        <v>315117</v>
      </c>
      <c r="E151" s="64" t="s">
        <v>51</v>
      </c>
      <c r="F151" s="64">
        <v>2</v>
      </c>
      <c r="G151" s="95"/>
      <c r="H151" s="88">
        <f>+VLOOKUP(B151,'TONG HOP'!$B$18:$J$28,9,0)</f>
        <v>35389</v>
      </c>
    </row>
    <row r="152" spans="1:8" ht="30" customHeight="1" x14ac:dyDescent="0.25">
      <c r="A152" s="64">
        <v>4</v>
      </c>
      <c r="B152" s="59" t="s">
        <v>62</v>
      </c>
      <c r="C152" s="58">
        <v>8938529045634</v>
      </c>
      <c r="D152" s="64">
        <v>203631</v>
      </c>
      <c r="E152" s="64" t="s">
        <v>63</v>
      </c>
      <c r="F152" s="64">
        <v>3</v>
      </c>
      <c r="G152" s="95"/>
      <c r="H152" s="88">
        <f>+VLOOKUP(B152,'TONG HOP'!$B$18:$J$28,9,0)</f>
        <v>107205</v>
      </c>
    </row>
    <row r="153" spans="1:8" ht="30" customHeight="1" x14ac:dyDescent="0.25">
      <c r="A153" s="64">
        <v>5</v>
      </c>
      <c r="B153" s="59" t="s">
        <v>61</v>
      </c>
      <c r="C153" s="58">
        <v>8938529045030</v>
      </c>
      <c r="D153" s="64">
        <v>261126</v>
      </c>
      <c r="E153" s="64" t="s">
        <v>63</v>
      </c>
      <c r="F153" s="64">
        <v>2</v>
      </c>
      <c r="G153" s="96"/>
      <c r="H153" s="88">
        <f>+VLOOKUP(B153,'TONG HOP'!$B$18:$J$28,9,0)</f>
        <v>50182</v>
      </c>
    </row>
    <row r="154" spans="1:8" ht="30" hidden="1" customHeight="1" x14ac:dyDescent="0.25">
      <c r="A154" s="64"/>
      <c r="B154" s="61" t="s">
        <v>93</v>
      </c>
      <c r="C154" s="63"/>
      <c r="D154" s="64"/>
      <c r="E154" s="64"/>
      <c r="F154" s="64"/>
      <c r="G154" s="89" t="s">
        <v>157</v>
      </c>
      <c r="H154" s="15"/>
    </row>
    <row r="155" spans="1:8" ht="30" customHeight="1" x14ac:dyDescent="0.25">
      <c r="A155" s="64">
        <v>1</v>
      </c>
      <c r="B155" s="59" t="s">
        <v>66</v>
      </c>
      <c r="C155" s="63">
        <v>8938529045047</v>
      </c>
      <c r="D155" s="64">
        <v>261127</v>
      </c>
      <c r="E155" s="64" t="s">
        <v>63</v>
      </c>
      <c r="F155" s="64">
        <v>3</v>
      </c>
      <c r="G155" s="91"/>
      <c r="H155" s="88">
        <f>+VLOOKUP(B155,'TONG HOP'!$B$18:$J$28,9,0)</f>
        <v>46000</v>
      </c>
    </row>
    <row r="156" spans="1:8" ht="30" hidden="1" customHeight="1" x14ac:dyDescent="0.25">
      <c r="A156" s="64"/>
      <c r="B156" s="61" t="s">
        <v>158</v>
      </c>
      <c r="C156" s="63"/>
      <c r="D156" s="64"/>
      <c r="E156" s="64"/>
      <c r="F156" s="64"/>
      <c r="G156" s="89" t="s">
        <v>159</v>
      </c>
      <c r="H156" s="15"/>
    </row>
    <row r="157" spans="1:8" ht="30" customHeight="1" x14ac:dyDescent="0.25">
      <c r="A157" s="64">
        <v>1</v>
      </c>
      <c r="B157" s="59" t="s">
        <v>60</v>
      </c>
      <c r="C157" s="63">
        <v>8938529045924</v>
      </c>
      <c r="D157" s="64">
        <v>203632</v>
      </c>
      <c r="E157" s="64" t="s">
        <v>63</v>
      </c>
      <c r="F157" s="64">
        <v>2</v>
      </c>
      <c r="G157" s="91"/>
      <c r="H157" s="88">
        <f>+VLOOKUP(B157,'TONG HOP'!$B$18:$J$28,9,0)</f>
        <v>114279</v>
      </c>
    </row>
    <row r="158" spans="1:8" ht="30" hidden="1" customHeight="1" x14ac:dyDescent="0.25">
      <c r="A158" s="64"/>
      <c r="B158" s="65" t="s">
        <v>112</v>
      </c>
      <c r="C158" s="58"/>
      <c r="D158" s="64"/>
      <c r="E158" s="64"/>
      <c r="F158" s="64"/>
      <c r="G158" s="89" t="s">
        <v>160</v>
      </c>
      <c r="H158" s="15"/>
    </row>
    <row r="159" spans="1:8" ht="30" customHeight="1" x14ac:dyDescent="0.25">
      <c r="A159" s="64">
        <v>1</v>
      </c>
      <c r="B159" s="59" t="s">
        <v>58</v>
      </c>
      <c r="C159" s="63">
        <v>8938529045627</v>
      </c>
      <c r="D159" s="64">
        <v>236665</v>
      </c>
      <c r="E159" s="64" t="s">
        <v>63</v>
      </c>
      <c r="F159" s="64">
        <v>1</v>
      </c>
      <c r="G159" s="90"/>
      <c r="H159" s="88">
        <f>+VLOOKUP(B159,'TONG HOP'!$B$18:$J$28,9,0)</f>
        <v>55595</v>
      </c>
    </row>
    <row r="160" spans="1:8" ht="30" customHeight="1" x14ac:dyDescent="0.25">
      <c r="A160" s="64">
        <v>2</v>
      </c>
      <c r="B160" s="59" t="s">
        <v>60</v>
      </c>
      <c r="C160" s="63">
        <v>8938529045924</v>
      </c>
      <c r="D160" s="64">
        <v>203632</v>
      </c>
      <c r="E160" s="64" t="s">
        <v>63</v>
      </c>
      <c r="F160" s="64">
        <v>1</v>
      </c>
      <c r="G160" s="90"/>
      <c r="H160" s="88">
        <f>+VLOOKUP(B160,'TONG HOP'!$B$18:$J$28,9,0)</f>
        <v>114279</v>
      </c>
    </row>
    <row r="161" spans="1:8" ht="30" customHeight="1" x14ac:dyDescent="0.25">
      <c r="A161" s="64">
        <v>3</v>
      </c>
      <c r="B161" s="59" t="s">
        <v>66</v>
      </c>
      <c r="C161" s="63">
        <v>8938529045047</v>
      </c>
      <c r="D161" s="64">
        <v>261127</v>
      </c>
      <c r="E161" s="64" t="s">
        <v>63</v>
      </c>
      <c r="F161" s="64">
        <v>4</v>
      </c>
      <c r="G161" s="90"/>
      <c r="H161" s="88">
        <f>+VLOOKUP(B161,'TONG HOP'!$B$18:$J$28,9,0)</f>
        <v>46000</v>
      </c>
    </row>
    <row r="162" spans="1:8" ht="30" customHeight="1" x14ac:dyDescent="0.25">
      <c r="A162" s="64">
        <v>4</v>
      </c>
      <c r="B162" s="59" t="s">
        <v>74</v>
      </c>
      <c r="C162" s="63">
        <v>8938529045443</v>
      </c>
      <c r="D162" s="64">
        <v>315116</v>
      </c>
      <c r="E162" s="64" t="s">
        <v>51</v>
      </c>
      <c r="F162" s="64">
        <v>2</v>
      </c>
      <c r="G162" s="91"/>
      <c r="H162" s="88">
        <f>+VLOOKUP(B162,'TONG HOP'!$B$18:$J$28,9,0)</f>
        <v>36750</v>
      </c>
    </row>
    <row r="163" spans="1:8" ht="30" hidden="1" customHeight="1" x14ac:dyDescent="0.25">
      <c r="A163" s="64"/>
      <c r="B163" s="65" t="s">
        <v>124</v>
      </c>
      <c r="C163" s="63"/>
      <c r="D163" s="64"/>
      <c r="E163" s="64"/>
      <c r="F163" s="64"/>
      <c r="G163" s="89" t="s">
        <v>161</v>
      </c>
      <c r="H163" s="15"/>
    </row>
    <row r="164" spans="1:8" ht="30" customHeight="1" x14ac:dyDescent="0.25">
      <c r="A164" s="64">
        <v>1</v>
      </c>
      <c r="B164" s="59" t="s">
        <v>60</v>
      </c>
      <c r="C164" s="63"/>
      <c r="D164" s="64">
        <v>203632</v>
      </c>
      <c r="E164" s="64" t="s">
        <v>63</v>
      </c>
      <c r="F164" s="64">
        <v>2</v>
      </c>
      <c r="G164" s="90"/>
      <c r="H164" s="88">
        <f>+VLOOKUP(B164,'TONG HOP'!$B$18:$J$28,9,0)</f>
        <v>114279</v>
      </c>
    </row>
    <row r="165" spans="1:8" ht="30" customHeight="1" x14ac:dyDescent="0.25">
      <c r="A165" s="64">
        <v>2</v>
      </c>
      <c r="B165" s="59" t="s">
        <v>58</v>
      </c>
      <c r="C165" s="63"/>
      <c r="D165" s="64">
        <v>236665</v>
      </c>
      <c r="E165" s="64" t="s">
        <v>63</v>
      </c>
      <c r="F165" s="64">
        <v>3</v>
      </c>
      <c r="G165" s="90"/>
      <c r="H165" s="88">
        <f>+VLOOKUP(B165,'TONG HOP'!$B$18:$J$28,9,0)</f>
        <v>55595</v>
      </c>
    </row>
    <row r="166" spans="1:8" ht="30" customHeight="1" x14ac:dyDescent="0.25">
      <c r="A166" s="64">
        <v>3</v>
      </c>
      <c r="B166" s="59" t="s">
        <v>73</v>
      </c>
      <c r="C166" s="63"/>
      <c r="D166" s="64">
        <v>315117</v>
      </c>
      <c r="E166" s="64" t="s">
        <v>51</v>
      </c>
      <c r="F166" s="64">
        <v>3</v>
      </c>
      <c r="G166" s="90"/>
      <c r="H166" s="88">
        <f>+VLOOKUP(B166,'TONG HOP'!$B$18:$J$28,9,0)</f>
        <v>35389</v>
      </c>
    </row>
    <row r="167" spans="1:8" ht="30" customHeight="1" x14ac:dyDescent="0.25">
      <c r="A167" s="64">
        <v>4</v>
      </c>
      <c r="B167" s="59" t="s">
        <v>74</v>
      </c>
      <c r="C167" s="63"/>
      <c r="D167" s="64">
        <v>315116</v>
      </c>
      <c r="E167" s="64" t="s">
        <v>51</v>
      </c>
      <c r="F167" s="64">
        <v>3</v>
      </c>
      <c r="G167" s="91"/>
      <c r="H167" s="88">
        <f>+VLOOKUP(B167,'TONG HOP'!$B$18:$J$28,9,0)</f>
        <v>36750</v>
      </c>
    </row>
    <row r="168" spans="1:8" ht="25.5" customHeight="1" x14ac:dyDescent="0.25">
      <c r="A168" s="48"/>
      <c r="B168" s="49" t="s">
        <v>42</v>
      </c>
      <c r="C168" s="50"/>
      <c r="D168" s="48"/>
      <c r="E168" s="48"/>
      <c r="F168" s="50">
        <f>SUM(F20:F167)</f>
        <v>246</v>
      </c>
      <c r="G168" s="51"/>
    </row>
  </sheetData>
  <autoFilter ref="A19:G168" xr:uid="{00000000-0009-0000-0000-000000000000}">
    <filterColumn colId="1" showButton="0"/>
    <filterColumn colId="5">
      <customFilters>
        <customFilter operator="notEqual" val=" "/>
      </customFilters>
    </filterColumn>
  </autoFilter>
  <mergeCells count="47">
    <mergeCell ref="G92:G94"/>
    <mergeCell ref="G77:G78"/>
    <mergeCell ref="G79:G84"/>
    <mergeCell ref="G85:G88"/>
    <mergeCell ref="G29:G36"/>
    <mergeCell ref="G89:G91"/>
    <mergeCell ref="G56:G57"/>
    <mergeCell ref="G71:G74"/>
    <mergeCell ref="G68:G70"/>
    <mergeCell ref="G65:G67"/>
    <mergeCell ref="G60:G63"/>
    <mergeCell ref="G58:G59"/>
    <mergeCell ref="A6:G6"/>
    <mergeCell ref="G17:G18"/>
    <mergeCell ref="F17:F18"/>
    <mergeCell ref="G52:G55"/>
    <mergeCell ref="G47:G49"/>
    <mergeCell ref="G42:G44"/>
    <mergeCell ref="G40:G41"/>
    <mergeCell ref="G37:G39"/>
    <mergeCell ref="G20:G22"/>
    <mergeCell ref="G50:G51"/>
    <mergeCell ref="G45:G46"/>
    <mergeCell ref="G23:G28"/>
    <mergeCell ref="G115:G117"/>
    <mergeCell ref="G118:G119"/>
    <mergeCell ref="G95:G96"/>
    <mergeCell ref="G97:G98"/>
    <mergeCell ref="G99:G102"/>
    <mergeCell ref="G103:G104"/>
    <mergeCell ref="G105:G106"/>
    <mergeCell ref="G158:G162"/>
    <mergeCell ref="G163:G167"/>
    <mergeCell ref="G75:G76"/>
    <mergeCell ref="G141:G143"/>
    <mergeCell ref="G144:G147"/>
    <mergeCell ref="G148:G153"/>
    <mergeCell ref="G154:G155"/>
    <mergeCell ref="G156:G157"/>
    <mergeCell ref="G120:G123"/>
    <mergeCell ref="G124:G129"/>
    <mergeCell ref="G130:G135"/>
    <mergeCell ref="G136:G138"/>
    <mergeCell ref="G139:G140"/>
    <mergeCell ref="G107:G108"/>
    <mergeCell ref="G109:G111"/>
    <mergeCell ref="G112:G1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9C3AE-30AA-4AC7-A7A6-621125618AB4}">
  <sheetPr filterMode="1">
    <tabColor rgb="FFC00000"/>
  </sheetPr>
  <dimension ref="A1:K169"/>
  <sheetViews>
    <sheetView tabSelected="1" topLeftCell="A166" workbookViewId="0">
      <selection activeCell="G20" sqref="G20:G22"/>
    </sheetView>
  </sheetViews>
  <sheetFormatPr defaultColWidth="9.140625" defaultRowHeight="15" x14ac:dyDescent="0.25"/>
  <cols>
    <col min="1" max="1" width="5.7109375" style="15" customWidth="1"/>
    <col min="2" max="2" width="58.85546875" style="19" customWidth="1"/>
    <col min="3" max="3" width="16.28515625" style="20" customWidth="1"/>
    <col min="4" max="4" width="11" style="15" customWidth="1"/>
    <col min="5" max="5" width="9" style="15" customWidth="1"/>
    <col min="6" max="6" width="11.28515625" style="15" customWidth="1"/>
    <col min="7" max="7" width="19.85546875" style="21" customWidth="1"/>
    <col min="8" max="8" width="10.140625" style="88" bestFit="1" customWidth="1"/>
    <col min="9" max="9" width="10.140625" style="88" customWidth="1"/>
    <col min="10" max="10" width="10.5703125" style="15" bestFit="1" customWidth="1"/>
    <col min="11" max="11" width="11.5703125" style="15" bestFit="1" customWidth="1"/>
    <col min="12" max="16384" width="9.140625" style="15"/>
  </cols>
  <sheetData>
    <row r="1" spans="1:7" x14ac:dyDescent="0.25">
      <c r="G1" s="21" t="s">
        <v>72</v>
      </c>
    </row>
    <row r="2" spans="1:7" x14ac:dyDescent="0.25">
      <c r="A2" s="22" t="s">
        <v>0</v>
      </c>
      <c r="D2" s="22" t="s">
        <v>1</v>
      </c>
    </row>
    <row r="3" spans="1:7" x14ac:dyDescent="0.25">
      <c r="A3" s="23"/>
      <c r="D3" s="22" t="s">
        <v>2</v>
      </c>
    </row>
    <row r="4" spans="1:7" x14ac:dyDescent="0.25">
      <c r="A4" s="23"/>
      <c r="D4" s="22" t="s">
        <v>3</v>
      </c>
    </row>
    <row r="5" spans="1:7" ht="16.5" x14ac:dyDescent="0.25">
      <c r="A5" s="24"/>
      <c r="D5" s="22"/>
    </row>
    <row r="6" spans="1:7" ht="20.25" x14ac:dyDescent="0.25">
      <c r="A6" s="97" t="s">
        <v>4</v>
      </c>
      <c r="B6" s="97"/>
      <c r="C6" s="97"/>
      <c r="D6" s="97"/>
      <c r="E6" s="97"/>
      <c r="F6" s="97"/>
      <c r="G6" s="97"/>
    </row>
    <row r="7" spans="1:7" ht="16.5" x14ac:dyDescent="0.25">
      <c r="A7" s="24"/>
    </row>
    <row r="8" spans="1:7" ht="15.75" x14ac:dyDescent="0.25">
      <c r="A8" s="25" t="s">
        <v>5</v>
      </c>
      <c r="B8" s="26"/>
      <c r="C8" s="27"/>
      <c r="D8" s="28"/>
      <c r="E8" s="28"/>
      <c r="F8" s="28"/>
      <c r="G8" s="29"/>
    </row>
    <row r="9" spans="1:7" ht="15.75" x14ac:dyDescent="0.25">
      <c r="A9" s="30" t="s">
        <v>6</v>
      </c>
      <c r="B9" s="25" t="s">
        <v>7</v>
      </c>
      <c r="C9" s="27"/>
      <c r="D9" s="28"/>
      <c r="E9" s="28"/>
      <c r="F9" s="28"/>
      <c r="G9" s="29"/>
    </row>
    <row r="10" spans="1:7" ht="15.75" x14ac:dyDescent="0.25">
      <c r="A10" s="30" t="s">
        <v>6</v>
      </c>
      <c r="B10" s="25" t="s">
        <v>8</v>
      </c>
      <c r="C10" s="27"/>
      <c r="D10" s="28"/>
      <c r="E10" s="28"/>
      <c r="F10" s="28"/>
      <c r="G10" s="29"/>
    </row>
    <row r="11" spans="1:7" ht="15.75" x14ac:dyDescent="0.25">
      <c r="A11" s="30" t="s">
        <v>6</v>
      </c>
      <c r="B11" s="25" t="s">
        <v>9</v>
      </c>
      <c r="C11" s="27"/>
      <c r="D11" s="28"/>
      <c r="E11" s="28"/>
      <c r="F11" s="28"/>
      <c r="G11" s="29"/>
    </row>
    <row r="12" spans="1:7" ht="15.75" x14ac:dyDescent="0.25">
      <c r="A12" s="30"/>
      <c r="B12" s="25"/>
      <c r="C12" s="27"/>
      <c r="D12" s="28"/>
      <c r="E12" s="28"/>
      <c r="F12" s="28"/>
      <c r="G12" s="29"/>
    </row>
    <row r="13" spans="1:7" ht="15.75" x14ac:dyDescent="0.25">
      <c r="A13" s="31" t="s">
        <v>165</v>
      </c>
      <c r="B13" s="26"/>
      <c r="C13" s="32" t="s">
        <v>10</v>
      </c>
      <c r="D13" s="28"/>
      <c r="E13" s="28"/>
      <c r="F13" s="28"/>
      <c r="G13" s="29"/>
    </row>
    <row r="14" spans="1:7" ht="15.75" x14ac:dyDescent="0.25">
      <c r="A14" s="33" t="s">
        <v>12</v>
      </c>
      <c r="B14" s="26"/>
      <c r="C14" s="27"/>
      <c r="D14" s="28"/>
      <c r="E14" s="28"/>
      <c r="F14" s="28"/>
      <c r="G14" s="29"/>
    </row>
    <row r="15" spans="1:7" ht="15.75" x14ac:dyDescent="0.25">
      <c r="A15" s="29" t="s">
        <v>50</v>
      </c>
      <c r="B15" s="26"/>
      <c r="C15" s="34" t="s">
        <v>47</v>
      </c>
      <c r="D15" s="28"/>
      <c r="E15" s="28"/>
      <c r="F15" s="28"/>
      <c r="G15" s="29"/>
    </row>
    <row r="16" spans="1:7" ht="15.75" x14ac:dyDescent="0.25">
      <c r="A16" s="33"/>
    </row>
    <row r="17" spans="1:11" x14ac:dyDescent="0.25">
      <c r="A17" s="35" t="s">
        <v>13</v>
      </c>
      <c r="B17" s="36" t="s">
        <v>14</v>
      </c>
      <c r="C17" s="37" t="s">
        <v>13</v>
      </c>
      <c r="D17" s="38" t="s">
        <v>13</v>
      </c>
      <c r="E17" s="38" t="s">
        <v>13</v>
      </c>
      <c r="F17" s="100" t="s">
        <v>48</v>
      </c>
      <c r="G17" s="98" t="s">
        <v>20</v>
      </c>
    </row>
    <row r="18" spans="1:11" ht="21" x14ac:dyDescent="0.25">
      <c r="A18" s="39" t="s">
        <v>15</v>
      </c>
      <c r="B18" s="40" t="s">
        <v>16</v>
      </c>
      <c r="C18" s="41" t="s">
        <v>17</v>
      </c>
      <c r="D18" s="39" t="s">
        <v>18</v>
      </c>
      <c r="E18" s="39" t="s">
        <v>19</v>
      </c>
      <c r="F18" s="101"/>
      <c r="G18" s="99"/>
    </row>
    <row r="19" spans="1:11" x14ac:dyDescent="0.25">
      <c r="A19" s="42" t="s">
        <v>21</v>
      </c>
      <c r="B19" s="43" t="s">
        <v>22</v>
      </c>
      <c r="C19" s="44" t="s">
        <v>23</v>
      </c>
      <c r="D19" s="42" t="s">
        <v>24</v>
      </c>
      <c r="E19" s="42" t="s">
        <v>25</v>
      </c>
      <c r="F19" s="43"/>
      <c r="G19" s="45"/>
    </row>
    <row r="20" spans="1:11" x14ac:dyDescent="0.25">
      <c r="A20" s="46"/>
      <c r="B20" s="47" t="s">
        <v>79</v>
      </c>
      <c r="C20" s="17"/>
      <c r="D20" s="17"/>
      <c r="E20" s="46"/>
      <c r="F20" s="46"/>
      <c r="G20" s="106" t="s">
        <v>80</v>
      </c>
      <c r="H20" s="15"/>
      <c r="I20" s="15"/>
    </row>
    <row r="21" spans="1:11" x14ac:dyDescent="0.25">
      <c r="A21" s="46">
        <v>1</v>
      </c>
      <c r="B21" s="16" t="s">
        <v>60</v>
      </c>
      <c r="C21" s="17">
        <v>8938529045924</v>
      </c>
      <c r="D21" s="17">
        <v>203632</v>
      </c>
      <c r="E21" s="46" t="s">
        <v>63</v>
      </c>
      <c r="F21" s="46">
        <v>1</v>
      </c>
      <c r="G21" s="106"/>
      <c r="H21" s="88">
        <f>IFERROR(VLOOKUP(B21,'TONG HOP'!$B$18:$J$28,9,0),"")</f>
        <v>114279</v>
      </c>
      <c r="I21" s="88">
        <f>IFERROR(H21*F21,"")</f>
        <v>114279</v>
      </c>
      <c r="J21" s="118">
        <f>IFERROR(I21*8%,"")</f>
        <v>9142.32</v>
      </c>
      <c r="K21" s="119">
        <f>IFERROR(J21+I21,"")</f>
        <v>123421.32</v>
      </c>
    </row>
    <row r="22" spans="1:11" x14ac:dyDescent="0.25">
      <c r="A22" s="46">
        <v>2</v>
      </c>
      <c r="B22" s="16" t="s">
        <v>59</v>
      </c>
      <c r="C22" s="17">
        <v>8938529045856</v>
      </c>
      <c r="D22" s="17">
        <v>203630</v>
      </c>
      <c r="E22" s="17" t="s">
        <v>63</v>
      </c>
      <c r="F22" s="46">
        <v>1</v>
      </c>
      <c r="G22" s="106"/>
      <c r="H22" s="88">
        <f>IFERROR(VLOOKUP(B22,'TONG HOP'!$B$18:$J$28,9,0),"")</f>
        <v>73431</v>
      </c>
      <c r="I22" s="88">
        <f t="shared" ref="I22:I85" si="0">IFERROR(H22*F22,"")</f>
        <v>73431</v>
      </c>
      <c r="J22" s="118">
        <f t="shared" ref="J22:J85" si="1">IFERROR(I22*8%,"")</f>
        <v>5874.4800000000005</v>
      </c>
      <c r="K22" s="119">
        <f t="shared" ref="K22:K85" si="2">IFERROR(J22+I22,"")</f>
        <v>79305.48</v>
      </c>
    </row>
    <row r="23" spans="1:11" x14ac:dyDescent="0.25">
      <c r="A23" s="52"/>
      <c r="B23" s="47" t="s">
        <v>81</v>
      </c>
      <c r="C23" s="53"/>
      <c r="D23" s="52"/>
      <c r="E23" s="52"/>
      <c r="G23" s="103" t="s">
        <v>95</v>
      </c>
      <c r="H23" s="88" t="str">
        <f>IFERROR(VLOOKUP(B23,'TONG HOP'!$B$18:$J$28,9,0),"")</f>
        <v/>
      </c>
      <c r="I23" s="88" t="str">
        <f t="shared" si="0"/>
        <v/>
      </c>
      <c r="J23" s="118" t="str">
        <f t="shared" si="1"/>
        <v/>
      </c>
      <c r="K23" s="119" t="str">
        <f t="shared" si="2"/>
        <v/>
      </c>
    </row>
    <row r="24" spans="1:11" x14ac:dyDescent="0.25">
      <c r="A24" s="46">
        <v>1</v>
      </c>
      <c r="B24" s="54" t="s">
        <v>59</v>
      </c>
      <c r="C24" s="17">
        <v>8938529045856</v>
      </c>
      <c r="D24" s="17">
        <v>203630</v>
      </c>
      <c r="E24" s="46" t="s">
        <v>63</v>
      </c>
      <c r="F24" s="46">
        <v>1</v>
      </c>
      <c r="G24" s="104"/>
      <c r="H24" s="88">
        <f>IFERROR(VLOOKUP(B24,'TONG HOP'!$B$18:$J$28,9,0),"")</f>
        <v>73431</v>
      </c>
      <c r="I24" s="88">
        <f t="shared" si="0"/>
        <v>73431</v>
      </c>
      <c r="J24" s="118">
        <f t="shared" si="1"/>
        <v>5874.4800000000005</v>
      </c>
      <c r="K24" s="119">
        <f t="shared" si="2"/>
        <v>79305.48</v>
      </c>
    </row>
    <row r="25" spans="1:11" x14ac:dyDescent="0.25">
      <c r="A25" s="46">
        <v>2</v>
      </c>
      <c r="B25" s="54" t="s">
        <v>64</v>
      </c>
      <c r="C25" s="17"/>
      <c r="D25" s="17">
        <v>203634</v>
      </c>
      <c r="E25" s="46" t="s">
        <v>63</v>
      </c>
      <c r="F25" s="46">
        <v>7</v>
      </c>
      <c r="G25" s="104"/>
      <c r="H25" s="88">
        <f>IFERROR(VLOOKUP(B25,'TONG HOP'!$B$18:$J$28,9,0),"")</f>
        <v>119066</v>
      </c>
      <c r="I25" s="88">
        <f t="shared" si="0"/>
        <v>833462</v>
      </c>
      <c r="J25" s="118">
        <f t="shared" si="1"/>
        <v>66676.960000000006</v>
      </c>
      <c r="K25" s="119">
        <f t="shared" si="2"/>
        <v>900138.96</v>
      </c>
    </row>
    <row r="26" spans="1:11" x14ac:dyDescent="0.25">
      <c r="A26" s="46">
        <v>3</v>
      </c>
      <c r="B26" s="54" t="s">
        <v>74</v>
      </c>
      <c r="C26" s="17"/>
      <c r="D26" s="17">
        <v>315116</v>
      </c>
      <c r="E26" s="46" t="s">
        <v>51</v>
      </c>
      <c r="F26" s="46">
        <v>1</v>
      </c>
      <c r="G26" s="104"/>
      <c r="H26" s="88">
        <f>IFERROR(VLOOKUP(B26,'TONG HOP'!$B$18:$J$28,9,0),"")</f>
        <v>36750</v>
      </c>
      <c r="I26" s="88">
        <f t="shared" si="0"/>
        <v>36750</v>
      </c>
      <c r="J26" s="118">
        <f t="shared" si="1"/>
        <v>2940</v>
      </c>
      <c r="K26" s="119">
        <f t="shared" si="2"/>
        <v>39690</v>
      </c>
    </row>
    <row r="27" spans="1:11" x14ac:dyDescent="0.25">
      <c r="A27" s="46">
        <v>4</v>
      </c>
      <c r="B27" s="54" t="s">
        <v>73</v>
      </c>
      <c r="C27" s="17"/>
      <c r="D27" s="17">
        <v>315117</v>
      </c>
      <c r="E27" s="46" t="s">
        <v>51</v>
      </c>
      <c r="F27" s="46">
        <v>1</v>
      </c>
      <c r="G27" s="104"/>
      <c r="H27" s="88">
        <f>IFERROR(VLOOKUP(B27,'TONG HOP'!$B$18:$J$28,9,0),"")</f>
        <v>35389</v>
      </c>
      <c r="I27" s="88">
        <f t="shared" si="0"/>
        <v>35389</v>
      </c>
      <c r="J27" s="118">
        <f t="shared" si="1"/>
        <v>2831.12</v>
      </c>
      <c r="K27" s="119">
        <f t="shared" si="2"/>
        <v>38220.120000000003</v>
      </c>
    </row>
    <row r="28" spans="1:11" x14ac:dyDescent="0.25">
      <c r="A28" s="46">
        <v>5</v>
      </c>
      <c r="B28" s="54" t="s">
        <v>82</v>
      </c>
      <c r="C28" s="17">
        <v>8938529045832</v>
      </c>
      <c r="D28" s="17">
        <v>317010</v>
      </c>
      <c r="E28" s="46" t="s">
        <v>51</v>
      </c>
      <c r="F28" s="46">
        <v>1</v>
      </c>
      <c r="G28" s="105"/>
      <c r="H28" s="88">
        <f>IFERROR(VLOOKUP(B28,'TONG HOP'!$B$18:$J$28,9,0),"")</f>
        <v>104615</v>
      </c>
      <c r="I28" s="88">
        <f t="shared" si="0"/>
        <v>104615</v>
      </c>
      <c r="J28" s="118">
        <f t="shared" si="1"/>
        <v>8369.2000000000007</v>
      </c>
      <c r="K28" s="119">
        <f t="shared" si="2"/>
        <v>112984.2</v>
      </c>
    </row>
    <row r="29" spans="1:11" x14ac:dyDescent="0.25">
      <c r="A29" s="46">
        <v>1</v>
      </c>
      <c r="B29" s="54" t="s">
        <v>62</v>
      </c>
      <c r="C29" s="17"/>
      <c r="D29" s="17">
        <v>203631</v>
      </c>
      <c r="E29" s="46" t="s">
        <v>63</v>
      </c>
      <c r="F29" s="46">
        <v>5</v>
      </c>
      <c r="G29" s="107" t="s">
        <v>116</v>
      </c>
      <c r="H29" s="88">
        <f>IFERROR(VLOOKUP(B29,'TONG HOP'!$B$18:$J$28,9,0),"")</f>
        <v>107205</v>
      </c>
      <c r="I29" s="88">
        <f t="shared" si="0"/>
        <v>536025</v>
      </c>
      <c r="J29" s="118">
        <f t="shared" si="1"/>
        <v>42882</v>
      </c>
      <c r="K29" s="119">
        <f t="shared" si="2"/>
        <v>578907</v>
      </c>
    </row>
    <row r="30" spans="1:11" x14ac:dyDescent="0.25">
      <c r="A30" s="46">
        <v>2</v>
      </c>
      <c r="B30" s="54" t="s">
        <v>60</v>
      </c>
      <c r="C30" s="17"/>
      <c r="D30" s="17">
        <v>203632</v>
      </c>
      <c r="E30" s="46" t="s">
        <v>63</v>
      </c>
      <c r="F30" s="46">
        <v>1</v>
      </c>
      <c r="G30" s="107"/>
      <c r="H30" s="88">
        <f>IFERROR(VLOOKUP(B30,'TONG HOP'!$B$18:$J$28,9,0),"")</f>
        <v>114279</v>
      </c>
      <c r="I30" s="88">
        <f t="shared" si="0"/>
        <v>114279</v>
      </c>
      <c r="J30" s="118">
        <f t="shared" si="1"/>
        <v>9142.32</v>
      </c>
      <c r="K30" s="119">
        <f t="shared" si="2"/>
        <v>123421.32</v>
      </c>
    </row>
    <row r="31" spans="1:11" x14ac:dyDescent="0.25">
      <c r="A31" s="46">
        <v>3</v>
      </c>
      <c r="B31" s="54" t="s">
        <v>64</v>
      </c>
      <c r="C31" s="17"/>
      <c r="D31" s="17">
        <v>203634</v>
      </c>
      <c r="E31" s="46" t="s">
        <v>63</v>
      </c>
      <c r="F31" s="46">
        <v>2</v>
      </c>
      <c r="G31" s="107"/>
      <c r="H31" s="88">
        <f>IFERROR(VLOOKUP(B31,'TONG HOP'!$B$18:$J$28,9,0),"")</f>
        <v>119066</v>
      </c>
      <c r="I31" s="88">
        <f t="shared" si="0"/>
        <v>238132</v>
      </c>
      <c r="J31" s="118">
        <f t="shared" si="1"/>
        <v>19050.560000000001</v>
      </c>
      <c r="K31" s="119">
        <f t="shared" si="2"/>
        <v>257182.56</v>
      </c>
    </row>
    <row r="32" spans="1:11" x14ac:dyDescent="0.25">
      <c r="A32" s="46">
        <v>4</v>
      </c>
      <c r="B32" s="54" t="s">
        <v>58</v>
      </c>
      <c r="C32" s="17"/>
      <c r="D32" s="17">
        <v>236665</v>
      </c>
      <c r="E32" s="46" t="s">
        <v>63</v>
      </c>
      <c r="F32" s="46">
        <v>3</v>
      </c>
      <c r="G32" s="107"/>
      <c r="H32" s="88">
        <f>IFERROR(VLOOKUP(B32,'TONG HOP'!$B$18:$J$28,9,0),"")</f>
        <v>55595</v>
      </c>
      <c r="I32" s="88">
        <f t="shared" si="0"/>
        <v>166785</v>
      </c>
      <c r="J32" s="118">
        <f t="shared" si="1"/>
        <v>13342.800000000001</v>
      </c>
      <c r="K32" s="119">
        <f t="shared" si="2"/>
        <v>180127.8</v>
      </c>
    </row>
    <row r="33" spans="1:11" x14ac:dyDescent="0.25">
      <c r="A33" s="46">
        <v>5</v>
      </c>
      <c r="B33" s="54" t="s">
        <v>61</v>
      </c>
      <c r="C33" s="17"/>
      <c r="D33" s="17">
        <v>261126</v>
      </c>
      <c r="E33" s="46" t="s">
        <v>63</v>
      </c>
      <c r="F33" s="46">
        <v>2</v>
      </c>
      <c r="G33" s="107"/>
      <c r="H33" s="88">
        <f>IFERROR(VLOOKUP(B33,'TONG HOP'!$B$18:$J$28,9,0),"")</f>
        <v>50182</v>
      </c>
      <c r="I33" s="88">
        <f t="shared" si="0"/>
        <v>100364</v>
      </c>
      <c r="J33" s="118">
        <f t="shared" si="1"/>
        <v>8029.12</v>
      </c>
      <c r="K33" s="119">
        <f t="shared" si="2"/>
        <v>108393.12</v>
      </c>
    </row>
    <row r="34" spans="1:11" x14ac:dyDescent="0.25">
      <c r="A34" s="46">
        <v>6</v>
      </c>
      <c r="B34" s="54" t="s">
        <v>73</v>
      </c>
      <c r="C34" s="17"/>
      <c r="D34" s="17">
        <v>315117</v>
      </c>
      <c r="E34" s="46" t="s">
        <v>51</v>
      </c>
      <c r="F34" s="46">
        <v>1</v>
      </c>
      <c r="G34" s="107"/>
      <c r="H34" s="88">
        <f>IFERROR(VLOOKUP(B34,'TONG HOP'!$B$18:$J$28,9,0),"")</f>
        <v>35389</v>
      </c>
      <c r="I34" s="88">
        <f t="shared" si="0"/>
        <v>35389</v>
      </c>
      <c r="J34" s="118">
        <f t="shared" si="1"/>
        <v>2831.12</v>
      </c>
      <c r="K34" s="119">
        <f t="shared" si="2"/>
        <v>38220.120000000003</v>
      </c>
    </row>
    <row r="35" spans="1:11" x14ac:dyDescent="0.25">
      <c r="A35" s="46">
        <v>7</v>
      </c>
      <c r="B35" s="54" t="s">
        <v>82</v>
      </c>
      <c r="C35" s="17">
        <v>8938529045832</v>
      </c>
      <c r="D35" s="17">
        <v>317010</v>
      </c>
      <c r="E35" s="46" t="s">
        <v>51</v>
      </c>
      <c r="F35" s="46">
        <v>2</v>
      </c>
      <c r="G35" s="107"/>
      <c r="H35" s="88">
        <f>IFERROR(VLOOKUP(B35,'TONG HOP'!$B$18:$J$28,9,0),"")</f>
        <v>104615</v>
      </c>
      <c r="I35" s="88">
        <f t="shared" si="0"/>
        <v>209230</v>
      </c>
      <c r="J35" s="118">
        <f t="shared" si="1"/>
        <v>16738.400000000001</v>
      </c>
      <c r="K35" s="119">
        <f t="shared" si="2"/>
        <v>225968.4</v>
      </c>
    </row>
    <row r="36" spans="1:11" x14ac:dyDescent="0.25">
      <c r="A36" s="46">
        <v>8</v>
      </c>
      <c r="B36" s="54" t="s">
        <v>117</v>
      </c>
      <c r="C36" s="17">
        <v>8938529045795</v>
      </c>
      <c r="D36" s="17">
        <v>317011</v>
      </c>
      <c r="E36" s="46" t="s">
        <v>51</v>
      </c>
      <c r="F36" s="46">
        <v>1</v>
      </c>
      <c r="G36" s="107"/>
      <c r="H36" s="88">
        <f>IFERROR(VLOOKUP(B36,'TONG HOP'!$B$18:$J$28,9,0),"")</f>
        <v>114279</v>
      </c>
      <c r="I36" s="88">
        <f t="shared" si="0"/>
        <v>114279</v>
      </c>
      <c r="J36" s="118">
        <f t="shared" si="1"/>
        <v>9142.32</v>
      </c>
      <c r="K36" s="119">
        <f t="shared" si="2"/>
        <v>123421.32</v>
      </c>
    </row>
    <row r="37" spans="1:11" x14ac:dyDescent="0.25">
      <c r="A37" s="46"/>
      <c r="B37" s="47" t="s">
        <v>83</v>
      </c>
      <c r="C37" s="17"/>
      <c r="D37" s="17"/>
      <c r="E37" s="46"/>
      <c r="F37" s="46"/>
      <c r="G37" s="92" t="s">
        <v>84</v>
      </c>
      <c r="H37" s="88" t="str">
        <f>IFERROR(VLOOKUP(B37,'TONG HOP'!$B$18:$J$28,9,0),"")</f>
        <v/>
      </c>
      <c r="I37" s="88" t="str">
        <f t="shared" si="0"/>
        <v/>
      </c>
      <c r="J37" s="118" t="str">
        <f t="shared" si="1"/>
        <v/>
      </c>
      <c r="K37" s="119" t="str">
        <f t="shared" si="2"/>
        <v/>
      </c>
    </row>
    <row r="38" spans="1:11" x14ac:dyDescent="0.25">
      <c r="A38" s="46">
        <v>1</v>
      </c>
      <c r="B38" s="16" t="s">
        <v>73</v>
      </c>
      <c r="C38" s="17">
        <v>8938529045467</v>
      </c>
      <c r="D38" s="17">
        <v>315117</v>
      </c>
      <c r="E38" s="46" t="s">
        <v>51</v>
      </c>
      <c r="F38" s="46">
        <v>4</v>
      </c>
      <c r="G38" s="102"/>
      <c r="H38" s="88">
        <f>IFERROR(VLOOKUP(B38,'TONG HOP'!$B$18:$J$28,9,0),"")</f>
        <v>35389</v>
      </c>
      <c r="I38" s="88">
        <f t="shared" si="0"/>
        <v>141556</v>
      </c>
      <c r="J38" s="118">
        <f t="shared" si="1"/>
        <v>11324.48</v>
      </c>
      <c r="K38" s="119">
        <f t="shared" si="2"/>
        <v>152880.48000000001</v>
      </c>
    </row>
    <row r="39" spans="1:11" x14ac:dyDescent="0.25">
      <c r="A39" s="46">
        <v>2</v>
      </c>
      <c r="B39" s="16" t="s">
        <v>74</v>
      </c>
      <c r="C39" s="17">
        <v>8938529045443</v>
      </c>
      <c r="D39" s="17">
        <v>315116</v>
      </c>
      <c r="E39" s="46" t="s">
        <v>51</v>
      </c>
      <c r="F39" s="46">
        <v>3</v>
      </c>
      <c r="G39" s="93"/>
      <c r="H39" s="88">
        <f>IFERROR(VLOOKUP(B39,'TONG HOP'!$B$18:$J$28,9,0),"")</f>
        <v>36750</v>
      </c>
      <c r="I39" s="88">
        <f t="shared" si="0"/>
        <v>110250</v>
      </c>
      <c r="J39" s="118">
        <f t="shared" si="1"/>
        <v>8820</v>
      </c>
      <c r="K39" s="119">
        <f t="shared" si="2"/>
        <v>119070</v>
      </c>
    </row>
    <row r="40" spans="1:11" x14ac:dyDescent="0.25">
      <c r="A40" s="46"/>
      <c r="B40" s="47" t="s">
        <v>85</v>
      </c>
      <c r="C40" s="17"/>
      <c r="D40" s="17"/>
      <c r="E40" s="46"/>
      <c r="F40" s="46"/>
      <c r="G40" s="92" t="s">
        <v>86</v>
      </c>
      <c r="H40" s="88" t="str">
        <f>IFERROR(VLOOKUP(B40,'TONG HOP'!$B$18:$J$28,9,0),"")</f>
        <v/>
      </c>
      <c r="I40" s="88" t="str">
        <f t="shared" si="0"/>
        <v/>
      </c>
      <c r="J40" s="118" t="str">
        <f t="shared" si="1"/>
        <v/>
      </c>
      <c r="K40" s="119" t="str">
        <f t="shared" si="2"/>
        <v/>
      </c>
    </row>
    <row r="41" spans="1:11" x14ac:dyDescent="0.25">
      <c r="A41" s="46">
        <v>1</v>
      </c>
      <c r="B41" s="16" t="s">
        <v>58</v>
      </c>
      <c r="C41" s="17">
        <v>8938529045627</v>
      </c>
      <c r="D41" s="17">
        <v>236665</v>
      </c>
      <c r="E41" s="46" t="s">
        <v>63</v>
      </c>
      <c r="F41" s="46">
        <v>2</v>
      </c>
      <c r="G41" s="93"/>
      <c r="H41" s="88">
        <f>IFERROR(VLOOKUP(B41,'TONG HOP'!$B$18:$J$28,9,0),"")</f>
        <v>55595</v>
      </c>
      <c r="I41" s="88">
        <f t="shared" si="0"/>
        <v>111190</v>
      </c>
      <c r="J41" s="118">
        <f t="shared" si="1"/>
        <v>8895.2000000000007</v>
      </c>
      <c r="K41" s="119">
        <f t="shared" si="2"/>
        <v>120085.2</v>
      </c>
    </row>
    <row r="42" spans="1:11" x14ac:dyDescent="0.25">
      <c r="A42" s="52"/>
      <c r="B42" s="47" t="s">
        <v>87</v>
      </c>
      <c r="C42" s="53"/>
      <c r="D42" s="52"/>
      <c r="E42" s="52"/>
      <c r="F42" s="52"/>
      <c r="G42" s="103" t="s">
        <v>88</v>
      </c>
      <c r="H42" s="88" t="str">
        <f>IFERROR(VLOOKUP(B42,'TONG HOP'!$B$18:$J$28,9,0),"")</f>
        <v/>
      </c>
      <c r="I42" s="88" t="str">
        <f t="shared" si="0"/>
        <v/>
      </c>
      <c r="J42" s="118" t="str">
        <f t="shared" si="1"/>
        <v/>
      </c>
      <c r="K42" s="119" t="str">
        <f t="shared" si="2"/>
        <v/>
      </c>
    </row>
    <row r="43" spans="1:11" x14ac:dyDescent="0.25">
      <c r="A43" s="46">
        <v>1</v>
      </c>
      <c r="B43" s="16" t="s">
        <v>61</v>
      </c>
      <c r="C43" s="17"/>
      <c r="D43" s="17">
        <v>261126</v>
      </c>
      <c r="E43" s="46" t="s">
        <v>63</v>
      </c>
      <c r="F43" s="46">
        <v>5</v>
      </c>
      <c r="G43" s="104"/>
      <c r="H43" s="88">
        <f>IFERROR(VLOOKUP(B43,'TONG HOP'!$B$18:$J$28,9,0),"")</f>
        <v>50182</v>
      </c>
      <c r="I43" s="88">
        <f t="shared" si="0"/>
        <v>250910</v>
      </c>
      <c r="J43" s="118">
        <f t="shared" si="1"/>
        <v>20072.8</v>
      </c>
      <c r="K43" s="119">
        <f t="shared" si="2"/>
        <v>270982.8</v>
      </c>
    </row>
    <row r="44" spans="1:11" x14ac:dyDescent="0.25">
      <c r="A44" s="46">
        <v>2</v>
      </c>
      <c r="B44" s="16" t="s">
        <v>58</v>
      </c>
      <c r="C44" s="17"/>
      <c r="D44" s="17">
        <v>236665</v>
      </c>
      <c r="E44" s="46" t="s">
        <v>63</v>
      </c>
      <c r="F44" s="46">
        <v>2</v>
      </c>
      <c r="G44" s="105"/>
      <c r="H44" s="88">
        <f>IFERROR(VLOOKUP(B44,'TONG HOP'!$B$18:$J$28,9,0),"")</f>
        <v>55595</v>
      </c>
      <c r="I44" s="88">
        <f t="shared" si="0"/>
        <v>111190</v>
      </c>
      <c r="J44" s="118">
        <f t="shared" si="1"/>
        <v>8895.2000000000007</v>
      </c>
      <c r="K44" s="119">
        <f t="shared" si="2"/>
        <v>120085.2</v>
      </c>
    </row>
    <row r="45" spans="1:11" x14ac:dyDescent="0.25">
      <c r="A45" s="46">
        <v>1</v>
      </c>
      <c r="B45" s="16" t="s">
        <v>74</v>
      </c>
      <c r="C45" s="17"/>
      <c r="D45" s="17">
        <v>315116</v>
      </c>
      <c r="E45" s="46" t="s">
        <v>51</v>
      </c>
      <c r="F45" s="46">
        <v>3</v>
      </c>
      <c r="G45" s="103" t="s">
        <v>106</v>
      </c>
      <c r="H45" s="88">
        <f>IFERROR(VLOOKUP(B45,'TONG HOP'!$B$18:$J$28,9,0),"")</f>
        <v>36750</v>
      </c>
      <c r="I45" s="88">
        <f t="shared" si="0"/>
        <v>110250</v>
      </c>
      <c r="J45" s="118">
        <f t="shared" si="1"/>
        <v>8820</v>
      </c>
      <c r="K45" s="119">
        <f t="shared" si="2"/>
        <v>119070</v>
      </c>
    </row>
    <row r="46" spans="1:11" x14ac:dyDescent="0.25">
      <c r="A46" s="46">
        <v>2</v>
      </c>
      <c r="B46" s="16" t="s">
        <v>73</v>
      </c>
      <c r="C46" s="17">
        <v>8938529045467</v>
      </c>
      <c r="D46" s="17">
        <v>315117</v>
      </c>
      <c r="E46" s="46" t="s">
        <v>51</v>
      </c>
      <c r="F46" s="46">
        <v>4</v>
      </c>
      <c r="G46" s="105"/>
      <c r="H46" s="88">
        <f>IFERROR(VLOOKUP(B46,'TONG HOP'!$B$18:$J$28,9,0),"")</f>
        <v>35389</v>
      </c>
      <c r="I46" s="88">
        <f t="shared" si="0"/>
        <v>141556</v>
      </c>
      <c r="J46" s="118">
        <f t="shared" si="1"/>
        <v>11324.48</v>
      </c>
      <c r="K46" s="119">
        <f t="shared" si="2"/>
        <v>152880.48000000001</v>
      </c>
    </row>
    <row r="47" spans="1:11" x14ac:dyDescent="0.25">
      <c r="A47" s="46"/>
      <c r="B47" s="47" t="s">
        <v>89</v>
      </c>
      <c r="C47" s="17"/>
      <c r="D47" s="17"/>
      <c r="E47" s="46"/>
      <c r="F47" s="46"/>
      <c r="G47" s="92" t="s">
        <v>90</v>
      </c>
      <c r="H47" s="88" t="str">
        <f>IFERROR(VLOOKUP(B47,'TONG HOP'!$B$18:$J$28,9,0),"")</f>
        <v/>
      </c>
      <c r="I47" s="88" t="str">
        <f t="shared" si="0"/>
        <v/>
      </c>
      <c r="J47" s="118" t="str">
        <f t="shared" si="1"/>
        <v/>
      </c>
      <c r="K47" s="119" t="str">
        <f t="shared" si="2"/>
        <v/>
      </c>
    </row>
    <row r="48" spans="1:11" x14ac:dyDescent="0.25">
      <c r="A48" s="46">
        <v>1</v>
      </c>
      <c r="B48" s="16" t="s">
        <v>60</v>
      </c>
      <c r="C48" s="17"/>
      <c r="D48" s="17">
        <v>203632</v>
      </c>
      <c r="E48" s="46" t="s">
        <v>63</v>
      </c>
      <c r="F48" s="46">
        <v>1</v>
      </c>
      <c r="G48" s="102"/>
      <c r="H48" s="88">
        <f>IFERROR(VLOOKUP(B48,'TONG HOP'!$B$18:$J$28,9,0),"")</f>
        <v>114279</v>
      </c>
      <c r="I48" s="88">
        <f t="shared" si="0"/>
        <v>114279</v>
      </c>
      <c r="J48" s="118">
        <f t="shared" si="1"/>
        <v>9142.32</v>
      </c>
      <c r="K48" s="119">
        <f t="shared" si="2"/>
        <v>123421.32</v>
      </c>
    </row>
    <row r="49" spans="1:11" x14ac:dyDescent="0.25">
      <c r="A49" s="46">
        <v>2</v>
      </c>
      <c r="B49" s="16" t="s">
        <v>73</v>
      </c>
      <c r="C49" s="17"/>
      <c r="D49" s="17">
        <v>315117</v>
      </c>
      <c r="E49" s="46" t="s">
        <v>51</v>
      </c>
      <c r="F49" s="46">
        <v>1</v>
      </c>
      <c r="G49" s="93"/>
      <c r="H49" s="88">
        <f>IFERROR(VLOOKUP(B49,'TONG HOP'!$B$18:$J$28,9,0),"")</f>
        <v>35389</v>
      </c>
      <c r="I49" s="88">
        <f t="shared" si="0"/>
        <v>35389</v>
      </c>
      <c r="J49" s="118">
        <f t="shared" si="1"/>
        <v>2831.12</v>
      </c>
      <c r="K49" s="119">
        <f t="shared" si="2"/>
        <v>38220.120000000003</v>
      </c>
    </row>
    <row r="50" spans="1:11" x14ac:dyDescent="0.25">
      <c r="A50" s="46">
        <v>1</v>
      </c>
      <c r="B50" s="16" t="s">
        <v>74</v>
      </c>
      <c r="C50" s="17"/>
      <c r="D50" s="17">
        <v>315116</v>
      </c>
      <c r="E50" s="46" t="s">
        <v>51</v>
      </c>
      <c r="F50" s="46">
        <v>2</v>
      </c>
      <c r="G50" s="92" t="s">
        <v>100</v>
      </c>
      <c r="H50" s="88">
        <f>IFERROR(VLOOKUP(B50,'TONG HOP'!$B$18:$J$28,9,0),"")</f>
        <v>36750</v>
      </c>
      <c r="I50" s="88">
        <f t="shared" si="0"/>
        <v>73500</v>
      </c>
      <c r="J50" s="118">
        <f t="shared" si="1"/>
        <v>5880</v>
      </c>
      <c r="K50" s="119">
        <f t="shared" si="2"/>
        <v>79380</v>
      </c>
    </row>
    <row r="51" spans="1:11" x14ac:dyDescent="0.25">
      <c r="A51" s="46">
        <v>2</v>
      </c>
      <c r="B51" s="16" t="s">
        <v>73</v>
      </c>
      <c r="C51" s="17"/>
      <c r="D51" s="17">
        <v>315117</v>
      </c>
      <c r="E51" s="46" t="s">
        <v>51</v>
      </c>
      <c r="F51" s="46">
        <v>1</v>
      </c>
      <c r="G51" s="93"/>
      <c r="H51" s="88">
        <f>IFERROR(VLOOKUP(B51,'TONG HOP'!$B$18:$J$28,9,0),"")</f>
        <v>35389</v>
      </c>
      <c r="I51" s="88">
        <f t="shared" si="0"/>
        <v>35389</v>
      </c>
      <c r="J51" s="118">
        <f t="shared" si="1"/>
        <v>2831.12</v>
      </c>
      <c r="K51" s="119">
        <f t="shared" si="2"/>
        <v>38220.120000000003</v>
      </c>
    </row>
    <row r="52" spans="1:11" x14ac:dyDescent="0.25">
      <c r="A52" s="46"/>
      <c r="B52" s="47" t="s">
        <v>91</v>
      </c>
      <c r="C52" s="17"/>
      <c r="D52" s="17"/>
      <c r="E52" s="46"/>
      <c r="F52" s="46"/>
      <c r="G52" s="92" t="s">
        <v>92</v>
      </c>
      <c r="H52" s="88" t="str">
        <f>IFERROR(VLOOKUP(B52,'TONG HOP'!$B$18:$J$28,9,0),"")</f>
        <v/>
      </c>
      <c r="I52" s="88" t="str">
        <f t="shared" si="0"/>
        <v/>
      </c>
      <c r="J52" s="118" t="str">
        <f t="shared" si="1"/>
        <v/>
      </c>
      <c r="K52" s="119" t="str">
        <f t="shared" si="2"/>
        <v/>
      </c>
    </row>
    <row r="53" spans="1:11" x14ac:dyDescent="0.25">
      <c r="A53" s="46">
        <v>1</v>
      </c>
      <c r="B53" s="16" t="s">
        <v>74</v>
      </c>
      <c r="C53" s="17">
        <v>8938529045443</v>
      </c>
      <c r="D53" s="17">
        <v>315116</v>
      </c>
      <c r="E53" s="46" t="s">
        <v>51</v>
      </c>
      <c r="F53" s="46">
        <v>2</v>
      </c>
      <c r="G53" s="102"/>
      <c r="H53" s="88">
        <f>IFERROR(VLOOKUP(B53,'TONG HOP'!$B$18:$J$28,9,0),"")</f>
        <v>36750</v>
      </c>
      <c r="I53" s="88">
        <f t="shared" si="0"/>
        <v>73500</v>
      </c>
      <c r="J53" s="118">
        <f t="shared" si="1"/>
        <v>5880</v>
      </c>
      <c r="K53" s="119">
        <f t="shared" si="2"/>
        <v>79380</v>
      </c>
    </row>
    <row r="54" spans="1:11" x14ac:dyDescent="0.25">
      <c r="A54" s="46">
        <v>2</v>
      </c>
      <c r="B54" s="16" t="s">
        <v>73</v>
      </c>
      <c r="C54" s="17">
        <v>8938529045467</v>
      </c>
      <c r="D54" s="17">
        <v>315117</v>
      </c>
      <c r="E54" s="46" t="s">
        <v>51</v>
      </c>
      <c r="F54" s="46">
        <v>3</v>
      </c>
      <c r="G54" s="102"/>
      <c r="H54" s="88">
        <f>IFERROR(VLOOKUP(B54,'TONG HOP'!$B$18:$J$28,9,0),"")</f>
        <v>35389</v>
      </c>
      <c r="I54" s="88">
        <f t="shared" si="0"/>
        <v>106167</v>
      </c>
      <c r="J54" s="118">
        <f t="shared" si="1"/>
        <v>8493.36</v>
      </c>
      <c r="K54" s="119">
        <f t="shared" si="2"/>
        <v>114660.36</v>
      </c>
    </row>
    <row r="55" spans="1:11" x14ac:dyDescent="0.25">
      <c r="A55" s="46">
        <v>3</v>
      </c>
      <c r="B55" s="16" t="s">
        <v>66</v>
      </c>
      <c r="C55" s="17">
        <v>8938529045047</v>
      </c>
      <c r="D55" s="17">
        <v>261127</v>
      </c>
      <c r="E55" s="46" t="s">
        <v>63</v>
      </c>
      <c r="F55" s="46">
        <v>3</v>
      </c>
      <c r="G55" s="93"/>
      <c r="H55" s="88">
        <f>IFERROR(VLOOKUP(B55,'TONG HOP'!$B$18:$J$28,9,0),"")</f>
        <v>46000</v>
      </c>
      <c r="I55" s="88">
        <f t="shared" si="0"/>
        <v>138000</v>
      </c>
      <c r="J55" s="118">
        <f t="shared" si="1"/>
        <v>11040</v>
      </c>
      <c r="K55" s="119">
        <f t="shared" si="2"/>
        <v>149040</v>
      </c>
    </row>
    <row r="56" spans="1:11" x14ac:dyDescent="0.25">
      <c r="A56" s="46"/>
      <c r="B56" s="47" t="s">
        <v>93</v>
      </c>
      <c r="C56" s="17"/>
      <c r="D56" s="17"/>
      <c r="E56" s="46"/>
      <c r="F56" s="46"/>
      <c r="G56" s="92" t="s">
        <v>94</v>
      </c>
      <c r="H56" s="88" t="str">
        <f>IFERROR(VLOOKUP(B56,'TONG HOP'!$B$18:$J$28,9,0),"")</f>
        <v/>
      </c>
      <c r="I56" s="88" t="str">
        <f t="shared" si="0"/>
        <v/>
      </c>
      <c r="J56" s="118" t="str">
        <f t="shared" si="1"/>
        <v/>
      </c>
      <c r="K56" s="119" t="str">
        <f t="shared" si="2"/>
        <v/>
      </c>
    </row>
    <row r="57" spans="1:11" x14ac:dyDescent="0.25">
      <c r="A57" s="46">
        <v>1</v>
      </c>
      <c r="B57" s="16" t="s">
        <v>61</v>
      </c>
      <c r="C57" s="17"/>
      <c r="D57" s="17">
        <v>261126</v>
      </c>
      <c r="E57" s="46" t="s">
        <v>63</v>
      </c>
      <c r="F57" s="46">
        <v>3</v>
      </c>
      <c r="G57" s="93"/>
      <c r="H57" s="88">
        <f>IFERROR(VLOOKUP(B57,'TONG HOP'!$B$18:$J$28,9,0),"")</f>
        <v>50182</v>
      </c>
      <c r="I57" s="88">
        <f t="shared" si="0"/>
        <v>150546</v>
      </c>
      <c r="J57" s="118">
        <f t="shared" si="1"/>
        <v>12043.68</v>
      </c>
      <c r="K57" s="119">
        <f t="shared" si="2"/>
        <v>162589.68</v>
      </c>
    </row>
    <row r="58" spans="1:11" x14ac:dyDescent="0.25">
      <c r="A58" s="46"/>
      <c r="B58" s="47" t="s">
        <v>96</v>
      </c>
      <c r="C58" s="17"/>
      <c r="D58" s="17"/>
      <c r="E58" s="46"/>
      <c r="F58" s="46"/>
      <c r="G58" s="92" t="s">
        <v>97</v>
      </c>
      <c r="H58" s="88" t="str">
        <f>IFERROR(VLOOKUP(B58,'TONG HOP'!$B$18:$J$28,9,0),"")</f>
        <v/>
      </c>
      <c r="I58" s="88" t="str">
        <f t="shared" si="0"/>
        <v/>
      </c>
      <c r="J58" s="118" t="str">
        <f t="shared" si="1"/>
        <v/>
      </c>
      <c r="K58" s="119" t="str">
        <f t="shared" si="2"/>
        <v/>
      </c>
    </row>
    <row r="59" spans="1:11" x14ac:dyDescent="0.25">
      <c r="A59" s="46">
        <v>1</v>
      </c>
      <c r="B59" s="16" t="s">
        <v>74</v>
      </c>
      <c r="C59" s="17"/>
      <c r="D59" s="17">
        <v>315116</v>
      </c>
      <c r="E59" s="46" t="s">
        <v>51</v>
      </c>
      <c r="F59" s="46">
        <v>1</v>
      </c>
      <c r="G59" s="93"/>
      <c r="H59" s="88">
        <f>IFERROR(VLOOKUP(B59,'TONG HOP'!$B$18:$J$28,9,0),"")</f>
        <v>36750</v>
      </c>
      <c r="I59" s="88">
        <f t="shared" si="0"/>
        <v>36750</v>
      </c>
      <c r="J59" s="118">
        <f t="shared" si="1"/>
        <v>2940</v>
      </c>
      <c r="K59" s="119">
        <f t="shared" si="2"/>
        <v>39690</v>
      </c>
    </row>
    <row r="60" spans="1:11" x14ac:dyDescent="0.25">
      <c r="A60" s="46"/>
      <c r="B60" s="47" t="s">
        <v>98</v>
      </c>
      <c r="C60" s="18"/>
      <c r="D60" s="17"/>
      <c r="E60" s="46"/>
      <c r="F60" s="46"/>
      <c r="G60" s="92" t="s">
        <v>99</v>
      </c>
      <c r="H60" s="88" t="str">
        <f>IFERROR(VLOOKUP(B60,'TONG HOP'!$B$18:$J$28,9,0),"")</f>
        <v/>
      </c>
      <c r="I60" s="88" t="str">
        <f t="shared" si="0"/>
        <v/>
      </c>
      <c r="J60" s="118" t="str">
        <f t="shared" si="1"/>
        <v/>
      </c>
      <c r="K60" s="119" t="str">
        <f t="shared" si="2"/>
        <v/>
      </c>
    </row>
    <row r="61" spans="1:11" x14ac:dyDescent="0.25">
      <c r="A61" s="46">
        <v>1</v>
      </c>
      <c r="B61" s="16" t="s">
        <v>61</v>
      </c>
      <c r="C61" s="18">
        <v>8938529045030</v>
      </c>
      <c r="D61" s="17">
        <v>261126</v>
      </c>
      <c r="E61" s="46" t="s">
        <v>63</v>
      </c>
      <c r="F61" s="46">
        <v>1</v>
      </c>
      <c r="G61" s="102"/>
      <c r="H61" s="88">
        <f>IFERROR(VLOOKUP(B61,'TONG HOP'!$B$18:$J$28,9,0),"")</f>
        <v>50182</v>
      </c>
      <c r="I61" s="88">
        <f t="shared" si="0"/>
        <v>50182</v>
      </c>
      <c r="J61" s="118">
        <f t="shared" si="1"/>
        <v>4014.56</v>
      </c>
      <c r="K61" s="119">
        <f t="shared" si="2"/>
        <v>54196.56</v>
      </c>
    </row>
    <row r="62" spans="1:11" x14ac:dyDescent="0.25">
      <c r="A62" s="46">
        <v>2</v>
      </c>
      <c r="B62" s="16" t="s">
        <v>66</v>
      </c>
      <c r="C62" s="18">
        <v>8938529045047</v>
      </c>
      <c r="D62" s="17">
        <v>261127</v>
      </c>
      <c r="E62" s="46" t="s">
        <v>63</v>
      </c>
      <c r="F62" s="46">
        <v>2</v>
      </c>
      <c r="G62" s="102"/>
      <c r="H62" s="88">
        <f>IFERROR(VLOOKUP(B62,'TONG HOP'!$B$18:$J$28,9,0),"")</f>
        <v>46000</v>
      </c>
      <c r="I62" s="88">
        <f t="shared" si="0"/>
        <v>92000</v>
      </c>
      <c r="J62" s="118">
        <f t="shared" si="1"/>
        <v>7360</v>
      </c>
      <c r="K62" s="119">
        <f t="shared" si="2"/>
        <v>99360</v>
      </c>
    </row>
    <row r="63" spans="1:11" x14ac:dyDescent="0.25">
      <c r="A63" s="46">
        <v>3</v>
      </c>
      <c r="B63" s="16" t="s">
        <v>60</v>
      </c>
      <c r="C63" s="18">
        <v>8938529045924</v>
      </c>
      <c r="D63" s="17">
        <v>203632</v>
      </c>
      <c r="E63" s="46" t="s">
        <v>63</v>
      </c>
      <c r="F63" s="46">
        <v>2</v>
      </c>
      <c r="G63" s="93"/>
      <c r="H63" s="88">
        <f>IFERROR(VLOOKUP(B63,'TONG HOP'!$B$18:$J$28,9,0),"")</f>
        <v>114279</v>
      </c>
      <c r="I63" s="88">
        <f t="shared" si="0"/>
        <v>228558</v>
      </c>
      <c r="J63" s="118">
        <f t="shared" si="1"/>
        <v>18284.64</v>
      </c>
      <c r="K63" s="119">
        <f t="shared" si="2"/>
        <v>246842.64</v>
      </c>
    </row>
    <row r="64" spans="1:11" ht="20.25" x14ac:dyDescent="0.25">
      <c r="A64" s="46">
        <v>1</v>
      </c>
      <c r="B64" s="16" t="s">
        <v>58</v>
      </c>
      <c r="C64" s="18">
        <v>8938529045627</v>
      </c>
      <c r="D64" s="17">
        <v>236665</v>
      </c>
      <c r="E64" s="46" t="s">
        <v>63</v>
      </c>
      <c r="F64" s="46">
        <v>1</v>
      </c>
      <c r="G64" s="55" t="s">
        <v>125</v>
      </c>
      <c r="H64" s="88">
        <f>IFERROR(VLOOKUP(B64,'TONG HOP'!$B$18:$J$28,9,0),"")</f>
        <v>55595</v>
      </c>
      <c r="I64" s="88">
        <f t="shared" si="0"/>
        <v>55595</v>
      </c>
      <c r="J64" s="118">
        <f t="shared" si="1"/>
        <v>4447.6000000000004</v>
      </c>
      <c r="K64" s="119">
        <f t="shared" si="2"/>
        <v>60042.6</v>
      </c>
    </row>
    <row r="65" spans="1:11" x14ac:dyDescent="0.25">
      <c r="A65" s="46"/>
      <c r="B65" s="47" t="s">
        <v>102</v>
      </c>
      <c r="C65" s="17"/>
      <c r="D65" s="17"/>
      <c r="E65" s="46"/>
      <c r="F65" s="46"/>
      <c r="G65" s="92" t="s">
        <v>103</v>
      </c>
      <c r="H65" s="88" t="str">
        <f>IFERROR(VLOOKUP(B65,'TONG HOP'!$B$18:$J$28,9,0),"")</f>
        <v/>
      </c>
      <c r="I65" s="88" t="str">
        <f t="shared" si="0"/>
        <v/>
      </c>
      <c r="J65" s="118" t="str">
        <f t="shared" si="1"/>
        <v/>
      </c>
      <c r="K65" s="119" t="str">
        <f t="shared" si="2"/>
        <v/>
      </c>
    </row>
    <row r="66" spans="1:11" x14ac:dyDescent="0.25">
      <c r="A66" s="46">
        <v>1</v>
      </c>
      <c r="B66" s="16" t="s">
        <v>74</v>
      </c>
      <c r="C66" s="17"/>
      <c r="D66" s="17">
        <v>315116</v>
      </c>
      <c r="E66" s="46" t="s">
        <v>51</v>
      </c>
      <c r="F66" s="46">
        <v>2</v>
      </c>
      <c r="G66" s="102"/>
      <c r="H66" s="88">
        <f>IFERROR(VLOOKUP(B66,'TONG HOP'!$B$18:$J$28,9,0),"")</f>
        <v>36750</v>
      </c>
      <c r="I66" s="88">
        <f t="shared" si="0"/>
        <v>73500</v>
      </c>
      <c r="J66" s="118">
        <f t="shared" si="1"/>
        <v>5880</v>
      </c>
      <c r="K66" s="119">
        <f t="shared" si="2"/>
        <v>79380</v>
      </c>
    </row>
    <row r="67" spans="1:11" x14ac:dyDescent="0.25">
      <c r="A67" s="46">
        <v>2</v>
      </c>
      <c r="B67" s="16" t="s">
        <v>73</v>
      </c>
      <c r="C67" s="17"/>
      <c r="D67" s="17">
        <v>315117</v>
      </c>
      <c r="E67" s="46" t="s">
        <v>51</v>
      </c>
      <c r="F67" s="46">
        <v>3</v>
      </c>
      <c r="G67" s="93"/>
      <c r="H67" s="88">
        <f>IFERROR(VLOOKUP(B67,'TONG HOP'!$B$18:$J$28,9,0),"")</f>
        <v>35389</v>
      </c>
      <c r="I67" s="88">
        <f t="shared" si="0"/>
        <v>106167</v>
      </c>
      <c r="J67" s="118">
        <f t="shared" si="1"/>
        <v>8493.36</v>
      </c>
      <c r="K67" s="119">
        <f t="shared" si="2"/>
        <v>114660.36</v>
      </c>
    </row>
    <row r="68" spans="1:11" x14ac:dyDescent="0.25">
      <c r="A68" s="46"/>
      <c r="B68" s="47" t="s">
        <v>104</v>
      </c>
      <c r="C68" s="17"/>
      <c r="D68" s="17"/>
      <c r="E68" s="46"/>
      <c r="F68" s="46"/>
      <c r="G68" s="92" t="s">
        <v>105</v>
      </c>
      <c r="H68" s="88" t="str">
        <f>IFERROR(VLOOKUP(B68,'TONG HOP'!$B$18:$J$28,9,0),"")</f>
        <v/>
      </c>
      <c r="I68" s="88" t="str">
        <f t="shared" si="0"/>
        <v/>
      </c>
      <c r="J68" s="118" t="str">
        <f t="shared" si="1"/>
        <v/>
      </c>
      <c r="K68" s="119" t="str">
        <f t="shared" si="2"/>
        <v/>
      </c>
    </row>
    <row r="69" spans="1:11" x14ac:dyDescent="0.25">
      <c r="A69" s="46">
        <v>1</v>
      </c>
      <c r="B69" s="16" t="s">
        <v>74</v>
      </c>
      <c r="C69" s="18">
        <v>8938529045443</v>
      </c>
      <c r="D69" s="17">
        <v>315116</v>
      </c>
      <c r="E69" s="46" t="s">
        <v>51</v>
      </c>
      <c r="F69" s="46">
        <v>3</v>
      </c>
      <c r="G69" s="102"/>
      <c r="H69" s="88">
        <f>IFERROR(VLOOKUP(B69,'TONG HOP'!$B$18:$J$28,9,0),"")</f>
        <v>36750</v>
      </c>
      <c r="I69" s="88">
        <f t="shared" si="0"/>
        <v>110250</v>
      </c>
      <c r="J69" s="118">
        <f t="shared" si="1"/>
        <v>8820</v>
      </c>
      <c r="K69" s="119">
        <f t="shared" si="2"/>
        <v>119070</v>
      </c>
    </row>
    <row r="70" spans="1:11" x14ac:dyDescent="0.25">
      <c r="A70" s="46">
        <v>2</v>
      </c>
      <c r="B70" s="16" t="s">
        <v>73</v>
      </c>
      <c r="C70" s="18">
        <v>8938529045467</v>
      </c>
      <c r="D70" s="17">
        <v>315117</v>
      </c>
      <c r="E70" s="46" t="s">
        <v>51</v>
      </c>
      <c r="F70" s="46">
        <v>7</v>
      </c>
      <c r="G70" s="93"/>
      <c r="H70" s="88">
        <f>IFERROR(VLOOKUP(B70,'TONG HOP'!$B$18:$J$28,9,0),"")</f>
        <v>35389</v>
      </c>
      <c r="I70" s="88">
        <f t="shared" si="0"/>
        <v>247723</v>
      </c>
      <c r="J70" s="118">
        <f t="shared" si="1"/>
        <v>19817.84</v>
      </c>
      <c r="K70" s="119">
        <f t="shared" si="2"/>
        <v>267540.84000000003</v>
      </c>
    </row>
    <row r="71" spans="1:11" x14ac:dyDescent="0.25">
      <c r="A71" s="46"/>
      <c r="B71" s="47" t="s">
        <v>108</v>
      </c>
      <c r="C71" s="17"/>
      <c r="D71" s="17"/>
      <c r="E71" s="46"/>
      <c r="F71" s="46"/>
      <c r="G71" s="92" t="s">
        <v>107</v>
      </c>
      <c r="H71" s="88" t="str">
        <f>IFERROR(VLOOKUP(B71,'TONG HOP'!$B$18:$J$28,9,0),"")</f>
        <v/>
      </c>
      <c r="I71" s="88" t="str">
        <f t="shared" si="0"/>
        <v/>
      </c>
      <c r="J71" s="118" t="str">
        <f t="shared" si="1"/>
        <v/>
      </c>
      <c r="K71" s="119" t="str">
        <f t="shared" si="2"/>
        <v/>
      </c>
    </row>
    <row r="72" spans="1:11" x14ac:dyDescent="0.25">
      <c r="A72" s="46">
        <v>1</v>
      </c>
      <c r="B72" s="16" t="s">
        <v>58</v>
      </c>
      <c r="C72" s="18">
        <v>8938529045627</v>
      </c>
      <c r="D72" s="17">
        <v>236665</v>
      </c>
      <c r="E72" s="46" t="s">
        <v>63</v>
      </c>
      <c r="F72" s="46">
        <v>1</v>
      </c>
      <c r="G72" s="102"/>
      <c r="H72" s="88">
        <f>IFERROR(VLOOKUP(B72,'TONG HOP'!$B$18:$J$28,9,0),"")</f>
        <v>55595</v>
      </c>
      <c r="I72" s="88">
        <f t="shared" si="0"/>
        <v>55595</v>
      </c>
      <c r="J72" s="118">
        <f t="shared" si="1"/>
        <v>4447.6000000000004</v>
      </c>
      <c r="K72" s="119">
        <f t="shared" si="2"/>
        <v>60042.6</v>
      </c>
    </row>
    <row r="73" spans="1:11" x14ac:dyDescent="0.25">
      <c r="A73" s="14">
        <v>2</v>
      </c>
      <c r="B73" s="16" t="s">
        <v>73</v>
      </c>
      <c r="C73" s="18">
        <v>8938529045467</v>
      </c>
      <c r="D73" s="14">
        <v>315117</v>
      </c>
      <c r="E73" s="14" t="s">
        <v>51</v>
      </c>
      <c r="F73" s="14">
        <v>2</v>
      </c>
      <c r="G73" s="102"/>
      <c r="H73" s="88">
        <f>IFERROR(VLOOKUP(B73,'TONG HOP'!$B$18:$J$28,9,0),"")</f>
        <v>35389</v>
      </c>
      <c r="I73" s="88">
        <f t="shared" si="0"/>
        <v>70778</v>
      </c>
      <c r="J73" s="118">
        <f t="shared" si="1"/>
        <v>5662.24</v>
      </c>
      <c r="K73" s="119">
        <f t="shared" si="2"/>
        <v>76440.240000000005</v>
      </c>
    </row>
    <row r="74" spans="1:11" x14ac:dyDescent="0.25">
      <c r="A74" s="14">
        <v>3</v>
      </c>
      <c r="B74" s="16" t="s">
        <v>74</v>
      </c>
      <c r="C74" s="18">
        <v>8938529045443</v>
      </c>
      <c r="D74" s="14">
        <v>315116</v>
      </c>
      <c r="E74" s="14" t="s">
        <v>51</v>
      </c>
      <c r="F74" s="14">
        <v>2</v>
      </c>
      <c r="G74" s="93"/>
      <c r="H74" s="88">
        <f>IFERROR(VLOOKUP(B74,'TONG HOP'!$B$18:$J$28,9,0),"")</f>
        <v>36750</v>
      </c>
      <c r="I74" s="88">
        <f t="shared" si="0"/>
        <v>73500</v>
      </c>
      <c r="J74" s="118">
        <f t="shared" si="1"/>
        <v>5880</v>
      </c>
      <c r="K74" s="119">
        <f t="shared" si="2"/>
        <v>79380</v>
      </c>
    </row>
    <row r="75" spans="1:11" x14ac:dyDescent="0.25">
      <c r="A75" s="14">
        <v>1</v>
      </c>
      <c r="B75" s="16" t="s">
        <v>60</v>
      </c>
      <c r="C75" s="18">
        <v>8938529045924</v>
      </c>
      <c r="D75" s="14">
        <v>203632</v>
      </c>
      <c r="E75" s="14" t="s">
        <v>63</v>
      </c>
      <c r="F75" s="14">
        <v>1</v>
      </c>
      <c r="G75" s="92" t="s">
        <v>164</v>
      </c>
      <c r="H75" s="88">
        <f>IFERROR(VLOOKUP(B75,'TONG HOP'!$B$18:$J$28,9,0),"")</f>
        <v>114279</v>
      </c>
      <c r="I75" s="88">
        <f t="shared" si="0"/>
        <v>114279</v>
      </c>
      <c r="J75" s="118">
        <f t="shared" si="1"/>
        <v>9142.32</v>
      </c>
      <c r="K75" s="119">
        <f t="shared" si="2"/>
        <v>123421.32</v>
      </c>
    </row>
    <row r="76" spans="1:11" x14ac:dyDescent="0.25">
      <c r="A76" s="14">
        <v>2</v>
      </c>
      <c r="B76" s="16" t="s">
        <v>73</v>
      </c>
      <c r="C76" s="18">
        <v>8938529045467</v>
      </c>
      <c r="D76" s="14">
        <v>315117</v>
      </c>
      <c r="E76" s="14" t="s">
        <v>51</v>
      </c>
      <c r="F76" s="14">
        <v>1</v>
      </c>
      <c r="G76" s="93"/>
      <c r="H76" s="88">
        <f>IFERROR(VLOOKUP(B76,'TONG HOP'!$B$18:$J$28,9,0),"")</f>
        <v>35389</v>
      </c>
      <c r="I76" s="88">
        <f t="shared" si="0"/>
        <v>35389</v>
      </c>
      <c r="J76" s="118">
        <f t="shared" si="1"/>
        <v>2831.12</v>
      </c>
      <c r="K76" s="119">
        <f t="shared" si="2"/>
        <v>38220.120000000003</v>
      </c>
    </row>
    <row r="77" spans="1:11" x14ac:dyDescent="0.25">
      <c r="A77" s="14"/>
      <c r="B77" s="47" t="s">
        <v>110</v>
      </c>
      <c r="C77" s="17"/>
      <c r="D77" s="14"/>
      <c r="E77" s="14"/>
      <c r="F77" s="14"/>
      <c r="G77" s="92" t="s">
        <v>111</v>
      </c>
      <c r="H77" s="88" t="str">
        <f>IFERROR(VLOOKUP(B77,'TONG HOP'!$B$18:$J$28,9,0),"")</f>
        <v/>
      </c>
      <c r="I77" s="88" t="str">
        <f t="shared" si="0"/>
        <v/>
      </c>
      <c r="J77" s="118" t="str">
        <f t="shared" si="1"/>
        <v/>
      </c>
      <c r="K77" s="119" t="str">
        <f t="shared" si="2"/>
        <v/>
      </c>
    </row>
    <row r="78" spans="1:11" x14ac:dyDescent="0.25">
      <c r="A78" s="14">
        <v>1</v>
      </c>
      <c r="B78" s="16" t="s">
        <v>74</v>
      </c>
      <c r="C78" s="18"/>
      <c r="D78" s="14">
        <v>315116</v>
      </c>
      <c r="E78" s="14" t="s">
        <v>51</v>
      </c>
      <c r="F78" s="14">
        <v>1</v>
      </c>
      <c r="G78" s="93"/>
      <c r="H78" s="88">
        <f>IFERROR(VLOOKUP(B78,'TONG HOP'!$B$18:$J$28,9,0),"")</f>
        <v>36750</v>
      </c>
      <c r="I78" s="88">
        <f t="shared" si="0"/>
        <v>36750</v>
      </c>
      <c r="J78" s="118">
        <f t="shared" si="1"/>
        <v>2940</v>
      </c>
      <c r="K78" s="119">
        <f t="shared" si="2"/>
        <v>39690</v>
      </c>
    </row>
    <row r="79" spans="1:11" x14ac:dyDescent="0.25">
      <c r="A79" s="14"/>
      <c r="B79" s="47" t="s">
        <v>112</v>
      </c>
      <c r="C79" s="17"/>
      <c r="D79" s="14"/>
      <c r="E79" s="14"/>
      <c r="F79" s="14"/>
      <c r="G79" s="92" t="s">
        <v>113</v>
      </c>
      <c r="H79" s="88" t="str">
        <f>IFERROR(VLOOKUP(B79,'TONG HOP'!$B$18:$J$28,9,0),"")</f>
        <v/>
      </c>
      <c r="I79" s="88" t="str">
        <f t="shared" si="0"/>
        <v/>
      </c>
      <c r="J79" s="118" t="str">
        <f t="shared" si="1"/>
        <v/>
      </c>
      <c r="K79" s="119" t="str">
        <f t="shared" si="2"/>
        <v/>
      </c>
    </row>
    <row r="80" spans="1:11" x14ac:dyDescent="0.25">
      <c r="A80" s="14">
        <v>1</v>
      </c>
      <c r="B80" s="16" t="s">
        <v>66</v>
      </c>
      <c r="C80" s="18">
        <v>8938529045047</v>
      </c>
      <c r="D80" s="14">
        <v>261127</v>
      </c>
      <c r="E80" s="14" t="s">
        <v>63</v>
      </c>
      <c r="F80" s="14">
        <v>4</v>
      </c>
      <c r="G80" s="102"/>
      <c r="H80" s="88">
        <f>IFERROR(VLOOKUP(B80,'TONG HOP'!$B$18:$J$28,9,0),"")</f>
        <v>46000</v>
      </c>
      <c r="I80" s="88">
        <f t="shared" si="0"/>
        <v>184000</v>
      </c>
      <c r="J80" s="118">
        <f t="shared" si="1"/>
        <v>14720</v>
      </c>
      <c r="K80" s="119">
        <f t="shared" si="2"/>
        <v>198720</v>
      </c>
    </row>
    <row r="81" spans="1:11" x14ac:dyDescent="0.25">
      <c r="A81" s="14">
        <v>2</v>
      </c>
      <c r="B81" s="16" t="s">
        <v>74</v>
      </c>
      <c r="C81" s="17">
        <v>8938529045443</v>
      </c>
      <c r="D81" s="14">
        <v>315116</v>
      </c>
      <c r="E81" s="14" t="s">
        <v>51</v>
      </c>
      <c r="F81" s="14">
        <v>2</v>
      </c>
      <c r="G81" s="102"/>
      <c r="H81" s="88">
        <f>IFERROR(VLOOKUP(B81,'TONG HOP'!$B$18:$J$28,9,0),"")</f>
        <v>36750</v>
      </c>
      <c r="I81" s="88">
        <f t="shared" si="0"/>
        <v>73500</v>
      </c>
      <c r="J81" s="118">
        <f t="shared" si="1"/>
        <v>5880</v>
      </c>
      <c r="K81" s="119">
        <f t="shared" si="2"/>
        <v>79380</v>
      </c>
    </row>
    <row r="82" spans="1:11" x14ac:dyDescent="0.25">
      <c r="A82" s="14">
        <v>3</v>
      </c>
      <c r="B82" s="16" t="s">
        <v>60</v>
      </c>
      <c r="C82" s="18">
        <v>8938529045924</v>
      </c>
      <c r="D82" s="14">
        <v>203632</v>
      </c>
      <c r="E82" s="14" t="s">
        <v>63</v>
      </c>
      <c r="F82" s="14">
        <v>3</v>
      </c>
      <c r="G82" s="102"/>
      <c r="H82" s="88">
        <f>IFERROR(VLOOKUP(B82,'TONG HOP'!$B$18:$J$28,9,0),"")</f>
        <v>114279</v>
      </c>
      <c r="I82" s="88">
        <f t="shared" si="0"/>
        <v>342837</v>
      </c>
      <c r="J82" s="118">
        <f t="shared" si="1"/>
        <v>27426.959999999999</v>
      </c>
      <c r="K82" s="119">
        <f t="shared" si="2"/>
        <v>370263.96</v>
      </c>
    </row>
    <row r="83" spans="1:11" x14ac:dyDescent="0.25">
      <c r="A83" s="14">
        <v>4</v>
      </c>
      <c r="B83" s="16" t="s">
        <v>61</v>
      </c>
      <c r="C83" s="18">
        <v>8938529045030</v>
      </c>
      <c r="D83" s="14">
        <v>261126</v>
      </c>
      <c r="E83" s="14" t="s">
        <v>63</v>
      </c>
      <c r="F83" s="14">
        <v>1</v>
      </c>
      <c r="G83" s="102"/>
      <c r="H83" s="88">
        <f>IFERROR(VLOOKUP(B83,'TONG HOP'!$B$18:$J$28,9,0),"")</f>
        <v>50182</v>
      </c>
      <c r="I83" s="88">
        <f t="shared" si="0"/>
        <v>50182</v>
      </c>
      <c r="J83" s="118">
        <f t="shared" si="1"/>
        <v>4014.56</v>
      </c>
      <c r="K83" s="119">
        <f t="shared" si="2"/>
        <v>54196.56</v>
      </c>
    </row>
    <row r="84" spans="1:11" x14ac:dyDescent="0.25">
      <c r="A84" s="14">
        <v>5</v>
      </c>
      <c r="B84" s="16" t="s">
        <v>58</v>
      </c>
      <c r="C84" s="18">
        <v>8938529045627</v>
      </c>
      <c r="D84" s="14">
        <v>236665</v>
      </c>
      <c r="E84" s="14" t="s">
        <v>63</v>
      </c>
      <c r="F84" s="14">
        <v>2</v>
      </c>
      <c r="G84" s="93"/>
      <c r="H84" s="88">
        <f>IFERROR(VLOOKUP(B84,'TONG HOP'!$B$18:$J$28,9,0),"")</f>
        <v>55595</v>
      </c>
      <c r="I84" s="88">
        <f t="shared" si="0"/>
        <v>111190</v>
      </c>
      <c r="J84" s="118">
        <f t="shared" si="1"/>
        <v>8895.2000000000007</v>
      </c>
      <c r="K84" s="119">
        <f t="shared" si="2"/>
        <v>120085.2</v>
      </c>
    </row>
    <row r="85" spans="1:11" x14ac:dyDescent="0.25">
      <c r="A85" s="14"/>
      <c r="B85" s="47" t="s">
        <v>114</v>
      </c>
      <c r="C85" s="18"/>
      <c r="D85" s="14"/>
      <c r="E85" s="14"/>
      <c r="F85" s="14"/>
      <c r="G85" s="92" t="s">
        <v>115</v>
      </c>
      <c r="H85" s="88" t="str">
        <f>IFERROR(VLOOKUP(B85,'TONG HOP'!$B$18:$J$28,9,0),"")</f>
        <v/>
      </c>
      <c r="I85" s="88" t="str">
        <f t="shared" si="0"/>
        <v/>
      </c>
      <c r="J85" s="118" t="str">
        <f t="shared" si="1"/>
        <v/>
      </c>
      <c r="K85" s="119" t="str">
        <f t="shared" si="2"/>
        <v/>
      </c>
    </row>
    <row r="86" spans="1:11" x14ac:dyDescent="0.25">
      <c r="A86" s="14">
        <v>1</v>
      </c>
      <c r="B86" s="16" t="s">
        <v>60</v>
      </c>
      <c r="C86" s="18">
        <v>8938529045924</v>
      </c>
      <c r="D86" s="14">
        <v>203632</v>
      </c>
      <c r="E86" s="14" t="s">
        <v>63</v>
      </c>
      <c r="F86" s="14">
        <v>1</v>
      </c>
      <c r="G86" s="102"/>
      <c r="H86" s="88">
        <f>IFERROR(VLOOKUP(B86,'TONG HOP'!$B$18:$J$28,9,0),"")</f>
        <v>114279</v>
      </c>
      <c r="I86" s="88">
        <f t="shared" ref="I86:I149" si="3">IFERROR(H86*F86,"")</f>
        <v>114279</v>
      </c>
      <c r="J86" s="118">
        <f t="shared" ref="J86:J149" si="4">IFERROR(I86*8%,"")</f>
        <v>9142.32</v>
      </c>
      <c r="K86" s="119">
        <f t="shared" ref="K86:K149" si="5">IFERROR(J86+I86,"")</f>
        <v>123421.32</v>
      </c>
    </row>
    <row r="87" spans="1:11" x14ac:dyDescent="0.25">
      <c r="A87" s="14">
        <v>2</v>
      </c>
      <c r="B87" s="16" t="s">
        <v>73</v>
      </c>
      <c r="C87" s="18">
        <v>8938529045467</v>
      </c>
      <c r="D87" s="14">
        <v>315117</v>
      </c>
      <c r="E87" s="14" t="s">
        <v>51</v>
      </c>
      <c r="F87" s="14">
        <v>1</v>
      </c>
      <c r="G87" s="102"/>
      <c r="H87" s="88">
        <f>IFERROR(VLOOKUP(B87,'TONG HOP'!$B$18:$J$28,9,0),"")</f>
        <v>35389</v>
      </c>
      <c r="I87" s="88">
        <f t="shared" si="3"/>
        <v>35389</v>
      </c>
      <c r="J87" s="118">
        <f t="shared" si="4"/>
        <v>2831.12</v>
      </c>
      <c r="K87" s="119">
        <f t="shared" si="5"/>
        <v>38220.120000000003</v>
      </c>
    </row>
    <row r="88" spans="1:11" x14ac:dyDescent="0.25">
      <c r="A88" s="14">
        <v>3</v>
      </c>
      <c r="B88" s="16" t="s">
        <v>74</v>
      </c>
      <c r="C88" s="18">
        <v>8938529045443</v>
      </c>
      <c r="D88" s="14">
        <v>315116</v>
      </c>
      <c r="E88" s="14" t="s">
        <v>51</v>
      </c>
      <c r="F88" s="14">
        <v>7</v>
      </c>
      <c r="G88" s="93"/>
      <c r="H88" s="88">
        <f>IFERROR(VLOOKUP(B88,'TONG HOP'!$B$18:$J$28,9,0),"")</f>
        <v>36750</v>
      </c>
      <c r="I88" s="88">
        <f t="shared" si="3"/>
        <v>257250</v>
      </c>
      <c r="J88" s="118">
        <f t="shared" si="4"/>
        <v>20580</v>
      </c>
      <c r="K88" s="119">
        <f t="shared" si="5"/>
        <v>277830</v>
      </c>
    </row>
    <row r="89" spans="1:11" x14ac:dyDescent="0.25">
      <c r="A89" s="14"/>
      <c r="B89" s="47" t="s">
        <v>118</v>
      </c>
      <c r="C89" s="18"/>
      <c r="D89" s="14"/>
      <c r="E89" s="14"/>
      <c r="F89" s="14"/>
      <c r="G89" s="92" t="s">
        <v>119</v>
      </c>
      <c r="H89" s="88" t="str">
        <f>IFERROR(VLOOKUP(B89,'TONG HOP'!$B$18:$J$28,9,0),"")</f>
        <v/>
      </c>
      <c r="I89" s="88" t="str">
        <f t="shared" si="3"/>
        <v/>
      </c>
      <c r="J89" s="118" t="str">
        <f t="shared" si="4"/>
        <v/>
      </c>
      <c r="K89" s="119" t="str">
        <f t="shared" si="5"/>
        <v/>
      </c>
    </row>
    <row r="90" spans="1:11" x14ac:dyDescent="0.25">
      <c r="A90" s="14">
        <v>1</v>
      </c>
      <c r="B90" s="16" t="s">
        <v>73</v>
      </c>
      <c r="C90" s="18"/>
      <c r="D90" s="14">
        <v>315117</v>
      </c>
      <c r="E90" s="14" t="s">
        <v>51</v>
      </c>
      <c r="F90" s="14">
        <v>2</v>
      </c>
      <c r="G90" s="102"/>
      <c r="H90" s="88">
        <f>IFERROR(VLOOKUP(B90,'TONG HOP'!$B$18:$J$28,9,0),"")</f>
        <v>35389</v>
      </c>
      <c r="I90" s="88">
        <f t="shared" si="3"/>
        <v>70778</v>
      </c>
      <c r="J90" s="118">
        <f t="shared" si="4"/>
        <v>5662.24</v>
      </c>
      <c r="K90" s="119">
        <f t="shared" si="5"/>
        <v>76440.240000000005</v>
      </c>
    </row>
    <row r="91" spans="1:11" x14ac:dyDescent="0.25">
      <c r="A91" s="14">
        <v>2</v>
      </c>
      <c r="B91" s="16" t="s">
        <v>58</v>
      </c>
      <c r="C91" s="18"/>
      <c r="D91" s="14">
        <v>236665</v>
      </c>
      <c r="E91" s="14" t="s">
        <v>63</v>
      </c>
      <c r="F91" s="14">
        <v>1</v>
      </c>
      <c r="G91" s="93"/>
      <c r="H91" s="88">
        <f>IFERROR(VLOOKUP(B91,'TONG HOP'!$B$18:$J$28,9,0),"")</f>
        <v>55595</v>
      </c>
      <c r="I91" s="88">
        <f t="shared" si="3"/>
        <v>55595</v>
      </c>
      <c r="J91" s="118">
        <f t="shared" si="4"/>
        <v>4447.6000000000004</v>
      </c>
      <c r="K91" s="119">
        <f t="shared" si="5"/>
        <v>60042.6</v>
      </c>
    </row>
    <row r="92" spans="1:11" x14ac:dyDescent="0.25">
      <c r="A92" s="14"/>
      <c r="B92" s="47" t="s">
        <v>124</v>
      </c>
      <c r="C92" s="17"/>
      <c r="D92" s="14"/>
      <c r="E92" s="14"/>
      <c r="F92" s="14"/>
      <c r="G92" s="92" t="s">
        <v>123</v>
      </c>
      <c r="H92" s="88" t="str">
        <f>IFERROR(VLOOKUP(B92,'TONG HOP'!$B$18:$J$28,9,0),"")</f>
        <v/>
      </c>
      <c r="I92" s="88" t="str">
        <f t="shared" si="3"/>
        <v/>
      </c>
      <c r="J92" s="118" t="str">
        <f t="shared" si="4"/>
        <v/>
      </c>
      <c r="K92" s="119" t="str">
        <f t="shared" si="5"/>
        <v/>
      </c>
    </row>
    <row r="93" spans="1:11" x14ac:dyDescent="0.25">
      <c r="A93" s="14">
        <v>1</v>
      </c>
      <c r="B93" s="16" t="s">
        <v>60</v>
      </c>
      <c r="C93" s="18"/>
      <c r="D93" s="14">
        <v>203632</v>
      </c>
      <c r="E93" s="14" t="s">
        <v>63</v>
      </c>
      <c r="F93" s="14">
        <v>6</v>
      </c>
      <c r="G93" s="102"/>
      <c r="H93" s="88">
        <f>IFERROR(VLOOKUP(B93,'TONG HOP'!$B$18:$J$28,9,0),"")</f>
        <v>114279</v>
      </c>
      <c r="I93" s="88">
        <f t="shared" si="3"/>
        <v>685674</v>
      </c>
      <c r="J93" s="118">
        <f t="shared" si="4"/>
        <v>54853.919999999998</v>
      </c>
      <c r="K93" s="119">
        <f t="shared" si="5"/>
        <v>740527.92</v>
      </c>
    </row>
    <row r="94" spans="1:11" x14ac:dyDescent="0.25">
      <c r="A94" s="14">
        <v>2</v>
      </c>
      <c r="B94" s="16" t="s">
        <v>58</v>
      </c>
      <c r="C94" s="17"/>
      <c r="D94" s="14">
        <v>236665</v>
      </c>
      <c r="E94" s="14" t="s">
        <v>63</v>
      </c>
      <c r="F94" s="14">
        <v>1</v>
      </c>
      <c r="G94" s="93"/>
      <c r="H94" s="88">
        <f>IFERROR(VLOOKUP(B94,'TONG HOP'!$B$18:$J$28,9,0),"")</f>
        <v>55595</v>
      </c>
      <c r="I94" s="88">
        <f t="shared" si="3"/>
        <v>55595</v>
      </c>
      <c r="J94" s="118">
        <f t="shared" si="4"/>
        <v>4447.6000000000004</v>
      </c>
      <c r="K94" s="119">
        <f t="shared" si="5"/>
        <v>60042.6</v>
      </c>
    </row>
    <row r="95" spans="1:11" x14ac:dyDescent="0.25">
      <c r="A95" s="56"/>
      <c r="B95" s="57" t="s">
        <v>126</v>
      </c>
      <c r="C95" s="58"/>
      <c r="D95" s="58"/>
      <c r="E95" s="56"/>
      <c r="F95" s="56"/>
      <c r="G95" s="94" t="s">
        <v>127</v>
      </c>
      <c r="H95" s="88" t="str">
        <f>IFERROR(VLOOKUP(B95,'TONG HOP'!$B$18:$J$28,9,0),"")</f>
        <v/>
      </c>
      <c r="I95" s="88" t="str">
        <f t="shared" si="3"/>
        <v/>
      </c>
      <c r="J95" s="118" t="str">
        <f t="shared" si="4"/>
        <v/>
      </c>
      <c r="K95" s="119" t="str">
        <f t="shared" si="5"/>
        <v/>
      </c>
    </row>
    <row r="96" spans="1:11" x14ac:dyDescent="0.25">
      <c r="A96" s="56">
        <v>1</v>
      </c>
      <c r="B96" s="59" t="s">
        <v>64</v>
      </c>
      <c r="C96" s="58"/>
      <c r="D96" s="58">
        <v>203634</v>
      </c>
      <c r="E96" s="56" t="s">
        <v>63</v>
      </c>
      <c r="F96" s="56">
        <v>2</v>
      </c>
      <c r="G96" s="96"/>
      <c r="H96" s="88">
        <f>IFERROR(VLOOKUP(B96,'TONG HOP'!$B$18:$J$28,9,0),"")</f>
        <v>119066</v>
      </c>
      <c r="I96" s="88">
        <f t="shared" si="3"/>
        <v>238132</v>
      </c>
      <c r="J96" s="118">
        <f t="shared" si="4"/>
        <v>19050.560000000001</v>
      </c>
      <c r="K96" s="119">
        <f t="shared" si="5"/>
        <v>257182.56</v>
      </c>
    </row>
    <row r="97" spans="1:11" x14ac:dyDescent="0.25">
      <c r="A97" s="60"/>
      <c r="B97" s="61" t="s">
        <v>128</v>
      </c>
      <c r="C97" s="62"/>
      <c r="D97" s="60"/>
      <c r="E97" s="60"/>
      <c r="F97" s="60"/>
      <c r="G97" s="94" t="s">
        <v>129</v>
      </c>
      <c r="H97" s="88" t="str">
        <f>IFERROR(VLOOKUP(B97,'TONG HOP'!$B$18:$J$28,9,0),"")</f>
        <v/>
      </c>
      <c r="I97" s="88" t="str">
        <f t="shared" si="3"/>
        <v/>
      </c>
      <c r="J97" s="118" t="str">
        <f t="shared" si="4"/>
        <v/>
      </c>
      <c r="K97" s="119" t="str">
        <f t="shared" si="5"/>
        <v/>
      </c>
    </row>
    <row r="98" spans="1:11" x14ac:dyDescent="0.25">
      <c r="A98" s="56">
        <v>1</v>
      </c>
      <c r="B98" s="59" t="s">
        <v>60</v>
      </c>
      <c r="C98" s="58">
        <v>8938529045924</v>
      </c>
      <c r="D98" s="58">
        <v>203632</v>
      </c>
      <c r="E98" s="56" t="s">
        <v>63</v>
      </c>
      <c r="F98" s="56">
        <v>1</v>
      </c>
      <c r="G98" s="96"/>
      <c r="H98" s="88">
        <f>IFERROR(VLOOKUP(B98,'TONG HOP'!$B$18:$J$28,9,0),"")</f>
        <v>114279</v>
      </c>
      <c r="I98" s="88">
        <f t="shared" si="3"/>
        <v>114279</v>
      </c>
      <c r="J98" s="118">
        <f t="shared" si="4"/>
        <v>9142.32</v>
      </c>
      <c r="K98" s="119">
        <f t="shared" si="5"/>
        <v>123421.32</v>
      </c>
    </row>
    <row r="99" spans="1:11" x14ac:dyDescent="0.25">
      <c r="A99" s="56"/>
      <c r="B99" s="57" t="s">
        <v>79</v>
      </c>
      <c r="C99" s="58"/>
      <c r="D99" s="58"/>
      <c r="E99" s="56"/>
      <c r="F99" s="56"/>
      <c r="G99" s="94" t="s">
        <v>130</v>
      </c>
      <c r="H99" s="88" t="str">
        <f>IFERROR(VLOOKUP(B99,'TONG HOP'!$B$18:$J$28,9,0),"")</f>
        <v/>
      </c>
      <c r="I99" s="88" t="str">
        <f t="shared" si="3"/>
        <v/>
      </c>
      <c r="J99" s="118" t="str">
        <f t="shared" si="4"/>
        <v/>
      </c>
      <c r="K99" s="119" t="str">
        <f t="shared" si="5"/>
        <v/>
      </c>
    </row>
    <row r="100" spans="1:11" x14ac:dyDescent="0.25">
      <c r="A100" s="56">
        <v>1</v>
      </c>
      <c r="B100" s="59" t="s">
        <v>59</v>
      </c>
      <c r="C100" s="58"/>
      <c r="D100" s="58">
        <v>203630</v>
      </c>
      <c r="E100" s="56" t="s">
        <v>63</v>
      </c>
      <c r="F100" s="56">
        <v>1</v>
      </c>
      <c r="G100" s="95"/>
      <c r="H100" s="88">
        <f>IFERROR(VLOOKUP(B100,'TONG HOP'!$B$18:$J$28,9,0),"")</f>
        <v>73431</v>
      </c>
      <c r="I100" s="88">
        <f t="shared" si="3"/>
        <v>73431</v>
      </c>
      <c r="J100" s="118">
        <f t="shared" si="4"/>
        <v>5874.4800000000005</v>
      </c>
      <c r="K100" s="119">
        <f t="shared" si="5"/>
        <v>79305.48</v>
      </c>
    </row>
    <row r="101" spans="1:11" x14ac:dyDescent="0.25">
      <c r="A101" s="56">
        <v>2</v>
      </c>
      <c r="B101" s="59" t="s">
        <v>74</v>
      </c>
      <c r="C101" s="58"/>
      <c r="D101" s="58">
        <v>315116</v>
      </c>
      <c r="E101" s="56" t="s">
        <v>51</v>
      </c>
      <c r="F101" s="56">
        <v>4</v>
      </c>
      <c r="G101" s="95"/>
      <c r="H101" s="88">
        <f>IFERROR(VLOOKUP(B101,'TONG HOP'!$B$18:$J$28,9,0),"")</f>
        <v>36750</v>
      </c>
      <c r="I101" s="88">
        <f t="shared" si="3"/>
        <v>147000</v>
      </c>
      <c r="J101" s="118">
        <f t="shared" si="4"/>
        <v>11760</v>
      </c>
      <c r="K101" s="119">
        <f t="shared" si="5"/>
        <v>158760</v>
      </c>
    </row>
    <row r="102" spans="1:11" x14ac:dyDescent="0.25">
      <c r="A102" s="56">
        <v>3</v>
      </c>
      <c r="B102" s="59" t="s">
        <v>73</v>
      </c>
      <c r="C102" s="58"/>
      <c r="D102" s="58">
        <v>315117</v>
      </c>
      <c r="E102" s="56" t="s">
        <v>51</v>
      </c>
      <c r="F102" s="56">
        <v>3</v>
      </c>
      <c r="G102" s="96"/>
      <c r="H102" s="88">
        <f>IFERROR(VLOOKUP(B102,'TONG HOP'!$B$18:$J$28,9,0),"")</f>
        <v>35389</v>
      </c>
      <c r="I102" s="88">
        <f t="shared" si="3"/>
        <v>106167</v>
      </c>
      <c r="J102" s="118">
        <f t="shared" si="4"/>
        <v>8493.36</v>
      </c>
      <c r="K102" s="119">
        <f t="shared" si="5"/>
        <v>114660.36</v>
      </c>
    </row>
    <row r="103" spans="1:11" x14ac:dyDescent="0.25">
      <c r="A103" s="56">
        <v>1</v>
      </c>
      <c r="B103" s="59" t="s">
        <v>73</v>
      </c>
      <c r="C103" s="58">
        <v>8938529045467</v>
      </c>
      <c r="D103" s="58">
        <v>315117</v>
      </c>
      <c r="E103" s="56" t="s">
        <v>51</v>
      </c>
      <c r="F103" s="56">
        <v>4</v>
      </c>
      <c r="G103" s="94" t="s">
        <v>131</v>
      </c>
      <c r="H103" s="88">
        <f>IFERROR(VLOOKUP(B103,'TONG HOP'!$B$18:$J$28,9,0),"")</f>
        <v>35389</v>
      </c>
      <c r="I103" s="88">
        <f t="shared" si="3"/>
        <v>141556</v>
      </c>
      <c r="J103" s="118">
        <f t="shared" si="4"/>
        <v>11324.48</v>
      </c>
      <c r="K103" s="119">
        <f t="shared" si="5"/>
        <v>152880.48000000001</v>
      </c>
    </row>
    <row r="104" spans="1:11" x14ac:dyDescent="0.25">
      <c r="A104" s="56">
        <v>2</v>
      </c>
      <c r="B104" s="59" t="s">
        <v>74</v>
      </c>
      <c r="C104" s="58">
        <v>8938529045443</v>
      </c>
      <c r="D104" s="58">
        <v>315116</v>
      </c>
      <c r="E104" s="56" t="s">
        <v>51</v>
      </c>
      <c r="F104" s="56">
        <v>1</v>
      </c>
      <c r="G104" s="96"/>
      <c r="H104" s="88">
        <f>IFERROR(VLOOKUP(B104,'TONG HOP'!$B$18:$J$28,9,0),"")</f>
        <v>36750</v>
      </c>
      <c r="I104" s="88">
        <f t="shared" si="3"/>
        <v>36750</v>
      </c>
      <c r="J104" s="118">
        <f t="shared" si="4"/>
        <v>2940</v>
      </c>
      <c r="K104" s="119">
        <f t="shared" si="5"/>
        <v>39690</v>
      </c>
    </row>
    <row r="105" spans="1:11" x14ac:dyDescent="0.25">
      <c r="A105" s="56"/>
      <c r="B105" s="57" t="s">
        <v>132</v>
      </c>
      <c r="C105" s="58"/>
      <c r="D105" s="58"/>
      <c r="E105" s="56"/>
      <c r="F105" s="56"/>
      <c r="G105" s="94" t="s">
        <v>133</v>
      </c>
      <c r="H105" s="88" t="str">
        <f>IFERROR(VLOOKUP(B105,'TONG HOP'!$B$18:$J$28,9,0),"")</f>
        <v/>
      </c>
      <c r="I105" s="88" t="str">
        <f t="shared" si="3"/>
        <v/>
      </c>
      <c r="J105" s="118" t="str">
        <f t="shared" si="4"/>
        <v/>
      </c>
      <c r="K105" s="119" t="str">
        <f t="shared" si="5"/>
        <v/>
      </c>
    </row>
    <row r="106" spans="1:11" x14ac:dyDescent="0.25">
      <c r="A106" s="56">
        <v>1</v>
      </c>
      <c r="B106" s="59" t="s">
        <v>60</v>
      </c>
      <c r="C106" s="58">
        <v>8938529045924</v>
      </c>
      <c r="D106" s="58">
        <v>203632</v>
      </c>
      <c r="E106" s="56" t="s">
        <v>63</v>
      </c>
      <c r="F106" s="56">
        <v>2</v>
      </c>
      <c r="G106" s="96"/>
      <c r="H106" s="88">
        <f>IFERROR(VLOOKUP(B106,'TONG HOP'!$B$18:$J$28,9,0),"")</f>
        <v>114279</v>
      </c>
      <c r="I106" s="88">
        <f t="shared" si="3"/>
        <v>228558</v>
      </c>
      <c r="J106" s="118">
        <f t="shared" si="4"/>
        <v>18284.64</v>
      </c>
      <c r="K106" s="119">
        <f t="shared" si="5"/>
        <v>246842.64</v>
      </c>
    </row>
    <row r="107" spans="1:11" x14ac:dyDescent="0.25">
      <c r="A107" s="56"/>
      <c r="B107" s="57" t="s">
        <v>134</v>
      </c>
      <c r="C107" s="58"/>
      <c r="D107" s="58"/>
      <c r="E107" s="56"/>
      <c r="F107" s="56"/>
      <c r="G107" s="94" t="s">
        <v>135</v>
      </c>
      <c r="H107" s="88" t="str">
        <f>IFERROR(VLOOKUP(B107,'TONG HOP'!$B$18:$J$28,9,0),"")</f>
        <v/>
      </c>
      <c r="I107" s="88" t="str">
        <f t="shared" si="3"/>
        <v/>
      </c>
      <c r="J107" s="118" t="str">
        <f t="shared" si="4"/>
        <v/>
      </c>
      <c r="K107" s="119" t="str">
        <f t="shared" si="5"/>
        <v/>
      </c>
    </row>
    <row r="108" spans="1:11" x14ac:dyDescent="0.25">
      <c r="A108" s="56">
        <v>1</v>
      </c>
      <c r="B108" s="59" t="s">
        <v>73</v>
      </c>
      <c r="C108" s="58"/>
      <c r="D108" s="58">
        <v>315117</v>
      </c>
      <c r="E108" s="56" t="s">
        <v>51</v>
      </c>
      <c r="F108" s="56">
        <v>1</v>
      </c>
      <c r="G108" s="96"/>
      <c r="H108" s="88">
        <f>IFERROR(VLOOKUP(B108,'TONG HOP'!$B$18:$J$28,9,0),"")</f>
        <v>35389</v>
      </c>
      <c r="I108" s="88">
        <f t="shared" si="3"/>
        <v>35389</v>
      </c>
      <c r="J108" s="118">
        <f t="shared" si="4"/>
        <v>2831.12</v>
      </c>
      <c r="K108" s="119">
        <f t="shared" si="5"/>
        <v>38220.120000000003</v>
      </c>
    </row>
    <row r="109" spans="1:11" x14ac:dyDescent="0.25">
      <c r="A109" s="56"/>
      <c r="B109" s="57" t="s">
        <v>136</v>
      </c>
      <c r="C109" s="58"/>
      <c r="D109" s="58"/>
      <c r="E109" s="56"/>
      <c r="F109" s="56"/>
      <c r="G109" s="94" t="s">
        <v>137</v>
      </c>
      <c r="H109" s="88" t="str">
        <f>IFERROR(VLOOKUP(B109,'TONG HOP'!$B$18:$J$28,9,0),"")</f>
        <v/>
      </c>
      <c r="I109" s="88" t="str">
        <f t="shared" si="3"/>
        <v/>
      </c>
      <c r="J109" s="118" t="str">
        <f t="shared" si="4"/>
        <v/>
      </c>
      <c r="K109" s="119" t="str">
        <f t="shared" si="5"/>
        <v/>
      </c>
    </row>
    <row r="110" spans="1:11" x14ac:dyDescent="0.25">
      <c r="A110" s="56">
        <v>1</v>
      </c>
      <c r="B110" s="59" t="s">
        <v>73</v>
      </c>
      <c r="C110" s="58">
        <v>8938529045467</v>
      </c>
      <c r="D110" s="58">
        <v>315117</v>
      </c>
      <c r="E110" s="56" t="s">
        <v>51</v>
      </c>
      <c r="F110" s="56">
        <v>1</v>
      </c>
      <c r="G110" s="95"/>
      <c r="H110" s="88">
        <f>IFERROR(VLOOKUP(B110,'TONG HOP'!$B$18:$J$28,9,0),"")</f>
        <v>35389</v>
      </c>
      <c r="I110" s="88">
        <f t="shared" si="3"/>
        <v>35389</v>
      </c>
      <c r="J110" s="118">
        <f t="shared" si="4"/>
        <v>2831.12</v>
      </c>
      <c r="K110" s="119">
        <f t="shared" si="5"/>
        <v>38220.120000000003</v>
      </c>
    </row>
    <row r="111" spans="1:11" x14ac:dyDescent="0.25">
      <c r="A111" s="56">
        <v>2</v>
      </c>
      <c r="B111" s="59" t="s">
        <v>74</v>
      </c>
      <c r="C111" s="58">
        <v>8938529045443</v>
      </c>
      <c r="D111" s="58">
        <v>315116</v>
      </c>
      <c r="E111" s="56" t="s">
        <v>51</v>
      </c>
      <c r="F111" s="56">
        <v>3</v>
      </c>
      <c r="G111" s="96"/>
      <c r="H111" s="88">
        <f>IFERROR(VLOOKUP(B111,'TONG HOP'!$B$18:$J$28,9,0),"")</f>
        <v>36750</v>
      </c>
      <c r="I111" s="88">
        <f t="shared" si="3"/>
        <v>110250</v>
      </c>
      <c r="J111" s="118">
        <f t="shared" si="4"/>
        <v>8820</v>
      </c>
      <c r="K111" s="119">
        <f t="shared" si="5"/>
        <v>119070</v>
      </c>
    </row>
    <row r="112" spans="1:11" x14ac:dyDescent="0.25">
      <c r="A112" s="56"/>
      <c r="B112" s="57" t="s">
        <v>138</v>
      </c>
      <c r="C112" s="58"/>
      <c r="D112" s="58"/>
      <c r="E112" s="56"/>
      <c r="F112" s="56"/>
      <c r="G112" s="94" t="s">
        <v>139</v>
      </c>
      <c r="H112" s="88" t="str">
        <f>IFERROR(VLOOKUP(B112,'TONG HOP'!$B$18:$J$28,9,0),"")</f>
        <v/>
      </c>
      <c r="I112" s="88" t="str">
        <f t="shared" si="3"/>
        <v/>
      </c>
      <c r="J112" s="118" t="str">
        <f t="shared" si="4"/>
        <v/>
      </c>
      <c r="K112" s="119" t="str">
        <f t="shared" si="5"/>
        <v/>
      </c>
    </row>
    <row r="113" spans="1:11" x14ac:dyDescent="0.25">
      <c r="A113" s="56">
        <v>1</v>
      </c>
      <c r="B113" s="59" t="s">
        <v>74</v>
      </c>
      <c r="C113" s="58"/>
      <c r="D113" s="58">
        <v>315116</v>
      </c>
      <c r="E113" s="56" t="s">
        <v>51</v>
      </c>
      <c r="F113" s="56">
        <v>2</v>
      </c>
      <c r="G113" s="95"/>
      <c r="H113" s="88">
        <f>IFERROR(VLOOKUP(B113,'TONG HOP'!$B$18:$J$28,9,0),"")</f>
        <v>36750</v>
      </c>
      <c r="I113" s="88">
        <f t="shared" si="3"/>
        <v>73500</v>
      </c>
      <c r="J113" s="118">
        <f t="shared" si="4"/>
        <v>5880</v>
      </c>
      <c r="K113" s="119">
        <f t="shared" si="5"/>
        <v>79380</v>
      </c>
    </row>
    <row r="114" spans="1:11" x14ac:dyDescent="0.25">
      <c r="A114" s="56">
        <v>2</v>
      </c>
      <c r="B114" s="59" t="s">
        <v>73</v>
      </c>
      <c r="C114" s="58"/>
      <c r="D114" s="58">
        <v>315117</v>
      </c>
      <c r="E114" s="56" t="s">
        <v>51</v>
      </c>
      <c r="F114" s="56">
        <v>1</v>
      </c>
      <c r="G114" s="96"/>
      <c r="H114" s="88">
        <f>IFERROR(VLOOKUP(B114,'TONG HOP'!$B$18:$J$28,9,0),"")</f>
        <v>35389</v>
      </c>
      <c r="I114" s="88">
        <f t="shared" si="3"/>
        <v>35389</v>
      </c>
      <c r="J114" s="118">
        <f t="shared" si="4"/>
        <v>2831.12</v>
      </c>
      <c r="K114" s="119">
        <f t="shared" si="5"/>
        <v>38220.120000000003</v>
      </c>
    </row>
    <row r="115" spans="1:11" x14ac:dyDescent="0.25">
      <c r="A115" s="56"/>
      <c r="B115" s="57" t="s">
        <v>89</v>
      </c>
      <c r="C115" s="58"/>
      <c r="D115" s="58"/>
      <c r="E115" s="56"/>
      <c r="F115" s="56"/>
      <c r="G115" s="94" t="s">
        <v>140</v>
      </c>
      <c r="H115" s="88" t="str">
        <f>IFERROR(VLOOKUP(B115,'TONG HOP'!$B$18:$J$28,9,0),"")</f>
        <v/>
      </c>
      <c r="I115" s="88" t="str">
        <f t="shared" si="3"/>
        <v/>
      </c>
      <c r="J115" s="118" t="str">
        <f t="shared" si="4"/>
        <v/>
      </c>
      <c r="K115" s="119" t="str">
        <f t="shared" si="5"/>
        <v/>
      </c>
    </row>
    <row r="116" spans="1:11" x14ac:dyDescent="0.25">
      <c r="A116" s="56">
        <v>1</v>
      </c>
      <c r="B116" s="59" t="s">
        <v>74</v>
      </c>
      <c r="C116" s="58"/>
      <c r="D116" s="58">
        <v>315116</v>
      </c>
      <c r="E116" s="56" t="s">
        <v>51</v>
      </c>
      <c r="F116" s="56">
        <v>1</v>
      </c>
      <c r="G116" s="95"/>
      <c r="H116" s="88">
        <f>IFERROR(VLOOKUP(B116,'TONG HOP'!$B$18:$J$28,9,0),"")</f>
        <v>36750</v>
      </c>
      <c r="I116" s="88">
        <f t="shared" si="3"/>
        <v>36750</v>
      </c>
      <c r="J116" s="118">
        <f t="shared" si="4"/>
        <v>2940</v>
      </c>
      <c r="K116" s="119">
        <f t="shared" si="5"/>
        <v>39690</v>
      </c>
    </row>
    <row r="117" spans="1:11" x14ac:dyDescent="0.25">
      <c r="A117" s="56">
        <v>2</v>
      </c>
      <c r="B117" s="59" t="s">
        <v>73</v>
      </c>
      <c r="C117" s="58"/>
      <c r="D117" s="58">
        <v>315117</v>
      </c>
      <c r="E117" s="56" t="s">
        <v>51</v>
      </c>
      <c r="F117" s="56">
        <v>1</v>
      </c>
      <c r="G117" s="96"/>
      <c r="H117" s="88">
        <f>IFERROR(VLOOKUP(B117,'TONG HOP'!$B$18:$J$28,9,0),"")</f>
        <v>35389</v>
      </c>
      <c r="I117" s="88">
        <f t="shared" si="3"/>
        <v>35389</v>
      </c>
      <c r="J117" s="118">
        <f t="shared" si="4"/>
        <v>2831.12</v>
      </c>
      <c r="K117" s="119">
        <f t="shared" si="5"/>
        <v>38220.120000000003</v>
      </c>
    </row>
    <row r="118" spans="1:11" x14ac:dyDescent="0.25">
      <c r="A118" s="56"/>
      <c r="B118" s="61" t="s">
        <v>87</v>
      </c>
      <c r="C118" s="58"/>
      <c r="D118" s="58"/>
      <c r="E118" s="56"/>
      <c r="F118" s="56"/>
      <c r="G118" s="94" t="s">
        <v>141</v>
      </c>
      <c r="H118" s="88" t="str">
        <f>IFERROR(VLOOKUP(B118,'TONG HOP'!$B$18:$J$28,9,0),"")</f>
        <v/>
      </c>
      <c r="I118" s="88" t="str">
        <f t="shared" si="3"/>
        <v/>
      </c>
      <c r="J118" s="118" t="str">
        <f t="shared" si="4"/>
        <v/>
      </c>
      <c r="K118" s="119" t="str">
        <f t="shared" si="5"/>
        <v/>
      </c>
    </row>
    <row r="119" spans="1:11" x14ac:dyDescent="0.25">
      <c r="A119" s="56">
        <v>1</v>
      </c>
      <c r="B119" s="59" t="s">
        <v>60</v>
      </c>
      <c r="C119" s="58"/>
      <c r="D119" s="58">
        <v>203632</v>
      </c>
      <c r="E119" s="56" t="s">
        <v>63</v>
      </c>
      <c r="F119" s="56">
        <v>3</v>
      </c>
      <c r="G119" s="96"/>
      <c r="H119" s="88">
        <f>IFERROR(VLOOKUP(B119,'TONG HOP'!$B$18:$J$28,9,0),"")</f>
        <v>114279</v>
      </c>
      <c r="I119" s="88">
        <f t="shared" si="3"/>
        <v>342837</v>
      </c>
      <c r="J119" s="118">
        <f t="shared" si="4"/>
        <v>27426.959999999999</v>
      </c>
      <c r="K119" s="119">
        <f t="shared" si="5"/>
        <v>370263.96</v>
      </c>
    </row>
    <row r="120" spans="1:11" x14ac:dyDescent="0.25">
      <c r="A120" s="56"/>
      <c r="B120" s="61" t="s">
        <v>142</v>
      </c>
      <c r="C120" s="58"/>
      <c r="D120" s="58"/>
      <c r="E120" s="56"/>
      <c r="F120" s="56"/>
      <c r="G120" s="94" t="s">
        <v>143</v>
      </c>
      <c r="H120" s="88" t="str">
        <f>IFERROR(VLOOKUP(B120,'TONG HOP'!$B$18:$J$28,9,0),"")</f>
        <v/>
      </c>
      <c r="I120" s="88" t="str">
        <f t="shared" si="3"/>
        <v/>
      </c>
      <c r="J120" s="118" t="str">
        <f t="shared" si="4"/>
        <v/>
      </c>
      <c r="K120" s="119" t="str">
        <f t="shared" si="5"/>
        <v/>
      </c>
    </row>
    <row r="121" spans="1:11" x14ac:dyDescent="0.25">
      <c r="A121" s="56">
        <v>1</v>
      </c>
      <c r="B121" s="59" t="s">
        <v>74</v>
      </c>
      <c r="C121" s="63"/>
      <c r="D121" s="58">
        <v>315116</v>
      </c>
      <c r="E121" s="56" t="s">
        <v>51</v>
      </c>
      <c r="F121" s="56">
        <v>4</v>
      </c>
      <c r="G121" s="95"/>
      <c r="H121" s="88">
        <f>IFERROR(VLOOKUP(B121,'TONG HOP'!$B$18:$J$28,9,0),"")</f>
        <v>36750</v>
      </c>
      <c r="I121" s="88">
        <f t="shared" si="3"/>
        <v>147000</v>
      </c>
      <c r="J121" s="118">
        <f t="shared" si="4"/>
        <v>11760</v>
      </c>
      <c r="K121" s="119">
        <f t="shared" si="5"/>
        <v>158760</v>
      </c>
    </row>
    <row r="122" spans="1:11" x14ac:dyDescent="0.25">
      <c r="A122" s="56">
        <v>2</v>
      </c>
      <c r="B122" s="59" t="s">
        <v>73</v>
      </c>
      <c r="C122" s="63"/>
      <c r="D122" s="58">
        <v>315117</v>
      </c>
      <c r="E122" s="56" t="s">
        <v>51</v>
      </c>
      <c r="F122" s="56">
        <v>5</v>
      </c>
      <c r="G122" s="95"/>
      <c r="H122" s="88">
        <f>IFERROR(VLOOKUP(B122,'TONG HOP'!$B$18:$J$28,9,0),"")</f>
        <v>35389</v>
      </c>
      <c r="I122" s="88">
        <f t="shared" si="3"/>
        <v>176945</v>
      </c>
      <c r="J122" s="118">
        <f t="shared" si="4"/>
        <v>14155.6</v>
      </c>
      <c r="K122" s="119">
        <f t="shared" si="5"/>
        <v>191100.6</v>
      </c>
    </row>
    <row r="123" spans="1:11" x14ac:dyDescent="0.25">
      <c r="A123" s="56">
        <v>3</v>
      </c>
      <c r="B123" s="59" t="s">
        <v>60</v>
      </c>
      <c r="C123" s="63"/>
      <c r="D123" s="58">
        <v>203632</v>
      </c>
      <c r="E123" s="56" t="s">
        <v>63</v>
      </c>
      <c r="F123" s="56">
        <v>1</v>
      </c>
      <c r="G123" s="96"/>
      <c r="H123" s="88">
        <f>IFERROR(VLOOKUP(B123,'TONG HOP'!$B$18:$J$28,9,0),"")</f>
        <v>114279</v>
      </c>
      <c r="I123" s="88">
        <f t="shared" si="3"/>
        <v>114279</v>
      </c>
      <c r="J123" s="118">
        <f t="shared" si="4"/>
        <v>9142.32</v>
      </c>
      <c r="K123" s="119">
        <f t="shared" si="5"/>
        <v>123421.32</v>
      </c>
    </row>
    <row r="124" spans="1:11" x14ac:dyDescent="0.25">
      <c r="A124" s="56"/>
      <c r="B124" s="61" t="s">
        <v>81</v>
      </c>
      <c r="C124" s="63"/>
      <c r="D124" s="58"/>
      <c r="E124" s="56"/>
      <c r="F124" s="56"/>
      <c r="G124" s="94" t="s">
        <v>144</v>
      </c>
      <c r="H124" s="88" t="str">
        <f>IFERROR(VLOOKUP(B124,'TONG HOP'!$B$18:$J$28,9,0),"")</f>
        <v/>
      </c>
      <c r="I124" s="88" t="str">
        <f t="shared" si="3"/>
        <v/>
      </c>
      <c r="J124" s="118" t="str">
        <f t="shared" si="4"/>
        <v/>
      </c>
      <c r="K124" s="119" t="str">
        <f t="shared" si="5"/>
        <v/>
      </c>
    </row>
    <row r="125" spans="1:11" x14ac:dyDescent="0.25">
      <c r="A125" s="56">
        <v>1</v>
      </c>
      <c r="B125" s="59" t="s">
        <v>59</v>
      </c>
      <c r="C125" s="58">
        <v>8938529045856</v>
      </c>
      <c r="D125" s="58">
        <v>203630</v>
      </c>
      <c r="E125" s="56" t="s">
        <v>63</v>
      </c>
      <c r="F125" s="56">
        <v>2</v>
      </c>
      <c r="G125" s="95"/>
      <c r="H125" s="88">
        <f>IFERROR(VLOOKUP(B125,'TONG HOP'!$B$18:$J$28,9,0),"")</f>
        <v>73431</v>
      </c>
      <c r="I125" s="88">
        <f t="shared" si="3"/>
        <v>146862</v>
      </c>
      <c r="J125" s="118">
        <f t="shared" si="4"/>
        <v>11748.960000000001</v>
      </c>
      <c r="K125" s="119">
        <f t="shared" si="5"/>
        <v>158610.96</v>
      </c>
    </row>
    <row r="126" spans="1:11" x14ac:dyDescent="0.25">
      <c r="A126" s="56">
        <v>2</v>
      </c>
      <c r="B126" s="59" t="s">
        <v>60</v>
      </c>
      <c r="C126" s="58">
        <v>8938529045924</v>
      </c>
      <c r="D126" s="58">
        <v>203632</v>
      </c>
      <c r="E126" s="56" t="s">
        <v>63</v>
      </c>
      <c r="F126" s="56">
        <v>2</v>
      </c>
      <c r="G126" s="95"/>
      <c r="H126" s="88">
        <f>IFERROR(VLOOKUP(B126,'TONG HOP'!$B$18:$J$28,9,0),"")</f>
        <v>114279</v>
      </c>
      <c r="I126" s="88">
        <f t="shared" si="3"/>
        <v>228558</v>
      </c>
      <c r="J126" s="118">
        <f t="shared" si="4"/>
        <v>18284.64</v>
      </c>
      <c r="K126" s="119">
        <f t="shared" si="5"/>
        <v>246842.64</v>
      </c>
    </row>
    <row r="127" spans="1:11" x14ac:dyDescent="0.25">
      <c r="A127" s="56">
        <v>3</v>
      </c>
      <c r="B127" s="59" t="s">
        <v>74</v>
      </c>
      <c r="C127" s="58">
        <v>8938529045443</v>
      </c>
      <c r="D127" s="58">
        <v>315116</v>
      </c>
      <c r="E127" s="56" t="s">
        <v>51</v>
      </c>
      <c r="F127" s="56">
        <v>2</v>
      </c>
      <c r="G127" s="95"/>
      <c r="H127" s="88">
        <f>IFERROR(VLOOKUP(B127,'TONG HOP'!$B$18:$J$28,9,0),"")</f>
        <v>36750</v>
      </c>
      <c r="I127" s="88">
        <f t="shared" si="3"/>
        <v>73500</v>
      </c>
      <c r="J127" s="118">
        <f t="shared" si="4"/>
        <v>5880</v>
      </c>
      <c r="K127" s="119">
        <f t="shared" si="5"/>
        <v>79380</v>
      </c>
    </row>
    <row r="128" spans="1:11" x14ac:dyDescent="0.25">
      <c r="A128" s="56">
        <v>4</v>
      </c>
      <c r="B128" s="59" t="s">
        <v>73</v>
      </c>
      <c r="C128" s="58">
        <v>8938529045467</v>
      </c>
      <c r="D128" s="58">
        <v>315117</v>
      </c>
      <c r="E128" s="56" t="s">
        <v>51</v>
      </c>
      <c r="F128" s="56">
        <v>2</v>
      </c>
      <c r="G128" s="95"/>
      <c r="H128" s="88">
        <f>IFERROR(VLOOKUP(B128,'TONG HOP'!$B$18:$J$28,9,0),"")</f>
        <v>35389</v>
      </c>
      <c r="I128" s="88">
        <f t="shared" si="3"/>
        <v>70778</v>
      </c>
      <c r="J128" s="118">
        <f t="shared" si="4"/>
        <v>5662.24</v>
      </c>
      <c r="K128" s="119">
        <f t="shared" si="5"/>
        <v>76440.240000000005</v>
      </c>
    </row>
    <row r="129" spans="1:11" x14ac:dyDescent="0.25">
      <c r="A129" s="56">
        <v>5</v>
      </c>
      <c r="B129" s="59" t="s">
        <v>64</v>
      </c>
      <c r="C129" s="63">
        <v>8938529045238</v>
      </c>
      <c r="D129" s="58">
        <v>203634</v>
      </c>
      <c r="E129" s="56" t="s">
        <v>63</v>
      </c>
      <c r="F129" s="56">
        <v>5</v>
      </c>
      <c r="G129" s="96"/>
      <c r="H129" s="88">
        <f>IFERROR(VLOOKUP(B129,'TONG HOP'!$B$18:$J$28,9,0),"")</f>
        <v>119066</v>
      </c>
      <c r="I129" s="88">
        <f t="shared" si="3"/>
        <v>595330</v>
      </c>
      <c r="J129" s="118">
        <f t="shared" si="4"/>
        <v>47626.400000000001</v>
      </c>
      <c r="K129" s="119">
        <f t="shared" si="5"/>
        <v>642956.4</v>
      </c>
    </row>
    <row r="130" spans="1:11" x14ac:dyDescent="0.25">
      <c r="A130" s="56"/>
      <c r="B130" s="61" t="s">
        <v>145</v>
      </c>
      <c r="C130" s="63"/>
      <c r="D130" s="58"/>
      <c r="E130" s="56"/>
      <c r="F130" s="56"/>
      <c r="G130" s="94" t="s">
        <v>146</v>
      </c>
      <c r="H130" s="88" t="str">
        <f>IFERROR(VLOOKUP(B130,'TONG HOP'!$B$18:$J$28,9,0),"")</f>
        <v/>
      </c>
      <c r="I130" s="88" t="str">
        <f t="shared" si="3"/>
        <v/>
      </c>
      <c r="J130" s="118" t="str">
        <f t="shared" si="4"/>
        <v/>
      </c>
      <c r="K130" s="119" t="str">
        <f t="shared" si="5"/>
        <v/>
      </c>
    </row>
    <row r="131" spans="1:11" x14ac:dyDescent="0.25">
      <c r="A131" s="56">
        <v>1</v>
      </c>
      <c r="B131" s="59" t="s">
        <v>61</v>
      </c>
      <c r="C131" s="58">
        <v>8938529045030</v>
      </c>
      <c r="D131" s="58">
        <v>261126</v>
      </c>
      <c r="E131" s="56" t="s">
        <v>63</v>
      </c>
      <c r="F131" s="56">
        <v>1</v>
      </c>
      <c r="G131" s="95"/>
      <c r="H131" s="88">
        <f>IFERROR(VLOOKUP(B131,'TONG HOP'!$B$18:$J$28,9,0),"")</f>
        <v>50182</v>
      </c>
      <c r="I131" s="88">
        <f t="shared" si="3"/>
        <v>50182</v>
      </c>
      <c r="J131" s="118">
        <f t="shared" si="4"/>
        <v>4014.56</v>
      </c>
      <c r="K131" s="119">
        <f t="shared" si="5"/>
        <v>54196.56</v>
      </c>
    </row>
    <row r="132" spans="1:11" x14ac:dyDescent="0.25">
      <c r="A132" s="56">
        <v>2</v>
      </c>
      <c r="B132" s="59" t="s">
        <v>59</v>
      </c>
      <c r="C132" s="63">
        <v>8938529045856</v>
      </c>
      <c r="D132" s="58">
        <v>203630</v>
      </c>
      <c r="E132" s="56" t="s">
        <v>63</v>
      </c>
      <c r="F132" s="56">
        <v>2</v>
      </c>
      <c r="G132" s="95"/>
      <c r="H132" s="88">
        <f>IFERROR(VLOOKUP(B132,'TONG HOP'!$B$18:$J$28,9,0),"")</f>
        <v>73431</v>
      </c>
      <c r="I132" s="88">
        <f t="shared" si="3"/>
        <v>146862</v>
      </c>
      <c r="J132" s="118">
        <f t="shared" si="4"/>
        <v>11748.960000000001</v>
      </c>
      <c r="K132" s="119">
        <f t="shared" si="5"/>
        <v>158610.96</v>
      </c>
    </row>
    <row r="133" spans="1:11" x14ac:dyDescent="0.25">
      <c r="A133" s="64">
        <v>3</v>
      </c>
      <c r="B133" s="59" t="s">
        <v>58</v>
      </c>
      <c r="C133" s="63">
        <v>8938529045627</v>
      </c>
      <c r="D133" s="64">
        <v>236665</v>
      </c>
      <c r="E133" s="64" t="s">
        <v>63</v>
      </c>
      <c r="F133" s="64">
        <v>1</v>
      </c>
      <c r="G133" s="95"/>
      <c r="H133" s="88">
        <f>IFERROR(VLOOKUP(B133,'TONG HOP'!$B$18:$J$28,9,0),"")</f>
        <v>55595</v>
      </c>
      <c r="I133" s="88">
        <f t="shared" si="3"/>
        <v>55595</v>
      </c>
      <c r="J133" s="118">
        <f t="shared" si="4"/>
        <v>4447.6000000000004</v>
      </c>
      <c r="K133" s="119">
        <f t="shared" si="5"/>
        <v>60042.6</v>
      </c>
    </row>
    <row r="134" spans="1:11" x14ac:dyDescent="0.25">
      <c r="A134" s="64">
        <v>4</v>
      </c>
      <c r="B134" s="59" t="s">
        <v>73</v>
      </c>
      <c r="C134" s="63">
        <v>8938529045467</v>
      </c>
      <c r="D134" s="64">
        <v>315117</v>
      </c>
      <c r="E134" s="64" t="s">
        <v>51</v>
      </c>
      <c r="F134" s="64">
        <v>2</v>
      </c>
      <c r="G134" s="95"/>
      <c r="H134" s="88">
        <f>IFERROR(VLOOKUP(B134,'TONG HOP'!$B$18:$J$28,9,0),"")</f>
        <v>35389</v>
      </c>
      <c r="I134" s="88">
        <f t="shared" si="3"/>
        <v>70778</v>
      </c>
      <c r="J134" s="118">
        <f t="shared" si="4"/>
        <v>5662.24</v>
      </c>
      <c r="K134" s="119">
        <f t="shared" si="5"/>
        <v>76440.240000000005</v>
      </c>
    </row>
    <row r="135" spans="1:11" x14ac:dyDescent="0.25">
      <c r="A135" s="64">
        <v>5</v>
      </c>
      <c r="B135" s="59" t="s">
        <v>60</v>
      </c>
      <c r="C135" s="58">
        <v>8938529045924</v>
      </c>
      <c r="D135" s="64">
        <v>203632</v>
      </c>
      <c r="E135" s="64" t="s">
        <v>63</v>
      </c>
      <c r="F135" s="64">
        <v>1</v>
      </c>
      <c r="G135" s="96"/>
      <c r="H135" s="88">
        <f>IFERROR(VLOOKUP(B135,'TONG HOP'!$B$18:$J$28,9,0),"")</f>
        <v>114279</v>
      </c>
      <c r="I135" s="88">
        <f t="shared" si="3"/>
        <v>114279</v>
      </c>
      <c r="J135" s="118">
        <f t="shared" si="4"/>
        <v>9142.32</v>
      </c>
      <c r="K135" s="119">
        <f t="shared" si="5"/>
        <v>123421.32</v>
      </c>
    </row>
    <row r="136" spans="1:11" x14ac:dyDescent="0.25">
      <c r="A136" s="64"/>
      <c r="B136" s="61" t="s">
        <v>147</v>
      </c>
      <c r="C136" s="63"/>
      <c r="D136" s="64"/>
      <c r="E136" s="64"/>
      <c r="F136" s="64"/>
      <c r="G136" s="94" t="s">
        <v>148</v>
      </c>
      <c r="H136" s="88" t="str">
        <f>IFERROR(VLOOKUP(B136,'TONG HOP'!$B$18:$J$28,9,0),"")</f>
        <v/>
      </c>
      <c r="I136" s="88" t="str">
        <f t="shared" si="3"/>
        <v/>
      </c>
      <c r="J136" s="118" t="str">
        <f t="shared" si="4"/>
        <v/>
      </c>
      <c r="K136" s="119" t="str">
        <f t="shared" si="5"/>
        <v/>
      </c>
    </row>
    <row r="137" spans="1:11" x14ac:dyDescent="0.25">
      <c r="A137" s="64">
        <v>1</v>
      </c>
      <c r="B137" s="59" t="s">
        <v>58</v>
      </c>
      <c r="C137" s="58">
        <v>8938529045627</v>
      </c>
      <c r="D137" s="64">
        <v>236665</v>
      </c>
      <c r="E137" s="64" t="s">
        <v>63</v>
      </c>
      <c r="F137" s="64">
        <v>4</v>
      </c>
      <c r="G137" s="95"/>
      <c r="H137" s="88">
        <f>IFERROR(VLOOKUP(B137,'TONG HOP'!$B$18:$J$28,9,0),"")</f>
        <v>55595</v>
      </c>
      <c r="I137" s="88">
        <f t="shared" si="3"/>
        <v>222380</v>
      </c>
      <c r="J137" s="118">
        <f t="shared" si="4"/>
        <v>17790.400000000001</v>
      </c>
      <c r="K137" s="119">
        <f t="shared" si="5"/>
        <v>240170.4</v>
      </c>
    </row>
    <row r="138" spans="1:11" x14ac:dyDescent="0.25">
      <c r="A138" s="64">
        <v>2</v>
      </c>
      <c r="B138" s="59" t="s">
        <v>59</v>
      </c>
      <c r="C138" s="63">
        <v>8938529045856</v>
      </c>
      <c r="D138" s="64">
        <v>203630</v>
      </c>
      <c r="E138" s="64" t="s">
        <v>63</v>
      </c>
      <c r="F138" s="64">
        <v>4</v>
      </c>
      <c r="G138" s="96"/>
      <c r="H138" s="88">
        <f>IFERROR(VLOOKUP(B138,'TONG HOP'!$B$18:$J$28,9,0),"")</f>
        <v>73431</v>
      </c>
      <c r="I138" s="88">
        <f t="shared" si="3"/>
        <v>293724</v>
      </c>
      <c r="J138" s="118">
        <f t="shared" si="4"/>
        <v>23497.920000000002</v>
      </c>
      <c r="K138" s="119">
        <f t="shared" si="5"/>
        <v>317221.92</v>
      </c>
    </row>
    <row r="139" spans="1:11" x14ac:dyDescent="0.25">
      <c r="A139" s="64"/>
      <c r="B139" s="61" t="s">
        <v>149</v>
      </c>
      <c r="C139" s="58"/>
      <c r="D139" s="64"/>
      <c r="E139" s="64"/>
      <c r="F139" s="64"/>
      <c r="G139" s="94" t="s">
        <v>150</v>
      </c>
      <c r="H139" s="88" t="str">
        <f>IFERROR(VLOOKUP(B139,'TONG HOP'!$B$18:$J$28,9,0),"")</f>
        <v/>
      </c>
      <c r="I139" s="88" t="str">
        <f t="shared" si="3"/>
        <v/>
      </c>
      <c r="J139" s="118" t="str">
        <f t="shared" si="4"/>
        <v/>
      </c>
      <c r="K139" s="119" t="str">
        <f t="shared" si="5"/>
        <v/>
      </c>
    </row>
    <row r="140" spans="1:11" x14ac:dyDescent="0.25">
      <c r="A140" s="64">
        <v>1</v>
      </c>
      <c r="B140" s="59" t="s">
        <v>60</v>
      </c>
      <c r="C140" s="63"/>
      <c r="D140" s="64">
        <v>203632</v>
      </c>
      <c r="E140" s="64" t="s">
        <v>63</v>
      </c>
      <c r="F140" s="64">
        <v>3</v>
      </c>
      <c r="G140" s="96"/>
      <c r="H140" s="88">
        <f>IFERROR(VLOOKUP(B140,'TONG HOP'!$B$18:$J$28,9,0),"")</f>
        <v>114279</v>
      </c>
      <c r="I140" s="88">
        <f t="shared" si="3"/>
        <v>342837</v>
      </c>
      <c r="J140" s="118">
        <f t="shared" si="4"/>
        <v>27426.959999999999</v>
      </c>
      <c r="K140" s="119">
        <f t="shared" si="5"/>
        <v>370263.96</v>
      </c>
    </row>
    <row r="141" spans="1:11" x14ac:dyDescent="0.25">
      <c r="A141" s="64"/>
      <c r="B141" s="61" t="s">
        <v>151</v>
      </c>
      <c r="C141" s="63"/>
      <c r="D141" s="64"/>
      <c r="E141" s="64"/>
      <c r="F141" s="64"/>
      <c r="G141" s="94" t="s">
        <v>152</v>
      </c>
      <c r="H141" s="88" t="str">
        <f>IFERROR(VLOOKUP(B141,'TONG HOP'!$B$18:$J$28,9,0),"")</f>
        <v/>
      </c>
      <c r="I141" s="88" t="str">
        <f t="shared" si="3"/>
        <v/>
      </c>
      <c r="J141" s="118" t="str">
        <f t="shared" si="4"/>
        <v/>
      </c>
      <c r="K141" s="119" t="str">
        <f t="shared" si="5"/>
        <v/>
      </c>
    </row>
    <row r="142" spans="1:11" x14ac:dyDescent="0.25">
      <c r="A142" s="64">
        <v>1</v>
      </c>
      <c r="B142" s="59" t="s">
        <v>58</v>
      </c>
      <c r="C142" s="63">
        <v>8938529045627</v>
      </c>
      <c r="D142" s="64">
        <v>236665</v>
      </c>
      <c r="E142" s="64" t="s">
        <v>63</v>
      </c>
      <c r="F142" s="64">
        <v>2</v>
      </c>
      <c r="G142" s="95"/>
      <c r="H142" s="88">
        <f>IFERROR(VLOOKUP(B142,'TONG HOP'!$B$18:$J$28,9,0),"")</f>
        <v>55595</v>
      </c>
      <c r="I142" s="88">
        <f t="shared" si="3"/>
        <v>111190</v>
      </c>
      <c r="J142" s="118">
        <f t="shared" si="4"/>
        <v>8895.2000000000007</v>
      </c>
      <c r="K142" s="119">
        <f t="shared" si="5"/>
        <v>120085.2</v>
      </c>
    </row>
    <row r="143" spans="1:11" x14ac:dyDescent="0.25">
      <c r="A143" s="64">
        <v>2</v>
      </c>
      <c r="B143" s="59" t="s">
        <v>60</v>
      </c>
      <c r="C143" s="63">
        <v>8938529045924</v>
      </c>
      <c r="D143" s="64">
        <v>203632</v>
      </c>
      <c r="E143" s="64" t="s">
        <v>63</v>
      </c>
      <c r="F143" s="64">
        <v>1</v>
      </c>
      <c r="G143" s="96"/>
      <c r="H143" s="88">
        <f>IFERROR(VLOOKUP(B143,'TONG HOP'!$B$18:$J$28,9,0),"")</f>
        <v>114279</v>
      </c>
      <c r="I143" s="88">
        <f t="shared" si="3"/>
        <v>114279</v>
      </c>
      <c r="J143" s="118">
        <f t="shared" si="4"/>
        <v>9142.32</v>
      </c>
      <c r="K143" s="119">
        <f t="shared" si="5"/>
        <v>123421.32</v>
      </c>
    </row>
    <row r="144" spans="1:11" x14ac:dyDescent="0.25">
      <c r="A144" s="64"/>
      <c r="B144" s="61" t="s">
        <v>153</v>
      </c>
      <c r="C144" s="63"/>
      <c r="D144" s="64"/>
      <c r="E144" s="64"/>
      <c r="F144" s="64"/>
      <c r="G144" s="94" t="s">
        <v>154</v>
      </c>
      <c r="H144" s="88" t="str">
        <f>IFERROR(VLOOKUP(B144,'TONG HOP'!$B$18:$J$28,9,0),"")</f>
        <v/>
      </c>
      <c r="I144" s="88" t="str">
        <f t="shared" si="3"/>
        <v/>
      </c>
      <c r="J144" s="118" t="str">
        <f t="shared" si="4"/>
        <v/>
      </c>
      <c r="K144" s="119" t="str">
        <f t="shared" si="5"/>
        <v/>
      </c>
    </row>
    <row r="145" spans="1:11" x14ac:dyDescent="0.25">
      <c r="A145" s="64">
        <v>1</v>
      </c>
      <c r="B145" s="59" t="s">
        <v>74</v>
      </c>
      <c r="C145" s="63">
        <v>8938529045443</v>
      </c>
      <c r="D145" s="64">
        <v>315116</v>
      </c>
      <c r="E145" s="64" t="s">
        <v>51</v>
      </c>
      <c r="F145" s="64">
        <v>2</v>
      </c>
      <c r="G145" s="95"/>
      <c r="H145" s="88">
        <f>IFERROR(VLOOKUP(B145,'TONG HOP'!$B$18:$J$28,9,0),"")</f>
        <v>36750</v>
      </c>
      <c r="I145" s="88">
        <f t="shared" si="3"/>
        <v>73500</v>
      </c>
      <c r="J145" s="118">
        <f t="shared" si="4"/>
        <v>5880</v>
      </c>
      <c r="K145" s="119">
        <f t="shared" si="5"/>
        <v>79380</v>
      </c>
    </row>
    <row r="146" spans="1:11" x14ac:dyDescent="0.25">
      <c r="A146" s="64">
        <v>2</v>
      </c>
      <c r="B146" s="59" t="s">
        <v>73</v>
      </c>
      <c r="C146" s="63">
        <v>8938529045467</v>
      </c>
      <c r="D146" s="64">
        <v>315117</v>
      </c>
      <c r="E146" s="64" t="s">
        <v>51</v>
      </c>
      <c r="F146" s="64">
        <v>3</v>
      </c>
      <c r="G146" s="95"/>
      <c r="H146" s="88">
        <f>IFERROR(VLOOKUP(B146,'TONG HOP'!$B$18:$J$28,9,0),"")</f>
        <v>35389</v>
      </c>
      <c r="I146" s="88">
        <f t="shared" si="3"/>
        <v>106167</v>
      </c>
      <c r="J146" s="118">
        <f t="shared" si="4"/>
        <v>8493.36</v>
      </c>
      <c r="K146" s="119">
        <f t="shared" si="5"/>
        <v>114660.36</v>
      </c>
    </row>
    <row r="147" spans="1:11" x14ac:dyDescent="0.25">
      <c r="A147" s="64">
        <v>3</v>
      </c>
      <c r="B147" s="59" t="s">
        <v>60</v>
      </c>
      <c r="C147" s="63">
        <v>8938529045924</v>
      </c>
      <c r="D147" s="64">
        <v>203632</v>
      </c>
      <c r="E147" s="64" t="s">
        <v>63</v>
      </c>
      <c r="F147" s="64">
        <v>1</v>
      </c>
      <c r="G147" s="96"/>
      <c r="H147" s="88">
        <f>IFERROR(VLOOKUP(B147,'TONG HOP'!$B$18:$J$28,9,0),"")</f>
        <v>114279</v>
      </c>
      <c r="I147" s="88">
        <f t="shared" si="3"/>
        <v>114279</v>
      </c>
      <c r="J147" s="118">
        <f t="shared" si="4"/>
        <v>9142.32</v>
      </c>
      <c r="K147" s="119">
        <f t="shared" si="5"/>
        <v>123421.32</v>
      </c>
    </row>
    <row r="148" spans="1:11" x14ac:dyDescent="0.25">
      <c r="A148" s="64"/>
      <c r="B148" s="61" t="s">
        <v>155</v>
      </c>
      <c r="C148" s="63"/>
      <c r="D148" s="64"/>
      <c r="E148" s="64"/>
      <c r="F148" s="64"/>
      <c r="G148" s="94" t="s">
        <v>156</v>
      </c>
      <c r="H148" s="88" t="str">
        <f>IFERROR(VLOOKUP(B148,'TONG HOP'!$B$18:$J$28,9,0),"")</f>
        <v/>
      </c>
      <c r="I148" s="88" t="str">
        <f t="shared" si="3"/>
        <v/>
      </c>
      <c r="J148" s="118" t="str">
        <f t="shared" si="4"/>
        <v/>
      </c>
      <c r="K148" s="119" t="str">
        <f t="shared" si="5"/>
        <v/>
      </c>
    </row>
    <row r="149" spans="1:11" x14ac:dyDescent="0.25">
      <c r="A149" s="64">
        <v>1</v>
      </c>
      <c r="B149" s="59" t="s">
        <v>60</v>
      </c>
      <c r="C149" s="63">
        <v>8938529045924</v>
      </c>
      <c r="D149" s="64">
        <v>203632</v>
      </c>
      <c r="E149" s="64" t="s">
        <v>63</v>
      </c>
      <c r="F149" s="64">
        <v>1</v>
      </c>
      <c r="G149" s="95"/>
      <c r="H149" s="88">
        <f>IFERROR(VLOOKUP(B149,'TONG HOP'!$B$18:$J$28,9,0),"")</f>
        <v>114279</v>
      </c>
      <c r="I149" s="88">
        <f t="shared" si="3"/>
        <v>114279</v>
      </c>
      <c r="J149" s="118">
        <f t="shared" si="4"/>
        <v>9142.32</v>
      </c>
      <c r="K149" s="119">
        <f t="shared" si="5"/>
        <v>123421.32</v>
      </c>
    </row>
    <row r="150" spans="1:11" x14ac:dyDescent="0.25">
      <c r="A150" s="64">
        <v>2</v>
      </c>
      <c r="B150" s="59" t="s">
        <v>74</v>
      </c>
      <c r="C150" s="58">
        <v>8938529045443</v>
      </c>
      <c r="D150" s="64">
        <v>315116</v>
      </c>
      <c r="E150" s="64" t="s">
        <v>51</v>
      </c>
      <c r="F150" s="64">
        <v>3</v>
      </c>
      <c r="G150" s="95"/>
      <c r="H150" s="88">
        <f>IFERROR(VLOOKUP(B150,'TONG HOP'!$B$18:$J$28,9,0),"")</f>
        <v>36750</v>
      </c>
      <c r="I150" s="88">
        <f t="shared" ref="I150:I168" si="6">IFERROR(H150*F150,"")</f>
        <v>110250</v>
      </c>
      <c r="J150" s="118">
        <f t="shared" ref="J150:J167" si="7">IFERROR(I150*8%,"")</f>
        <v>8820</v>
      </c>
      <c r="K150" s="119">
        <f t="shared" ref="K150:K167" si="8">IFERROR(J150+I150,"")</f>
        <v>119070</v>
      </c>
    </row>
    <row r="151" spans="1:11" x14ac:dyDescent="0.25">
      <c r="A151" s="64">
        <v>3</v>
      </c>
      <c r="B151" s="59" t="s">
        <v>73</v>
      </c>
      <c r="C151" s="63">
        <v>8938529045467</v>
      </c>
      <c r="D151" s="64">
        <v>315117</v>
      </c>
      <c r="E151" s="64" t="s">
        <v>51</v>
      </c>
      <c r="F151" s="64">
        <v>2</v>
      </c>
      <c r="G151" s="95"/>
      <c r="H151" s="88">
        <f>IFERROR(VLOOKUP(B151,'TONG HOP'!$B$18:$J$28,9,0),"")</f>
        <v>35389</v>
      </c>
      <c r="I151" s="88">
        <f t="shared" si="6"/>
        <v>70778</v>
      </c>
      <c r="J151" s="118">
        <f t="shared" si="7"/>
        <v>5662.24</v>
      </c>
      <c r="K151" s="119">
        <f t="shared" si="8"/>
        <v>76440.240000000005</v>
      </c>
    </row>
    <row r="152" spans="1:11" x14ac:dyDescent="0.25">
      <c r="A152" s="64">
        <v>4</v>
      </c>
      <c r="B152" s="59" t="s">
        <v>62</v>
      </c>
      <c r="C152" s="58">
        <v>8938529045634</v>
      </c>
      <c r="D152" s="64">
        <v>203631</v>
      </c>
      <c r="E152" s="64" t="s">
        <v>63</v>
      </c>
      <c r="F152" s="64">
        <v>3</v>
      </c>
      <c r="G152" s="95"/>
      <c r="H152" s="88">
        <f>IFERROR(VLOOKUP(B152,'TONG HOP'!$B$18:$J$28,9,0),"")</f>
        <v>107205</v>
      </c>
      <c r="I152" s="88">
        <f t="shared" si="6"/>
        <v>321615</v>
      </c>
      <c r="J152" s="118">
        <f t="shared" si="7"/>
        <v>25729.200000000001</v>
      </c>
      <c r="K152" s="119">
        <f t="shared" si="8"/>
        <v>347344.2</v>
      </c>
    </row>
    <row r="153" spans="1:11" x14ac:dyDescent="0.25">
      <c r="A153" s="64">
        <v>5</v>
      </c>
      <c r="B153" s="59" t="s">
        <v>61</v>
      </c>
      <c r="C153" s="58">
        <v>8938529045030</v>
      </c>
      <c r="D153" s="64">
        <v>261126</v>
      </c>
      <c r="E153" s="64" t="s">
        <v>63</v>
      </c>
      <c r="F153" s="64">
        <v>2</v>
      </c>
      <c r="G153" s="96"/>
      <c r="H153" s="88">
        <f>IFERROR(VLOOKUP(B153,'TONG HOP'!$B$18:$J$28,9,0),"")</f>
        <v>50182</v>
      </c>
      <c r="I153" s="88">
        <f t="shared" si="6"/>
        <v>100364</v>
      </c>
      <c r="J153" s="118">
        <f t="shared" si="7"/>
        <v>8029.12</v>
      </c>
      <c r="K153" s="119">
        <f t="shared" si="8"/>
        <v>108393.12</v>
      </c>
    </row>
    <row r="154" spans="1:11" x14ac:dyDescent="0.25">
      <c r="A154" s="64"/>
      <c r="B154" s="61" t="s">
        <v>93</v>
      </c>
      <c r="C154" s="63"/>
      <c r="D154" s="64"/>
      <c r="E154" s="64"/>
      <c r="F154" s="64"/>
      <c r="G154" s="89" t="s">
        <v>157</v>
      </c>
      <c r="H154" s="88" t="str">
        <f>IFERROR(VLOOKUP(B154,'TONG HOP'!$B$18:$J$28,9,0),"")</f>
        <v/>
      </c>
      <c r="I154" s="88" t="str">
        <f t="shared" si="6"/>
        <v/>
      </c>
      <c r="J154" s="118" t="str">
        <f t="shared" si="7"/>
        <v/>
      </c>
      <c r="K154" s="119" t="str">
        <f t="shared" si="8"/>
        <v/>
      </c>
    </row>
    <row r="155" spans="1:11" x14ac:dyDescent="0.25">
      <c r="A155" s="64">
        <v>1</v>
      </c>
      <c r="B155" s="59" t="s">
        <v>66</v>
      </c>
      <c r="C155" s="63">
        <v>8938529045047</v>
      </c>
      <c r="D155" s="64">
        <v>261127</v>
      </c>
      <c r="E155" s="64" t="s">
        <v>63</v>
      </c>
      <c r="F155" s="64">
        <v>3</v>
      </c>
      <c r="G155" s="91"/>
      <c r="H155" s="88">
        <f>IFERROR(VLOOKUP(B155,'TONG HOP'!$B$18:$J$28,9,0),"")</f>
        <v>46000</v>
      </c>
      <c r="I155" s="88">
        <f t="shared" si="6"/>
        <v>138000</v>
      </c>
      <c r="J155" s="118">
        <f t="shared" si="7"/>
        <v>11040</v>
      </c>
      <c r="K155" s="119">
        <f t="shared" si="8"/>
        <v>149040</v>
      </c>
    </row>
    <row r="156" spans="1:11" x14ac:dyDescent="0.25">
      <c r="A156" s="64"/>
      <c r="B156" s="61" t="s">
        <v>158</v>
      </c>
      <c r="C156" s="63"/>
      <c r="D156" s="64"/>
      <c r="E156" s="64"/>
      <c r="F156" s="64"/>
      <c r="G156" s="89" t="s">
        <v>159</v>
      </c>
      <c r="H156" s="88" t="str">
        <f>IFERROR(VLOOKUP(B156,'TONG HOP'!$B$18:$J$28,9,0),"")</f>
        <v/>
      </c>
      <c r="I156" s="88" t="str">
        <f t="shared" si="6"/>
        <v/>
      </c>
      <c r="J156" s="118" t="str">
        <f t="shared" si="7"/>
        <v/>
      </c>
      <c r="K156" s="119" t="str">
        <f t="shared" si="8"/>
        <v/>
      </c>
    </row>
    <row r="157" spans="1:11" x14ac:dyDescent="0.25">
      <c r="A157" s="64">
        <v>1</v>
      </c>
      <c r="B157" s="59" t="s">
        <v>60</v>
      </c>
      <c r="C157" s="63">
        <v>8938529045924</v>
      </c>
      <c r="D157" s="64">
        <v>203632</v>
      </c>
      <c r="E157" s="64" t="s">
        <v>63</v>
      </c>
      <c r="F157" s="64">
        <v>2</v>
      </c>
      <c r="G157" s="91"/>
      <c r="H157" s="88">
        <f>IFERROR(VLOOKUP(B157,'TONG HOP'!$B$18:$J$28,9,0),"")</f>
        <v>114279</v>
      </c>
      <c r="I157" s="88">
        <f t="shared" si="6"/>
        <v>228558</v>
      </c>
      <c r="J157" s="118">
        <f t="shared" si="7"/>
        <v>18284.64</v>
      </c>
      <c r="K157" s="119">
        <f t="shared" si="8"/>
        <v>246842.64</v>
      </c>
    </row>
    <row r="158" spans="1:11" x14ac:dyDescent="0.25">
      <c r="A158" s="64"/>
      <c r="B158" s="65" t="s">
        <v>112</v>
      </c>
      <c r="C158" s="58"/>
      <c r="D158" s="64"/>
      <c r="E158" s="64"/>
      <c r="F158" s="64"/>
      <c r="G158" s="89" t="s">
        <v>160</v>
      </c>
      <c r="H158" s="88" t="str">
        <f>IFERROR(VLOOKUP(B158,'TONG HOP'!$B$18:$J$28,9,0),"")</f>
        <v/>
      </c>
      <c r="I158" s="88" t="str">
        <f t="shared" si="6"/>
        <v/>
      </c>
      <c r="J158" s="118" t="str">
        <f t="shared" si="7"/>
        <v/>
      </c>
      <c r="K158" s="119" t="str">
        <f t="shared" si="8"/>
        <v/>
      </c>
    </row>
    <row r="159" spans="1:11" x14ac:dyDescent="0.25">
      <c r="A159" s="64">
        <v>1</v>
      </c>
      <c r="B159" s="59" t="s">
        <v>58</v>
      </c>
      <c r="C159" s="63">
        <v>8938529045627</v>
      </c>
      <c r="D159" s="64">
        <v>236665</v>
      </c>
      <c r="E159" s="64" t="s">
        <v>63</v>
      </c>
      <c r="F159" s="64">
        <v>1</v>
      </c>
      <c r="G159" s="90"/>
      <c r="H159" s="88">
        <f>IFERROR(VLOOKUP(B159,'TONG HOP'!$B$18:$J$28,9,0),"")</f>
        <v>55595</v>
      </c>
      <c r="I159" s="88">
        <f t="shared" si="6"/>
        <v>55595</v>
      </c>
      <c r="J159" s="118">
        <f t="shared" si="7"/>
        <v>4447.6000000000004</v>
      </c>
      <c r="K159" s="119">
        <f t="shared" si="8"/>
        <v>60042.6</v>
      </c>
    </row>
    <row r="160" spans="1:11" x14ac:dyDescent="0.25">
      <c r="A160" s="64">
        <v>2</v>
      </c>
      <c r="B160" s="59" t="s">
        <v>60</v>
      </c>
      <c r="C160" s="63">
        <v>8938529045924</v>
      </c>
      <c r="D160" s="64">
        <v>203632</v>
      </c>
      <c r="E160" s="64" t="s">
        <v>63</v>
      </c>
      <c r="F160" s="64">
        <v>1</v>
      </c>
      <c r="G160" s="90"/>
      <c r="H160" s="88">
        <f>IFERROR(VLOOKUP(B160,'TONG HOP'!$B$18:$J$28,9,0),"")</f>
        <v>114279</v>
      </c>
      <c r="I160" s="88">
        <f t="shared" si="6"/>
        <v>114279</v>
      </c>
      <c r="J160" s="118">
        <f t="shared" si="7"/>
        <v>9142.32</v>
      </c>
      <c r="K160" s="119">
        <f t="shared" si="8"/>
        <v>123421.32</v>
      </c>
    </row>
    <row r="161" spans="1:11" x14ac:dyDescent="0.25">
      <c r="A161" s="64">
        <v>3</v>
      </c>
      <c r="B161" s="59" t="s">
        <v>66</v>
      </c>
      <c r="C161" s="63">
        <v>8938529045047</v>
      </c>
      <c r="D161" s="64">
        <v>261127</v>
      </c>
      <c r="E161" s="64" t="s">
        <v>63</v>
      </c>
      <c r="F161" s="64">
        <v>4</v>
      </c>
      <c r="G161" s="90"/>
      <c r="H161" s="88">
        <f>IFERROR(VLOOKUP(B161,'TONG HOP'!$B$18:$J$28,9,0),"")</f>
        <v>46000</v>
      </c>
      <c r="I161" s="88">
        <f t="shared" si="6"/>
        <v>184000</v>
      </c>
      <c r="J161" s="118">
        <f t="shared" si="7"/>
        <v>14720</v>
      </c>
      <c r="K161" s="119">
        <f t="shared" si="8"/>
        <v>198720</v>
      </c>
    </row>
    <row r="162" spans="1:11" x14ac:dyDescent="0.25">
      <c r="A162" s="64">
        <v>4</v>
      </c>
      <c r="B162" s="59" t="s">
        <v>74</v>
      </c>
      <c r="C162" s="63">
        <v>8938529045443</v>
      </c>
      <c r="D162" s="64">
        <v>315116</v>
      </c>
      <c r="E162" s="64" t="s">
        <v>51</v>
      </c>
      <c r="F162" s="64">
        <v>2</v>
      </c>
      <c r="G162" s="91"/>
      <c r="H162" s="88">
        <f>IFERROR(VLOOKUP(B162,'TONG HOP'!$B$18:$J$28,9,0),"")</f>
        <v>36750</v>
      </c>
      <c r="I162" s="88">
        <f t="shared" si="6"/>
        <v>73500</v>
      </c>
      <c r="J162" s="118">
        <f t="shared" si="7"/>
        <v>5880</v>
      </c>
      <c r="K162" s="119">
        <f t="shared" si="8"/>
        <v>79380</v>
      </c>
    </row>
    <row r="163" spans="1:11" x14ac:dyDescent="0.25">
      <c r="A163" s="64"/>
      <c r="B163" s="65" t="s">
        <v>124</v>
      </c>
      <c r="C163" s="63"/>
      <c r="D163" s="64"/>
      <c r="E163" s="64"/>
      <c r="F163" s="64"/>
      <c r="G163" s="89" t="s">
        <v>161</v>
      </c>
      <c r="H163" s="88" t="str">
        <f>IFERROR(VLOOKUP(B163,'TONG HOP'!$B$18:$J$28,9,0),"")</f>
        <v/>
      </c>
      <c r="I163" s="88" t="str">
        <f t="shared" si="6"/>
        <v/>
      </c>
      <c r="J163" s="118" t="str">
        <f t="shared" si="7"/>
        <v/>
      </c>
      <c r="K163" s="119" t="str">
        <f t="shared" si="8"/>
        <v/>
      </c>
    </row>
    <row r="164" spans="1:11" x14ac:dyDescent="0.25">
      <c r="A164" s="64">
        <v>1</v>
      </c>
      <c r="B164" s="59" t="s">
        <v>60</v>
      </c>
      <c r="C164" s="63"/>
      <c r="D164" s="64">
        <v>203632</v>
      </c>
      <c r="E164" s="64" t="s">
        <v>63</v>
      </c>
      <c r="F164" s="64">
        <v>2</v>
      </c>
      <c r="G164" s="90"/>
      <c r="H164" s="88">
        <f>IFERROR(VLOOKUP(B164,'TONG HOP'!$B$18:$J$28,9,0),"")</f>
        <v>114279</v>
      </c>
      <c r="I164" s="88">
        <f t="shared" si="6"/>
        <v>228558</v>
      </c>
      <c r="J164" s="118">
        <f t="shared" si="7"/>
        <v>18284.64</v>
      </c>
      <c r="K164" s="119">
        <f t="shared" si="8"/>
        <v>246842.64</v>
      </c>
    </row>
    <row r="165" spans="1:11" x14ac:dyDescent="0.25">
      <c r="A165" s="64">
        <v>2</v>
      </c>
      <c r="B165" s="59" t="s">
        <v>58</v>
      </c>
      <c r="C165" s="63"/>
      <c r="D165" s="64">
        <v>236665</v>
      </c>
      <c r="E165" s="64" t="s">
        <v>63</v>
      </c>
      <c r="F165" s="64">
        <v>3</v>
      </c>
      <c r="G165" s="90"/>
      <c r="H165" s="88">
        <f>IFERROR(VLOOKUP(B165,'TONG HOP'!$B$18:$J$28,9,0),"")</f>
        <v>55595</v>
      </c>
      <c r="I165" s="88">
        <f t="shared" si="6"/>
        <v>166785</v>
      </c>
      <c r="J165" s="118">
        <f t="shared" si="7"/>
        <v>13342.800000000001</v>
      </c>
      <c r="K165" s="119">
        <f t="shared" si="8"/>
        <v>180127.8</v>
      </c>
    </row>
    <row r="166" spans="1:11" x14ac:dyDescent="0.25">
      <c r="A166" s="64">
        <v>3</v>
      </c>
      <c r="B166" s="59" t="s">
        <v>73</v>
      </c>
      <c r="C166" s="63"/>
      <c r="D166" s="64">
        <v>315117</v>
      </c>
      <c r="E166" s="64" t="s">
        <v>51</v>
      </c>
      <c r="F166" s="64">
        <v>3</v>
      </c>
      <c r="G166" s="90"/>
      <c r="H166" s="88">
        <f>IFERROR(VLOOKUP(B166,'TONG HOP'!$B$18:$J$28,9,0),"")</f>
        <v>35389</v>
      </c>
      <c r="I166" s="88">
        <f t="shared" si="6"/>
        <v>106167</v>
      </c>
      <c r="J166" s="118">
        <f t="shared" si="7"/>
        <v>8493.36</v>
      </c>
      <c r="K166" s="119">
        <f t="shared" si="8"/>
        <v>114660.36</v>
      </c>
    </row>
    <row r="167" spans="1:11" x14ac:dyDescent="0.25">
      <c r="A167" s="64">
        <v>4</v>
      </c>
      <c r="B167" s="59" t="s">
        <v>74</v>
      </c>
      <c r="C167" s="63"/>
      <c r="D167" s="64">
        <v>315116</v>
      </c>
      <c r="E167" s="64" t="s">
        <v>51</v>
      </c>
      <c r="F167" s="64">
        <v>3</v>
      </c>
      <c r="G167" s="91"/>
      <c r="H167" s="88">
        <f>IFERROR(VLOOKUP(B167,'TONG HOP'!$B$18:$J$28,9,0),"")</f>
        <v>36750</v>
      </c>
      <c r="I167" s="88">
        <f t="shared" si="6"/>
        <v>110250</v>
      </c>
      <c r="J167" s="118">
        <f t="shared" si="7"/>
        <v>8820</v>
      </c>
      <c r="K167" s="119">
        <f t="shared" si="8"/>
        <v>119070</v>
      </c>
    </row>
    <row r="168" spans="1:11" x14ac:dyDescent="0.25">
      <c r="A168" s="48"/>
      <c r="B168" s="49" t="s">
        <v>42</v>
      </c>
      <c r="C168" s="50"/>
      <c r="D168" s="48"/>
      <c r="E168" s="48"/>
      <c r="F168" s="50">
        <f>SUM(F20:F167)</f>
        <v>246</v>
      </c>
      <c r="G168" s="51"/>
      <c r="I168" s="88">
        <f t="shared" si="6"/>
        <v>0</v>
      </c>
    </row>
    <row r="169" spans="1:11" x14ac:dyDescent="0.25">
      <c r="K169" s="88">
        <f>SUBTOTAL(9,K21:K168)</f>
        <v>16411512.600000003</v>
      </c>
    </row>
  </sheetData>
  <autoFilter ref="A19:G168" xr:uid="{00000000-0009-0000-0000-000000000000}">
    <filterColumn colId="1" showButton="0"/>
    <filterColumn colId="5">
      <customFilters>
        <customFilter operator="notEqual" val=" "/>
      </customFilters>
    </filterColumn>
  </autoFilter>
  <mergeCells count="47">
    <mergeCell ref="G148:G153"/>
    <mergeCell ref="G154:G155"/>
    <mergeCell ref="G156:G157"/>
    <mergeCell ref="G158:G162"/>
    <mergeCell ref="G163:G167"/>
    <mergeCell ref="G124:G129"/>
    <mergeCell ref="G130:G135"/>
    <mergeCell ref="G136:G138"/>
    <mergeCell ref="G139:G140"/>
    <mergeCell ref="G141:G143"/>
    <mergeCell ref="G144:G147"/>
    <mergeCell ref="G107:G108"/>
    <mergeCell ref="G109:G111"/>
    <mergeCell ref="G112:G114"/>
    <mergeCell ref="G115:G117"/>
    <mergeCell ref="G118:G119"/>
    <mergeCell ref="G120:G123"/>
    <mergeCell ref="G92:G94"/>
    <mergeCell ref="G95:G96"/>
    <mergeCell ref="G97:G98"/>
    <mergeCell ref="G99:G102"/>
    <mergeCell ref="G103:G104"/>
    <mergeCell ref="G105:G106"/>
    <mergeCell ref="G71:G74"/>
    <mergeCell ref="G75:G76"/>
    <mergeCell ref="G77:G78"/>
    <mergeCell ref="G79:G84"/>
    <mergeCell ref="G85:G88"/>
    <mergeCell ref="G89:G91"/>
    <mergeCell ref="G52:G55"/>
    <mergeCell ref="G56:G57"/>
    <mergeCell ref="G58:G59"/>
    <mergeCell ref="G60:G63"/>
    <mergeCell ref="G65:G67"/>
    <mergeCell ref="G68:G70"/>
    <mergeCell ref="G37:G39"/>
    <mergeCell ref="G40:G41"/>
    <mergeCell ref="G42:G44"/>
    <mergeCell ref="G45:G46"/>
    <mergeCell ref="G47:G49"/>
    <mergeCell ref="G50:G51"/>
    <mergeCell ref="A6:G6"/>
    <mergeCell ref="F17:F18"/>
    <mergeCell ref="G17:G18"/>
    <mergeCell ref="G20:G22"/>
    <mergeCell ref="G23:G28"/>
    <mergeCell ref="G29:G3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0E24-7112-4B80-863B-BFA73CC14AE7}">
  <sheetPr>
    <tabColor rgb="FFC00000"/>
  </sheetPr>
  <dimension ref="A1:J89"/>
  <sheetViews>
    <sheetView topLeftCell="A108" workbookViewId="0"/>
  </sheetViews>
  <sheetFormatPr defaultColWidth="9.140625" defaultRowHeight="15" x14ac:dyDescent="0.25"/>
  <cols>
    <col min="1" max="1" width="5.7109375" style="15" customWidth="1"/>
    <col min="2" max="2" width="58.85546875" style="19" customWidth="1"/>
    <col min="3" max="3" width="16.28515625" style="20" customWidth="1"/>
    <col min="4" max="4" width="11" style="15" customWidth="1"/>
    <col min="5" max="5" width="9" style="15" customWidth="1"/>
    <col min="6" max="6" width="11.28515625" style="15" customWidth="1"/>
    <col min="7" max="9" width="19.85546875" style="21" customWidth="1"/>
    <col min="10" max="16384" width="9.140625" style="15"/>
  </cols>
  <sheetData>
    <row r="1" spans="1:9" x14ac:dyDescent="0.25">
      <c r="G1" s="21" t="s">
        <v>72</v>
      </c>
    </row>
    <row r="2" spans="1:9" x14ac:dyDescent="0.25">
      <c r="A2" s="22" t="s">
        <v>0</v>
      </c>
      <c r="D2" s="22" t="s">
        <v>1</v>
      </c>
    </row>
    <row r="3" spans="1:9" x14ac:dyDescent="0.25">
      <c r="A3" s="23"/>
      <c r="D3" s="22" t="s">
        <v>2</v>
      </c>
    </row>
    <row r="4" spans="1:9" x14ac:dyDescent="0.25">
      <c r="A4" s="23"/>
      <c r="D4" s="22" t="s">
        <v>3</v>
      </c>
    </row>
    <row r="5" spans="1:9" ht="16.5" x14ac:dyDescent="0.25">
      <c r="A5" s="24"/>
      <c r="D5" s="22"/>
    </row>
    <row r="6" spans="1:9" ht="20.25" x14ac:dyDescent="0.25">
      <c r="A6" s="97" t="s">
        <v>4</v>
      </c>
      <c r="B6" s="97"/>
      <c r="C6" s="97"/>
      <c r="D6" s="97"/>
      <c r="E6" s="97"/>
      <c r="F6" s="97"/>
      <c r="G6" s="97"/>
      <c r="H6" s="66"/>
      <c r="I6" s="66"/>
    </row>
    <row r="7" spans="1:9" ht="16.5" x14ac:dyDescent="0.25">
      <c r="A7" s="24"/>
    </row>
    <row r="8" spans="1:9" ht="15.75" x14ac:dyDescent="0.25">
      <c r="A8" s="25" t="s">
        <v>5</v>
      </c>
      <c r="B8" s="26"/>
      <c r="C8" s="27"/>
      <c r="D8" s="28"/>
      <c r="E8" s="28"/>
      <c r="F8" s="28"/>
      <c r="G8" s="29"/>
      <c r="H8" s="29"/>
      <c r="I8" s="29"/>
    </row>
    <row r="9" spans="1:9" ht="15.75" x14ac:dyDescent="0.25">
      <c r="A9" s="30" t="s">
        <v>6</v>
      </c>
      <c r="B9" s="25" t="s">
        <v>7</v>
      </c>
      <c r="C9" s="27"/>
      <c r="D9" s="28"/>
      <c r="E9" s="28"/>
      <c r="F9" s="28"/>
      <c r="G9" s="29"/>
      <c r="H9" s="29"/>
      <c r="I9" s="29"/>
    </row>
    <row r="10" spans="1:9" ht="15.75" x14ac:dyDescent="0.25">
      <c r="A10" s="30" t="s">
        <v>6</v>
      </c>
      <c r="B10" s="25" t="s">
        <v>8</v>
      </c>
      <c r="C10" s="27"/>
      <c r="D10" s="28"/>
      <c r="E10" s="28"/>
      <c r="F10" s="28"/>
      <c r="G10" s="29"/>
      <c r="H10" s="29"/>
      <c r="I10" s="29"/>
    </row>
    <row r="11" spans="1:9" ht="15.75" x14ac:dyDescent="0.25">
      <c r="A11" s="30" t="s">
        <v>6</v>
      </c>
      <c r="B11" s="25" t="s">
        <v>9</v>
      </c>
      <c r="C11" s="27"/>
      <c r="D11" s="28"/>
      <c r="E11" s="28"/>
      <c r="F11" s="28"/>
      <c r="G11" s="29"/>
      <c r="H11" s="29"/>
      <c r="I11" s="29"/>
    </row>
    <row r="12" spans="1:9" ht="18" customHeight="1" x14ac:dyDescent="0.25">
      <c r="A12" s="30"/>
      <c r="B12" s="25"/>
      <c r="C12" s="27"/>
      <c r="D12" s="28"/>
      <c r="E12" s="28"/>
      <c r="F12" s="28"/>
      <c r="G12" s="29"/>
      <c r="H12" s="29"/>
      <c r="I12" s="29"/>
    </row>
    <row r="13" spans="1:9" ht="15.75" x14ac:dyDescent="0.25">
      <c r="A13" s="31" t="s">
        <v>165</v>
      </c>
      <c r="B13" s="26"/>
      <c r="C13" s="32" t="s">
        <v>10</v>
      </c>
      <c r="D13" s="28"/>
      <c r="E13" s="28"/>
      <c r="F13" s="28"/>
      <c r="G13" s="29"/>
      <c r="H13" s="29"/>
      <c r="I13" s="29"/>
    </row>
    <row r="14" spans="1:9" ht="15.75" x14ac:dyDescent="0.25">
      <c r="A14" s="33" t="s">
        <v>12</v>
      </c>
      <c r="B14" s="26"/>
      <c r="C14" s="27"/>
      <c r="D14" s="28"/>
      <c r="E14" s="28"/>
      <c r="F14" s="28"/>
      <c r="G14" s="29"/>
      <c r="H14" s="29"/>
      <c r="I14" s="29"/>
    </row>
    <row r="15" spans="1:9" ht="15.75" x14ac:dyDescent="0.25">
      <c r="A15" s="29" t="s">
        <v>50</v>
      </c>
      <c r="B15" s="26"/>
      <c r="C15" s="34" t="s">
        <v>47</v>
      </c>
      <c r="D15" s="28"/>
      <c r="E15" s="28"/>
      <c r="F15" s="28"/>
      <c r="G15" s="29"/>
      <c r="H15" s="29"/>
      <c r="I15" s="29"/>
    </row>
    <row r="16" spans="1:9" ht="15.75" x14ac:dyDescent="0.25">
      <c r="A16" s="33"/>
    </row>
    <row r="17" spans="1:10" ht="15.75" customHeight="1" x14ac:dyDescent="0.25">
      <c r="A17" s="35" t="s">
        <v>13</v>
      </c>
      <c r="B17" s="36" t="s">
        <v>14</v>
      </c>
      <c r="C17" s="37" t="s">
        <v>13</v>
      </c>
      <c r="D17" s="38" t="s">
        <v>13</v>
      </c>
      <c r="E17" s="38" t="s">
        <v>13</v>
      </c>
      <c r="F17" s="100" t="s">
        <v>48</v>
      </c>
      <c r="G17" s="98" t="s">
        <v>20</v>
      </c>
      <c r="H17" s="82"/>
      <c r="I17" s="82"/>
    </row>
    <row r="18" spans="1:10" ht="21" customHeight="1" x14ac:dyDescent="0.25">
      <c r="A18" s="39" t="s">
        <v>15</v>
      </c>
      <c r="B18" s="40" t="s">
        <v>16</v>
      </c>
      <c r="C18" s="41" t="s">
        <v>17</v>
      </c>
      <c r="D18" s="39" t="s">
        <v>18</v>
      </c>
      <c r="E18" s="39" t="s">
        <v>19</v>
      </c>
      <c r="F18" s="101"/>
      <c r="G18" s="99"/>
      <c r="H18" s="82"/>
      <c r="I18" s="82"/>
    </row>
    <row r="19" spans="1:10" x14ac:dyDescent="0.25">
      <c r="A19" s="42" t="s">
        <v>21</v>
      </c>
      <c r="B19" s="43" t="s">
        <v>22</v>
      </c>
      <c r="C19" s="44" t="s">
        <v>23</v>
      </c>
      <c r="D19" s="42" t="s">
        <v>24</v>
      </c>
      <c r="E19" s="42" t="s">
        <v>25</v>
      </c>
      <c r="F19" s="43"/>
      <c r="G19" s="45"/>
      <c r="H19" s="83"/>
      <c r="I19" s="83"/>
    </row>
    <row r="20" spans="1:10" ht="30" customHeight="1" x14ac:dyDescent="0.25">
      <c r="A20" s="46"/>
      <c r="B20" s="47" t="s">
        <v>79</v>
      </c>
      <c r="C20" s="17"/>
      <c r="D20" s="17"/>
      <c r="E20" s="46"/>
      <c r="F20" s="46"/>
      <c r="G20" s="106" t="s">
        <v>80</v>
      </c>
      <c r="H20" s="84" t="str">
        <f>+G20</f>
        <v>I-02409003</v>
      </c>
      <c r="I20" s="84"/>
      <c r="J20" s="15" t="s">
        <v>163</v>
      </c>
    </row>
    <row r="21" spans="1:10" ht="30" customHeight="1" x14ac:dyDescent="0.25">
      <c r="A21" s="46">
        <v>1</v>
      </c>
      <c r="B21" s="16" t="s">
        <v>60</v>
      </c>
      <c r="C21" s="17">
        <v>8938529045924</v>
      </c>
      <c r="D21" s="17">
        <v>203632</v>
      </c>
      <c r="E21" s="46" t="s">
        <v>63</v>
      </c>
      <c r="F21" s="46">
        <v>1</v>
      </c>
      <c r="G21" s="106"/>
      <c r="H21" s="84"/>
      <c r="I21" s="84"/>
    </row>
    <row r="22" spans="1:10" ht="30" customHeight="1" x14ac:dyDescent="0.25">
      <c r="A22" s="46">
        <v>2</v>
      </c>
      <c r="B22" s="16" t="s">
        <v>59</v>
      </c>
      <c r="C22" s="17">
        <v>8938529045856</v>
      </c>
      <c r="D22" s="17">
        <v>203630</v>
      </c>
      <c r="E22" s="17" t="s">
        <v>63</v>
      </c>
      <c r="F22" s="46">
        <v>1</v>
      </c>
      <c r="G22" s="106"/>
      <c r="H22" s="84"/>
      <c r="I22" s="84"/>
    </row>
    <row r="23" spans="1:10" ht="30" customHeight="1" x14ac:dyDescent="0.25">
      <c r="A23" s="52"/>
      <c r="B23" s="47" t="s">
        <v>81</v>
      </c>
      <c r="C23" s="53"/>
      <c r="D23" s="52"/>
      <c r="E23" s="52"/>
      <c r="G23" s="103" t="s">
        <v>95</v>
      </c>
      <c r="H23" s="84" t="str">
        <f>+G23</f>
        <v>I-02419290</v>
      </c>
      <c r="I23" s="85"/>
    </row>
    <row r="24" spans="1:10" ht="30" customHeight="1" x14ac:dyDescent="0.25">
      <c r="A24" s="46">
        <v>1</v>
      </c>
      <c r="B24" s="54" t="s">
        <v>59</v>
      </c>
      <c r="C24" s="17">
        <v>8938529045856</v>
      </c>
      <c r="D24" s="17">
        <v>203630</v>
      </c>
      <c r="E24" s="46" t="s">
        <v>63</v>
      </c>
      <c r="F24" s="46">
        <v>1</v>
      </c>
      <c r="G24" s="104"/>
      <c r="H24" s="85"/>
      <c r="I24" s="85"/>
    </row>
    <row r="25" spans="1:10" ht="30" customHeight="1" x14ac:dyDescent="0.25">
      <c r="A25" s="46">
        <v>2</v>
      </c>
      <c r="B25" s="54" t="s">
        <v>64</v>
      </c>
      <c r="C25" s="17"/>
      <c r="D25" s="17">
        <v>203634</v>
      </c>
      <c r="E25" s="46" t="s">
        <v>63</v>
      </c>
      <c r="F25" s="46">
        <v>7</v>
      </c>
      <c r="G25" s="104"/>
      <c r="H25" s="85"/>
      <c r="I25" s="85"/>
    </row>
    <row r="26" spans="1:10" ht="30" customHeight="1" x14ac:dyDescent="0.25">
      <c r="A26" s="46">
        <v>3</v>
      </c>
      <c r="B26" s="54" t="s">
        <v>74</v>
      </c>
      <c r="C26" s="17"/>
      <c r="D26" s="17">
        <v>315116</v>
      </c>
      <c r="E26" s="46" t="s">
        <v>51</v>
      </c>
      <c r="F26" s="46">
        <v>1</v>
      </c>
      <c r="G26" s="104"/>
      <c r="H26" s="85"/>
      <c r="I26" s="85"/>
    </row>
    <row r="27" spans="1:10" ht="30" customHeight="1" x14ac:dyDescent="0.25">
      <c r="A27" s="46">
        <v>4</v>
      </c>
      <c r="B27" s="54" t="s">
        <v>73</v>
      </c>
      <c r="C27" s="17"/>
      <c r="D27" s="17">
        <v>315117</v>
      </c>
      <c r="E27" s="46" t="s">
        <v>51</v>
      </c>
      <c r="F27" s="46">
        <v>1</v>
      </c>
      <c r="G27" s="104"/>
      <c r="H27" s="85"/>
      <c r="I27" s="85"/>
    </row>
    <row r="28" spans="1:10" ht="30" customHeight="1" x14ac:dyDescent="0.25">
      <c r="A28" s="46">
        <v>5</v>
      </c>
      <c r="B28" s="54" t="s">
        <v>82</v>
      </c>
      <c r="C28" s="17">
        <v>8938529045832</v>
      </c>
      <c r="D28" s="17">
        <v>317010</v>
      </c>
      <c r="E28" s="46" t="s">
        <v>51</v>
      </c>
      <c r="F28" s="46">
        <v>1</v>
      </c>
      <c r="G28" s="105"/>
      <c r="H28" s="85"/>
      <c r="I28" s="85"/>
    </row>
    <row r="29" spans="1:10" ht="30" customHeight="1" x14ac:dyDescent="0.25">
      <c r="A29" s="46">
        <v>1</v>
      </c>
      <c r="B29" s="54" t="s">
        <v>62</v>
      </c>
      <c r="C29" s="17"/>
      <c r="D29" s="17">
        <v>203631</v>
      </c>
      <c r="E29" s="46" t="s">
        <v>63</v>
      </c>
      <c r="F29" s="46">
        <v>5</v>
      </c>
      <c r="G29" s="107" t="s">
        <v>116</v>
      </c>
      <c r="H29" s="84" t="str">
        <f>+G29</f>
        <v>I-02432816</v>
      </c>
      <c r="I29" s="85"/>
    </row>
    <row r="30" spans="1:10" ht="30" customHeight="1" x14ac:dyDescent="0.25">
      <c r="A30" s="46">
        <v>2</v>
      </c>
      <c r="B30" s="54" t="s">
        <v>60</v>
      </c>
      <c r="C30" s="17"/>
      <c r="D30" s="17">
        <v>203632</v>
      </c>
      <c r="E30" s="46" t="s">
        <v>63</v>
      </c>
      <c r="F30" s="46">
        <v>1</v>
      </c>
      <c r="G30" s="107"/>
      <c r="H30" s="85"/>
      <c r="I30" s="85"/>
    </row>
    <row r="31" spans="1:10" ht="30" customHeight="1" x14ac:dyDescent="0.25">
      <c r="A31" s="46">
        <v>3</v>
      </c>
      <c r="B31" s="54" t="s">
        <v>64</v>
      </c>
      <c r="C31" s="17"/>
      <c r="D31" s="17">
        <v>203634</v>
      </c>
      <c r="E31" s="46" t="s">
        <v>63</v>
      </c>
      <c r="F31" s="46">
        <v>2</v>
      </c>
      <c r="G31" s="107"/>
      <c r="H31" s="85"/>
      <c r="I31" s="85"/>
    </row>
    <row r="32" spans="1:10" ht="30" customHeight="1" x14ac:dyDescent="0.25">
      <c r="A32" s="46">
        <v>4</v>
      </c>
      <c r="B32" s="54" t="s">
        <v>58</v>
      </c>
      <c r="C32" s="17"/>
      <c r="D32" s="17">
        <v>236665</v>
      </c>
      <c r="E32" s="46" t="s">
        <v>63</v>
      </c>
      <c r="F32" s="46">
        <v>3</v>
      </c>
      <c r="G32" s="107"/>
      <c r="H32" s="85"/>
      <c r="I32" s="85"/>
    </row>
    <row r="33" spans="1:10" ht="30" customHeight="1" x14ac:dyDescent="0.25">
      <c r="A33" s="46">
        <v>5</v>
      </c>
      <c r="B33" s="54" t="s">
        <v>61</v>
      </c>
      <c r="C33" s="17"/>
      <c r="D33" s="17">
        <v>261126</v>
      </c>
      <c r="E33" s="46" t="s">
        <v>63</v>
      </c>
      <c r="F33" s="46">
        <v>2</v>
      </c>
      <c r="G33" s="107"/>
      <c r="H33" s="85"/>
      <c r="I33" s="85"/>
    </row>
    <row r="34" spans="1:10" ht="30" customHeight="1" x14ac:dyDescent="0.25">
      <c r="A34" s="46">
        <v>6</v>
      </c>
      <c r="B34" s="54" t="s">
        <v>73</v>
      </c>
      <c r="C34" s="17"/>
      <c r="D34" s="17">
        <v>315117</v>
      </c>
      <c r="E34" s="46" t="s">
        <v>51</v>
      </c>
      <c r="F34" s="46">
        <v>1</v>
      </c>
      <c r="G34" s="107"/>
      <c r="H34" s="85"/>
      <c r="I34" s="85"/>
    </row>
    <row r="35" spans="1:10" ht="30" customHeight="1" x14ac:dyDescent="0.25">
      <c r="A35" s="46">
        <v>7</v>
      </c>
      <c r="B35" s="54" t="s">
        <v>82</v>
      </c>
      <c r="C35" s="17">
        <v>8938529045832</v>
      </c>
      <c r="D35" s="17">
        <v>317010</v>
      </c>
      <c r="E35" s="46" t="s">
        <v>51</v>
      </c>
      <c r="F35" s="46">
        <v>2</v>
      </c>
      <c r="G35" s="107"/>
      <c r="H35" s="85"/>
      <c r="I35" s="85"/>
    </row>
    <row r="36" spans="1:10" ht="30" customHeight="1" x14ac:dyDescent="0.25">
      <c r="A36" s="46">
        <v>8</v>
      </c>
      <c r="B36" s="54" t="s">
        <v>117</v>
      </c>
      <c r="C36" s="17">
        <v>8938529045795</v>
      </c>
      <c r="D36" s="17">
        <v>317011</v>
      </c>
      <c r="E36" s="46" t="s">
        <v>51</v>
      </c>
      <c r="F36" s="46">
        <v>1</v>
      </c>
      <c r="G36" s="107"/>
      <c r="H36" s="85"/>
      <c r="I36" s="85"/>
    </row>
    <row r="37" spans="1:10" ht="30" customHeight="1" x14ac:dyDescent="0.25">
      <c r="A37" s="46"/>
      <c r="B37" s="47" t="s">
        <v>98</v>
      </c>
      <c r="C37" s="18"/>
      <c r="D37" s="17"/>
      <c r="E37" s="46"/>
      <c r="F37" s="46"/>
      <c r="G37" s="92" t="s">
        <v>99</v>
      </c>
      <c r="H37" s="84" t="str">
        <f>+G37</f>
        <v>I-02422915</v>
      </c>
      <c r="I37" s="84"/>
    </row>
    <row r="38" spans="1:10" ht="30" customHeight="1" x14ac:dyDescent="0.25">
      <c r="A38" s="46">
        <v>1</v>
      </c>
      <c r="B38" s="16" t="s">
        <v>61</v>
      </c>
      <c r="C38" s="18">
        <v>8938529045030</v>
      </c>
      <c r="D38" s="17">
        <v>261126</v>
      </c>
      <c r="E38" s="46" t="s">
        <v>63</v>
      </c>
      <c r="F38" s="46">
        <v>1</v>
      </c>
      <c r="G38" s="102"/>
      <c r="H38" s="84"/>
      <c r="I38" s="84"/>
    </row>
    <row r="39" spans="1:10" ht="30" customHeight="1" x14ac:dyDescent="0.25">
      <c r="A39" s="46">
        <v>2</v>
      </c>
      <c r="B39" s="16" t="s">
        <v>66</v>
      </c>
      <c r="C39" s="18">
        <v>8938529045047</v>
      </c>
      <c r="D39" s="17">
        <v>261127</v>
      </c>
      <c r="E39" s="46" t="s">
        <v>63</v>
      </c>
      <c r="F39" s="46">
        <v>2</v>
      </c>
      <c r="G39" s="102"/>
      <c r="H39" s="84"/>
      <c r="I39" s="84"/>
    </row>
    <row r="40" spans="1:10" ht="30" customHeight="1" x14ac:dyDescent="0.25">
      <c r="A40" s="46">
        <v>3</v>
      </c>
      <c r="B40" s="16" t="s">
        <v>60</v>
      </c>
      <c r="C40" s="18">
        <v>8938529045924</v>
      </c>
      <c r="D40" s="17">
        <v>203632</v>
      </c>
      <c r="E40" s="46" t="s">
        <v>63</v>
      </c>
      <c r="F40" s="46">
        <v>2</v>
      </c>
      <c r="G40" s="93"/>
      <c r="H40" s="84"/>
      <c r="I40" s="84"/>
    </row>
    <row r="41" spans="1:10" ht="30" customHeight="1" x14ac:dyDescent="0.25">
      <c r="A41" s="46"/>
      <c r="B41" s="47" t="s">
        <v>104</v>
      </c>
      <c r="C41" s="17"/>
      <c r="D41" s="17"/>
      <c r="E41" s="46"/>
      <c r="F41" s="46"/>
      <c r="G41" s="92" t="s">
        <v>105</v>
      </c>
      <c r="H41" s="84" t="str">
        <f>+G41</f>
        <v>I-02425374</v>
      </c>
      <c r="I41" s="84"/>
    </row>
    <row r="42" spans="1:10" ht="30" customHeight="1" x14ac:dyDescent="0.25">
      <c r="A42" s="46">
        <v>1</v>
      </c>
      <c r="B42" s="16" t="s">
        <v>74</v>
      </c>
      <c r="C42" s="18">
        <v>8938529045443</v>
      </c>
      <c r="D42" s="17">
        <v>315116</v>
      </c>
      <c r="E42" s="46" t="s">
        <v>51</v>
      </c>
      <c r="F42" s="46">
        <v>3</v>
      </c>
      <c r="G42" s="102"/>
      <c r="H42" s="84"/>
      <c r="I42" s="84"/>
    </row>
    <row r="43" spans="1:10" ht="30" customHeight="1" x14ac:dyDescent="0.25">
      <c r="A43" s="46">
        <v>2</v>
      </c>
      <c r="B43" s="16" t="s">
        <v>73</v>
      </c>
      <c r="C43" s="18">
        <v>8938529045467</v>
      </c>
      <c r="D43" s="17">
        <v>315117</v>
      </c>
      <c r="E43" s="46" t="s">
        <v>51</v>
      </c>
      <c r="F43" s="46">
        <v>7</v>
      </c>
      <c r="G43" s="93"/>
      <c r="H43" s="84"/>
      <c r="I43" s="84"/>
    </row>
    <row r="44" spans="1:10" ht="30" customHeight="1" x14ac:dyDescent="0.25">
      <c r="A44" s="56"/>
      <c r="B44" s="57" t="s">
        <v>126</v>
      </c>
      <c r="C44" s="58"/>
      <c r="D44" s="58"/>
      <c r="E44" s="56"/>
      <c r="F44" s="56"/>
      <c r="G44" s="94" t="s">
        <v>127</v>
      </c>
      <c r="H44" s="84" t="str">
        <f>+G44</f>
        <v>I-02382289</v>
      </c>
      <c r="I44" s="86"/>
      <c r="J44" s="15" t="s">
        <v>162</v>
      </c>
    </row>
    <row r="45" spans="1:10" ht="30" customHeight="1" x14ac:dyDescent="0.25">
      <c r="A45" s="56">
        <v>1</v>
      </c>
      <c r="B45" s="59" t="s">
        <v>64</v>
      </c>
      <c r="C45" s="58"/>
      <c r="D45" s="58">
        <v>203634</v>
      </c>
      <c r="E45" s="56" t="s">
        <v>63</v>
      </c>
      <c r="F45" s="56">
        <v>2</v>
      </c>
      <c r="G45" s="96"/>
      <c r="H45" s="86"/>
      <c r="I45" s="86"/>
    </row>
    <row r="46" spans="1:10" ht="30" customHeight="1" x14ac:dyDescent="0.25">
      <c r="A46" s="56"/>
      <c r="B46" s="57" t="s">
        <v>79</v>
      </c>
      <c r="C46" s="58"/>
      <c r="D46" s="58"/>
      <c r="E46" s="56"/>
      <c r="F46" s="56"/>
      <c r="G46" s="94" t="s">
        <v>130</v>
      </c>
      <c r="H46" s="84" t="str">
        <f>+G46</f>
        <v>I-02387261</v>
      </c>
      <c r="I46" s="86"/>
    </row>
    <row r="47" spans="1:10" ht="30" customHeight="1" x14ac:dyDescent="0.25">
      <c r="A47" s="56">
        <v>1</v>
      </c>
      <c r="B47" s="59" t="s">
        <v>59</v>
      </c>
      <c r="C47" s="58"/>
      <c r="D47" s="58">
        <v>203630</v>
      </c>
      <c r="E47" s="56" t="s">
        <v>63</v>
      </c>
      <c r="F47" s="56">
        <v>1</v>
      </c>
      <c r="G47" s="95"/>
      <c r="H47" s="86"/>
      <c r="I47" s="86"/>
    </row>
    <row r="48" spans="1:10" ht="30" customHeight="1" x14ac:dyDescent="0.25">
      <c r="A48" s="56">
        <v>2</v>
      </c>
      <c r="B48" s="59" t="s">
        <v>74</v>
      </c>
      <c r="C48" s="58"/>
      <c r="D48" s="58">
        <v>315116</v>
      </c>
      <c r="E48" s="56" t="s">
        <v>51</v>
      </c>
      <c r="F48" s="56">
        <v>4</v>
      </c>
      <c r="G48" s="95"/>
      <c r="H48" s="86"/>
      <c r="I48" s="86"/>
    </row>
    <row r="49" spans="1:9" ht="30" customHeight="1" x14ac:dyDescent="0.25">
      <c r="A49" s="56">
        <v>3</v>
      </c>
      <c r="B49" s="59" t="s">
        <v>73</v>
      </c>
      <c r="C49" s="58"/>
      <c r="D49" s="58">
        <v>315117</v>
      </c>
      <c r="E49" s="56" t="s">
        <v>51</v>
      </c>
      <c r="F49" s="56">
        <v>3</v>
      </c>
      <c r="G49" s="96"/>
      <c r="H49" s="86"/>
      <c r="I49" s="86"/>
    </row>
    <row r="50" spans="1:9" ht="30" customHeight="1" x14ac:dyDescent="0.25">
      <c r="A50" s="56">
        <v>1</v>
      </c>
      <c r="B50" s="59" t="s">
        <v>73</v>
      </c>
      <c r="C50" s="58">
        <v>8938529045467</v>
      </c>
      <c r="D50" s="58">
        <v>315117</v>
      </c>
      <c r="E50" s="56" t="s">
        <v>51</v>
      </c>
      <c r="F50" s="56">
        <v>4</v>
      </c>
      <c r="G50" s="94" t="s">
        <v>131</v>
      </c>
      <c r="H50" s="84" t="str">
        <f>+G50</f>
        <v>I-02389054</v>
      </c>
      <c r="I50" s="86"/>
    </row>
    <row r="51" spans="1:9" ht="30" customHeight="1" x14ac:dyDescent="0.25">
      <c r="A51" s="56">
        <v>2</v>
      </c>
      <c r="B51" s="59" t="s">
        <v>74</v>
      </c>
      <c r="C51" s="58">
        <v>8938529045443</v>
      </c>
      <c r="D51" s="58">
        <v>315116</v>
      </c>
      <c r="E51" s="56" t="s">
        <v>51</v>
      </c>
      <c r="F51" s="56">
        <v>1</v>
      </c>
      <c r="G51" s="96"/>
      <c r="H51" s="86"/>
      <c r="I51" s="86"/>
    </row>
    <row r="52" spans="1:9" ht="30" customHeight="1" x14ac:dyDescent="0.25">
      <c r="A52" s="56"/>
      <c r="B52" s="57" t="s">
        <v>134</v>
      </c>
      <c r="C52" s="58"/>
      <c r="D52" s="58"/>
      <c r="E52" s="56"/>
      <c r="F52" s="56"/>
      <c r="G52" s="94" t="s">
        <v>135</v>
      </c>
      <c r="H52" s="84" t="str">
        <f>+G52</f>
        <v>I-02387185</v>
      </c>
      <c r="I52" s="86"/>
    </row>
    <row r="53" spans="1:9" ht="30" customHeight="1" x14ac:dyDescent="0.25">
      <c r="A53" s="56">
        <v>1</v>
      </c>
      <c r="B53" s="59" t="s">
        <v>73</v>
      </c>
      <c r="C53" s="58"/>
      <c r="D53" s="58">
        <v>315117</v>
      </c>
      <c r="E53" s="56" t="s">
        <v>51</v>
      </c>
      <c r="F53" s="56">
        <v>1</v>
      </c>
      <c r="G53" s="96"/>
      <c r="H53" s="86"/>
      <c r="I53" s="86"/>
    </row>
    <row r="54" spans="1:9" ht="30" customHeight="1" x14ac:dyDescent="0.25">
      <c r="A54" s="56"/>
      <c r="B54" s="57" t="s">
        <v>136</v>
      </c>
      <c r="C54" s="58"/>
      <c r="D54" s="58"/>
      <c r="E54" s="56"/>
      <c r="F54" s="56"/>
      <c r="G54" s="94" t="s">
        <v>137</v>
      </c>
      <c r="H54" s="84" t="str">
        <f>+G54</f>
        <v>I-02387522</v>
      </c>
      <c r="I54" s="86"/>
    </row>
    <row r="55" spans="1:9" ht="30" customHeight="1" x14ac:dyDescent="0.25">
      <c r="A55" s="56">
        <v>1</v>
      </c>
      <c r="B55" s="59" t="s">
        <v>73</v>
      </c>
      <c r="C55" s="58">
        <v>8938529045467</v>
      </c>
      <c r="D55" s="58">
        <v>315117</v>
      </c>
      <c r="E55" s="56" t="s">
        <v>51</v>
      </c>
      <c r="F55" s="56">
        <v>1</v>
      </c>
      <c r="G55" s="95"/>
      <c r="H55" s="86"/>
      <c r="I55" s="86"/>
    </row>
    <row r="56" spans="1:9" ht="30" customHeight="1" x14ac:dyDescent="0.25">
      <c r="A56" s="56">
        <v>2</v>
      </c>
      <c r="B56" s="59" t="s">
        <v>74</v>
      </c>
      <c r="C56" s="58">
        <v>8938529045443</v>
      </c>
      <c r="D56" s="58">
        <v>315116</v>
      </c>
      <c r="E56" s="56" t="s">
        <v>51</v>
      </c>
      <c r="F56" s="56">
        <v>3</v>
      </c>
      <c r="G56" s="96"/>
      <c r="H56" s="86"/>
      <c r="I56" s="86"/>
    </row>
    <row r="57" spans="1:9" ht="30" customHeight="1" x14ac:dyDescent="0.25">
      <c r="A57" s="56"/>
      <c r="B57" s="57" t="s">
        <v>138</v>
      </c>
      <c r="C57" s="58"/>
      <c r="D57" s="58"/>
      <c r="E57" s="56"/>
      <c r="F57" s="56"/>
      <c r="G57" s="94" t="s">
        <v>139</v>
      </c>
      <c r="H57" s="84" t="str">
        <f>+G57</f>
        <v>I-02385786</v>
      </c>
      <c r="I57" s="86"/>
    </row>
    <row r="58" spans="1:9" ht="30" customHeight="1" x14ac:dyDescent="0.25">
      <c r="A58" s="56">
        <v>1</v>
      </c>
      <c r="B58" s="59" t="s">
        <v>74</v>
      </c>
      <c r="C58" s="58"/>
      <c r="D58" s="58">
        <v>315116</v>
      </c>
      <c r="E58" s="56" t="s">
        <v>51</v>
      </c>
      <c r="F58" s="56">
        <v>2</v>
      </c>
      <c r="G58" s="95"/>
      <c r="H58" s="86"/>
      <c r="I58" s="86"/>
    </row>
    <row r="59" spans="1:9" ht="30" customHeight="1" x14ac:dyDescent="0.25">
      <c r="A59" s="56">
        <v>2</v>
      </c>
      <c r="B59" s="59" t="s">
        <v>73</v>
      </c>
      <c r="C59" s="58"/>
      <c r="D59" s="58">
        <v>315117</v>
      </c>
      <c r="E59" s="56" t="s">
        <v>51</v>
      </c>
      <c r="F59" s="56">
        <v>1</v>
      </c>
      <c r="G59" s="96"/>
      <c r="H59" s="86"/>
      <c r="I59" s="86"/>
    </row>
    <row r="60" spans="1:9" ht="30" customHeight="1" x14ac:dyDescent="0.25">
      <c r="A60" s="56"/>
      <c r="B60" s="57" t="s">
        <v>89</v>
      </c>
      <c r="C60" s="58"/>
      <c r="D60" s="58"/>
      <c r="E60" s="56"/>
      <c r="F60" s="56"/>
      <c r="G60" s="94" t="s">
        <v>140</v>
      </c>
      <c r="H60" s="84" t="str">
        <f>+G60</f>
        <v>I-02386252</v>
      </c>
      <c r="I60" s="86"/>
    </row>
    <row r="61" spans="1:9" ht="30" customHeight="1" x14ac:dyDescent="0.25">
      <c r="A61" s="56">
        <v>1</v>
      </c>
      <c r="B61" s="59" t="s">
        <v>74</v>
      </c>
      <c r="C61" s="58"/>
      <c r="D61" s="58">
        <v>315116</v>
      </c>
      <c r="E61" s="56" t="s">
        <v>51</v>
      </c>
      <c r="F61" s="56">
        <v>1</v>
      </c>
      <c r="G61" s="95"/>
      <c r="H61" s="86"/>
      <c r="I61" s="86"/>
    </row>
    <row r="62" spans="1:9" ht="30" customHeight="1" x14ac:dyDescent="0.25">
      <c r="A62" s="56">
        <v>2</v>
      </c>
      <c r="B62" s="59" t="s">
        <v>73</v>
      </c>
      <c r="C62" s="58"/>
      <c r="D62" s="58">
        <v>315117</v>
      </c>
      <c r="E62" s="56" t="s">
        <v>51</v>
      </c>
      <c r="F62" s="56">
        <v>1</v>
      </c>
      <c r="G62" s="96"/>
      <c r="H62" s="86"/>
      <c r="I62" s="86"/>
    </row>
    <row r="63" spans="1:9" ht="30" customHeight="1" x14ac:dyDescent="0.25">
      <c r="A63" s="56"/>
      <c r="B63" s="61" t="s">
        <v>87</v>
      </c>
      <c r="C63" s="58"/>
      <c r="D63" s="58"/>
      <c r="E63" s="56"/>
      <c r="F63" s="56"/>
      <c r="G63" s="94" t="s">
        <v>141</v>
      </c>
      <c r="H63" s="84" t="str">
        <f>+G63</f>
        <v>I-02390030</v>
      </c>
      <c r="I63" s="86"/>
    </row>
    <row r="64" spans="1:9" ht="30" customHeight="1" x14ac:dyDescent="0.25">
      <c r="A64" s="56">
        <v>1</v>
      </c>
      <c r="B64" s="59" t="s">
        <v>60</v>
      </c>
      <c r="C64" s="58"/>
      <c r="D64" s="58">
        <v>203632</v>
      </c>
      <c r="E64" s="56" t="s">
        <v>63</v>
      </c>
      <c r="F64" s="56">
        <v>3</v>
      </c>
      <c r="G64" s="96"/>
      <c r="H64" s="86"/>
      <c r="I64" s="86"/>
    </row>
    <row r="65" spans="1:9" ht="30" customHeight="1" x14ac:dyDescent="0.25">
      <c r="A65" s="56"/>
      <c r="B65" s="61" t="s">
        <v>142</v>
      </c>
      <c r="C65" s="58"/>
      <c r="D65" s="58"/>
      <c r="E65" s="56"/>
      <c r="F65" s="56"/>
      <c r="G65" s="94" t="s">
        <v>143</v>
      </c>
      <c r="H65" s="84" t="str">
        <f>+G65</f>
        <v>I-02389842</v>
      </c>
      <c r="I65" s="86"/>
    </row>
    <row r="66" spans="1:9" ht="30" customHeight="1" x14ac:dyDescent="0.25">
      <c r="A66" s="56">
        <v>1</v>
      </c>
      <c r="B66" s="59" t="s">
        <v>74</v>
      </c>
      <c r="C66" s="63"/>
      <c r="D66" s="58">
        <v>315116</v>
      </c>
      <c r="E66" s="56" t="s">
        <v>51</v>
      </c>
      <c r="F66" s="56">
        <v>4</v>
      </c>
      <c r="G66" s="95"/>
      <c r="H66" s="86"/>
      <c r="I66" s="86"/>
    </row>
    <row r="67" spans="1:9" ht="30" customHeight="1" x14ac:dyDescent="0.25">
      <c r="A67" s="56">
        <v>2</v>
      </c>
      <c r="B67" s="59" t="s">
        <v>73</v>
      </c>
      <c r="C67" s="63"/>
      <c r="D67" s="58">
        <v>315117</v>
      </c>
      <c r="E67" s="56" t="s">
        <v>51</v>
      </c>
      <c r="F67" s="56">
        <v>5</v>
      </c>
      <c r="G67" s="95"/>
      <c r="H67" s="86"/>
      <c r="I67" s="86"/>
    </row>
    <row r="68" spans="1:9" ht="30" customHeight="1" x14ac:dyDescent="0.25">
      <c r="A68" s="56">
        <v>3</v>
      </c>
      <c r="B68" s="59" t="s">
        <v>60</v>
      </c>
      <c r="C68" s="63"/>
      <c r="D68" s="58">
        <v>203632</v>
      </c>
      <c r="E68" s="56" t="s">
        <v>63</v>
      </c>
      <c r="F68" s="56">
        <v>1</v>
      </c>
      <c r="G68" s="96"/>
      <c r="H68" s="86"/>
      <c r="I68" s="86"/>
    </row>
    <row r="69" spans="1:9" ht="25.5" customHeight="1" x14ac:dyDescent="0.25">
      <c r="A69" s="48"/>
      <c r="B69" s="49" t="s">
        <v>42</v>
      </c>
      <c r="C69" s="50"/>
      <c r="D69" s="48"/>
      <c r="E69" s="48"/>
      <c r="F69" s="50">
        <f>SUM(F20:F68)</f>
        <v>83</v>
      </c>
      <c r="G69" s="51"/>
      <c r="H69" s="87"/>
      <c r="I69" s="87"/>
    </row>
    <row r="73" spans="1:9" x14ac:dyDescent="0.25">
      <c r="H73" t="s">
        <v>80</v>
      </c>
    </row>
    <row r="74" spans="1:9" x14ac:dyDescent="0.25">
      <c r="H74" t="s">
        <v>95</v>
      </c>
    </row>
    <row r="75" spans="1:9" x14ac:dyDescent="0.25">
      <c r="H75" t="s">
        <v>116</v>
      </c>
    </row>
    <row r="76" spans="1:9" x14ac:dyDescent="0.25">
      <c r="H76" t="s">
        <v>99</v>
      </c>
    </row>
    <row r="77" spans="1:9" x14ac:dyDescent="0.25">
      <c r="H77" t="s">
        <v>105</v>
      </c>
    </row>
    <row r="78" spans="1:9" x14ac:dyDescent="0.25">
      <c r="H78" t="s">
        <v>127</v>
      </c>
    </row>
    <row r="79" spans="1:9" x14ac:dyDescent="0.25">
      <c r="H79" t="s">
        <v>130</v>
      </c>
    </row>
    <row r="80" spans="1:9" x14ac:dyDescent="0.25">
      <c r="H80" t="s">
        <v>131</v>
      </c>
    </row>
    <row r="81" spans="8:8" x14ac:dyDescent="0.25">
      <c r="H81" t="s">
        <v>135</v>
      </c>
    </row>
    <row r="82" spans="8:8" x14ac:dyDescent="0.25">
      <c r="H82" t="s">
        <v>137</v>
      </c>
    </row>
    <row r="83" spans="8:8" x14ac:dyDescent="0.25">
      <c r="H83" t="s">
        <v>139</v>
      </c>
    </row>
    <row r="84" spans="8:8" x14ac:dyDescent="0.25">
      <c r="H84" t="s">
        <v>140</v>
      </c>
    </row>
    <row r="85" spans="8:8" x14ac:dyDescent="0.25">
      <c r="H85" t="s">
        <v>141</v>
      </c>
    </row>
    <row r="86" spans="8:8" x14ac:dyDescent="0.25">
      <c r="H86" t="s">
        <v>143</v>
      </c>
    </row>
    <row r="87" spans="8:8" x14ac:dyDescent="0.25">
      <c r="H87" s="15"/>
    </row>
    <row r="88" spans="8:8" x14ac:dyDescent="0.25">
      <c r="H88" s="15"/>
    </row>
    <row r="89" spans="8:8" x14ac:dyDescent="0.25">
      <c r="H89"/>
    </row>
  </sheetData>
  <autoFilter ref="A19:I69" xr:uid="{F3800E24-7112-4B80-863B-BFA73CC14AE7}"/>
  <mergeCells count="17">
    <mergeCell ref="G65:G68"/>
    <mergeCell ref="G44:G45"/>
    <mergeCell ref="G46:G49"/>
    <mergeCell ref="G50:G51"/>
    <mergeCell ref="G37:G40"/>
    <mergeCell ref="G41:G43"/>
    <mergeCell ref="G52:G53"/>
    <mergeCell ref="G54:G56"/>
    <mergeCell ref="G57:G59"/>
    <mergeCell ref="G60:G62"/>
    <mergeCell ref="G63:G64"/>
    <mergeCell ref="G29:G36"/>
    <mergeCell ref="A6:G6"/>
    <mergeCell ref="F17:F18"/>
    <mergeCell ref="G17:G18"/>
    <mergeCell ref="G20:G22"/>
    <mergeCell ref="G23:G28"/>
  </mergeCells>
  <conditionalFormatting sqref="H89:H1048576 H1:H86">
    <cfRule type="duplicateValues" dxfId="3" priority="37"/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K37"/>
  <sheetViews>
    <sheetView view="pageBreakPreview" topLeftCell="A21" zoomScale="87" zoomScaleNormal="87" zoomScaleSheetLayoutView="87" workbookViewId="0">
      <selection activeCell="J27" sqref="J27"/>
    </sheetView>
  </sheetViews>
  <sheetFormatPr defaultColWidth="9.140625" defaultRowHeight="15.75" x14ac:dyDescent="0.25"/>
  <cols>
    <col min="1" max="1" width="5.5703125" style="8" customWidth="1"/>
    <col min="2" max="2" width="49.28515625" style="8" customWidth="1"/>
    <col min="3" max="3" width="19.7109375" style="8" customWidth="1"/>
    <col min="4" max="4" width="11.28515625" style="8" hidden="1" customWidth="1"/>
    <col min="5" max="5" width="10.140625" style="8" customWidth="1"/>
    <col min="6" max="6" width="12.42578125" style="8" customWidth="1"/>
    <col min="7" max="7" width="7" style="8" customWidth="1"/>
    <col min="8" max="8" width="8" style="8" customWidth="1"/>
    <col min="9" max="9" width="11.5703125" style="8" customWidth="1"/>
    <col min="10" max="10" width="13.7109375" style="8" customWidth="1"/>
    <col min="11" max="11" width="18.7109375" style="8" customWidth="1"/>
    <col min="12" max="16384" width="9.140625" style="8"/>
  </cols>
  <sheetData>
    <row r="1" spans="1:11" ht="18" x14ac:dyDescent="0.25">
      <c r="A1" s="1" t="s">
        <v>26</v>
      </c>
      <c r="B1" s="2"/>
      <c r="C1" s="6"/>
      <c r="D1" s="6"/>
      <c r="E1" s="2"/>
      <c r="F1" s="6"/>
      <c r="G1" s="2" t="s">
        <v>1</v>
      </c>
      <c r="H1" s="6"/>
      <c r="I1" s="6"/>
      <c r="J1" s="6"/>
      <c r="K1" s="7"/>
    </row>
    <row r="2" spans="1:11" x14ac:dyDescent="0.25">
      <c r="A2" s="9"/>
      <c r="B2" s="6"/>
      <c r="C2" s="6"/>
      <c r="D2" s="6"/>
      <c r="E2" s="6"/>
      <c r="F2" s="6"/>
      <c r="G2" s="9" t="s">
        <v>2</v>
      </c>
      <c r="H2" s="110" t="s">
        <v>2</v>
      </c>
      <c r="I2" s="110"/>
      <c r="J2" s="110"/>
      <c r="K2" s="7"/>
    </row>
    <row r="3" spans="1:11" x14ac:dyDescent="0.25">
      <c r="A3" s="9"/>
      <c r="B3" s="6"/>
      <c r="C3" s="6"/>
      <c r="D3" s="6"/>
      <c r="E3" s="6"/>
      <c r="F3" s="6"/>
      <c r="G3" s="6"/>
      <c r="H3" s="110" t="s">
        <v>3</v>
      </c>
      <c r="I3" s="110"/>
      <c r="J3" s="110"/>
      <c r="K3" s="7"/>
    </row>
    <row r="4" spans="1:11" ht="18" x14ac:dyDescent="0.25">
      <c r="A4" s="111" t="s">
        <v>27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s="11" customFormat="1" ht="18" x14ac:dyDescent="0.25">
      <c r="A5" s="112" t="s">
        <v>122</v>
      </c>
      <c r="B5" s="113"/>
      <c r="C5" s="113"/>
      <c r="D5" s="113"/>
      <c r="E5" s="113"/>
      <c r="F5" s="113"/>
      <c r="G5" s="113"/>
      <c r="H5" s="3"/>
      <c r="I5" s="3"/>
      <c r="J5" s="3"/>
      <c r="K5" s="10"/>
    </row>
    <row r="6" spans="1:11" s="11" customFormat="1" ht="18" x14ac:dyDescent="0.25">
      <c r="A6" s="109" t="s">
        <v>28</v>
      </c>
      <c r="B6" s="109"/>
      <c r="C6" s="109"/>
      <c r="D6" s="109"/>
      <c r="E6" s="109"/>
      <c r="F6" s="109"/>
      <c r="G6" s="109"/>
      <c r="H6" s="3"/>
      <c r="I6" s="3"/>
      <c r="J6" s="3"/>
      <c r="K6" s="10"/>
    </row>
    <row r="7" spans="1:11" s="11" customFormat="1" ht="18" x14ac:dyDescent="0.25">
      <c r="A7" s="113" t="s">
        <v>46</v>
      </c>
      <c r="B7" s="113"/>
      <c r="C7" s="113"/>
      <c r="D7" s="113"/>
      <c r="E7" s="113"/>
      <c r="F7" s="113"/>
      <c r="G7" s="3"/>
      <c r="H7" s="3"/>
      <c r="I7" s="3"/>
      <c r="J7" s="3"/>
      <c r="K7" s="10"/>
    </row>
    <row r="8" spans="1:11" s="11" customFormat="1" ht="18" x14ac:dyDescent="0.25">
      <c r="A8" s="113" t="s">
        <v>71</v>
      </c>
      <c r="B8" s="113"/>
      <c r="C8" s="113"/>
      <c r="D8" s="113"/>
      <c r="E8" s="113"/>
      <c r="F8" s="113"/>
      <c r="G8" s="3"/>
      <c r="H8" s="3"/>
      <c r="I8" s="3"/>
      <c r="J8" s="3"/>
      <c r="K8" s="10"/>
    </row>
    <row r="9" spans="1:11" s="11" customFormat="1" ht="18" x14ac:dyDescent="0.25">
      <c r="A9" s="109" t="s">
        <v>49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0" spans="1:11" s="11" customFormat="1" ht="18" x14ac:dyDescent="0.25">
      <c r="A10" s="113" t="s">
        <v>11</v>
      </c>
      <c r="B10" s="113"/>
      <c r="C10" s="113"/>
      <c r="D10" s="5"/>
      <c r="E10" s="113"/>
      <c r="F10" s="113"/>
      <c r="G10" s="3"/>
      <c r="H10" s="3"/>
      <c r="I10" s="3"/>
      <c r="J10" s="3"/>
      <c r="K10" s="10"/>
    </row>
    <row r="11" spans="1:11" s="11" customFormat="1" ht="18" x14ac:dyDescent="0.25">
      <c r="A11" s="3" t="s">
        <v>68</v>
      </c>
      <c r="B11" s="3"/>
      <c r="C11" s="3"/>
      <c r="D11" s="3"/>
      <c r="E11" s="3"/>
      <c r="F11" s="3"/>
      <c r="G11" s="3"/>
      <c r="H11" s="3"/>
      <c r="I11" s="3"/>
      <c r="J11" s="3"/>
      <c r="K11" s="10"/>
    </row>
    <row r="12" spans="1:11" s="11" customFormat="1" ht="18" x14ac:dyDescent="0.25">
      <c r="A12" s="5" t="s">
        <v>69</v>
      </c>
      <c r="B12" s="5"/>
      <c r="C12" s="5"/>
      <c r="D12" s="5"/>
      <c r="E12" s="5"/>
      <c r="F12" s="5"/>
      <c r="G12" s="5"/>
      <c r="H12" s="3"/>
      <c r="I12" s="3"/>
      <c r="J12" s="3"/>
      <c r="K12" s="10"/>
    </row>
    <row r="13" spans="1:11" s="11" customFormat="1" ht="18" x14ac:dyDescent="0.25">
      <c r="A13" s="108" t="s">
        <v>109</v>
      </c>
      <c r="B13" s="109"/>
      <c r="C13" s="109"/>
      <c r="D13" s="109"/>
      <c r="E13" s="109"/>
      <c r="F13" s="109"/>
      <c r="G13" s="109"/>
      <c r="H13" s="3"/>
      <c r="I13" s="3"/>
      <c r="J13" s="3"/>
      <c r="K13" s="10"/>
    </row>
    <row r="14" spans="1:11" s="11" customFormat="1" ht="18" x14ac:dyDescent="0.25">
      <c r="A14" s="3" t="s">
        <v>29</v>
      </c>
      <c r="B14" s="3"/>
      <c r="C14" s="3"/>
      <c r="D14" s="3"/>
      <c r="E14" s="3"/>
      <c r="F14" s="3"/>
      <c r="G14" s="3"/>
      <c r="H14" s="3"/>
      <c r="I14" s="12">
        <f ca="1">SUM(I18:I28)</f>
        <v>246</v>
      </c>
      <c r="J14" s="3"/>
      <c r="K14" s="10"/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 x14ac:dyDescent="0.25">
      <c r="A16" s="115" t="s">
        <v>15</v>
      </c>
      <c r="B16" s="115" t="s">
        <v>30</v>
      </c>
      <c r="C16" s="115" t="s">
        <v>31</v>
      </c>
      <c r="D16" s="4"/>
      <c r="E16" s="115" t="s">
        <v>32</v>
      </c>
      <c r="F16" s="115"/>
      <c r="G16" s="115" t="s">
        <v>33</v>
      </c>
      <c r="H16" s="115" t="s">
        <v>34</v>
      </c>
      <c r="I16" s="115" t="s">
        <v>35</v>
      </c>
      <c r="J16" s="115" t="s">
        <v>36</v>
      </c>
      <c r="K16" s="116" t="s">
        <v>37</v>
      </c>
    </row>
    <row r="17" spans="1:11" x14ac:dyDescent="0.25">
      <c r="A17" s="115"/>
      <c r="B17" s="115"/>
      <c r="C17" s="115"/>
      <c r="D17" s="4"/>
      <c r="E17" s="4" t="s">
        <v>38</v>
      </c>
      <c r="F17" s="4" t="s">
        <v>39</v>
      </c>
      <c r="G17" s="115"/>
      <c r="H17" s="115"/>
      <c r="I17" s="115"/>
      <c r="J17" s="115"/>
      <c r="K17" s="116"/>
    </row>
    <row r="18" spans="1:11" ht="35.1" customHeight="1" x14ac:dyDescent="0.25">
      <c r="A18" s="67">
        <f>ROW()-17</f>
        <v>1</v>
      </c>
      <c r="B18" s="68" t="s">
        <v>59</v>
      </c>
      <c r="C18" s="69" t="s">
        <v>52</v>
      </c>
      <c r="D18" s="70">
        <v>203630</v>
      </c>
      <c r="E18" s="67"/>
      <c r="F18" s="71"/>
      <c r="G18" s="67"/>
      <c r="H18" s="67" t="s">
        <v>51</v>
      </c>
      <c r="I18" s="67">
        <f ca="1">SUMIF('CHI TIẾT'!$D$20:$F$167,'TONG HOP'!D18,'CHI TIẾT'!$F$20:$F$167)</f>
        <v>11</v>
      </c>
      <c r="J18" s="72">
        <v>73431</v>
      </c>
      <c r="K18" s="73">
        <f t="shared" ref="K18:K28" ca="1" si="0">J18*I18</f>
        <v>807741</v>
      </c>
    </row>
    <row r="19" spans="1:11" ht="35.1" customHeight="1" x14ac:dyDescent="0.25">
      <c r="A19" s="67">
        <f t="shared" ref="A19:A28" si="1">ROW()-17</f>
        <v>2</v>
      </c>
      <c r="B19" s="68" t="s">
        <v>62</v>
      </c>
      <c r="C19" s="69" t="s">
        <v>56</v>
      </c>
      <c r="D19" s="70">
        <v>203631</v>
      </c>
      <c r="E19" s="67"/>
      <c r="F19" s="71"/>
      <c r="G19" s="67"/>
      <c r="H19" s="67" t="s">
        <v>51</v>
      </c>
      <c r="I19" s="67">
        <f ca="1">SUMIF('CHI TIẾT'!$D$20:$F$167,'TONG HOP'!D19,'CHI TIẾT'!$F$20:$F$167)</f>
        <v>8</v>
      </c>
      <c r="J19" s="72">
        <v>107205</v>
      </c>
      <c r="K19" s="73">
        <f t="shared" ca="1" si="0"/>
        <v>857640</v>
      </c>
    </row>
    <row r="20" spans="1:11" ht="35.1" customHeight="1" x14ac:dyDescent="0.25">
      <c r="A20" s="67">
        <f t="shared" si="1"/>
        <v>3</v>
      </c>
      <c r="B20" s="68" t="s">
        <v>60</v>
      </c>
      <c r="C20" s="69" t="s">
        <v>54</v>
      </c>
      <c r="D20" s="70">
        <v>203632</v>
      </c>
      <c r="E20" s="67"/>
      <c r="F20" s="71"/>
      <c r="G20" s="67"/>
      <c r="H20" s="67" t="s">
        <v>51</v>
      </c>
      <c r="I20" s="67">
        <f ca="1">SUMIF('CHI TIẾT'!$D$20:$F$167,'TONG HOP'!D20,'CHI TIẾT'!$F$20:$F$167)</f>
        <v>37</v>
      </c>
      <c r="J20" s="72">
        <v>114279</v>
      </c>
      <c r="K20" s="73">
        <f t="shared" ca="1" si="0"/>
        <v>4228323</v>
      </c>
    </row>
    <row r="21" spans="1:11" ht="35.1" customHeight="1" x14ac:dyDescent="0.25">
      <c r="A21" s="67">
        <f t="shared" si="1"/>
        <v>4</v>
      </c>
      <c r="B21" s="68" t="s">
        <v>64</v>
      </c>
      <c r="C21" s="74" t="s">
        <v>65</v>
      </c>
      <c r="D21" s="70">
        <v>203634</v>
      </c>
      <c r="E21" s="67"/>
      <c r="F21" s="71"/>
      <c r="G21" s="67"/>
      <c r="H21" s="67" t="s">
        <v>51</v>
      </c>
      <c r="I21" s="67">
        <f ca="1">SUMIF('CHI TIẾT'!$D$20:$F$167,'TONG HOP'!D21,'CHI TIẾT'!$F$20:$F$167)</f>
        <v>16</v>
      </c>
      <c r="J21" s="72">
        <v>119066</v>
      </c>
      <c r="K21" s="73">
        <f t="shared" ca="1" si="0"/>
        <v>1905056</v>
      </c>
    </row>
    <row r="22" spans="1:11" ht="35.1" customHeight="1" x14ac:dyDescent="0.25">
      <c r="A22" s="67">
        <f t="shared" si="1"/>
        <v>5</v>
      </c>
      <c r="B22" s="68" t="s">
        <v>58</v>
      </c>
      <c r="C22" s="69" t="s">
        <v>55</v>
      </c>
      <c r="D22" s="70">
        <v>236665</v>
      </c>
      <c r="E22" s="67"/>
      <c r="F22" s="71"/>
      <c r="G22" s="67"/>
      <c r="H22" s="67" t="s">
        <v>51</v>
      </c>
      <c r="I22" s="67">
        <f ca="1">SUMIF('CHI TIẾT'!$D$20:$F$167,'TONG HOP'!D22,'CHI TIẾT'!$F$20:$F$167)</f>
        <v>24</v>
      </c>
      <c r="J22" s="72">
        <v>55595</v>
      </c>
      <c r="K22" s="73">
        <f t="shared" ca="1" si="0"/>
        <v>1334280</v>
      </c>
    </row>
    <row r="23" spans="1:11" ht="35.1" customHeight="1" x14ac:dyDescent="0.25">
      <c r="A23" s="67">
        <f t="shared" si="1"/>
        <v>6</v>
      </c>
      <c r="B23" s="68" t="s">
        <v>61</v>
      </c>
      <c r="C23" s="69" t="s">
        <v>53</v>
      </c>
      <c r="D23" s="70">
        <v>261126</v>
      </c>
      <c r="E23" s="67"/>
      <c r="F23" s="71"/>
      <c r="G23" s="67"/>
      <c r="H23" s="67" t="s">
        <v>51</v>
      </c>
      <c r="I23" s="67">
        <f ca="1">SUMIF('CHI TIẾT'!$D$20:$F$167,'TONG HOP'!D23,'CHI TIẾT'!$F$20:$F$167)</f>
        <v>15</v>
      </c>
      <c r="J23" s="72">
        <v>50182</v>
      </c>
      <c r="K23" s="73">
        <f t="shared" ca="1" si="0"/>
        <v>752730</v>
      </c>
    </row>
    <row r="24" spans="1:11" ht="35.1" customHeight="1" x14ac:dyDescent="0.25">
      <c r="A24" s="67">
        <f t="shared" si="1"/>
        <v>7</v>
      </c>
      <c r="B24" s="68" t="s">
        <v>66</v>
      </c>
      <c r="C24" s="74" t="s">
        <v>67</v>
      </c>
      <c r="D24" s="70">
        <v>261127</v>
      </c>
      <c r="E24" s="67"/>
      <c r="F24" s="71"/>
      <c r="G24" s="67"/>
      <c r="H24" s="67" t="s">
        <v>51</v>
      </c>
      <c r="I24" s="67">
        <f ca="1">SUMIF('CHI TIẾT'!$D$20:$F$167,'TONG HOP'!D24,'CHI TIẾT'!$F$20:$F$167)</f>
        <v>16</v>
      </c>
      <c r="J24" s="72">
        <v>46000</v>
      </c>
      <c r="K24" s="73">
        <f t="shared" ca="1" si="0"/>
        <v>736000</v>
      </c>
    </row>
    <row r="25" spans="1:11" ht="35.1" customHeight="1" x14ac:dyDescent="0.25">
      <c r="A25" s="67">
        <f t="shared" si="1"/>
        <v>8</v>
      </c>
      <c r="B25" s="68" t="s">
        <v>74</v>
      </c>
      <c r="C25" s="74" t="s">
        <v>77</v>
      </c>
      <c r="D25" s="70">
        <v>315116</v>
      </c>
      <c r="E25" s="67"/>
      <c r="F25" s="71"/>
      <c r="G25" s="67"/>
      <c r="H25" s="67" t="s">
        <v>76</v>
      </c>
      <c r="I25" s="67">
        <f ca="1">SUMIF('CHI TIẾT'!$D$20:$F$167,'TONG HOP'!D25,'CHI TIẾT'!$F$20:$F$167)</f>
        <v>56</v>
      </c>
      <c r="J25" s="72">
        <v>36750</v>
      </c>
      <c r="K25" s="73">
        <f t="shared" ca="1" si="0"/>
        <v>2058000</v>
      </c>
    </row>
    <row r="26" spans="1:11" ht="35.1" customHeight="1" x14ac:dyDescent="0.25">
      <c r="A26" s="67">
        <f t="shared" si="1"/>
        <v>9</v>
      </c>
      <c r="B26" s="68" t="s">
        <v>73</v>
      </c>
      <c r="C26" s="69" t="s">
        <v>78</v>
      </c>
      <c r="D26" s="70">
        <v>315117</v>
      </c>
      <c r="E26" s="67"/>
      <c r="F26" s="71"/>
      <c r="G26" s="67"/>
      <c r="H26" s="67" t="s">
        <v>76</v>
      </c>
      <c r="I26" s="67">
        <f ca="1">SUMIF('CHI TIẾT'!$D$20:$F$167,'TONG HOP'!D26,'CHI TIẾT'!$F$20:$F$167)</f>
        <v>59</v>
      </c>
      <c r="J26" s="72">
        <v>35389</v>
      </c>
      <c r="K26" s="73">
        <f t="shared" ca="1" si="0"/>
        <v>2087951</v>
      </c>
    </row>
    <row r="27" spans="1:11" ht="35.1" customHeight="1" x14ac:dyDescent="0.25">
      <c r="A27" s="67">
        <f t="shared" si="1"/>
        <v>10</v>
      </c>
      <c r="B27" s="68" t="s">
        <v>82</v>
      </c>
      <c r="C27" s="69" t="s">
        <v>101</v>
      </c>
      <c r="D27" s="70">
        <v>317010</v>
      </c>
      <c r="E27" s="67"/>
      <c r="F27" s="71"/>
      <c r="G27" s="67"/>
      <c r="H27" s="67" t="s">
        <v>51</v>
      </c>
      <c r="I27" s="67">
        <f ca="1">SUMIF('CHI TIẾT'!$D$20:$F$167,'TONG HOP'!D27,'CHI TIẾT'!$F$20:$F$167)</f>
        <v>3</v>
      </c>
      <c r="J27" s="72">
        <v>104615</v>
      </c>
      <c r="K27" s="73">
        <f t="shared" ca="1" si="0"/>
        <v>313845</v>
      </c>
    </row>
    <row r="28" spans="1:11" ht="35.1" customHeight="1" x14ac:dyDescent="0.25">
      <c r="A28" s="67">
        <f t="shared" si="1"/>
        <v>11</v>
      </c>
      <c r="B28" s="68" t="s">
        <v>117</v>
      </c>
      <c r="C28" s="69" t="s">
        <v>120</v>
      </c>
      <c r="D28" s="70">
        <v>317011</v>
      </c>
      <c r="E28" s="67"/>
      <c r="F28" s="71"/>
      <c r="G28" s="67"/>
      <c r="H28" s="67" t="s">
        <v>51</v>
      </c>
      <c r="I28" s="67">
        <f ca="1">SUMIF('CHI TIẾT'!$D$20:$F$167,'TONG HOP'!D28,'CHI TIẾT'!$F$20:$F$167)</f>
        <v>1</v>
      </c>
      <c r="J28" s="72">
        <v>114279</v>
      </c>
      <c r="K28" s="73">
        <f t="shared" ca="1" si="0"/>
        <v>114279</v>
      </c>
    </row>
    <row r="29" spans="1:11" ht="24" customHeight="1" x14ac:dyDescent="0.25">
      <c r="A29" s="75"/>
      <c r="B29" s="68"/>
      <c r="C29" s="75"/>
      <c r="D29" s="76"/>
      <c r="E29" s="117" t="s">
        <v>40</v>
      </c>
      <c r="F29" s="117"/>
      <c r="G29" s="75"/>
      <c r="H29" s="77"/>
      <c r="I29" s="77"/>
      <c r="J29" s="77"/>
      <c r="K29" s="73">
        <f ca="1">SUM(K18:K28)</f>
        <v>15195845</v>
      </c>
    </row>
    <row r="30" spans="1:11" ht="24" customHeight="1" x14ac:dyDescent="0.25">
      <c r="A30" s="75"/>
      <c r="B30" s="78"/>
      <c r="C30" s="75"/>
      <c r="D30" s="75"/>
      <c r="E30" s="117" t="s">
        <v>41</v>
      </c>
      <c r="F30" s="117"/>
      <c r="G30" s="75"/>
      <c r="H30" s="79"/>
      <c r="I30" s="79"/>
      <c r="J30" s="79"/>
      <c r="K30" s="79"/>
    </row>
    <row r="31" spans="1:11" ht="24" customHeight="1" x14ac:dyDescent="0.25">
      <c r="A31" s="75"/>
      <c r="B31" s="80" t="s">
        <v>57</v>
      </c>
      <c r="C31" s="75"/>
      <c r="D31" s="75"/>
      <c r="E31" s="117"/>
      <c r="F31" s="117"/>
      <c r="G31" s="75"/>
      <c r="H31" s="81"/>
      <c r="I31" s="81"/>
      <c r="J31" s="81"/>
      <c r="K31" s="81">
        <f ca="1">K29*0.08</f>
        <v>1215667.6000000001</v>
      </c>
    </row>
    <row r="32" spans="1:11" ht="24" customHeight="1" x14ac:dyDescent="0.25">
      <c r="A32" s="75"/>
      <c r="B32" s="75"/>
      <c r="C32" s="75"/>
      <c r="D32" s="75"/>
      <c r="E32" s="117" t="s">
        <v>42</v>
      </c>
      <c r="F32" s="117"/>
      <c r="G32" s="75"/>
      <c r="H32" s="77"/>
      <c r="I32" s="77"/>
      <c r="J32" s="77"/>
      <c r="K32" s="77">
        <f ca="1">K29+K31</f>
        <v>16411512.6</v>
      </c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7"/>
    </row>
    <row r="34" spans="1:11" x14ac:dyDescent="0.25">
      <c r="A34" s="6"/>
      <c r="B34" s="6" t="s">
        <v>43</v>
      </c>
      <c r="C34" s="6"/>
      <c r="D34" s="6"/>
      <c r="E34" s="6"/>
      <c r="F34" s="6"/>
      <c r="G34" s="6"/>
      <c r="H34" s="6"/>
      <c r="I34" s="6"/>
      <c r="J34" s="6"/>
      <c r="K34" s="7"/>
    </row>
    <row r="35" spans="1:11" x14ac:dyDescent="0.25">
      <c r="A35" s="6"/>
      <c r="B35" s="6" t="s">
        <v>44</v>
      </c>
      <c r="C35" s="6"/>
      <c r="D35" s="6"/>
      <c r="E35" s="6"/>
      <c r="F35" s="6"/>
      <c r="G35" s="6"/>
      <c r="H35" s="6"/>
      <c r="I35" s="6"/>
      <c r="J35" s="6"/>
      <c r="K35" s="7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7"/>
    </row>
    <row r="37" spans="1:11" s="13" customFormat="1" x14ac:dyDescent="0.25">
      <c r="A37" s="114" t="s">
        <v>75</v>
      </c>
      <c r="B37" s="110"/>
      <c r="C37" s="114" t="s">
        <v>121</v>
      </c>
      <c r="D37" s="110"/>
      <c r="E37" s="110"/>
      <c r="F37" s="110"/>
      <c r="G37" s="110" t="s">
        <v>70</v>
      </c>
      <c r="H37" s="110"/>
      <c r="I37" s="110"/>
      <c r="J37" s="110" t="s">
        <v>45</v>
      </c>
      <c r="K37" s="110"/>
    </row>
  </sheetData>
  <autoFilter ref="A16:K32" xr:uid="{00000000-0009-0000-0000-000001000000}">
    <filterColumn colId="4" showButton="0"/>
  </autoFilter>
  <sortState xmlns:xlrd2="http://schemas.microsoft.com/office/spreadsheetml/2017/richdata2" ref="B18:D26">
    <sortCondition ref="D18:D26"/>
    <sortCondition ref="C18:C26"/>
    <sortCondition ref="B18:B26"/>
  </sortState>
  <mergeCells count="27">
    <mergeCell ref="A37:B37"/>
    <mergeCell ref="C37:F37"/>
    <mergeCell ref="G37:I37"/>
    <mergeCell ref="J37:K37"/>
    <mergeCell ref="I16:I17"/>
    <mergeCell ref="J16:J17"/>
    <mergeCell ref="K16:K17"/>
    <mergeCell ref="E29:F29"/>
    <mergeCell ref="E30:F31"/>
    <mergeCell ref="E32:F32"/>
    <mergeCell ref="A16:A17"/>
    <mergeCell ref="B16:B17"/>
    <mergeCell ref="C16:C17"/>
    <mergeCell ref="E16:F16"/>
    <mergeCell ref="G16:G17"/>
    <mergeCell ref="H16:H17"/>
    <mergeCell ref="A13:G13"/>
    <mergeCell ref="H2:J2"/>
    <mergeCell ref="H3:J3"/>
    <mergeCell ref="A4:K4"/>
    <mergeCell ref="A5:G5"/>
    <mergeCell ref="A6:G6"/>
    <mergeCell ref="A7:F7"/>
    <mergeCell ref="A8:F8"/>
    <mergeCell ref="A9:K9"/>
    <mergeCell ref="A10:C10"/>
    <mergeCell ref="E10:F10"/>
  </mergeCells>
  <conditionalFormatting sqref="D1:D1048576">
    <cfRule type="duplicateValues" dxfId="2" priority="13"/>
    <cfRule type="duplicateValues" dxfId="1" priority="36"/>
  </conditionalFormatting>
  <conditionalFormatting sqref="D18:D28">
    <cfRule type="duplicateValues" dxfId="0" priority="26"/>
  </conditionalFormatting>
  <hyperlinks>
    <hyperlink ref="E39" r:id="rId1" display="8934822201333" xr:uid="{00000000-0004-0000-0100-000000000000}"/>
    <hyperlink ref="F39" r:id="rId2" display="113128" xr:uid="{00000000-0004-0000-0100-000001000000}"/>
    <hyperlink ref="E42" r:id="rId3" display="8934822201333" xr:uid="{00000000-0004-0000-0100-000002000000}"/>
    <hyperlink ref="F42" r:id="rId4" display="113128" xr:uid="{00000000-0004-0000-0100-000003000000}"/>
    <hyperlink ref="E45" r:id="rId5" display="8934822201333" xr:uid="{00000000-0004-0000-0100-000004000000}"/>
    <hyperlink ref="F45" r:id="rId6" display="113128" xr:uid="{00000000-0004-0000-0100-000005000000}"/>
    <hyperlink ref="E48" r:id="rId7" display="8934822201333" xr:uid="{00000000-0004-0000-0100-000006000000}"/>
    <hyperlink ref="F48" r:id="rId8" display="113128" xr:uid="{00000000-0004-0000-0100-000007000000}"/>
    <hyperlink ref="E51" r:id="rId9" display="8934822201333" xr:uid="{00000000-0004-0000-0100-000008000000}"/>
    <hyperlink ref="F51" r:id="rId10" display="113128" xr:uid="{00000000-0004-0000-0100-000009000000}"/>
  </hyperlinks>
  <printOptions horizontalCentered="1"/>
  <pageMargins left="0.33" right="0.25" top="0.38" bottom="0" header="0.28000000000000003" footer="0"/>
  <pageSetup scale="64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CHI TIẾT</vt:lpstr>
      <vt:lpstr>CHI TIẾT (3)</vt:lpstr>
      <vt:lpstr>CHI TIẾT (2)</vt:lpstr>
      <vt:lpstr>TONG HOP</vt:lpstr>
      <vt:lpstr>'TONG HOP'!Print_Area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Kieu Ngan</dc:creator>
  <cp:lastModifiedBy>Admin</cp:lastModifiedBy>
  <cp:lastPrinted>2026-03-19T07:12:39Z</cp:lastPrinted>
  <dcterms:created xsi:type="dcterms:W3CDTF">2018-11-30T08:27:38Z</dcterms:created>
  <dcterms:modified xsi:type="dcterms:W3CDTF">2026-08-13T03:08:20Z</dcterms:modified>
</cp:coreProperties>
</file>