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 VU\CONG NO\SATRA\SATRA TRUNG TÂM\TRẢ HÀNG\"/>
    </mc:Choice>
  </mc:AlternateContent>
  <xr:revisionPtr revIDLastSave="0" documentId="13_ncr:1_{8118D761-6FA0-414B-8DB1-44705CC6F371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HI TIẾT (2)" sheetId="3" r:id="rId1"/>
    <sheet name="CHI TIẾT" sheetId="1" r:id="rId2"/>
    <sheet name="TONG HOP" sheetId="2" r:id="rId3"/>
  </sheets>
  <definedNames>
    <definedName name="_xlnm._FilterDatabase" localSheetId="1" hidden="1">'CHI TIẾT'!$A$19:$G$144</definedName>
    <definedName name="_xlnm._FilterDatabase" localSheetId="0" hidden="1">'CHI TIẾT (2)'!$A$19:$G$145</definedName>
    <definedName name="_xlnm._FilterDatabase" localSheetId="2" hidden="1">'TONG HOP'!$A$16:$K$32</definedName>
  </definedNames>
  <calcPr calcId="191029"/>
</workbook>
</file>

<file path=xl/calcChain.xml><?xml version="1.0" encoding="utf-8"?>
<calcChain xmlns="http://schemas.openxmlformats.org/spreadsheetml/2006/main">
  <c r="H22" i="3" l="1"/>
  <c r="H23" i="3"/>
  <c r="I23" i="3" s="1"/>
  <c r="J23" i="3" s="1"/>
  <c r="K23" i="3" s="1"/>
  <c r="H24" i="3"/>
  <c r="H25" i="3"/>
  <c r="H26" i="3"/>
  <c r="H27" i="3"/>
  <c r="I27" i="3" s="1"/>
  <c r="J27" i="3" s="1"/>
  <c r="K27" i="3" s="1"/>
  <c r="H28" i="3"/>
  <c r="I28" i="3" s="1"/>
  <c r="J28" i="3" s="1"/>
  <c r="K28" i="3" s="1"/>
  <c r="H29" i="3"/>
  <c r="I29" i="3" s="1"/>
  <c r="J29" i="3" s="1"/>
  <c r="K29" i="3" s="1"/>
  <c r="H30" i="3"/>
  <c r="H31" i="3"/>
  <c r="I31" i="3" s="1"/>
  <c r="J31" i="3" s="1"/>
  <c r="K31" i="3" s="1"/>
  <c r="H32" i="3"/>
  <c r="I32" i="3" s="1"/>
  <c r="J32" i="3" s="1"/>
  <c r="K32" i="3" s="1"/>
  <c r="H33" i="3"/>
  <c r="I33" i="3" s="1"/>
  <c r="J33" i="3" s="1"/>
  <c r="K33" i="3" s="1"/>
  <c r="H34" i="3"/>
  <c r="H35" i="3"/>
  <c r="H36" i="3"/>
  <c r="H37" i="3"/>
  <c r="H38" i="3"/>
  <c r="H39" i="3"/>
  <c r="H40" i="3"/>
  <c r="H41" i="3"/>
  <c r="H42" i="3"/>
  <c r="I42" i="3" s="1"/>
  <c r="J42" i="3" s="1"/>
  <c r="K42" i="3" s="1"/>
  <c r="H43" i="3"/>
  <c r="I43" i="3" s="1"/>
  <c r="J43" i="3" s="1"/>
  <c r="K43" i="3" s="1"/>
  <c r="H44" i="3"/>
  <c r="I44" i="3" s="1"/>
  <c r="J44" i="3" s="1"/>
  <c r="K44" i="3" s="1"/>
  <c r="H45" i="3"/>
  <c r="I45" i="3" s="1"/>
  <c r="J45" i="3" s="1"/>
  <c r="K45" i="3" s="1"/>
  <c r="H46" i="3"/>
  <c r="H47" i="3"/>
  <c r="I47" i="3" s="1"/>
  <c r="J47" i="3" s="1"/>
  <c r="K47" i="3" s="1"/>
  <c r="H48" i="3"/>
  <c r="H49" i="3"/>
  <c r="I49" i="3" s="1"/>
  <c r="J49" i="3" s="1"/>
  <c r="K49" i="3" s="1"/>
  <c r="H50" i="3"/>
  <c r="H51" i="3"/>
  <c r="H52" i="3"/>
  <c r="I52" i="3" s="1"/>
  <c r="J52" i="3" s="1"/>
  <c r="K52" i="3" s="1"/>
  <c r="H53" i="3"/>
  <c r="I53" i="3" s="1"/>
  <c r="J53" i="3" s="1"/>
  <c r="K53" i="3" s="1"/>
  <c r="H54" i="3"/>
  <c r="I54" i="3" s="1"/>
  <c r="J54" i="3" s="1"/>
  <c r="K54" i="3" s="1"/>
  <c r="H55" i="3"/>
  <c r="I55" i="3" s="1"/>
  <c r="J55" i="3" s="1"/>
  <c r="K55" i="3" s="1"/>
  <c r="H56" i="3"/>
  <c r="I56" i="3" s="1"/>
  <c r="J56" i="3" s="1"/>
  <c r="K56" i="3" s="1"/>
  <c r="H57" i="3"/>
  <c r="I57" i="3" s="1"/>
  <c r="J57" i="3" s="1"/>
  <c r="K57" i="3" s="1"/>
  <c r="H58" i="3"/>
  <c r="H59" i="3"/>
  <c r="I59" i="3" s="1"/>
  <c r="J59" i="3" s="1"/>
  <c r="K59" i="3" s="1"/>
  <c r="H60" i="3"/>
  <c r="H61" i="3"/>
  <c r="H62" i="3"/>
  <c r="I62" i="3" s="1"/>
  <c r="J62" i="3" s="1"/>
  <c r="K62" i="3" s="1"/>
  <c r="H63" i="3"/>
  <c r="I63" i="3" s="1"/>
  <c r="J63" i="3" s="1"/>
  <c r="K63" i="3" s="1"/>
  <c r="H64" i="3"/>
  <c r="I64" i="3" s="1"/>
  <c r="J64" i="3" s="1"/>
  <c r="K64" i="3" s="1"/>
  <c r="H65" i="3"/>
  <c r="I65" i="3" s="1"/>
  <c r="J65" i="3" s="1"/>
  <c r="K65" i="3" s="1"/>
  <c r="H66" i="3"/>
  <c r="I66" i="3" s="1"/>
  <c r="J66" i="3" s="1"/>
  <c r="K66" i="3" s="1"/>
  <c r="H67" i="3"/>
  <c r="I67" i="3" s="1"/>
  <c r="J67" i="3" s="1"/>
  <c r="K67" i="3" s="1"/>
  <c r="H68" i="3"/>
  <c r="I68" i="3" s="1"/>
  <c r="J68" i="3" s="1"/>
  <c r="K68" i="3" s="1"/>
  <c r="H69" i="3"/>
  <c r="I69" i="3" s="1"/>
  <c r="J69" i="3" s="1"/>
  <c r="K69" i="3" s="1"/>
  <c r="H70" i="3"/>
  <c r="H71" i="3"/>
  <c r="H72" i="3"/>
  <c r="H73" i="3"/>
  <c r="H74" i="3"/>
  <c r="H75" i="3"/>
  <c r="I75" i="3" s="1"/>
  <c r="J75" i="3" s="1"/>
  <c r="K75" i="3" s="1"/>
  <c r="H76" i="3"/>
  <c r="I76" i="3" s="1"/>
  <c r="J76" i="3" s="1"/>
  <c r="K76" i="3" s="1"/>
  <c r="H77" i="3"/>
  <c r="I77" i="3" s="1"/>
  <c r="J77" i="3" s="1"/>
  <c r="K77" i="3" s="1"/>
  <c r="H78" i="3"/>
  <c r="I78" i="3" s="1"/>
  <c r="J78" i="3" s="1"/>
  <c r="K78" i="3" s="1"/>
  <c r="H79" i="3"/>
  <c r="I79" i="3" s="1"/>
  <c r="J79" i="3" s="1"/>
  <c r="K79" i="3" s="1"/>
  <c r="H80" i="3"/>
  <c r="I80" i="3" s="1"/>
  <c r="J80" i="3" s="1"/>
  <c r="K80" i="3" s="1"/>
  <c r="H81" i="3"/>
  <c r="I81" i="3" s="1"/>
  <c r="J81" i="3" s="1"/>
  <c r="K81" i="3" s="1"/>
  <c r="H82" i="3"/>
  <c r="H83" i="3"/>
  <c r="I83" i="3" s="1"/>
  <c r="J83" i="3" s="1"/>
  <c r="K83" i="3" s="1"/>
  <c r="H84" i="3"/>
  <c r="H85" i="3"/>
  <c r="H86" i="3"/>
  <c r="H87" i="3"/>
  <c r="I87" i="3" s="1"/>
  <c r="J87" i="3" s="1"/>
  <c r="K87" i="3" s="1"/>
  <c r="H88" i="3"/>
  <c r="I88" i="3" s="1"/>
  <c r="J88" i="3" s="1"/>
  <c r="K88" i="3" s="1"/>
  <c r="H89" i="3"/>
  <c r="I89" i="3" s="1"/>
  <c r="J89" i="3" s="1"/>
  <c r="K89" i="3" s="1"/>
  <c r="H90" i="3"/>
  <c r="I90" i="3" s="1"/>
  <c r="J90" i="3" s="1"/>
  <c r="K90" i="3" s="1"/>
  <c r="H91" i="3"/>
  <c r="I91" i="3" s="1"/>
  <c r="J91" i="3" s="1"/>
  <c r="K91" i="3" s="1"/>
  <c r="H92" i="3"/>
  <c r="I92" i="3" s="1"/>
  <c r="J92" i="3" s="1"/>
  <c r="K92" i="3" s="1"/>
  <c r="H93" i="3"/>
  <c r="I93" i="3" s="1"/>
  <c r="J93" i="3" s="1"/>
  <c r="K93" i="3" s="1"/>
  <c r="H94" i="3"/>
  <c r="H95" i="3"/>
  <c r="I95" i="3" s="1"/>
  <c r="J95" i="3" s="1"/>
  <c r="K95" i="3" s="1"/>
  <c r="H96" i="3"/>
  <c r="H97" i="3"/>
  <c r="H98" i="3"/>
  <c r="H99" i="3"/>
  <c r="I99" i="3" s="1"/>
  <c r="J99" i="3" s="1"/>
  <c r="K99" i="3" s="1"/>
  <c r="H100" i="3"/>
  <c r="I100" i="3" s="1"/>
  <c r="J100" i="3" s="1"/>
  <c r="K100" i="3" s="1"/>
  <c r="H101" i="3"/>
  <c r="I101" i="3" s="1"/>
  <c r="J101" i="3" s="1"/>
  <c r="K101" i="3" s="1"/>
  <c r="H102" i="3"/>
  <c r="H103" i="3"/>
  <c r="I103" i="3" s="1"/>
  <c r="J103" i="3" s="1"/>
  <c r="K103" i="3" s="1"/>
  <c r="H104" i="3"/>
  <c r="I104" i="3" s="1"/>
  <c r="J104" i="3" s="1"/>
  <c r="K104" i="3" s="1"/>
  <c r="H105" i="3"/>
  <c r="I105" i="3" s="1"/>
  <c r="J105" i="3" s="1"/>
  <c r="K105" i="3" s="1"/>
  <c r="H106" i="3"/>
  <c r="H107" i="3"/>
  <c r="H108" i="3"/>
  <c r="H109" i="3"/>
  <c r="H110" i="3"/>
  <c r="H111" i="3"/>
  <c r="H112" i="3"/>
  <c r="H113" i="3"/>
  <c r="H114" i="3"/>
  <c r="I114" i="3" s="1"/>
  <c r="J114" i="3" s="1"/>
  <c r="K114" i="3" s="1"/>
  <c r="H115" i="3"/>
  <c r="I115" i="3" s="1"/>
  <c r="J115" i="3" s="1"/>
  <c r="K115" i="3" s="1"/>
  <c r="H116" i="3"/>
  <c r="I116" i="3" s="1"/>
  <c r="J116" i="3" s="1"/>
  <c r="K116" i="3" s="1"/>
  <c r="H117" i="3"/>
  <c r="I117" i="3" s="1"/>
  <c r="J117" i="3" s="1"/>
  <c r="K117" i="3" s="1"/>
  <c r="H118" i="3"/>
  <c r="H119" i="3"/>
  <c r="I119" i="3" s="1"/>
  <c r="J119" i="3" s="1"/>
  <c r="K119" i="3" s="1"/>
  <c r="H120" i="3"/>
  <c r="H121" i="3"/>
  <c r="H122" i="3"/>
  <c r="H123" i="3"/>
  <c r="H124" i="3"/>
  <c r="I124" i="3" s="1"/>
  <c r="J124" i="3" s="1"/>
  <c r="K124" i="3" s="1"/>
  <c r="H125" i="3"/>
  <c r="I125" i="3" s="1"/>
  <c r="J125" i="3" s="1"/>
  <c r="K125" i="3" s="1"/>
  <c r="H126" i="3"/>
  <c r="I126" i="3" s="1"/>
  <c r="J126" i="3" s="1"/>
  <c r="K126" i="3" s="1"/>
  <c r="H127" i="3"/>
  <c r="I127" i="3" s="1"/>
  <c r="J127" i="3" s="1"/>
  <c r="K127" i="3" s="1"/>
  <c r="H128" i="3"/>
  <c r="I128" i="3" s="1"/>
  <c r="J128" i="3" s="1"/>
  <c r="K128" i="3" s="1"/>
  <c r="H129" i="3"/>
  <c r="I129" i="3" s="1"/>
  <c r="J129" i="3" s="1"/>
  <c r="K129" i="3" s="1"/>
  <c r="H130" i="3"/>
  <c r="H131" i="3"/>
  <c r="I131" i="3" s="1"/>
  <c r="J131" i="3" s="1"/>
  <c r="K131" i="3" s="1"/>
  <c r="H132" i="3"/>
  <c r="H133" i="3"/>
  <c r="H134" i="3"/>
  <c r="I134" i="3" s="1"/>
  <c r="J134" i="3" s="1"/>
  <c r="K134" i="3" s="1"/>
  <c r="H135" i="3"/>
  <c r="I135" i="3" s="1"/>
  <c r="J135" i="3" s="1"/>
  <c r="K135" i="3" s="1"/>
  <c r="H136" i="3"/>
  <c r="I136" i="3" s="1"/>
  <c r="J136" i="3" s="1"/>
  <c r="K136" i="3" s="1"/>
  <c r="H137" i="3"/>
  <c r="I137" i="3" s="1"/>
  <c r="J137" i="3" s="1"/>
  <c r="K137" i="3" s="1"/>
  <c r="H138" i="3"/>
  <c r="I138" i="3" s="1"/>
  <c r="J138" i="3" s="1"/>
  <c r="K138" i="3" s="1"/>
  <c r="H139" i="3"/>
  <c r="I139" i="3" s="1"/>
  <c r="J139" i="3" s="1"/>
  <c r="K139" i="3" s="1"/>
  <c r="H140" i="3"/>
  <c r="I140" i="3" s="1"/>
  <c r="J140" i="3" s="1"/>
  <c r="K140" i="3" s="1"/>
  <c r="H141" i="3"/>
  <c r="I141" i="3" s="1"/>
  <c r="J141" i="3" s="1"/>
  <c r="K141" i="3" s="1"/>
  <c r="H142" i="3"/>
  <c r="H143" i="3"/>
  <c r="H21" i="3"/>
  <c r="I22" i="3"/>
  <c r="J22" i="3" s="1"/>
  <c r="K22" i="3" s="1"/>
  <c r="I24" i="3"/>
  <c r="J24" i="3"/>
  <c r="K24" i="3"/>
  <c r="I25" i="3"/>
  <c r="J25" i="3" s="1"/>
  <c r="K25" i="3" s="1"/>
  <c r="I26" i="3"/>
  <c r="J26" i="3" s="1"/>
  <c r="K26" i="3" s="1"/>
  <c r="I30" i="3"/>
  <c r="J30" i="3"/>
  <c r="K30" i="3" s="1"/>
  <c r="I34" i="3"/>
  <c r="J34" i="3" s="1"/>
  <c r="K34" i="3" s="1"/>
  <c r="I35" i="3"/>
  <c r="J35" i="3" s="1"/>
  <c r="K35" i="3" s="1"/>
  <c r="I36" i="3"/>
  <c r="J36" i="3" s="1"/>
  <c r="K36" i="3" s="1"/>
  <c r="I37" i="3"/>
  <c r="J37" i="3" s="1"/>
  <c r="K37" i="3" s="1"/>
  <c r="I38" i="3"/>
  <c r="J38" i="3" s="1"/>
  <c r="K38" i="3" s="1"/>
  <c r="I39" i="3"/>
  <c r="J39" i="3"/>
  <c r="K39" i="3"/>
  <c r="I40" i="3"/>
  <c r="J40" i="3" s="1"/>
  <c r="K40" i="3" s="1"/>
  <c r="I41" i="3"/>
  <c r="J41" i="3" s="1"/>
  <c r="K41" i="3" s="1"/>
  <c r="I46" i="3"/>
  <c r="J46" i="3" s="1"/>
  <c r="K46" i="3" s="1"/>
  <c r="I48" i="3"/>
  <c r="J48" i="3" s="1"/>
  <c r="K48" i="3" s="1"/>
  <c r="I50" i="3"/>
  <c r="J50" i="3"/>
  <c r="K50" i="3"/>
  <c r="I51" i="3"/>
  <c r="J51" i="3"/>
  <c r="K51" i="3" s="1"/>
  <c r="I58" i="3"/>
  <c r="J58" i="3" s="1"/>
  <c r="K58" i="3" s="1"/>
  <c r="I60" i="3"/>
  <c r="J60" i="3" s="1"/>
  <c r="K60" i="3" s="1"/>
  <c r="I61" i="3"/>
  <c r="J61" i="3" s="1"/>
  <c r="K61" i="3" s="1"/>
  <c r="I70" i="3"/>
  <c r="J70" i="3" s="1"/>
  <c r="K70" i="3" s="1"/>
  <c r="I71" i="3"/>
  <c r="J71" i="3"/>
  <c r="K71" i="3"/>
  <c r="I72" i="3"/>
  <c r="J72" i="3" s="1"/>
  <c r="K72" i="3" s="1"/>
  <c r="I73" i="3"/>
  <c r="J73" i="3" s="1"/>
  <c r="K73" i="3" s="1"/>
  <c r="I74" i="3"/>
  <c r="J74" i="3" s="1"/>
  <c r="K74" i="3" s="1"/>
  <c r="I82" i="3"/>
  <c r="J82" i="3" s="1"/>
  <c r="K82" i="3" s="1"/>
  <c r="I84" i="3"/>
  <c r="J84" i="3" s="1"/>
  <c r="K84" i="3" s="1"/>
  <c r="I85" i="3"/>
  <c r="J85" i="3" s="1"/>
  <c r="K85" i="3" s="1"/>
  <c r="I86" i="3"/>
  <c r="J86" i="3" s="1"/>
  <c r="K86" i="3" s="1"/>
  <c r="I94" i="3"/>
  <c r="J94" i="3" s="1"/>
  <c r="K94" i="3" s="1"/>
  <c r="I96" i="3"/>
  <c r="J96" i="3"/>
  <c r="K96" i="3"/>
  <c r="I97" i="3"/>
  <c r="J97" i="3" s="1"/>
  <c r="K97" i="3" s="1"/>
  <c r="I98" i="3"/>
  <c r="J98" i="3" s="1"/>
  <c r="K98" i="3" s="1"/>
  <c r="I102" i="3"/>
  <c r="J102" i="3"/>
  <c r="K102" i="3" s="1"/>
  <c r="I106" i="3"/>
  <c r="J106" i="3" s="1"/>
  <c r="K106" i="3" s="1"/>
  <c r="I107" i="3"/>
  <c r="J107" i="3" s="1"/>
  <c r="K107" i="3" s="1"/>
  <c r="I108" i="3"/>
  <c r="J108" i="3" s="1"/>
  <c r="K108" i="3" s="1"/>
  <c r="I109" i="3"/>
  <c r="J109" i="3" s="1"/>
  <c r="K109" i="3" s="1"/>
  <c r="I110" i="3"/>
  <c r="J110" i="3" s="1"/>
  <c r="K110" i="3" s="1"/>
  <c r="I111" i="3"/>
  <c r="J111" i="3"/>
  <c r="K111" i="3"/>
  <c r="I112" i="3"/>
  <c r="J112" i="3" s="1"/>
  <c r="K112" i="3" s="1"/>
  <c r="I113" i="3"/>
  <c r="J113" i="3" s="1"/>
  <c r="K113" i="3" s="1"/>
  <c r="I118" i="3"/>
  <c r="J118" i="3" s="1"/>
  <c r="K118" i="3" s="1"/>
  <c r="I120" i="3"/>
  <c r="J120" i="3" s="1"/>
  <c r="K120" i="3" s="1"/>
  <c r="I121" i="3"/>
  <c r="J121" i="3" s="1"/>
  <c r="K121" i="3" s="1"/>
  <c r="I122" i="3"/>
  <c r="J122" i="3"/>
  <c r="K122" i="3"/>
  <c r="I123" i="3"/>
  <c r="J123" i="3"/>
  <c r="K123" i="3" s="1"/>
  <c r="I130" i="3"/>
  <c r="J130" i="3" s="1"/>
  <c r="K130" i="3" s="1"/>
  <c r="I132" i="3"/>
  <c r="J132" i="3" s="1"/>
  <c r="K132" i="3" s="1"/>
  <c r="I133" i="3"/>
  <c r="J133" i="3" s="1"/>
  <c r="K133" i="3" s="1"/>
  <c r="I142" i="3"/>
  <c r="J142" i="3" s="1"/>
  <c r="K142" i="3" s="1"/>
  <c r="I143" i="3"/>
  <c r="J143" i="3"/>
  <c r="K143" i="3"/>
  <c r="I21" i="3"/>
  <c r="J21" i="3" s="1"/>
  <c r="K21" i="3" s="1"/>
  <c r="K145" i="3" l="1"/>
  <c r="F144" i="3" l="1"/>
  <c r="A20" i="2" l="1"/>
  <c r="A21" i="2"/>
  <c r="A22" i="2"/>
  <c r="A23" i="2"/>
  <c r="A24" i="2"/>
  <c r="A25" i="2"/>
  <c r="A26" i="2"/>
  <c r="A27" i="2"/>
  <c r="A28" i="2"/>
  <c r="I19" i="2" l="1"/>
  <c r="K19" i="2" s="1"/>
  <c r="I20" i="2"/>
  <c r="K20" i="2" s="1"/>
  <c r="I21" i="2"/>
  <c r="K21" i="2" s="1"/>
  <c r="I22" i="2"/>
  <c r="K22" i="2" s="1"/>
  <c r="I23" i="2"/>
  <c r="K23" i="2" s="1"/>
  <c r="I24" i="2"/>
  <c r="K24" i="2" s="1"/>
  <c r="I25" i="2"/>
  <c r="K25" i="2" s="1"/>
  <c r="I26" i="2"/>
  <c r="K26" i="2" s="1"/>
  <c r="I27" i="2"/>
  <c r="K27" i="2" s="1"/>
  <c r="I28" i="2"/>
  <c r="K28" i="2" s="1"/>
  <c r="I18" i="2"/>
  <c r="K18" i="2" s="1"/>
  <c r="F144" i="1"/>
  <c r="I14" i="2" l="1"/>
  <c r="A19" i="2" l="1"/>
  <c r="A18" i="2"/>
  <c r="K29" i="2" l="1"/>
  <c r="K31" i="2" l="1"/>
  <c r="K32" i="2" s="1"/>
</calcChain>
</file>

<file path=xl/sharedStrings.xml><?xml version="1.0" encoding="utf-8"?>
<sst xmlns="http://schemas.openxmlformats.org/spreadsheetml/2006/main" count="645" uniqueCount="160">
  <si>
    <t xml:space="preserve">TRUNG TÂM ĐIỀU HÀNH  SATRAFOODS </t>
  </si>
  <si>
    <t>CỘNG HÒA XÃ HỘI CHỦ NGHĨA VIỆT NAM</t>
  </si>
  <si>
    <t>Độc lập – Tự do – Hạnh phúc</t>
  </si>
  <si>
    <t xml:space="preserve">    ----------oOo-------------</t>
  </si>
  <si>
    <t>BẢNG KÊ XUẤT TRẢ HÀNG HÓA</t>
  </si>
  <si>
    <t xml:space="preserve">Căn cứ vào: </t>
  </si>
  <si>
    <t>+</t>
  </si>
  <si>
    <t>thời hạn cận date của hàng trả;</t>
  </si>
  <si>
    <t>tình trạng bán chậm của hàng trả;</t>
  </si>
  <si>
    <t xml:space="preserve">,Cửa hàng chúng tôi đề nghị  được trả hàng cho Nhà Cung cấp của TTĐH: </t>
  </si>
  <si>
    <t xml:space="preserve">Ông (bà): </t>
  </si>
  <si>
    <t xml:space="preserve">Hai bên đồng ý giao và nhận các loại hàng hóa sau: </t>
  </si>
  <si>
    <t/>
  </si>
  <si>
    <t>Tên, nhãn hiệu, quy cách, phẩm</t>
  </si>
  <si>
    <t>STT</t>
  </si>
  <si>
    <t>chất vật tư, dụng cụ sản phẩm, hàng hóa</t>
  </si>
  <si>
    <t>Barcode</t>
  </si>
  <si>
    <t>Mã số</t>
  </si>
  <si>
    <t>Đơn vị tính</t>
  </si>
  <si>
    <t xml:space="preserve">Số tham chiếu - Phiếu Xuất kho số </t>
  </si>
  <si>
    <t>A</t>
  </si>
  <si>
    <t>B</t>
  </si>
  <si>
    <t>C</t>
  </si>
  <si>
    <t>D</t>
  </si>
  <si>
    <t>E</t>
  </si>
  <si>
    <t xml:space="preserve">TRUNG TÂM ĐIỀU HÀNH SATRAFOODS </t>
  </si>
  <si>
    <t>BIÊN BẢN XUẤT TRẢ HÀNG HÓA</t>
  </si>
  <si>
    <t>Đại diện bên giao: KHO TTĐH SATRAFOODS</t>
  </si>
  <si>
    <t>Hai bên đồng ý giao và nhận các loại hàng hóa sau:</t>
  </si>
  <si>
    <t xml:space="preserve">TÊN HÀNG </t>
  </si>
  <si>
    <t>MÃ HÀNG</t>
  </si>
  <si>
    <t>XUẤT TRẢ THEO HĐ</t>
  </si>
  <si>
    <t>SỐ PO</t>
  </si>
  <si>
    <t>ĐVT</t>
  </si>
  <si>
    <t>SỐ LƯỢNG</t>
  </si>
  <si>
    <t>ĐƠN GIÁ</t>
  </si>
  <si>
    <t>THÀNH TIỀN</t>
  </si>
  <si>
    <t xml:space="preserve">SỐ </t>
  </si>
  <si>
    <t>NGÀY</t>
  </si>
  <si>
    <t>CỘNG TIỀN HÀNG</t>
  </si>
  <si>
    <t>TIỀN THUẾ GTGT</t>
  </si>
  <si>
    <t>TỔNG CỘNG</t>
  </si>
  <si>
    <t>BẰNG CHỮ:</t>
  </si>
  <si>
    <t>Biên bản này được lập thành 02(hai) bản,mỗi bên giữ 01(một) bản.</t>
  </si>
  <si>
    <t>Đại Diện Bên Giao</t>
  </si>
  <si>
    <t>Ông (bà): NGUYỄN THỊ THU</t>
  </si>
  <si>
    <t xml:space="preserve">với các nội dung sau: </t>
  </si>
  <si>
    <t>Số lượng
yêu cầu</t>
  </si>
  <si>
    <t>Đại diện bên nhận: CÔNG TY TNHH MỘT THÀNH VIÊN THƯƠNG MẠI VÀ DỊCH VỤ NGỌC THƠM (VD-00000426)</t>
  </si>
  <si>
    <t>NHÀ CUNG CẤP: NGỌC THƠM (VD-00000426)</t>
  </si>
  <si>
    <t>TÚI</t>
  </si>
  <si>
    <t>8938508668014
ITEM: 203630</t>
  </si>
  <si>
    <t>8938529045030
ITEM: 261126</t>
  </si>
  <si>
    <t>8938508668212
ITEM: 203632</t>
  </si>
  <si>
    <t>8938508668328
ITEM: 236665</t>
  </si>
  <si>
    <t>8938508668304
ITEM: 203631</t>
  </si>
  <si>
    <t>THUẾ SUẤT 8%</t>
  </si>
  <si>
    <t>TAI HEO MUỐI 200G</t>
  </si>
  <si>
    <t>CHÂN GIÒ HEO MUỐI 300G</t>
  </si>
  <si>
    <t>GÀ MUỐI 500G</t>
  </si>
  <si>
    <t>GIÒ TAI LƯỠI XÀO 250G</t>
  </si>
  <si>
    <t>TAI HEO MUỐI 400G</t>
  </si>
  <si>
    <t>EA</t>
  </si>
  <si>
    <t>Địa chỉ: 12/14/18 Đường 49, khu phố 7, Phường Hiệp Bình, Thành phố Hồ Chí Minh,VNM</t>
  </si>
  <si>
    <t>Mã số thuế: 0309391503</t>
  </si>
  <si>
    <t>Đại Diện Bên Nhận(NCC)</t>
  </si>
  <si>
    <t>Địa chỉ: 7A/1 THÀNH THÁI, PHƯỜNG DIÊN HỒNG, TPHCM</t>
  </si>
  <si>
    <t>I-02300800</t>
  </si>
  <si>
    <t>TAI HEO SỐT THÁI 250G</t>
  </si>
  <si>
    <t>CHÂN GÀ SẢ TẮC 250G</t>
  </si>
  <si>
    <t>Phòng Kinh Doanh Tiếp Thị</t>
  </si>
  <si>
    <t>HỘP</t>
  </si>
  <si>
    <t>8938529045443
ITEM: 315116</t>
  </si>
  <si>
    <t>8938529045467
ITEM: 315117</t>
  </si>
  <si>
    <t>CHÂN GIÒ HEO MUỐI VỊ TAYAKI TÚI 450G</t>
  </si>
  <si>
    <t>8938529045832
ITEM: 317010</t>
  </si>
  <si>
    <t>GÀ MUỐI HUN CỎ XẠ HƯƠNG TÚI 500G</t>
  </si>
  <si>
    <t>8938529045795
ITEM: 317011</t>
  </si>
  <si>
    <t>Phòng Tài Chính Kế Toán</t>
  </si>
  <si>
    <t>8938529045238
ITEM: 203634</t>
  </si>
  <si>
    <t>8938529045047
ITEM: 261127</t>
  </si>
  <si>
    <t>CỬA HÀNG: NGUYỄN DUY TRINH 2 (1082)</t>
  </si>
  <si>
    <t>CỬA HÀNG: LÒ LU (1184)</t>
  </si>
  <si>
    <t>CỬA HÀNG: TRẦN NÃO (1223)</t>
  </si>
  <si>
    <t>I-02519895</t>
  </si>
  <si>
    <t>I-02518394</t>
  </si>
  <si>
    <t>CỬA HÀNG: LÊ THỊ HOA (1170)</t>
  </si>
  <si>
    <t>I-02518384</t>
  </si>
  <si>
    <t>CỬA HÀNG: TỈNH LỘ 43 (1203)</t>
  </si>
  <si>
    <t>I-02518497</t>
  </si>
  <si>
    <t>I-02520206</t>
  </si>
  <si>
    <t>CỬA HÀNG: HOÀNG HOA THÁM (1092)</t>
  </si>
  <si>
    <t>I-02521285</t>
  </si>
  <si>
    <t>CỬA HÀNG: BÙI CÔNG TRỪNG (1142)</t>
  </si>
  <si>
    <t>I-02523761</t>
  </si>
  <si>
    <t>CHÂN GIÒ HEO MUỐI 500G</t>
  </si>
  <si>
    <t>CỬA HÀNG: DƯƠNG CÔNG KHI (1147)</t>
  </si>
  <si>
    <t>I-02527695</t>
  </si>
  <si>
    <t>CỬA HÀNG: PHẠM THẾ HIỂN 3 (1101)</t>
  </si>
  <si>
    <t>I-02527817</t>
  </si>
  <si>
    <t>CỬA HÀNG: ĐƯỜNG SỐ 41 (1019)</t>
  </si>
  <si>
    <t>I-02528985</t>
  </si>
  <si>
    <t>CỬA HÀNG: CỦ CHI 1 (1052)</t>
  </si>
  <si>
    <t>I-02534811</t>
  </si>
  <si>
    <t>CỬA HÀNG: CỦ CHI 9 (1137)</t>
  </si>
  <si>
    <t>I-02534862</t>
  </si>
  <si>
    <t>CỬA HÀNG: CỦ CHI 12 (1211)</t>
  </si>
  <si>
    <t>I-02534794</t>
  </si>
  <si>
    <t>MỌC NẤM HƯƠNG 250G</t>
  </si>
  <si>
    <t>I-02535399</t>
  </si>
  <si>
    <t>CỬA HÀNG: ĐINH ĐỨC THIỆN 1 (1095)</t>
  </si>
  <si>
    <t>I-02536436</t>
  </si>
  <si>
    <t>I-02535401</t>
  </si>
  <si>
    <t>CỬA HÀNG: KHA VẠN CÂN (1011)</t>
  </si>
  <si>
    <t>I-02538171</t>
  </si>
  <si>
    <t>CỬA HÀNG: LÊ VĂN LƯƠNG 1 (1040)</t>
  </si>
  <si>
    <t>I-02497746</t>
  </si>
  <si>
    <t>I-02497665</t>
  </si>
  <si>
    <t>I-02517699</t>
  </si>
  <si>
    <t>CỬA HÀNG: TRẦN VĂN MƯỜI (1120)</t>
  </si>
  <si>
    <t>I-02498094</t>
  </si>
  <si>
    <t>CỬA HÀNG: QUANG TRUNG (1008)</t>
  </si>
  <si>
    <t>I-02498520</t>
  </si>
  <si>
    <t>I-02499067</t>
  </si>
  <si>
    <t>I-02489186</t>
  </si>
  <si>
    <t>I-02499507</t>
  </si>
  <si>
    <t>I-02496038</t>
  </si>
  <si>
    <t>CỬA HÀNG: LÊ THỊ HÀ (1114)</t>
  </si>
  <si>
    <t>I-02500628</t>
  </si>
  <si>
    <t>I-02494803</t>
  </si>
  <si>
    <t>CỬA HÀNG: NGUYỄN VĂN ĐẬU 1 (1083)</t>
  </si>
  <si>
    <t>I-02504353</t>
  </si>
  <si>
    <t>CỬA HÀNG: TÔ KÝ 1 (1068)</t>
  </si>
  <si>
    <t>I-02505432</t>
  </si>
  <si>
    <t>CỬA HÀNG: ĐƯỜNG SỐ 2 (1139)</t>
  </si>
  <si>
    <t>I-02510166</t>
  </si>
  <si>
    <t>I-02509715</t>
  </si>
  <si>
    <t>CỬA HÀNG: NGUYỄN THỊ BÚP (1189)</t>
  </si>
  <si>
    <t>I-02510337</t>
  </si>
  <si>
    <t>CỬA HÀNG: THẠCH LAM (1027)</t>
  </si>
  <si>
    <t>I-02516286</t>
  </si>
  <si>
    <t>CỬA HÀNG: LẠC LONG QUÂN 1 (1009)</t>
  </si>
  <si>
    <t>I-02515909</t>
  </si>
  <si>
    <t>I-02515969</t>
  </si>
  <si>
    <t>I-02516058</t>
  </si>
  <si>
    <t>CỬA HÀNG: HOÀNG NGỌC PHÁCH (1224)</t>
  </si>
  <si>
    <t>I-02517123</t>
  </si>
  <si>
    <t>CỬA HÀNG: THẠNH LỘC 27 (1210)</t>
  </si>
  <si>
    <t>I-02517777</t>
  </si>
  <si>
    <t>THÁNG 6.26</t>
  </si>
  <si>
    <t>Hôm nay ngày : 22.07.2026</t>
  </si>
  <si>
    <t>GỘP T6+7/2026</t>
  </si>
  <si>
    <t>Hôm nay, ngày 22 tháng 07 năm 2026, với sự chứng kiến của:</t>
  </si>
  <si>
    <t>Lý do xuất trả hàng: CẬN DATE-NCC LẤY HÀNG TẠI CH THÁNG 06+07/2026</t>
  </si>
  <si>
    <t>I-02524642</t>
  </si>
  <si>
    <t>CỬA HÀNG: NGUYỄN DUY TRINH 3 (1149)</t>
  </si>
  <si>
    <t>I-02529993</t>
  </si>
  <si>
    <t>CỬA HÀNG: QUỐC LỘ 50-2 (1164)</t>
  </si>
  <si>
    <t>THÁNG 7.26</t>
  </si>
  <si>
    <t>chưa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</si>
</sst>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?"/>
    <numFmt numFmtId="166" formatCode="_-* #,##0_-;\-* #,##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i/>
      <sz val="11"/>
      <color rgb="FFFF0000"/>
      <name val="Times New Roman"/>
      <family val="1"/>
    </font>
    <font>
      <i/>
      <sz val="13"/>
      <color rgb="FF000000"/>
      <name val="Times New Roman"/>
      <family val="1"/>
    </font>
    <font>
      <b/>
      <sz val="16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Calibri"/>
      <family val="2"/>
    </font>
    <font>
      <sz val="12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u/>
      <sz val="11"/>
      <color rgb="FFFF0000"/>
      <name val="Times New Roman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sz val="10"/>
      <name val="Arial"/>
      <family val="2"/>
    </font>
    <font>
      <sz val="12"/>
      <name val="Cambria"/>
      <family val="1"/>
    </font>
    <font>
      <sz val="14"/>
      <color theme="1"/>
      <name val="Cambria"/>
      <family val="1"/>
    </font>
    <font>
      <sz val="14"/>
      <name val="Cambria"/>
      <family val="1"/>
    </font>
    <font>
      <b/>
      <sz val="12"/>
      <color rgb="FFFF0000"/>
      <name val="Calibri"/>
      <family val="2"/>
    </font>
    <font>
      <b/>
      <sz val="10"/>
      <color theme="1"/>
      <name val="Cambria"/>
      <family val="1"/>
    </font>
    <font>
      <sz val="11"/>
      <color rgb="FF000000"/>
      <name val="Calibri"/>
      <family val="2"/>
      <scheme val="minor"/>
    </font>
    <font>
      <b/>
      <sz val="16"/>
      <color rgb="FFFF0000"/>
      <name val="Times New Roman"/>
      <family val="1"/>
    </font>
    <font>
      <sz val="11"/>
      <name val="Calibri"/>
      <family val="2"/>
    </font>
    <font>
      <b/>
      <sz val="14"/>
      <color rgb="FFFF0000"/>
      <name val="Cambria"/>
      <family val="1"/>
    </font>
    <font>
      <sz val="11"/>
      <name val="Times New Roman"/>
      <family val="1"/>
    </font>
    <font>
      <b/>
      <sz val="12"/>
      <name val="Cambria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24" fillId="0" borderId="0"/>
    <xf numFmtId="0" fontId="1" fillId="0" borderId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24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164" fontId="16" fillId="0" borderId="5" xfId="2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7" fillId="0" borderId="5" xfId="0" quotePrefix="1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3" fontId="16" fillId="0" borderId="5" xfId="0" applyNumberFormat="1" applyFont="1" applyBorder="1" applyAlignment="1">
      <alignment vertical="center"/>
    </xf>
    <xf numFmtId="0" fontId="16" fillId="0" borderId="5" xfId="0" quotePrefix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164" fontId="17" fillId="0" borderId="0" xfId="2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4" fontId="20" fillId="0" borderId="0" xfId="2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5" xfId="5" applyFont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/>
    <xf numFmtId="0" fontId="28" fillId="0" borderId="5" xfId="0" applyFont="1" applyBorder="1" applyAlignment="1">
      <alignment vertical="center"/>
    </xf>
    <xf numFmtId="1" fontId="28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" fontId="8" fillId="0" borderId="0" xfId="0" applyNumberFormat="1" applyFont="1"/>
    <xf numFmtId="0" fontId="8" fillId="0" borderId="0" xfId="0" applyFont="1"/>
    <xf numFmtId="0" fontId="22" fillId="0" borderId="0" xfId="0" applyFont="1"/>
    <xf numFmtId="0" fontId="7" fillId="0" borderId="0" xfId="0" quotePrefix="1" applyFont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1" fontId="8" fillId="0" borderId="0" xfId="0" quotePrefix="1" applyNumberFormat="1" applyFont="1"/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1" fontId="12" fillId="0" borderId="3" xfId="0" applyNumberFormat="1" applyFont="1" applyBorder="1" applyAlignment="1">
      <alignment horizontal="center" vertical="top" wrapText="1" readingOrder="1"/>
    </xf>
    <xf numFmtId="0" fontId="12" fillId="0" borderId="2" xfId="0" applyFont="1" applyBorder="1" applyAlignment="1">
      <alignment horizontal="center" vertical="top" wrapText="1" readingOrder="1"/>
    </xf>
    <xf numFmtId="0" fontId="11" fillId="0" borderId="4" xfId="0" applyFont="1" applyBorder="1" applyAlignment="1">
      <alignment horizontal="center" vertical="top" wrapText="1" readingOrder="1"/>
    </xf>
    <xf numFmtId="0" fontId="11" fillId="0" borderId="9" xfId="0" applyFont="1" applyBorder="1" applyAlignment="1">
      <alignment horizontal="center" vertical="top" wrapText="1" readingOrder="1"/>
    </xf>
    <xf numFmtId="1" fontId="11" fillId="0" borderId="4" xfId="0" applyNumberFormat="1" applyFont="1" applyBorder="1" applyAlignment="1">
      <alignment horizontal="center" vertical="top" wrapText="1" readingOrder="1"/>
    </xf>
    <xf numFmtId="0" fontId="13" fillId="0" borderId="5" xfId="0" applyFont="1" applyBorder="1" applyAlignment="1">
      <alignment horizontal="center" vertical="top" wrapText="1" readingOrder="1"/>
    </xf>
    <xf numFmtId="0" fontId="13" fillId="0" borderId="8" xfId="0" applyFont="1" applyBorder="1" applyAlignment="1">
      <alignment horizontal="center" vertical="top" wrapText="1" readingOrder="1"/>
    </xf>
    <xf numFmtId="1" fontId="13" fillId="0" borderId="5" xfId="0" applyNumberFormat="1" applyFont="1" applyBorder="1" applyAlignment="1">
      <alignment horizontal="center" vertical="top" wrapText="1" readingOrder="1"/>
    </xf>
    <xf numFmtId="0" fontId="28" fillId="0" borderId="5" xfId="0" applyFont="1" applyBorder="1" applyAlignment="1">
      <alignment horizontal="center" vertical="center"/>
    </xf>
    <xf numFmtId="0" fontId="14" fillId="0" borderId="5" xfId="10" applyFont="1" applyBorder="1" applyAlignment="1">
      <alignment horizontal="left" vertical="center" readingOrder="1"/>
    </xf>
    <xf numFmtId="0" fontId="28" fillId="0" borderId="5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5" fontId="30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1" fontId="3" fillId="0" borderId="5" xfId="0" applyNumberFormat="1" applyFont="1" applyBorder="1"/>
    <xf numFmtId="0" fontId="25" fillId="0" borderId="0" xfId="0" applyFont="1"/>
    <xf numFmtId="0" fontId="25" fillId="0" borderId="5" xfId="0" applyFont="1" applyBorder="1" applyAlignment="1">
      <alignment horizontal="center" vertical="top" wrapText="1" readingOrder="1"/>
    </xf>
    <xf numFmtId="0" fontId="14" fillId="0" borderId="5" xfId="0" applyFont="1" applyBorder="1" applyAlignment="1">
      <alignment vertical="center"/>
    </xf>
    <xf numFmtId="0" fontId="28" fillId="2" borderId="5" xfId="0" applyFont="1" applyFill="1" applyBorder="1" applyAlignment="1">
      <alignment horizontal="center" vertical="center"/>
    </xf>
    <xf numFmtId="0" fontId="14" fillId="2" borderId="5" xfId="10" applyFont="1" applyFill="1" applyBorder="1" applyAlignment="1">
      <alignment horizontal="left" vertical="center" readingOrder="1"/>
    </xf>
    <xf numFmtId="1" fontId="28" fillId="2" borderId="5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28" fillId="2" borderId="5" xfId="0" quotePrefix="1" applyFont="1" applyFill="1" applyBorder="1" applyAlignment="1">
      <alignment horizontal="left" vertical="center"/>
    </xf>
    <xf numFmtId="0" fontId="14" fillId="2" borderId="5" xfId="10" quotePrefix="1" applyFont="1" applyFill="1" applyBorder="1" applyAlignment="1">
      <alignment horizontal="left" vertical="center" readingOrder="1"/>
    </xf>
    <xf numFmtId="165" fontId="30" fillId="2" borderId="5" xfId="0" applyNumberFormat="1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vertical="center"/>
    </xf>
    <xf numFmtId="0" fontId="14" fillId="2" borderId="5" xfId="0" quotePrefix="1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 readingOrder="1"/>
    </xf>
    <xf numFmtId="1" fontId="2" fillId="3" borderId="5" xfId="0" applyNumberFormat="1" applyFont="1" applyFill="1" applyBorder="1" applyAlignment="1">
      <alignment horizontal="center" vertical="center" wrapText="1" readingOrder="1"/>
    </xf>
    <xf numFmtId="0" fontId="25" fillId="3" borderId="7" xfId="0" applyFont="1" applyFill="1" applyBorder="1" applyAlignment="1">
      <alignment horizontal="center" vertical="center" wrapText="1" readingOrder="1"/>
    </xf>
    <xf numFmtId="166" fontId="3" fillId="0" borderId="0" xfId="11" applyNumberFormat="1" applyFont="1"/>
    <xf numFmtId="43" fontId="3" fillId="0" borderId="0" xfId="0" applyNumberFormat="1" applyFont="1"/>
    <xf numFmtId="164" fontId="3" fillId="0" borderId="0" xfId="0" applyNumberFormat="1" applyFont="1"/>
    <xf numFmtId="0" fontId="31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readingOrder="1"/>
    </xf>
    <xf numFmtId="0" fontId="25" fillId="0" borderId="7" xfId="0" applyFont="1" applyBorder="1" applyAlignment="1">
      <alignment horizontal="center" vertical="center" readingOrder="1"/>
    </xf>
    <xf numFmtId="0" fontId="25" fillId="0" borderId="12" xfId="0" applyFont="1" applyBorder="1" applyAlignment="1">
      <alignment horizontal="center" vertical="center" readingOrder="1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 readingOrder="1"/>
    </xf>
    <xf numFmtId="0" fontId="25" fillId="4" borderId="12" xfId="0" applyFont="1" applyFill="1" applyBorder="1" applyAlignment="1">
      <alignment horizontal="center" vertical="center" readingOrder="1"/>
    </xf>
    <xf numFmtId="0" fontId="25" fillId="4" borderId="7" xfId="0" applyFont="1" applyFill="1" applyBorder="1" applyAlignment="1">
      <alignment horizontal="center" vertical="center" readingOrder="1"/>
    </xf>
    <xf numFmtId="0" fontId="25" fillId="4" borderId="12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 wrapText="1" readingOrder="1"/>
    </xf>
    <xf numFmtId="0" fontId="25" fillId="0" borderId="6" xfId="0" applyFont="1" applyBorder="1" applyAlignment="1">
      <alignment horizontal="center" vertical="center" wrapText="1" readingOrder="1"/>
    </xf>
    <xf numFmtId="0" fontId="25" fillId="0" borderId="7" xfId="0" applyFont="1" applyBorder="1" applyAlignment="1">
      <alignment horizontal="center" vertical="center" wrapText="1" readingOrder="1"/>
    </xf>
    <xf numFmtId="0" fontId="25" fillId="2" borderId="6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readingOrder="1"/>
    </xf>
    <xf numFmtId="0" fontId="25" fillId="2" borderId="7" xfId="0" applyFont="1" applyFill="1" applyBorder="1" applyAlignment="1">
      <alignment horizontal="center" vertical="center" readingOrder="1"/>
    </xf>
    <xf numFmtId="0" fontId="25" fillId="2" borderId="12" xfId="0" applyFont="1" applyFill="1" applyBorder="1" applyAlignment="1">
      <alignment horizontal="center" vertical="center" readingOrder="1"/>
    </xf>
    <xf numFmtId="0" fontId="15" fillId="0" borderId="0" xfId="0" quotePrefix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quotePrefix="1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3" fillId="0" borderId="5" xfId="2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</cellXfs>
  <cellStyles count="12">
    <cellStyle name="Comma" xfId="11" builtinId="3"/>
    <cellStyle name="Comma 2" xfId="2" xr:uid="{00000000-0005-0000-0000-000000000000}"/>
    <cellStyle name="Comma 3 2 3" xfId="7" xr:uid="{00000000-0005-0000-0000-000001000000}"/>
    <cellStyle name="Normal" xfId="0" builtinId="0"/>
    <cellStyle name="Normal 100" xfId="4" xr:uid="{00000000-0005-0000-0000-000003000000}"/>
    <cellStyle name="Normal 110" xfId="9" xr:uid="{00000000-0005-0000-0000-000004000000}"/>
    <cellStyle name="Normal 2" xfId="6" xr:uid="{00000000-0005-0000-0000-000005000000}"/>
    <cellStyle name="Normal 2 2 2 3" xfId="3" xr:uid="{00000000-0005-0000-0000-000006000000}"/>
    <cellStyle name="Normal 3" xfId="1" xr:uid="{00000000-0005-0000-0000-000007000000}"/>
    <cellStyle name="Normal 5 25" xfId="10" xr:uid="{00000000-0005-0000-0000-000008000000}"/>
    <cellStyle name="Normal 52" xfId="8" xr:uid="{00000000-0005-0000-0000-000009000000}"/>
    <cellStyle name="Normal 84" xfId="5" xr:uid="{00000000-0005-0000-0000-00000A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138F9B9F-2316-4F21-AB84-972521CC2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4ECE6A0E-AD7E-4734-89F1-65A591D8C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B687A94F-3046-46CC-810D-ACCA8D806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EFA95FD1-F6A4-4BB0-8A14-7431C3D56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AEF1923A-F50E-4E65-A486-30BCF14AB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DE7E1E92-8FD8-45C8-BFDE-59DB84A47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23203A70-FBA2-47E1-A5C4-65A6C6480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A42EA647-AD06-4B94-8655-82F7A6B51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6C364E58-532A-4923-BC7A-6450BB697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B76243F2-CA89-46FC-939B-4DE117460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82DA6F01-E8BA-4FA4-91DF-DB792E2F7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882BA7C8-453A-4AF0-9393-91801289F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B2B18A6F-CE9A-4649-9940-B27BB7EDE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E6C16CFF-7BE7-403C-B406-709A6A450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A82A1B93-2B5D-4A86-BF08-B56090A5D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EF19764C-CDD3-4229-8E75-6C71EFBC9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FCF73B6E-169C-49FC-8DEA-258F9C251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4B8C9D82-1DCC-431B-A053-F9F9E9478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C2B888B3-BF9A-40A4-9011-A668BA8E5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C2DF6C36-E0AC-4564-804D-E140DD4F3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FD7D1125-F41B-49C1-9304-BA7064118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60692020-A40C-45DA-9E98-A049961E1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358FBE44-A968-4BC6-89D5-586689AD7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12B5ADF2-49C7-478F-BCED-183E717BE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CF10BC0F-CF02-4AE3-B50B-4C108C248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F3A838EA-44EF-4A55-9533-B91781717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267685D0-B232-4BCB-8B7D-8A932B466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0EE5A662-3A07-490C-A13B-E4BB6B5FF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28EB4842-9F4D-46C1-A63A-0A00761F8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B3B97EE7-3E37-4CCD-BFF6-3D823FA2F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A3A6A3C4-C256-4800-BDC9-67168B4B1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660052D3-50A2-44C2-A21F-518F00B82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6DBEC2AD-CDD6-44EA-85BB-15D30D04A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1C43BA4E-3398-432B-B7C1-18A7887A3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6A24EF4F-DCFB-415B-B41B-7D99ED95F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19E9512F-7F5D-4699-86AA-BBEF7D901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D6A07116-3142-4AA6-8163-FC7C9E026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589430B7-230F-4B83-96EA-35F5D7315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4FCF12F1-D04E-4406-88C1-9A18B8F3D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A9B67087-A154-4B38-B32C-B96EDE91A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68C4E789-886C-46DC-80BF-C460AA45D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3AA33016-958A-4833-8893-F7A0CCAB5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E5D555B3-B590-4DFB-844D-4B0B051A4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5D434C27-E5E6-4D2B-BAC9-DE2CC135E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18710362-2223-4840-A29F-AE8DEBA3E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F37BB1A4-2886-453C-A8E1-103B16F41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9B7A9AED-2231-4595-9F50-015F1CB68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98CF6762-0613-49FD-88A1-DB59903CB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9A94D552-62C1-4CDE-BE34-9B0F51FFA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240B4C15-66C3-4F1D-AC99-FF12437EA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B3F6931F-6FFB-4AE6-A9D8-84A5EB06C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924A189F-2A5E-4AB0-9798-B4C5CBE8A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2FB17370-12EC-443D-A50C-6CDF91838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F9279D9B-12FD-47A7-816F-78B0C11D4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BC4D144E-B346-4818-AFD8-CF86AFF7D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947268F2-3776-48DE-BFED-ADC4E4D13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B33556C0-B2B0-49F6-B837-749F36F24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9C48CBBD-9A33-4C68-8976-0CE14CCD5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4D9BD320-DB80-44AC-96E8-602017BE4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E170422B-FD7C-43D8-94CD-0AE383C5F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2963B968-1295-4201-9064-E1EC3CFB8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AB1350C9-EF74-4068-8A13-4E4242B40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838F58E1-412D-4EDE-8725-495138E47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44AEBAE9-5C10-44BF-901B-221193BC1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9BC16148-AA7C-4343-8D3B-68F2FB238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345E103A-2553-4563-AB7A-EB18909BE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1717ACD8-3BB9-4A04-939B-41DAEB4C2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7D4C085B-7BDF-4858-999B-3C6A8A3F2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A5ED6CBE-602D-4E00-90A6-220D243FE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E0167A34-2F75-463D-B796-B57A08488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8CC09F71-C19F-4AAF-85A6-301C2291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D14EAAEA-D788-4142-8B21-79E053D0E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68869C20-DF05-4090-A0E0-0C1EEE9C6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DED0EA79-6FB6-4D53-A846-28F6DE8DC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A55A3DD5-74A6-4942-90C0-EDF7FEFA0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535188B4-7259-42AB-A346-58C8C037D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A210AAEF-8D0B-4308-BE0F-58EB00CE7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58518566-EE9D-40D7-B11E-EEFB6FCF4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ED9E31A7-CA8D-42F1-A17A-8AC9E3ACB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58123A48-6F32-4F8D-9F89-58B17638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62FCD8B7-A438-491B-B8A0-18651346C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2D27AF36-0C73-4CD0-8FE5-71739F3AB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D4469405-A495-43BB-9555-2D1CF1323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C8880683-321A-4354-B2F4-7E732EBE6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A2B97A71-2BBE-4876-B169-60748536D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F5C7DF32-81AF-407D-AD75-E00129539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453D04BC-9099-4180-8B1E-4723138C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B317A3F3-5E82-477A-8F87-B73A3AF4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066A1017-0DCA-4CCD-9C06-D2E394D8F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68E4D061-A61E-4B97-8B86-16653B455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BFAA85E0-B3FD-4B86-ADF4-6A3039281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446E63CC-F8A2-450E-88F2-7F2728475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A8C97A0D-C2A2-4FAD-A093-A54E1ED67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33549B3C-6A49-46F4-A82B-0A5373463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8ACA9AFE-C05D-43AF-8EE6-B19C1086C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153A44D8-B4AC-485B-93CE-68BAB523A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C70EA446-5FA2-4A50-866F-4FF2D2094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7E9C308D-E28B-4D77-9EE7-F6F3D50B1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43118253-D4CF-4DBF-8DF5-B42C91C7D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38437FF-387E-4DDF-9E89-6325CBE0A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7CFABBC1-46FF-46F7-9714-A653B18A6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7DAD09A1-3925-4F5F-92FE-C98A2055B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D7D98292-5C20-4FBA-9844-C2D32D177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1C9CC965-855A-464E-8EAC-657F613CB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D486A5C6-DB58-4C5D-B282-115DD7F55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13DE187B-4207-4236-9224-A6B26E65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0B06881E-8B04-4CA6-B597-17F8428A7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D4CCD0DC-7136-45CB-9EF3-C01789987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D3394E32-0605-4339-90FE-46D2703C1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BEF11558-1C12-464B-AF2A-5CE047A31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5548E46F-C0FF-43C5-A9CF-EBF41DF15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539F9DD2-4ADD-4225-B20E-6B0D953FF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09B26876-0A60-4FA2-9985-43F121570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2C8789B2-810D-4428-B2F9-CEEBD5003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9AD74C96-C3A7-45D1-9731-311A1B0E4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BD7B15FE-6C54-4F01-90F8-5EF381694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3931D6EF-210C-47B9-8093-F8F51B96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2E2F1F0B-ADF2-49DF-963A-9CFE4FFB1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3444A928-2776-4F80-A6DB-E35F8A955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B74DEFCC-E3EE-4B54-A911-892F0708D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19FAE3F3-DAC1-48B1-8BA0-2598DF45C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D24788D3-56C3-4290-B411-6A5FEED6B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85033109-6478-4B91-BE89-6CC72E4D9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79EA05D2-EC8C-4986-BF5E-1CB6AA912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A351539B-55AF-4206-BFCE-AA73043F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6FC95CAF-3227-42FB-9F7C-57006A554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44DE16E0-A573-419C-AFBF-888F4661F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60A29968-DCEC-4409-8362-56DAB6856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2FC8BD02-C867-4295-A2EE-8875D2DB1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BB00A202-BBC6-4B80-BD80-9E0E510C9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9E669D08-6A59-4F4E-BDCD-A07D38824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F18B7D48-FF4B-4F3A-AE81-5ECBD24B3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FF359ED9-15AF-46DE-93B0-33793AED1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041F00E0-26C6-41EF-ADAC-105872A04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6110DAA7-804A-4488-8CB5-94FD0DA0F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E874A5CA-EFB3-4DC3-8BEF-C8DAD7707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7419D9F2-D27C-4EC5-BC23-9934CC684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92E9BEB4-A45F-49A2-A021-484C36547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B4D29418-E58C-44EF-BA87-867DC3021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B664EA68-30CF-4506-9453-E3556938E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7B8FE62A-397D-486B-8927-D9AFFF91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66E4D62C-9188-49A4-B8DF-043C10AE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B6C34D89-4027-4043-AFA0-3E198704F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833DBC76-3DC9-4E43-A603-B1E9B9673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459070FB-D986-4896-8832-70C2AACD2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E97B7B0C-60FB-4B7D-946E-590D55FD1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5968E348-D7BC-4E00-BC59-31FAF79A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20388484-C44A-4E1E-98EE-9E8ADA221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6D4E62CA-9876-42C9-86BB-3845C03C0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50DD1EDC-7071-4055-874A-E590815DA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6E0FE967-C4B9-42A6-BB7E-A06C752E1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94642B80-B34E-43A4-82B2-35515811D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ADC4D69F-6B73-4A80-AD87-DF820BF88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DA99B740-DF74-43AE-A5B0-52D2B40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49214BC5-3EBF-4ED4-90F2-D703C1B28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88500A0C-7FAB-47DC-87A1-A54C6750B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3CDE2631-24C6-49E7-83A9-043BD34DF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B4E4CE2F-3254-4F92-A406-3D32D15B2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ED54E0AD-5C19-4D19-B1A8-085E4DF71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26030B34-4B14-4ED7-A856-8B1DE7789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216CC7E7-7477-4DE7-8932-A770DD31A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CAA73259-67BC-48FF-A595-326F00E19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B8EE5A16-E453-428D-8344-C6A77015E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57E087EA-33F5-4D53-88AD-CE283F82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00D9C3BC-3151-450B-9B73-6F5FEF4DD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09662603-B435-4D97-8966-42690063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24532E2A-0EA6-48B7-AD54-97A74501D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C9953DE7-9CBA-4ACF-B160-E66450220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B29D302B-BBEC-4778-8613-D02266042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5CAAA612-0D01-4525-865F-28484943D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7D8FAC9B-F107-4AFE-B8D5-358336C41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80D9A6AA-354C-4321-9489-706D1DF70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853124CE-D1CF-495B-9BE5-2D0F667B7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CF33208F-FB90-4D69-8E7B-080D8886B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58172A63-B941-457D-9D37-A0685E656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981E8598-870C-46CC-868C-E86F41F47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EC3911E8-A3E8-4CCC-A02E-ABBC92DC6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A6B0C11F-2616-4525-8E24-0D45ABCEC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E77D6153-BA8B-4E78-B615-51425DD48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4B26E27E-86BC-452B-93C4-A7602C6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12072180-F648-403A-8507-5A22BC736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B47BBB30-3448-46BC-8337-CAC7AE665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35EFCAD9-0F86-4D41-A3C0-76E38E2CE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F50EFF29-AD9C-42FB-962D-A2DA21EE1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989469FF-8C45-469F-9F91-BB2F6C5C5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4584821F-66A2-47A2-BC90-700E75AE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5B025E53-2ABF-4FD5-900B-1D4D4217C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64E16EE0-0A2F-4B07-B58E-1857CF574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BE3BB282-5F2D-4F00-8FDC-B0AA5F215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A702D98E-15A2-430F-BEF2-C02975C3A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14D8470D-085E-4BD6-A37F-7A27B8AB3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DBD6C991-66D7-4664-8D1E-E908CBABB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C0173034-7721-4680-AE7A-23D5072F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24BA9F3C-F9C8-4E05-8994-7B01A817F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B5166A32-94F2-48E2-9854-C98C5DF1C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8EEB59B0-4119-48C0-827C-B00E8D6F3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6FCFBF8-F556-47EC-888B-EDBFFD15E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26F2667C-FB6E-4672-AF7B-E43AC8E16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83441309-E17F-4ADA-BCA7-F27C6E027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3B1058B6-A17C-4A2C-80F3-24EA003C9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CA9F31B0-4906-4C20-ACB5-69FC69325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7D24227A-3FC1-4EDC-9891-253181BD5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CEBC9CEB-C503-43FA-9CC8-750B7E02A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24385B15-D836-48D8-9D01-2503FF3D4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E299EDB0-C865-417F-BDAC-2934F3B21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630AA1A3-69BB-49BD-9B24-DEF4A8EF2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8E0DF6BD-3F0E-4748-84CE-F37D3D67C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39E6120B-7695-4F7F-9B1B-6FA9F0915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2C595929-8716-4DF9-A06D-685E0914F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558A869D-9C64-4670-8A01-9977062C4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5140936-C3B4-479A-9CE2-0BD0A8AA7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D26A2B13-1C9B-487D-9906-5061BB7FD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4348E788-13E6-45B7-B939-1D0C8A984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F34D3EAA-8E9D-4F38-814A-9D93F57B6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F59367AF-8BE8-448B-AE2A-810EB7C3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324DC237-B45D-448B-8CA8-D7BA7705C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F20B894E-0EC4-43E0-8BBA-3191801A3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9BAD6722-21C2-4A6F-A590-774A473D7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3C2620D8-7D5C-44D7-8F2E-9D47EE68F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21FA3934-A3B2-4C33-AF15-BE55E4B25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AFC5DD6C-AD64-45BD-93C7-379650401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E2F2EF55-1C2A-4C15-8294-9D379E9B4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30F3C92A-D7DC-4F11-B78C-66460D49E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C750561F-3E09-44D8-86A6-EDFC49C7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1022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D893CE68-ED45-4F88-9BA3-2FDEE2282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77810D66-A0FC-4C66-BA3A-72370F788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7D922D2A-8D30-4047-BCF4-6C995DA23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959B58AF-D0B6-4C00-9321-2E5289CF1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828BF08B-3336-4DF9-95A5-623E48261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B0A457DE-0CFF-4AA5-9021-A64831872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7878253F-9B66-4353-B21E-A424A0D10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AC812331-E1BD-433D-8EEF-6EA30519F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062CBA7B-376C-4FE0-BB4B-ACDF055B0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53D8EA1E-1ADE-4F89-B443-37342AC84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245D77FD-C9AE-477E-83D0-F75B0D540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19E85DEC-C3FE-4E5C-816F-42D92BBA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532E737F-CA52-4CBF-9BBB-9D7D19CF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AF255234-8C84-499D-8185-681D7838B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43F1DCDD-FB70-446F-B385-AD5C88AFA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468B340E-54DA-44F3-8211-8B2C118DD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F6F4BFE5-C083-4D2A-ACD3-60DCBFD59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67C0469C-8881-4272-98E4-4FFC5BD18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1A3CC3A7-0072-430E-8FAA-8399F323F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687F9707-995E-43E7-9026-A7F2C5290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CA316588-6D34-437A-95EE-F5FB68F2E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00108737-2426-4F95-83CB-001536E27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47930FBB-D651-4441-8240-15B360033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420CDF09-49B2-4624-B78E-79E942E73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12379CAD-FFB1-4DDE-9E2A-4103EAF78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7645E1AC-92CD-4BEC-A73C-6D6A98EAD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EF353773-2D54-4CC0-8C12-490B52F80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4964A50A-ED62-4000-87DD-521C9F9B3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F294C108-90EC-4C17-AFD3-EC1EFEF13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B5AA154D-6CE5-4D74-8871-10FB2EA0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B54A9A97-E86E-4871-8601-32D206C04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91AFE5EE-2544-4E70-A479-4F8F14527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B3BFD38F-C80D-49D6-AD7A-243E60F51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AF4BB286-B053-4068-8710-235499D6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E7B2F08E-B07D-4E82-9104-C99C3FEC0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3C6438BC-4DAC-4C7A-A7E5-FC6827D12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FF86C4CD-7204-49A8-8303-9B60B507C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030CFC92-8A3B-424B-A746-76543F049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9345BAB7-D779-425F-9FC0-9098ACDFD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99004205-9F89-449D-A6B0-3083860D8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9B222139-FA2E-45EB-AFB0-9107B3A38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38A8B061-62FB-49FE-B84F-DE42552B4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02149876-9D23-4167-8DBD-7F896AA08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96072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38AA6AC9-0D2C-454C-B235-CE8347017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9E0EE7D5-A626-456B-99DF-4D8AF604A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94897675-EB5B-4725-B275-0D2521F6D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F06FE207-4428-4194-9037-F7D4C2138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F6FBBCCE-0969-401E-99B7-A77AE61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BAA8BC81-A1B1-468B-99E6-12D0BEDD9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A0A6B4C3-A0DD-4B2D-AE91-E7AD02600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A4948F54-1765-4EAA-81CD-26DB87206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6E48EC95-B01A-479A-831A-12519EF0A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BA268FC6-5D11-4AB8-9F37-7AF74A8B6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A53C9F4C-BA8D-40B2-9A99-396FA1CFB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E3A42949-7723-4732-AE51-30825BF6F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651C619B-D785-43B3-9877-19AB1DA12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D9DDD199-D8FF-486E-A4D2-34E41C59A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30B37103-1ED0-4E04-9860-8B17529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4B668695-A94A-4F1D-AB76-DC69A72FD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4BA4723D-CE8A-4F09-B2C3-BDA5E89DA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9C4B4DD1-3BCB-4BB3-972A-5F055F74F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F32E6147-30EA-4C0C-BB23-2D2D3BB1D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AD2C4FAB-4A16-478B-B07D-031833BE5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2FC3DA20-B247-4DD3-B423-361698967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24773BAF-1900-48F3-B311-7EBC41590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A12EA11E-6CC4-4EB8-89A4-CDD70AB4D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E422B272-47C5-44C2-A0E8-9D9DAAED7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31A4A3BF-4E56-4BB2-8A79-B99F7D529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AE6579E6-2652-4362-A6E6-814439604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A8CB10D8-65BB-4921-9E5D-4FE02DB6B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E13C4A98-1734-4EE9-8932-8F5986DE5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4382534A-4C11-492A-95B2-48AE0B7A1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AFA0865D-B7F6-481B-9680-5A1C80901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69CDAB7B-E0F1-4195-BAD5-91026B18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EF421B21-DE30-474A-813A-488F6D4C8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8352C6FA-998A-4282-A47B-F70DA1E38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4FA3E8B4-C550-4396-A91D-9A1A43FF1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0A92A0B4-2127-4404-BF86-4BE9B646F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D73DDFC9-42C7-40D1-8B88-CCB4E6F3A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5A13F231-5B12-45BC-8C55-8E2A83774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C19A3ADE-F1B8-4AE9-8712-9D9E37AE3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E9091048-5CA1-447B-9CC5-76BBD8D92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228AFC18-DAFA-4068-95A5-957691CDB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C7A88580-E50F-462D-B47B-7BC25CC7A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4250F2A8-4ADB-41B5-88E3-2453C5C6A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543DD784-1344-4B3B-96EA-DFCC2C672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029497" y="52615928"/>
          <a:ext cx="190158" cy="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1" cy="19015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0</xdr:rowOff>
    </xdr:from>
    <xdr:ext cx="1" cy="190158"/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2956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2</xdr:col>
      <xdr:colOff>1790700</xdr:colOff>
      <xdr:row>144</xdr:row>
      <xdr:rowOff>0</xdr:rowOff>
    </xdr:from>
    <xdr:ext cx="1" cy="190158"/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21034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5" name="Picture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1" name="Picture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3" name="Picture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6" name="Picture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1" name="Pictur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  <xdr:oneCellAnchor>
    <xdr:from>
      <xdr:col>3</xdr:col>
      <xdr:colOff>1790700</xdr:colOff>
      <xdr:row>144</xdr:row>
      <xdr:rowOff>0</xdr:rowOff>
    </xdr:from>
    <xdr:ext cx="1" cy="190158"/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43797" y="4752803"/>
          <a:ext cx="190158" cy="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enuitemdisplay://ecoresproductdetailsextended/+175+%5B2:113128%5D" TargetMode="External"/><Relationship Id="rId3" Type="http://schemas.openxmlformats.org/officeDocument/2006/relationships/hyperlink" Target="menuitemdisplay://inventitembarcode/+1213+%5B1:8934822201333%5D" TargetMode="External"/><Relationship Id="rId7" Type="http://schemas.openxmlformats.org/officeDocument/2006/relationships/hyperlink" Target="menuitemdisplay://inventitembarcode/+1213+%5B1:8934822201333%5D" TargetMode="External"/><Relationship Id="rId2" Type="http://schemas.openxmlformats.org/officeDocument/2006/relationships/hyperlink" Target="menuitemdisplay://ecoresproductdetailsextended/+175+%5B2:113128%5D" TargetMode="External"/><Relationship Id="rId1" Type="http://schemas.openxmlformats.org/officeDocument/2006/relationships/hyperlink" Target="menuitemdisplay://inventitembarcode/+1213+%5B1:8934822201333%5D" TargetMode="External"/><Relationship Id="rId6" Type="http://schemas.openxmlformats.org/officeDocument/2006/relationships/hyperlink" Target="menuitemdisplay://ecoresproductdetailsextended/+175+%5B2:113128%5D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enuitemdisplay://inventitembarcode/+1213+%5B1:8934822201333%5D" TargetMode="External"/><Relationship Id="rId10" Type="http://schemas.openxmlformats.org/officeDocument/2006/relationships/hyperlink" Target="menuitemdisplay://ecoresproductdetailsextended/+175+%5B2:113128%5D" TargetMode="External"/><Relationship Id="rId4" Type="http://schemas.openxmlformats.org/officeDocument/2006/relationships/hyperlink" Target="menuitemdisplay://ecoresproductdetailsextended/+175+%5B2:113128%5D" TargetMode="External"/><Relationship Id="rId9" Type="http://schemas.openxmlformats.org/officeDocument/2006/relationships/hyperlink" Target="menuitemdisplay://inventitembarcode/+1213+%5B1:8934822201333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6F4C6-B70E-44CF-9965-57F63662FA02}">
  <sheetPr filterMode="1">
    <tabColor rgb="FFC00000"/>
  </sheetPr>
  <dimension ref="A1:L145"/>
  <sheetViews>
    <sheetView topLeftCell="A44" workbookViewId="0">
      <selection activeCell="A40" sqref="A40:G143"/>
    </sheetView>
  </sheetViews>
  <sheetFormatPr defaultRowHeight="20.25" x14ac:dyDescent="0.3"/>
  <cols>
    <col min="1" max="1" width="5.7109375" style="29" customWidth="1"/>
    <col min="2" max="2" width="58.85546875" style="32" customWidth="1"/>
    <col min="3" max="3" width="16.28515625" style="33" customWidth="1"/>
    <col min="4" max="4" width="11" style="29" customWidth="1"/>
    <col min="5" max="5" width="9" style="29" customWidth="1"/>
    <col min="6" max="6" width="11.28515625" style="29" customWidth="1"/>
    <col min="7" max="7" width="19.85546875" style="65" customWidth="1"/>
    <col min="8" max="8" width="11.28515625" style="29" bestFit="1" customWidth="1"/>
    <col min="9" max="9" width="9.140625" style="29"/>
    <col min="10" max="10" width="10.5703125" style="29" bestFit="1" customWidth="1"/>
    <col min="11" max="11" width="11.5703125" style="29" bestFit="1" customWidth="1"/>
    <col min="12" max="16384" width="9.140625" style="29"/>
  </cols>
  <sheetData>
    <row r="1" spans="1:7" x14ac:dyDescent="0.3">
      <c r="G1" s="65" t="s">
        <v>67</v>
      </c>
    </row>
    <row r="2" spans="1:7" x14ac:dyDescent="0.3">
      <c r="A2" s="34" t="s">
        <v>0</v>
      </c>
      <c r="D2" s="34" t="s">
        <v>1</v>
      </c>
    </row>
    <row r="3" spans="1:7" x14ac:dyDescent="0.3">
      <c r="A3" s="35"/>
      <c r="D3" s="34" t="s">
        <v>2</v>
      </c>
    </row>
    <row r="4" spans="1:7" x14ac:dyDescent="0.3">
      <c r="A4" s="35"/>
      <c r="D4" s="34" t="s">
        <v>3</v>
      </c>
    </row>
    <row r="5" spans="1:7" x14ac:dyDescent="0.3">
      <c r="A5" s="36"/>
      <c r="D5" s="34"/>
    </row>
    <row r="6" spans="1:7" x14ac:dyDescent="0.25">
      <c r="A6" s="100" t="s">
        <v>4</v>
      </c>
      <c r="B6" s="100"/>
      <c r="C6" s="100"/>
      <c r="D6" s="100"/>
      <c r="E6" s="100"/>
      <c r="F6" s="100"/>
      <c r="G6" s="100"/>
    </row>
    <row r="7" spans="1:7" x14ac:dyDescent="0.3">
      <c r="A7" s="36"/>
    </row>
    <row r="8" spans="1:7" x14ac:dyDescent="0.3">
      <c r="A8" s="37" t="s">
        <v>5</v>
      </c>
      <c r="B8" s="38"/>
      <c r="C8" s="39"/>
      <c r="D8" s="40"/>
      <c r="E8" s="40"/>
      <c r="F8" s="40"/>
    </row>
    <row r="9" spans="1:7" x14ac:dyDescent="0.3">
      <c r="A9" s="42" t="s">
        <v>6</v>
      </c>
      <c r="B9" s="37" t="s">
        <v>7</v>
      </c>
      <c r="C9" s="39"/>
      <c r="D9" s="40"/>
      <c r="E9" s="40"/>
      <c r="F9" s="40"/>
    </row>
    <row r="10" spans="1:7" x14ac:dyDescent="0.3">
      <c r="A10" s="42" t="s">
        <v>6</v>
      </c>
      <c r="B10" s="37" t="s">
        <v>8</v>
      </c>
      <c r="C10" s="39"/>
      <c r="D10" s="40"/>
      <c r="E10" s="40"/>
      <c r="F10" s="40"/>
    </row>
    <row r="11" spans="1:7" x14ac:dyDescent="0.3">
      <c r="A11" s="42" t="s">
        <v>6</v>
      </c>
      <c r="B11" s="37">
        <v>1210</v>
      </c>
      <c r="C11" s="39"/>
      <c r="D11" s="40"/>
      <c r="E11" s="40"/>
      <c r="F11" s="40"/>
    </row>
    <row r="12" spans="1:7" ht="18" customHeight="1" x14ac:dyDescent="0.3">
      <c r="A12" s="42"/>
      <c r="B12" s="37"/>
      <c r="C12" s="39"/>
      <c r="D12" s="40"/>
      <c r="E12" s="40"/>
      <c r="F12" s="40"/>
    </row>
    <row r="13" spans="1:7" x14ac:dyDescent="0.3">
      <c r="A13" s="43" t="s">
        <v>150</v>
      </c>
      <c r="B13" s="38"/>
      <c r="C13" s="44" t="s">
        <v>9</v>
      </c>
      <c r="D13" s="40"/>
      <c r="E13" s="40"/>
      <c r="F13" s="40"/>
    </row>
    <row r="14" spans="1:7" x14ac:dyDescent="0.3">
      <c r="A14" s="45" t="s">
        <v>11</v>
      </c>
      <c r="B14" s="38"/>
      <c r="C14" s="39"/>
      <c r="D14" s="40"/>
      <c r="E14" s="40"/>
      <c r="F14" s="40"/>
    </row>
    <row r="15" spans="1:7" x14ac:dyDescent="0.3">
      <c r="A15" s="41" t="s">
        <v>49</v>
      </c>
      <c r="B15" s="38"/>
      <c r="C15" s="46" t="s">
        <v>46</v>
      </c>
      <c r="D15" s="40"/>
      <c r="E15" s="40" t="s">
        <v>151</v>
      </c>
      <c r="F15" s="40"/>
    </row>
    <row r="16" spans="1:7" x14ac:dyDescent="0.3">
      <c r="A16" s="45"/>
    </row>
    <row r="17" spans="1:11" ht="15.75" customHeight="1" x14ac:dyDescent="0.25">
      <c r="A17" s="47" t="s">
        <v>12</v>
      </c>
      <c r="B17" s="48" t="s">
        <v>13</v>
      </c>
      <c r="C17" s="49" t="s">
        <v>12</v>
      </c>
      <c r="D17" s="50" t="s">
        <v>12</v>
      </c>
      <c r="E17" s="50" t="s">
        <v>12</v>
      </c>
      <c r="F17" s="101" t="s">
        <v>47</v>
      </c>
      <c r="G17" s="103" t="s">
        <v>19</v>
      </c>
    </row>
    <row r="18" spans="1:11" ht="21" customHeight="1" x14ac:dyDescent="0.25">
      <c r="A18" s="51" t="s">
        <v>14</v>
      </c>
      <c r="B18" s="52" t="s">
        <v>15</v>
      </c>
      <c r="C18" s="53" t="s">
        <v>16</v>
      </c>
      <c r="D18" s="51" t="s">
        <v>17</v>
      </c>
      <c r="E18" s="51" t="s">
        <v>18</v>
      </c>
      <c r="F18" s="102"/>
      <c r="G18" s="104"/>
    </row>
    <row r="19" spans="1:11" x14ac:dyDescent="0.25">
      <c r="A19" s="54" t="s">
        <v>20</v>
      </c>
      <c r="B19" s="55" t="s">
        <v>21</v>
      </c>
      <c r="C19" s="56" t="s">
        <v>22</v>
      </c>
      <c r="D19" s="54" t="s">
        <v>23</v>
      </c>
      <c r="E19" s="54" t="s">
        <v>24</v>
      </c>
      <c r="F19" s="55"/>
      <c r="G19" s="66"/>
    </row>
    <row r="20" spans="1:11" ht="30" hidden="1" customHeight="1" x14ac:dyDescent="0.25">
      <c r="A20" s="57"/>
      <c r="B20" s="58" t="s">
        <v>83</v>
      </c>
      <c r="C20" s="31"/>
      <c r="D20" s="31"/>
      <c r="E20" s="57"/>
      <c r="F20" s="57"/>
      <c r="G20" s="93" t="s">
        <v>84</v>
      </c>
    </row>
    <row r="21" spans="1:11" ht="30" hidden="1" customHeight="1" x14ac:dyDescent="0.25">
      <c r="A21" s="57">
        <v>1</v>
      </c>
      <c r="B21" s="30" t="s">
        <v>76</v>
      </c>
      <c r="C21" s="31">
        <v>8938529045795</v>
      </c>
      <c r="D21" s="31">
        <v>317011</v>
      </c>
      <c r="E21" s="57" t="s">
        <v>50</v>
      </c>
      <c r="F21" s="57">
        <v>3</v>
      </c>
      <c r="G21" s="94"/>
      <c r="H21" s="84">
        <f>IFERROR(VLOOKUP(B21,'TONG HOP'!$B$18:$J$28,9,0),"")</f>
        <v>114279</v>
      </c>
      <c r="I21" s="84">
        <f>IFERROR(H21*F21,"")</f>
        <v>342837</v>
      </c>
      <c r="J21" s="85">
        <f>IFERROR(I21*8%,"")</f>
        <v>27426.959999999999</v>
      </c>
      <c r="K21" s="86">
        <f>IFERROR(J21+I21,"")</f>
        <v>370263.96</v>
      </c>
    </row>
    <row r="22" spans="1:11" ht="30" hidden="1" customHeight="1" x14ac:dyDescent="0.25">
      <c r="A22" s="57">
        <v>2</v>
      </c>
      <c r="B22" s="30" t="s">
        <v>74</v>
      </c>
      <c r="C22" s="31">
        <v>8938529045832</v>
      </c>
      <c r="D22" s="31">
        <v>317010</v>
      </c>
      <c r="E22" s="57" t="s">
        <v>50</v>
      </c>
      <c r="F22" s="57">
        <v>4</v>
      </c>
      <c r="G22" s="95"/>
      <c r="H22" s="84">
        <f>IFERROR(VLOOKUP(B22,'TONG HOP'!$B$18:$J$28,9,0),"")</f>
        <v>104615</v>
      </c>
      <c r="I22" s="84">
        <f t="shared" ref="I22:I85" si="0">IFERROR(H22*F22,"")</f>
        <v>418460</v>
      </c>
      <c r="J22" s="85">
        <f t="shared" ref="J22:J85" si="1">IFERROR(I22*8%,"")</f>
        <v>33476.800000000003</v>
      </c>
      <c r="K22" s="86">
        <f t="shared" ref="K22:K85" si="2">IFERROR(J22+I22,"")</f>
        <v>451936.8</v>
      </c>
    </row>
    <row r="23" spans="1:11" ht="30" hidden="1" customHeight="1" x14ac:dyDescent="0.25">
      <c r="A23" s="57"/>
      <c r="B23" s="58" t="s">
        <v>81</v>
      </c>
      <c r="C23" s="31"/>
      <c r="D23" s="31"/>
      <c r="E23" s="57"/>
      <c r="F23" s="57"/>
      <c r="G23" s="93" t="s">
        <v>85</v>
      </c>
      <c r="H23" s="84" t="str">
        <f>IFERROR(VLOOKUP(B23,'TONG HOP'!$B$18:$J$28,9,0),"")</f>
        <v/>
      </c>
      <c r="I23" s="84" t="str">
        <f t="shared" si="0"/>
        <v/>
      </c>
      <c r="J23" s="85" t="str">
        <f t="shared" si="1"/>
        <v/>
      </c>
      <c r="K23" s="86" t="str">
        <f t="shared" si="2"/>
        <v/>
      </c>
    </row>
    <row r="24" spans="1:11" ht="30" hidden="1" customHeight="1" x14ac:dyDescent="0.25">
      <c r="A24" s="60">
        <v>1</v>
      </c>
      <c r="B24" s="30" t="s">
        <v>59</v>
      </c>
      <c r="C24" s="31"/>
      <c r="D24" s="31">
        <v>203632</v>
      </c>
      <c r="E24" s="57" t="s">
        <v>62</v>
      </c>
      <c r="F24" s="57">
        <v>2</v>
      </c>
      <c r="G24" s="95"/>
      <c r="H24" s="84">
        <f>IFERROR(VLOOKUP(B24,'TONG HOP'!$B$18:$J$28,9,0),"")</f>
        <v>114279</v>
      </c>
      <c r="I24" s="84">
        <f t="shared" si="0"/>
        <v>228558</v>
      </c>
      <c r="J24" s="85">
        <f t="shared" si="1"/>
        <v>18284.64</v>
      </c>
      <c r="K24" s="86">
        <f t="shared" si="2"/>
        <v>246842.64</v>
      </c>
    </row>
    <row r="25" spans="1:11" ht="30" hidden="1" customHeight="1" x14ac:dyDescent="0.25">
      <c r="A25" s="57"/>
      <c r="B25" s="58" t="s">
        <v>86</v>
      </c>
      <c r="C25" s="31"/>
      <c r="D25" s="31"/>
      <c r="E25" s="57"/>
      <c r="F25" s="57"/>
      <c r="G25" s="93" t="s">
        <v>87</v>
      </c>
      <c r="H25" s="84" t="str">
        <f>IFERROR(VLOOKUP(B25,'TONG HOP'!$B$18:$J$28,9,0),"")</f>
        <v/>
      </c>
      <c r="I25" s="84" t="str">
        <f t="shared" si="0"/>
        <v/>
      </c>
      <c r="J25" s="85" t="str">
        <f t="shared" si="1"/>
        <v/>
      </c>
      <c r="K25" s="86" t="str">
        <f t="shared" si="2"/>
        <v/>
      </c>
    </row>
    <row r="26" spans="1:11" ht="30" hidden="1" customHeight="1" x14ac:dyDescent="0.25">
      <c r="A26" s="57">
        <v>1</v>
      </c>
      <c r="B26" s="30" t="s">
        <v>59</v>
      </c>
      <c r="C26" s="31"/>
      <c r="D26" s="31">
        <v>203632</v>
      </c>
      <c r="E26" s="57" t="s">
        <v>62</v>
      </c>
      <c r="F26" s="57">
        <v>2</v>
      </c>
      <c r="G26" s="94"/>
      <c r="H26" s="84">
        <f>IFERROR(VLOOKUP(B26,'TONG HOP'!$B$18:$J$28,9,0),"")</f>
        <v>114279</v>
      </c>
      <c r="I26" s="84">
        <f t="shared" si="0"/>
        <v>228558</v>
      </c>
      <c r="J26" s="85">
        <f t="shared" si="1"/>
        <v>18284.64</v>
      </c>
      <c r="K26" s="86">
        <f t="shared" si="2"/>
        <v>246842.64</v>
      </c>
    </row>
    <row r="27" spans="1:11" ht="30" hidden="1" customHeight="1" x14ac:dyDescent="0.25">
      <c r="A27" s="57">
        <v>2</v>
      </c>
      <c r="B27" s="30" t="s">
        <v>76</v>
      </c>
      <c r="C27" s="31">
        <v>8938529045795</v>
      </c>
      <c r="D27" s="31">
        <v>317011</v>
      </c>
      <c r="E27" s="57" t="s">
        <v>50</v>
      </c>
      <c r="F27" s="57">
        <v>2</v>
      </c>
      <c r="G27" s="94"/>
      <c r="H27" s="84">
        <f>IFERROR(VLOOKUP(B27,'TONG HOP'!$B$18:$J$28,9,0),"")</f>
        <v>114279</v>
      </c>
      <c r="I27" s="84">
        <f t="shared" si="0"/>
        <v>228558</v>
      </c>
      <c r="J27" s="85">
        <f t="shared" si="1"/>
        <v>18284.64</v>
      </c>
      <c r="K27" s="86">
        <f t="shared" si="2"/>
        <v>246842.64</v>
      </c>
    </row>
    <row r="28" spans="1:11" ht="30" hidden="1" customHeight="1" x14ac:dyDescent="0.25">
      <c r="A28" s="57">
        <v>3</v>
      </c>
      <c r="B28" s="30" t="s">
        <v>69</v>
      </c>
      <c r="C28" s="31">
        <v>8938529045443</v>
      </c>
      <c r="D28" s="31">
        <v>315116</v>
      </c>
      <c r="E28" s="57" t="s">
        <v>50</v>
      </c>
      <c r="F28" s="57">
        <v>2</v>
      </c>
      <c r="G28" s="95"/>
      <c r="H28" s="84">
        <f>IFERROR(VLOOKUP(B28,'TONG HOP'!$B$18:$J$28,9,0),"")</f>
        <v>36750</v>
      </c>
      <c r="I28" s="84">
        <f t="shared" si="0"/>
        <v>73500</v>
      </c>
      <c r="J28" s="85">
        <f t="shared" si="1"/>
        <v>5880</v>
      </c>
      <c r="K28" s="86">
        <f t="shared" si="2"/>
        <v>79380</v>
      </c>
    </row>
    <row r="29" spans="1:11" ht="30" hidden="1" customHeight="1" x14ac:dyDescent="0.25">
      <c r="A29" s="57">
        <v>1</v>
      </c>
      <c r="B29" s="30" t="s">
        <v>59</v>
      </c>
      <c r="C29" s="31"/>
      <c r="D29" s="31">
        <v>203632</v>
      </c>
      <c r="E29" s="57" t="s">
        <v>62</v>
      </c>
      <c r="F29" s="57">
        <v>2</v>
      </c>
      <c r="G29" s="93" t="s">
        <v>109</v>
      </c>
      <c r="H29" s="84">
        <f>IFERROR(VLOOKUP(B29,'TONG HOP'!$B$18:$J$28,9,0),"")</f>
        <v>114279</v>
      </c>
      <c r="I29" s="84">
        <f t="shared" si="0"/>
        <v>228558</v>
      </c>
      <c r="J29" s="85">
        <f t="shared" si="1"/>
        <v>18284.64</v>
      </c>
      <c r="K29" s="86">
        <f t="shared" si="2"/>
        <v>246842.64</v>
      </c>
    </row>
    <row r="30" spans="1:11" ht="30" hidden="1" customHeight="1" x14ac:dyDescent="0.25">
      <c r="A30" s="57">
        <v>2</v>
      </c>
      <c r="B30" s="30" t="s">
        <v>69</v>
      </c>
      <c r="C30" s="31"/>
      <c r="D30" s="31">
        <v>315116</v>
      </c>
      <c r="E30" s="57" t="s">
        <v>50</v>
      </c>
      <c r="F30" s="57">
        <v>1</v>
      </c>
      <c r="G30" s="94"/>
      <c r="H30" s="84">
        <f>IFERROR(VLOOKUP(B30,'TONG HOP'!$B$18:$J$28,9,0),"")</f>
        <v>36750</v>
      </c>
      <c r="I30" s="84">
        <f t="shared" si="0"/>
        <v>36750</v>
      </c>
      <c r="J30" s="85">
        <f t="shared" si="1"/>
        <v>2940</v>
      </c>
      <c r="K30" s="86">
        <f t="shared" si="2"/>
        <v>39690</v>
      </c>
    </row>
    <row r="31" spans="1:11" ht="30" hidden="1" customHeight="1" x14ac:dyDescent="0.25">
      <c r="A31" s="57">
        <v>3</v>
      </c>
      <c r="B31" s="30" t="s">
        <v>68</v>
      </c>
      <c r="C31" s="31"/>
      <c r="D31" s="31">
        <v>315117</v>
      </c>
      <c r="E31" s="57" t="s">
        <v>50</v>
      </c>
      <c r="F31" s="57">
        <v>2</v>
      </c>
      <c r="G31" s="95"/>
      <c r="H31" s="84">
        <f>IFERROR(VLOOKUP(B31,'TONG HOP'!$B$18:$J$28,9,0),"")</f>
        <v>35389</v>
      </c>
      <c r="I31" s="84">
        <f t="shared" si="0"/>
        <v>70778</v>
      </c>
      <c r="J31" s="85">
        <f t="shared" si="1"/>
        <v>5662.24</v>
      </c>
      <c r="K31" s="86">
        <f t="shared" si="2"/>
        <v>76440.240000000005</v>
      </c>
    </row>
    <row r="32" spans="1:11" ht="30" hidden="1" customHeight="1" x14ac:dyDescent="0.25">
      <c r="A32" s="57"/>
      <c r="B32" s="58" t="s">
        <v>88</v>
      </c>
      <c r="C32" s="31"/>
      <c r="D32" s="31"/>
      <c r="E32" s="57"/>
      <c r="F32" s="57"/>
      <c r="G32" s="93" t="s">
        <v>89</v>
      </c>
      <c r="H32" s="84" t="str">
        <f>IFERROR(VLOOKUP(B32,'TONG HOP'!$B$18:$J$28,9,0),"")</f>
        <v/>
      </c>
      <c r="I32" s="84" t="str">
        <f t="shared" si="0"/>
        <v/>
      </c>
      <c r="J32" s="85" t="str">
        <f t="shared" si="1"/>
        <v/>
      </c>
      <c r="K32" s="86" t="str">
        <f t="shared" si="2"/>
        <v/>
      </c>
    </row>
    <row r="33" spans="1:11" ht="30" hidden="1" customHeight="1" x14ac:dyDescent="0.25">
      <c r="A33" s="57">
        <v>1</v>
      </c>
      <c r="B33" s="30" t="s">
        <v>60</v>
      </c>
      <c r="C33" s="31">
        <v>8938529045030</v>
      </c>
      <c r="D33" s="31">
        <v>261126</v>
      </c>
      <c r="E33" s="57" t="s">
        <v>62</v>
      </c>
      <c r="F33" s="57">
        <v>2</v>
      </c>
      <c r="G33" s="95"/>
      <c r="H33" s="84">
        <f>IFERROR(VLOOKUP(B33,'TONG HOP'!$B$18:$J$28,9,0),"")</f>
        <v>54097</v>
      </c>
      <c r="I33" s="84">
        <f t="shared" si="0"/>
        <v>108194</v>
      </c>
      <c r="J33" s="85">
        <f t="shared" si="1"/>
        <v>8655.52</v>
      </c>
      <c r="K33" s="86">
        <f t="shared" si="2"/>
        <v>116849.52</v>
      </c>
    </row>
    <row r="34" spans="1:11" ht="30" hidden="1" customHeight="1" x14ac:dyDescent="0.25">
      <c r="A34" s="57"/>
      <c r="B34" s="58" t="s">
        <v>82</v>
      </c>
      <c r="C34" s="31"/>
      <c r="D34" s="31"/>
      <c r="E34" s="57"/>
      <c r="F34" s="57"/>
      <c r="G34" s="93" t="s">
        <v>90</v>
      </c>
      <c r="H34" s="84" t="str">
        <f>IFERROR(VLOOKUP(B34,'TONG HOP'!$B$18:$J$28,9,0),"")</f>
        <v/>
      </c>
      <c r="I34" s="84" t="str">
        <f t="shared" si="0"/>
        <v/>
      </c>
      <c r="J34" s="85" t="str">
        <f t="shared" si="1"/>
        <v/>
      </c>
      <c r="K34" s="86" t="str">
        <f t="shared" si="2"/>
        <v/>
      </c>
    </row>
    <row r="35" spans="1:11" ht="30" hidden="1" customHeight="1" x14ac:dyDescent="0.25">
      <c r="A35" s="57">
        <v>1</v>
      </c>
      <c r="B35" s="59" t="s">
        <v>59</v>
      </c>
      <c r="C35" s="31">
        <v>8938529045924</v>
      </c>
      <c r="D35" s="31">
        <v>203632</v>
      </c>
      <c r="E35" s="57" t="s">
        <v>62</v>
      </c>
      <c r="F35" s="57">
        <v>1</v>
      </c>
      <c r="G35" s="94"/>
      <c r="H35" s="84">
        <f>IFERROR(VLOOKUP(B35,'TONG HOP'!$B$18:$J$28,9,0),"")</f>
        <v>114279</v>
      </c>
      <c r="I35" s="84">
        <f t="shared" si="0"/>
        <v>114279</v>
      </c>
      <c r="J35" s="85">
        <f t="shared" si="1"/>
        <v>9142.32</v>
      </c>
      <c r="K35" s="86">
        <f t="shared" si="2"/>
        <v>123421.32</v>
      </c>
    </row>
    <row r="36" spans="1:11" ht="30" hidden="1" customHeight="1" x14ac:dyDescent="0.25">
      <c r="A36" s="57">
        <v>2</v>
      </c>
      <c r="B36" s="30" t="s">
        <v>69</v>
      </c>
      <c r="C36" s="31">
        <v>8938529045443</v>
      </c>
      <c r="D36" s="31">
        <v>315116</v>
      </c>
      <c r="E36" s="57" t="s">
        <v>50</v>
      </c>
      <c r="F36" s="57">
        <v>2</v>
      </c>
      <c r="G36" s="95"/>
      <c r="H36" s="84">
        <f>IFERROR(VLOOKUP(B36,'TONG HOP'!$B$18:$J$28,9,0),"")</f>
        <v>36750</v>
      </c>
      <c r="I36" s="84">
        <f t="shared" si="0"/>
        <v>73500</v>
      </c>
      <c r="J36" s="85">
        <f t="shared" si="1"/>
        <v>5880</v>
      </c>
      <c r="K36" s="86">
        <f t="shared" si="2"/>
        <v>79380</v>
      </c>
    </row>
    <row r="37" spans="1:11" ht="30" hidden="1" customHeight="1" x14ac:dyDescent="0.25">
      <c r="A37" s="57"/>
      <c r="B37" s="58" t="s">
        <v>91</v>
      </c>
      <c r="C37" s="31"/>
      <c r="D37" s="31"/>
      <c r="E37" s="57"/>
      <c r="F37" s="57"/>
      <c r="G37" s="93" t="s">
        <v>92</v>
      </c>
      <c r="H37" s="84" t="str">
        <f>IFERROR(VLOOKUP(B37,'TONG HOP'!$B$18:$J$28,9,0),"")</f>
        <v/>
      </c>
      <c r="I37" s="84" t="str">
        <f t="shared" si="0"/>
        <v/>
      </c>
      <c r="J37" s="85" t="str">
        <f t="shared" si="1"/>
        <v/>
      </c>
      <c r="K37" s="86" t="str">
        <f t="shared" si="2"/>
        <v/>
      </c>
    </row>
    <row r="38" spans="1:11" ht="30" hidden="1" customHeight="1" x14ac:dyDescent="0.25">
      <c r="A38" s="57">
        <v>1</v>
      </c>
      <c r="B38" s="30" t="s">
        <v>59</v>
      </c>
      <c r="C38" s="31">
        <v>8938529045924</v>
      </c>
      <c r="D38" s="31">
        <v>203632</v>
      </c>
      <c r="E38" s="57" t="s">
        <v>62</v>
      </c>
      <c r="F38" s="87">
        <v>4</v>
      </c>
      <c r="G38" s="94"/>
      <c r="H38" s="84">
        <f>IFERROR(VLOOKUP(B38,'TONG HOP'!$B$18:$J$28,9,0),"")</f>
        <v>114279</v>
      </c>
      <c r="I38" s="84">
        <f t="shared" si="0"/>
        <v>457116</v>
      </c>
      <c r="J38" s="85">
        <f t="shared" si="1"/>
        <v>36569.279999999999</v>
      </c>
      <c r="K38" s="86">
        <f t="shared" si="2"/>
        <v>493685.28</v>
      </c>
    </row>
    <row r="39" spans="1:11" ht="30" hidden="1" customHeight="1" x14ac:dyDescent="0.25">
      <c r="A39" s="57">
        <v>2</v>
      </c>
      <c r="B39" s="59" t="s">
        <v>57</v>
      </c>
      <c r="C39" s="31">
        <v>8938529045627</v>
      </c>
      <c r="D39" s="31">
        <v>236665</v>
      </c>
      <c r="E39" s="57" t="s">
        <v>62</v>
      </c>
      <c r="F39" s="87">
        <v>2</v>
      </c>
      <c r="G39" s="95"/>
      <c r="H39" s="84">
        <f>IFERROR(VLOOKUP(B39,'TONG HOP'!$B$18:$J$28,9,0),"")</f>
        <v>59932</v>
      </c>
      <c r="I39" s="84">
        <f t="shared" si="0"/>
        <v>119864</v>
      </c>
      <c r="J39" s="85">
        <f t="shared" si="1"/>
        <v>9589.1200000000008</v>
      </c>
      <c r="K39" s="86">
        <f t="shared" si="2"/>
        <v>129453.12</v>
      </c>
    </row>
    <row r="40" spans="1:11" ht="30" customHeight="1" x14ac:dyDescent="0.25">
      <c r="A40" s="57"/>
      <c r="B40" s="58" t="s">
        <v>93</v>
      </c>
      <c r="C40" s="31"/>
      <c r="D40" s="31"/>
      <c r="E40" s="57"/>
      <c r="F40" s="57"/>
      <c r="G40" s="97" t="s">
        <v>94</v>
      </c>
      <c r="H40" s="84" t="str">
        <f>IFERROR(VLOOKUP(B40,'TONG HOP'!$B$18:$J$28,9,0),"")</f>
        <v/>
      </c>
      <c r="I40" s="84" t="str">
        <f t="shared" si="0"/>
        <v/>
      </c>
      <c r="J40" s="85" t="str">
        <f t="shared" si="1"/>
        <v/>
      </c>
      <c r="K40" s="86" t="str">
        <f t="shared" si="2"/>
        <v/>
      </c>
    </row>
    <row r="41" spans="1:11" ht="30" customHeight="1" x14ac:dyDescent="0.25">
      <c r="A41" s="57">
        <v>1</v>
      </c>
      <c r="B41" s="59" t="s">
        <v>61</v>
      </c>
      <c r="C41" s="31">
        <v>8938529045634</v>
      </c>
      <c r="D41" s="31">
        <v>203631</v>
      </c>
      <c r="E41" s="57" t="s">
        <v>62</v>
      </c>
      <c r="F41" s="57">
        <v>2</v>
      </c>
      <c r="G41" s="98"/>
      <c r="H41" s="84">
        <f>IFERROR(VLOOKUP(B41,'TONG HOP'!$B$18:$J$28,9,0),"")</f>
        <v>115567</v>
      </c>
      <c r="I41" s="84">
        <f t="shared" si="0"/>
        <v>231134</v>
      </c>
      <c r="J41" s="85">
        <f t="shared" si="1"/>
        <v>18490.72</v>
      </c>
      <c r="K41" s="86">
        <f t="shared" si="2"/>
        <v>249624.72</v>
      </c>
    </row>
    <row r="42" spans="1:11" ht="30" customHeight="1" x14ac:dyDescent="0.25">
      <c r="A42" s="57">
        <v>2</v>
      </c>
      <c r="B42" s="59" t="s">
        <v>95</v>
      </c>
      <c r="C42" s="31">
        <v>8938529045238</v>
      </c>
      <c r="D42" s="31">
        <v>203634</v>
      </c>
      <c r="E42" s="57" t="s">
        <v>62</v>
      </c>
      <c r="F42" s="57">
        <v>1</v>
      </c>
      <c r="G42" s="98"/>
      <c r="H42" s="84">
        <f>IFERROR(VLOOKUP(B42,'TONG HOP'!$B$18:$J$28,9,0),"")</f>
        <v>123686</v>
      </c>
      <c r="I42" s="84">
        <f t="shared" si="0"/>
        <v>123686</v>
      </c>
      <c r="J42" s="85">
        <f t="shared" si="1"/>
        <v>9894.880000000001</v>
      </c>
      <c r="K42" s="86">
        <f t="shared" si="2"/>
        <v>133580.88</v>
      </c>
    </row>
    <row r="43" spans="1:11" ht="30" customHeight="1" x14ac:dyDescent="0.25">
      <c r="A43" s="57">
        <v>3</v>
      </c>
      <c r="B43" s="59" t="s">
        <v>60</v>
      </c>
      <c r="C43" s="31">
        <v>8938529045030</v>
      </c>
      <c r="D43" s="31">
        <v>261126</v>
      </c>
      <c r="E43" s="57" t="s">
        <v>62</v>
      </c>
      <c r="F43" s="57">
        <v>1</v>
      </c>
      <c r="G43" s="98"/>
      <c r="H43" s="84">
        <f>IFERROR(VLOOKUP(B43,'TONG HOP'!$B$18:$J$28,9,0),"")</f>
        <v>54097</v>
      </c>
      <c r="I43" s="84">
        <f t="shared" si="0"/>
        <v>54097</v>
      </c>
      <c r="J43" s="85">
        <f t="shared" si="1"/>
        <v>4327.76</v>
      </c>
      <c r="K43" s="86">
        <f t="shared" si="2"/>
        <v>58424.76</v>
      </c>
    </row>
    <row r="44" spans="1:11" ht="30" customHeight="1" x14ac:dyDescent="0.25">
      <c r="A44" s="57">
        <v>4</v>
      </c>
      <c r="B44" s="59" t="s">
        <v>69</v>
      </c>
      <c r="C44" s="31">
        <v>8938529045443</v>
      </c>
      <c r="D44" s="31">
        <v>315116</v>
      </c>
      <c r="E44" s="57" t="s">
        <v>50</v>
      </c>
      <c r="F44" s="57">
        <v>4</v>
      </c>
      <c r="G44" s="99"/>
      <c r="H44" s="84">
        <f>IFERROR(VLOOKUP(B44,'TONG HOP'!$B$18:$J$28,9,0),"")</f>
        <v>36750</v>
      </c>
      <c r="I44" s="84">
        <f t="shared" si="0"/>
        <v>147000</v>
      </c>
      <c r="J44" s="85">
        <f t="shared" si="1"/>
        <v>11760</v>
      </c>
      <c r="K44" s="86">
        <f t="shared" si="2"/>
        <v>158760</v>
      </c>
    </row>
    <row r="45" spans="1:11" ht="30" hidden="1" customHeight="1" x14ac:dyDescent="0.25">
      <c r="A45" s="57"/>
      <c r="B45" s="58" t="s">
        <v>96</v>
      </c>
      <c r="C45" s="31"/>
      <c r="D45" s="31"/>
      <c r="E45" s="57"/>
      <c r="F45" s="57"/>
      <c r="G45" s="91" t="s">
        <v>97</v>
      </c>
      <c r="H45" s="84" t="str">
        <f>IFERROR(VLOOKUP(B45,'TONG HOP'!$B$18:$J$28,9,0),"")</f>
        <v/>
      </c>
      <c r="I45" s="84" t="str">
        <f t="shared" si="0"/>
        <v/>
      </c>
      <c r="J45" s="85" t="str">
        <f t="shared" si="1"/>
        <v/>
      </c>
      <c r="K45" s="86" t="str">
        <f t="shared" si="2"/>
        <v/>
      </c>
    </row>
    <row r="46" spans="1:11" ht="30" hidden="1" customHeight="1" x14ac:dyDescent="0.25">
      <c r="A46" s="57">
        <v>1</v>
      </c>
      <c r="B46" s="59" t="s">
        <v>60</v>
      </c>
      <c r="C46" s="31">
        <v>8938529045030</v>
      </c>
      <c r="D46" s="31">
        <v>261126</v>
      </c>
      <c r="E46" s="57" t="s">
        <v>62</v>
      </c>
      <c r="F46" s="57">
        <v>2</v>
      </c>
      <c r="G46" s="92"/>
      <c r="H46" s="84">
        <f>IFERROR(VLOOKUP(B46,'TONG HOP'!$B$18:$J$28,9,0),"")</f>
        <v>54097</v>
      </c>
      <c r="I46" s="84">
        <f t="shared" si="0"/>
        <v>108194</v>
      </c>
      <c r="J46" s="85">
        <f t="shared" si="1"/>
        <v>8655.52</v>
      </c>
      <c r="K46" s="86">
        <f t="shared" si="2"/>
        <v>116849.52</v>
      </c>
    </row>
    <row r="47" spans="1:11" ht="30" hidden="1" customHeight="1" x14ac:dyDescent="0.25">
      <c r="A47" s="57"/>
      <c r="B47" s="58" t="s">
        <v>98</v>
      </c>
      <c r="C47" s="31"/>
      <c r="D47" s="31"/>
      <c r="E47" s="57"/>
      <c r="F47" s="57"/>
      <c r="G47" s="91" t="s">
        <v>99</v>
      </c>
      <c r="H47" s="84" t="str">
        <f>IFERROR(VLOOKUP(B47,'TONG HOP'!$B$18:$J$28,9,0),"")</f>
        <v/>
      </c>
      <c r="I47" s="84" t="str">
        <f t="shared" si="0"/>
        <v/>
      </c>
      <c r="J47" s="85" t="str">
        <f t="shared" si="1"/>
        <v/>
      </c>
      <c r="K47" s="86" t="str">
        <f t="shared" si="2"/>
        <v/>
      </c>
    </row>
    <row r="48" spans="1:11" ht="30" hidden="1" customHeight="1" x14ac:dyDescent="0.25">
      <c r="A48" s="57">
        <v>1</v>
      </c>
      <c r="B48" s="59" t="s">
        <v>59</v>
      </c>
      <c r="C48" s="31">
        <v>8938529045924</v>
      </c>
      <c r="D48" s="31">
        <v>203632</v>
      </c>
      <c r="E48" s="57" t="s">
        <v>62</v>
      </c>
      <c r="F48" s="57">
        <v>3</v>
      </c>
      <c r="G48" s="92"/>
      <c r="H48" s="84">
        <f>IFERROR(VLOOKUP(B48,'TONG HOP'!$B$18:$J$28,9,0),"")</f>
        <v>114279</v>
      </c>
      <c r="I48" s="84">
        <f t="shared" si="0"/>
        <v>342837</v>
      </c>
      <c r="J48" s="85">
        <f t="shared" si="1"/>
        <v>27426.959999999999</v>
      </c>
      <c r="K48" s="86">
        <f t="shared" si="2"/>
        <v>370263.96</v>
      </c>
    </row>
    <row r="49" spans="1:11" ht="30" hidden="1" customHeight="1" x14ac:dyDescent="0.25">
      <c r="A49" s="63"/>
      <c r="B49" s="58" t="s">
        <v>100</v>
      </c>
      <c r="C49" s="64"/>
      <c r="D49" s="63"/>
      <c r="E49" s="63"/>
      <c r="F49" s="63"/>
      <c r="G49" s="91" t="s">
        <v>101</v>
      </c>
      <c r="H49" s="84" t="str">
        <f>IFERROR(VLOOKUP(B49,'TONG HOP'!$B$18:$J$28,9,0),"")</f>
        <v/>
      </c>
      <c r="I49" s="84" t="str">
        <f t="shared" si="0"/>
        <v/>
      </c>
      <c r="J49" s="85" t="str">
        <f t="shared" si="1"/>
        <v/>
      </c>
      <c r="K49" s="86" t="str">
        <f t="shared" si="2"/>
        <v/>
      </c>
    </row>
    <row r="50" spans="1:11" ht="30" hidden="1" customHeight="1" x14ac:dyDescent="0.25">
      <c r="A50" s="57">
        <v>1</v>
      </c>
      <c r="B50" s="59" t="s">
        <v>59</v>
      </c>
      <c r="C50" s="31"/>
      <c r="D50" s="31">
        <v>203632</v>
      </c>
      <c r="E50" s="57" t="s">
        <v>62</v>
      </c>
      <c r="F50" s="57">
        <v>7</v>
      </c>
      <c r="G50" s="92"/>
      <c r="H50" s="84">
        <f>IFERROR(VLOOKUP(B50,'TONG HOP'!$B$18:$J$28,9,0),"")</f>
        <v>114279</v>
      </c>
      <c r="I50" s="84">
        <f t="shared" si="0"/>
        <v>799953</v>
      </c>
      <c r="J50" s="85">
        <f t="shared" si="1"/>
        <v>63996.24</v>
      </c>
      <c r="K50" s="86">
        <f t="shared" si="2"/>
        <v>863949.24</v>
      </c>
    </row>
    <row r="51" spans="1:11" ht="30" hidden="1" customHeight="1" x14ac:dyDescent="0.25">
      <c r="A51" s="63"/>
      <c r="B51" s="58" t="s">
        <v>102</v>
      </c>
      <c r="C51" s="64"/>
      <c r="D51" s="63"/>
      <c r="E51" s="63"/>
      <c r="F51" s="63"/>
      <c r="G51" s="91" t="s">
        <v>103</v>
      </c>
      <c r="H51" s="84" t="str">
        <f>IFERROR(VLOOKUP(B51,'TONG HOP'!$B$18:$J$28,9,0),"")</f>
        <v/>
      </c>
      <c r="I51" s="84" t="str">
        <f t="shared" si="0"/>
        <v/>
      </c>
      <c r="J51" s="85" t="str">
        <f t="shared" si="1"/>
        <v/>
      </c>
      <c r="K51" s="86" t="str">
        <f t="shared" si="2"/>
        <v/>
      </c>
    </row>
    <row r="52" spans="1:11" ht="30" hidden="1" customHeight="1" x14ac:dyDescent="0.25">
      <c r="A52" s="57">
        <v>1</v>
      </c>
      <c r="B52" s="59" t="s">
        <v>59</v>
      </c>
      <c r="C52" s="31"/>
      <c r="D52" s="31">
        <v>203632</v>
      </c>
      <c r="E52" s="57" t="s">
        <v>62</v>
      </c>
      <c r="F52" s="57">
        <v>5</v>
      </c>
      <c r="G52" s="96"/>
      <c r="H52" s="84">
        <f>IFERROR(VLOOKUP(B52,'TONG HOP'!$B$18:$J$28,9,0),"")</f>
        <v>114279</v>
      </c>
      <c r="I52" s="84">
        <f t="shared" si="0"/>
        <v>571395</v>
      </c>
      <c r="J52" s="85">
        <f t="shared" si="1"/>
        <v>45711.6</v>
      </c>
      <c r="K52" s="86">
        <f t="shared" si="2"/>
        <v>617106.6</v>
      </c>
    </row>
    <row r="53" spans="1:11" ht="30" hidden="1" customHeight="1" x14ac:dyDescent="0.25">
      <c r="A53" s="57">
        <v>2</v>
      </c>
      <c r="B53" s="30" t="s">
        <v>58</v>
      </c>
      <c r="C53" s="62"/>
      <c r="D53" s="61">
        <v>203630</v>
      </c>
      <c r="E53" s="61" t="s">
        <v>62</v>
      </c>
      <c r="F53" s="61">
        <v>2</v>
      </c>
      <c r="G53" s="92"/>
      <c r="H53" s="84">
        <f>IFERROR(VLOOKUP(B53,'TONG HOP'!$B$18:$J$28,9,0),"")</f>
        <v>79159</v>
      </c>
      <c r="I53" s="84">
        <f t="shared" si="0"/>
        <v>158318</v>
      </c>
      <c r="J53" s="85">
        <f t="shared" si="1"/>
        <v>12665.44</v>
      </c>
      <c r="K53" s="86">
        <f t="shared" si="2"/>
        <v>170983.44</v>
      </c>
    </row>
    <row r="54" spans="1:11" ht="30" hidden="1" customHeight="1" x14ac:dyDescent="0.25">
      <c r="A54" s="57"/>
      <c r="B54" s="58" t="s">
        <v>104</v>
      </c>
      <c r="C54" s="62"/>
      <c r="D54" s="61"/>
      <c r="E54" s="61"/>
      <c r="F54" s="61"/>
      <c r="G54" s="93" t="s">
        <v>105</v>
      </c>
      <c r="H54" s="84" t="str">
        <f>IFERROR(VLOOKUP(B54,'TONG HOP'!$B$18:$J$28,9,0),"")</f>
        <v/>
      </c>
      <c r="I54" s="84" t="str">
        <f t="shared" si="0"/>
        <v/>
      </c>
      <c r="J54" s="85" t="str">
        <f t="shared" si="1"/>
        <v/>
      </c>
      <c r="K54" s="86" t="str">
        <f t="shared" si="2"/>
        <v/>
      </c>
    </row>
    <row r="55" spans="1:11" ht="30" hidden="1" customHeight="1" x14ac:dyDescent="0.25">
      <c r="A55" s="57">
        <v>1</v>
      </c>
      <c r="B55" s="30" t="s">
        <v>59</v>
      </c>
      <c r="C55" s="62"/>
      <c r="D55" s="61">
        <v>203632</v>
      </c>
      <c r="E55" s="61" t="s">
        <v>62</v>
      </c>
      <c r="F55" s="61">
        <v>3</v>
      </c>
      <c r="G55" s="94"/>
      <c r="H55" s="84">
        <f>IFERROR(VLOOKUP(B55,'TONG HOP'!$B$18:$J$28,9,0),"")</f>
        <v>114279</v>
      </c>
      <c r="I55" s="84">
        <f t="shared" si="0"/>
        <v>342837</v>
      </c>
      <c r="J55" s="85">
        <f t="shared" si="1"/>
        <v>27426.959999999999</v>
      </c>
      <c r="K55" s="86">
        <f t="shared" si="2"/>
        <v>370263.96</v>
      </c>
    </row>
    <row r="56" spans="1:11" ht="30" hidden="1" customHeight="1" x14ac:dyDescent="0.25">
      <c r="A56" s="57">
        <v>2</v>
      </c>
      <c r="B56" s="30" t="s">
        <v>58</v>
      </c>
      <c r="C56" s="31"/>
      <c r="D56" s="31">
        <v>203630</v>
      </c>
      <c r="E56" s="57" t="s">
        <v>62</v>
      </c>
      <c r="F56" s="57">
        <v>1</v>
      </c>
      <c r="G56" s="95"/>
      <c r="H56" s="84">
        <f>IFERROR(VLOOKUP(B56,'TONG HOP'!$B$18:$J$28,9,0),"")</f>
        <v>79159</v>
      </c>
      <c r="I56" s="84">
        <f t="shared" si="0"/>
        <v>79159</v>
      </c>
      <c r="J56" s="85">
        <f t="shared" si="1"/>
        <v>6332.72</v>
      </c>
      <c r="K56" s="86">
        <f t="shared" si="2"/>
        <v>85491.72</v>
      </c>
    </row>
    <row r="57" spans="1:11" ht="30" hidden="1" customHeight="1" x14ac:dyDescent="0.25">
      <c r="A57" s="57"/>
      <c r="B57" s="58" t="s">
        <v>106</v>
      </c>
      <c r="C57" s="31"/>
      <c r="D57" s="31"/>
      <c r="E57" s="57"/>
      <c r="F57" s="63"/>
      <c r="G57" s="93" t="s">
        <v>107</v>
      </c>
      <c r="H57" s="84" t="str">
        <f>IFERROR(VLOOKUP(B57,'TONG HOP'!$B$18:$J$28,9,0),"")</f>
        <v/>
      </c>
      <c r="I57" s="84" t="str">
        <f t="shared" si="0"/>
        <v/>
      </c>
      <c r="J57" s="85" t="str">
        <f t="shared" si="1"/>
        <v/>
      </c>
      <c r="K57" s="86" t="str">
        <f t="shared" si="2"/>
        <v/>
      </c>
    </row>
    <row r="58" spans="1:11" ht="30" hidden="1" customHeight="1" x14ac:dyDescent="0.25">
      <c r="A58" s="57">
        <v>1</v>
      </c>
      <c r="B58" s="30" t="s">
        <v>108</v>
      </c>
      <c r="C58" s="31">
        <v>8938529045047</v>
      </c>
      <c r="D58" s="31">
        <v>261127</v>
      </c>
      <c r="E58" s="57" t="s">
        <v>62</v>
      </c>
      <c r="F58" s="57">
        <v>5</v>
      </c>
      <c r="G58" s="95"/>
      <c r="H58" s="84">
        <f>IFERROR(VLOOKUP(B58,'TONG HOP'!$B$18:$J$28,9,0),"")</f>
        <v>46000</v>
      </c>
      <c r="I58" s="84">
        <f t="shared" si="0"/>
        <v>230000</v>
      </c>
      <c r="J58" s="85">
        <f t="shared" si="1"/>
        <v>18400</v>
      </c>
      <c r="K58" s="86">
        <f t="shared" si="2"/>
        <v>248400</v>
      </c>
    </row>
    <row r="59" spans="1:11" ht="30" hidden="1" customHeight="1" x14ac:dyDescent="0.25">
      <c r="A59" s="57"/>
      <c r="B59" s="58" t="s">
        <v>110</v>
      </c>
      <c r="C59" s="31"/>
      <c r="D59" s="31"/>
      <c r="E59" s="57"/>
      <c r="F59" s="57"/>
      <c r="G59" s="93" t="s">
        <v>111</v>
      </c>
      <c r="H59" s="84" t="str">
        <f>IFERROR(VLOOKUP(B59,'TONG HOP'!$B$18:$J$28,9,0),"")</f>
        <v/>
      </c>
      <c r="I59" s="84" t="str">
        <f t="shared" si="0"/>
        <v/>
      </c>
      <c r="J59" s="85" t="str">
        <f t="shared" si="1"/>
        <v/>
      </c>
      <c r="K59" s="86" t="str">
        <f t="shared" si="2"/>
        <v/>
      </c>
    </row>
    <row r="60" spans="1:11" ht="30" hidden="1" customHeight="1" x14ac:dyDescent="0.25">
      <c r="A60" s="57">
        <v>1</v>
      </c>
      <c r="B60" s="30" t="s">
        <v>59</v>
      </c>
      <c r="C60" s="31"/>
      <c r="D60" s="31">
        <v>203632</v>
      </c>
      <c r="E60" s="57" t="s">
        <v>62</v>
      </c>
      <c r="F60" s="57">
        <v>2</v>
      </c>
      <c r="G60" s="94"/>
      <c r="H60" s="84">
        <f>IFERROR(VLOOKUP(B60,'TONG HOP'!$B$18:$J$28,9,0),"")</f>
        <v>114279</v>
      </c>
      <c r="I60" s="84">
        <f t="shared" si="0"/>
        <v>228558</v>
      </c>
      <c r="J60" s="85">
        <f t="shared" si="1"/>
        <v>18284.64</v>
      </c>
      <c r="K60" s="86">
        <f t="shared" si="2"/>
        <v>246842.64</v>
      </c>
    </row>
    <row r="61" spans="1:11" ht="30" hidden="1" customHeight="1" x14ac:dyDescent="0.25">
      <c r="A61" s="57">
        <v>2</v>
      </c>
      <c r="B61" s="30" t="s">
        <v>68</v>
      </c>
      <c r="C61" s="31"/>
      <c r="D61" s="31">
        <v>315117</v>
      </c>
      <c r="E61" s="57" t="s">
        <v>50</v>
      </c>
      <c r="F61" s="57">
        <v>2</v>
      </c>
      <c r="G61" s="95"/>
      <c r="H61" s="84">
        <f>IFERROR(VLOOKUP(B61,'TONG HOP'!$B$18:$J$28,9,0),"")</f>
        <v>35389</v>
      </c>
      <c r="I61" s="84">
        <f t="shared" si="0"/>
        <v>70778</v>
      </c>
      <c r="J61" s="85">
        <f t="shared" si="1"/>
        <v>5662.24</v>
      </c>
      <c r="K61" s="86">
        <f t="shared" si="2"/>
        <v>76440.240000000005</v>
      </c>
    </row>
    <row r="62" spans="1:11" ht="30" hidden="1" customHeight="1" x14ac:dyDescent="0.25">
      <c r="A62" s="57"/>
      <c r="B62" s="67" t="s">
        <v>100</v>
      </c>
      <c r="C62" s="31"/>
      <c r="D62" s="31"/>
      <c r="E62" s="57"/>
      <c r="F62" s="57"/>
      <c r="G62" s="91" t="s">
        <v>112</v>
      </c>
      <c r="H62" s="84" t="str">
        <f>IFERROR(VLOOKUP(B62,'TONG HOP'!$B$18:$J$28,9,0),"")</f>
        <v/>
      </c>
      <c r="I62" s="84" t="str">
        <f t="shared" si="0"/>
        <v/>
      </c>
      <c r="J62" s="85" t="str">
        <f t="shared" si="1"/>
        <v/>
      </c>
      <c r="K62" s="86" t="str">
        <f t="shared" si="2"/>
        <v/>
      </c>
    </row>
    <row r="63" spans="1:11" ht="30" hidden="1" customHeight="1" x14ac:dyDescent="0.25">
      <c r="A63" s="57">
        <v>1</v>
      </c>
      <c r="B63" s="30" t="s">
        <v>58</v>
      </c>
      <c r="C63" s="31"/>
      <c r="D63" s="31">
        <v>203630</v>
      </c>
      <c r="E63" s="57" t="s">
        <v>62</v>
      </c>
      <c r="F63" s="57">
        <v>2</v>
      </c>
      <c r="G63" s="96"/>
      <c r="H63" s="84">
        <f>IFERROR(VLOOKUP(B63,'TONG HOP'!$B$18:$J$28,9,0),"")</f>
        <v>79159</v>
      </c>
      <c r="I63" s="84">
        <f t="shared" si="0"/>
        <v>158318</v>
      </c>
      <c r="J63" s="85">
        <f t="shared" si="1"/>
        <v>12665.44</v>
      </c>
      <c r="K63" s="86">
        <f t="shared" si="2"/>
        <v>170983.44</v>
      </c>
    </row>
    <row r="64" spans="1:11" ht="30" hidden="1" customHeight="1" x14ac:dyDescent="0.25">
      <c r="A64" s="57">
        <v>2</v>
      </c>
      <c r="B64" s="30" t="s">
        <v>57</v>
      </c>
      <c r="C64" s="31"/>
      <c r="D64" s="31">
        <v>236665</v>
      </c>
      <c r="E64" s="57" t="s">
        <v>62</v>
      </c>
      <c r="F64" s="57">
        <v>1</v>
      </c>
      <c r="G64" s="92"/>
      <c r="H64" s="84">
        <f>IFERROR(VLOOKUP(B64,'TONG HOP'!$B$18:$J$28,9,0),"")</f>
        <v>59932</v>
      </c>
      <c r="I64" s="84">
        <f t="shared" si="0"/>
        <v>59932</v>
      </c>
      <c r="J64" s="85">
        <f t="shared" si="1"/>
        <v>4794.5600000000004</v>
      </c>
      <c r="K64" s="86">
        <f t="shared" si="2"/>
        <v>64726.559999999998</v>
      </c>
    </row>
    <row r="65" spans="1:11" ht="30" hidden="1" customHeight="1" x14ac:dyDescent="0.25">
      <c r="A65" s="57"/>
      <c r="B65" s="67" t="s">
        <v>113</v>
      </c>
      <c r="C65" s="31"/>
      <c r="D65" s="31"/>
      <c r="E65" s="57"/>
      <c r="F65" s="57"/>
      <c r="G65" s="91" t="s">
        <v>114</v>
      </c>
      <c r="H65" s="84" t="str">
        <f>IFERROR(VLOOKUP(B65,'TONG HOP'!$B$18:$J$28,9,0),"")</f>
        <v/>
      </c>
      <c r="I65" s="84" t="str">
        <f t="shared" si="0"/>
        <v/>
      </c>
      <c r="J65" s="85" t="str">
        <f t="shared" si="1"/>
        <v/>
      </c>
      <c r="K65" s="86" t="str">
        <f t="shared" si="2"/>
        <v/>
      </c>
    </row>
    <row r="66" spans="1:11" ht="30" hidden="1" customHeight="1" x14ac:dyDescent="0.25">
      <c r="A66" s="57">
        <v>1</v>
      </c>
      <c r="B66" s="30" t="s">
        <v>61</v>
      </c>
      <c r="C66" s="31"/>
      <c r="D66" s="31">
        <v>203631</v>
      </c>
      <c r="E66" s="57" t="s">
        <v>62</v>
      </c>
      <c r="F66" s="57">
        <v>2</v>
      </c>
      <c r="G66" s="96"/>
      <c r="H66" s="84">
        <f>IFERROR(VLOOKUP(B66,'TONG HOP'!$B$18:$J$28,9,0),"")</f>
        <v>115567</v>
      </c>
      <c r="I66" s="84">
        <f t="shared" si="0"/>
        <v>231134</v>
      </c>
      <c r="J66" s="85">
        <f t="shared" si="1"/>
        <v>18490.72</v>
      </c>
      <c r="K66" s="86">
        <f t="shared" si="2"/>
        <v>249624.72</v>
      </c>
    </row>
    <row r="67" spans="1:11" ht="30" hidden="1" customHeight="1" x14ac:dyDescent="0.25">
      <c r="A67" s="57">
        <v>2</v>
      </c>
      <c r="B67" s="30" t="s">
        <v>59</v>
      </c>
      <c r="C67" s="31"/>
      <c r="D67" s="31">
        <v>203632</v>
      </c>
      <c r="E67" s="57" t="s">
        <v>62</v>
      </c>
      <c r="F67" s="57">
        <v>2</v>
      </c>
      <c r="G67" s="96"/>
      <c r="H67" s="84">
        <f>IFERROR(VLOOKUP(B67,'TONG HOP'!$B$18:$J$28,9,0),"")</f>
        <v>114279</v>
      </c>
      <c r="I67" s="84">
        <f t="shared" si="0"/>
        <v>228558</v>
      </c>
      <c r="J67" s="85">
        <f t="shared" si="1"/>
        <v>18284.64</v>
      </c>
      <c r="K67" s="86">
        <f t="shared" si="2"/>
        <v>246842.64</v>
      </c>
    </row>
    <row r="68" spans="1:11" ht="30" hidden="1" customHeight="1" x14ac:dyDescent="0.25">
      <c r="A68" s="57">
        <v>3</v>
      </c>
      <c r="B68" s="30" t="s">
        <v>60</v>
      </c>
      <c r="C68" s="31"/>
      <c r="D68" s="31">
        <v>261126</v>
      </c>
      <c r="E68" s="57" t="s">
        <v>62</v>
      </c>
      <c r="F68" s="57">
        <v>1</v>
      </c>
      <c r="G68" s="92"/>
      <c r="H68" s="84">
        <f>IFERROR(VLOOKUP(B68,'TONG HOP'!$B$18:$J$28,9,0),"")</f>
        <v>54097</v>
      </c>
      <c r="I68" s="84">
        <f t="shared" si="0"/>
        <v>54097</v>
      </c>
      <c r="J68" s="85">
        <f t="shared" si="1"/>
        <v>4327.76</v>
      </c>
      <c r="K68" s="86">
        <f t="shared" si="2"/>
        <v>58424.76</v>
      </c>
    </row>
    <row r="69" spans="1:11" ht="30" hidden="1" customHeight="1" x14ac:dyDescent="0.25">
      <c r="A69" s="57"/>
      <c r="B69" s="67" t="s">
        <v>155</v>
      </c>
      <c r="C69" s="31"/>
      <c r="D69" s="31"/>
      <c r="E69" s="57"/>
      <c r="F69" s="57"/>
      <c r="G69" s="91" t="s">
        <v>154</v>
      </c>
      <c r="H69" s="84" t="str">
        <f>IFERROR(VLOOKUP(B69,'TONG HOP'!$B$18:$J$28,9,0),"")</f>
        <v/>
      </c>
      <c r="I69" s="84" t="str">
        <f t="shared" si="0"/>
        <v/>
      </c>
      <c r="J69" s="85" t="str">
        <f t="shared" si="1"/>
        <v/>
      </c>
      <c r="K69" s="86" t="str">
        <f t="shared" si="2"/>
        <v/>
      </c>
    </row>
    <row r="70" spans="1:11" ht="30" hidden="1" customHeight="1" x14ac:dyDescent="0.25">
      <c r="A70" s="57">
        <v>1</v>
      </c>
      <c r="B70" s="30" t="s">
        <v>76</v>
      </c>
      <c r="C70" s="31">
        <v>8938529045795</v>
      </c>
      <c r="D70" s="31">
        <v>317011</v>
      </c>
      <c r="E70" s="57" t="s">
        <v>50</v>
      </c>
      <c r="F70" s="57">
        <v>2</v>
      </c>
      <c r="G70" s="96"/>
      <c r="H70" s="84">
        <f>IFERROR(VLOOKUP(B70,'TONG HOP'!$B$18:$J$28,9,0),"")</f>
        <v>114279</v>
      </c>
      <c r="I70" s="84">
        <f t="shared" si="0"/>
        <v>228558</v>
      </c>
      <c r="J70" s="85">
        <f t="shared" si="1"/>
        <v>18284.64</v>
      </c>
      <c r="K70" s="86">
        <f t="shared" si="2"/>
        <v>246842.64</v>
      </c>
    </row>
    <row r="71" spans="1:11" ht="30" hidden="1" customHeight="1" x14ac:dyDescent="0.25">
      <c r="A71" s="57">
        <v>2</v>
      </c>
      <c r="B71" s="30" t="s">
        <v>59</v>
      </c>
      <c r="C71" s="31">
        <v>8938529045924</v>
      </c>
      <c r="D71" s="31">
        <v>203632</v>
      </c>
      <c r="E71" s="57" t="s">
        <v>62</v>
      </c>
      <c r="F71" s="57">
        <v>1</v>
      </c>
      <c r="G71" s="96"/>
      <c r="H71" s="84">
        <f>IFERROR(VLOOKUP(B71,'TONG HOP'!$B$18:$J$28,9,0),"")</f>
        <v>114279</v>
      </c>
      <c r="I71" s="84">
        <f t="shared" si="0"/>
        <v>114279</v>
      </c>
      <c r="J71" s="85">
        <f t="shared" si="1"/>
        <v>9142.32</v>
      </c>
      <c r="K71" s="86">
        <f t="shared" si="2"/>
        <v>123421.32</v>
      </c>
    </row>
    <row r="72" spans="1:11" ht="30" hidden="1" customHeight="1" x14ac:dyDescent="0.25">
      <c r="A72" s="57">
        <v>3</v>
      </c>
      <c r="B72" s="30" t="s">
        <v>57</v>
      </c>
      <c r="C72" s="31">
        <v>8938529045627</v>
      </c>
      <c r="D72" s="31">
        <v>236665</v>
      </c>
      <c r="E72" s="57" t="s">
        <v>62</v>
      </c>
      <c r="F72" s="57">
        <v>2</v>
      </c>
      <c r="G72" s="96"/>
      <c r="H72" s="84">
        <f>IFERROR(VLOOKUP(B72,'TONG HOP'!$B$18:$J$28,9,0),"")</f>
        <v>59932</v>
      </c>
      <c r="I72" s="84">
        <f t="shared" si="0"/>
        <v>119864</v>
      </c>
      <c r="J72" s="85">
        <f t="shared" si="1"/>
        <v>9589.1200000000008</v>
      </c>
      <c r="K72" s="86">
        <f t="shared" si="2"/>
        <v>129453.12</v>
      </c>
    </row>
    <row r="73" spans="1:11" ht="30" hidden="1" customHeight="1" x14ac:dyDescent="0.25">
      <c r="A73" s="57">
        <v>4</v>
      </c>
      <c r="B73" s="30" t="s">
        <v>60</v>
      </c>
      <c r="C73" s="31">
        <v>8938529045030</v>
      </c>
      <c r="D73" s="31">
        <v>261126</v>
      </c>
      <c r="E73" s="57" t="s">
        <v>62</v>
      </c>
      <c r="F73" s="57">
        <v>3</v>
      </c>
      <c r="G73" s="92"/>
      <c r="H73" s="84">
        <f>IFERROR(VLOOKUP(B73,'TONG HOP'!$B$18:$J$28,9,0),"")</f>
        <v>54097</v>
      </c>
      <c r="I73" s="84">
        <f t="shared" si="0"/>
        <v>162291</v>
      </c>
      <c r="J73" s="85">
        <f t="shared" si="1"/>
        <v>12983.28</v>
      </c>
      <c r="K73" s="86">
        <f t="shared" si="2"/>
        <v>175274.28</v>
      </c>
    </row>
    <row r="74" spans="1:11" ht="30" customHeight="1" x14ac:dyDescent="0.25">
      <c r="A74" s="57"/>
      <c r="B74" s="67" t="s">
        <v>157</v>
      </c>
      <c r="C74" s="31"/>
      <c r="D74" s="31"/>
      <c r="E74" s="57"/>
      <c r="F74" s="57"/>
      <c r="G74" s="97" t="s">
        <v>156</v>
      </c>
      <c r="H74" s="84" t="str">
        <f>IFERROR(VLOOKUP(B74,'TONG HOP'!$B$18:$J$28,9,0),"")</f>
        <v/>
      </c>
      <c r="I74" s="84" t="str">
        <f t="shared" si="0"/>
        <v/>
      </c>
      <c r="J74" s="85" t="str">
        <f t="shared" si="1"/>
        <v/>
      </c>
      <c r="K74" s="86" t="str">
        <f t="shared" si="2"/>
        <v/>
      </c>
    </row>
    <row r="75" spans="1:11" ht="30" customHeight="1" x14ac:dyDescent="0.25">
      <c r="A75" s="57">
        <v>1</v>
      </c>
      <c r="B75" s="30" t="s">
        <v>59</v>
      </c>
      <c r="C75" s="31">
        <v>8938529045924</v>
      </c>
      <c r="D75" s="31">
        <v>203632</v>
      </c>
      <c r="E75" s="57" t="s">
        <v>62</v>
      </c>
      <c r="F75" s="57">
        <v>4</v>
      </c>
      <c r="G75" s="99"/>
      <c r="H75" s="84">
        <f>IFERROR(VLOOKUP(B75,'TONG HOP'!$B$18:$J$28,9,0),"")</f>
        <v>114279</v>
      </c>
      <c r="I75" s="84">
        <f t="shared" si="0"/>
        <v>457116</v>
      </c>
      <c r="J75" s="85">
        <f t="shared" si="1"/>
        <v>36569.279999999999</v>
      </c>
      <c r="K75" s="86">
        <f t="shared" si="2"/>
        <v>493685.28</v>
      </c>
    </row>
    <row r="76" spans="1:11" ht="30" hidden="1" customHeight="1" x14ac:dyDescent="0.25">
      <c r="A76" s="68"/>
      <c r="B76" s="69" t="s">
        <v>115</v>
      </c>
      <c r="C76" s="70"/>
      <c r="D76" s="70"/>
      <c r="E76" s="68"/>
      <c r="F76" s="68"/>
      <c r="G76" s="93" t="s">
        <v>116</v>
      </c>
      <c r="H76" s="84" t="str">
        <f>IFERROR(VLOOKUP(B76,'TONG HOP'!$B$18:$J$28,9,0),"")</f>
        <v/>
      </c>
      <c r="I76" s="84" t="str">
        <f t="shared" si="0"/>
        <v/>
      </c>
      <c r="J76" s="85" t="str">
        <f t="shared" si="1"/>
        <v/>
      </c>
      <c r="K76" s="86" t="str">
        <f t="shared" si="2"/>
        <v/>
      </c>
    </row>
    <row r="77" spans="1:11" ht="30" hidden="1" customHeight="1" x14ac:dyDescent="0.25">
      <c r="A77" s="68">
        <v>1</v>
      </c>
      <c r="B77" s="71" t="s">
        <v>108</v>
      </c>
      <c r="C77" s="70">
        <v>8938529045047</v>
      </c>
      <c r="D77" s="70">
        <v>261127</v>
      </c>
      <c r="E77" s="68" t="s">
        <v>62</v>
      </c>
      <c r="F77" s="68">
        <v>3</v>
      </c>
      <c r="G77" s="94"/>
      <c r="H77" s="84">
        <f>IFERROR(VLOOKUP(B77,'TONG HOP'!$B$18:$J$28,9,0),"")</f>
        <v>46000</v>
      </c>
      <c r="I77" s="84">
        <f t="shared" si="0"/>
        <v>138000</v>
      </c>
      <c r="J77" s="85">
        <f t="shared" si="1"/>
        <v>11040</v>
      </c>
      <c r="K77" s="86">
        <f t="shared" si="2"/>
        <v>149040</v>
      </c>
    </row>
    <row r="78" spans="1:11" ht="30" hidden="1" customHeight="1" x14ac:dyDescent="0.25">
      <c r="A78" s="68">
        <v>2</v>
      </c>
      <c r="B78" s="71" t="s">
        <v>59</v>
      </c>
      <c r="C78" s="70">
        <v>8938529045924</v>
      </c>
      <c r="D78" s="70">
        <v>203632</v>
      </c>
      <c r="E78" s="68" t="s">
        <v>62</v>
      </c>
      <c r="F78" s="68">
        <v>1</v>
      </c>
      <c r="G78" s="95"/>
      <c r="H78" s="84">
        <f>IFERROR(VLOOKUP(B78,'TONG HOP'!$B$18:$J$28,9,0),"")</f>
        <v>114279</v>
      </c>
      <c r="I78" s="84">
        <f t="shared" si="0"/>
        <v>114279</v>
      </c>
      <c r="J78" s="85">
        <f t="shared" si="1"/>
        <v>9142.32</v>
      </c>
      <c r="K78" s="86">
        <f t="shared" si="2"/>
        <v>123421.32</v>
      </c>
    </row>
    <row r="79" spans="1:11" ht="30" hidden="1" customHeight="1" x14ac:dyDescent="0.25">
      <c r="A79" s="68"/>
      <c r="B79" s="69" t="s">
        <v>113</v>
      </c>
      <c r="C79" s="70"/>
      <c r="D79" s="70"/>
      <c r="E79" s="68"/>
      <c r="F79" s="68"/>
      <c r="G79" s="93" t="s">
        <v>117</v>
      </c>
      <c r="H79" s="84" t="str">
        <f>IFERROR(VLOOKUP(B79,'TONG HOP'!$B$18:$J$28,9,0),"")</f>
        <v/>
      </c>
      <c r="I79" s="84" t="str">
        <f t="shared" si="0"/>
        <v/>
      </c>
      <c r="J79" s="85" t="str">
        <f t="shared" si="1"/>
        <v/>
      </c>
      <c r="K79" s="86" t="str">
        <f t="shared" si="2"/>
        <v/>
      </c>
    </row>
    <row r="80" spans="1:11" ht="30" hidden="1" customHeight="1" x14ac:dyDescent="0.25">
      <c r="A80" s="72">
        <v>1</v>
      </c>
      <c r="B80" s="71" t="s">
        <v>58</v>
      </c>
      <c r="C80" s="70"/>
      <c r="D80" s="70">
        <v>203630</v>
      </c>
      <c r="E80" s="68" t="s">
        <v>62</v>
      </c>
      <c r="F80" s="68">
        <v>2</v>
      </c>
      <c r="G80" s="94"/>
      <c r="H80" s="84">
        <f>IFERROR(VLOOKUP(B80,'TONG HOP'!$B$18:$J$28,9,0),"")</f>
        <v>79159</v>
      </c>
      <c r="I80" s="84">
        <f t="shared" si="0"/>
        <v>158318</v>
      </c>
      <c r="J80" s="85">
        <f t="shared" si="1"/>
        <v>12665.44</v>
      </c>
      <c r="K80" s="86">
        <f t="shared" si="2"/>
        <v>170983.44</v>
      </c>
    </row>
    <row r="81" spans="1:11" ht="30" hidden="1" customHeight="1" x14ac:dyDescent="0.25">
      <c r="A81" s="68">
        <v>2</v>
      </c>
      <c r="B81" s="71" t="s">
        <v>59</v>
      </c>
      <c r="C81" s="70"/>
      <c r="D81" s="70">
        <v>203632</v>
      </c>
      <c r="E81" s="68" t="s">
        <v>62</v>
      </c>
      <c r="F81" s="68">
        <v>2</v>
      </c>
      <c r="G81" s="95"/>
      <c r="H81" s="84">
        <f>IFERROR(VLOOKUP(B81,'TONG HOP'!$B$18:$J$28,9,0),"")</f>
        <v>114279</v>
      </c>
      <c r="I81" s="84">
        <f t="shared" si="0"/>
        <v>228558</v>
      </c>
      <c r="J81" s="85">
        <f t="shared" si="1"/>
        <v>18284.64</v>
      </c>
      <c r="K81" s="86">
        <f t="shared" si="2"/>
        <v>246842.64</v>
      </c>
    </row>
    <row r="82" spans="1:11" ht="30" hidden="1" customHeight="1" x14ac:dyDescent="0.25">
      <c r="A82" s="68">
        <v>1</v>
      </c>
      <c r="B82" s="71" t="s">
        <v>60</v>
      </c>
      <c r="C82" s="70"/>
      <c r="D82" s="70">
        <v>261126</v>
      </c>
      <c r="E82" s="68" t="s">
        <v>62</v>
      </c>
      <c r="F82" s="68">
        <v>1</v>
      </c>
      <c r="G82" s="93" t="s">
        <v>118</v>
      </c>
      <c r="H82" s="84">
        <f>IFERROR(VLOOKUP(B82,'TONG HOP'!$B$18:$J$28,9,0),"")</f>
        <v>54097</v>
      </c>
      <c r="I82" s="84">
        <f t="shared" si="0"/>
        <v>54097</v>
      </c>
      <c r="J82" s="85">
        <f t="shared" si="1"/>
        <v>4327.76</v>
      </c>
      <c r="K82" s="86">
        <f t="shared" si="2"/>
        <v>58424.76</v>
      </c>
    </row>
    <row r="83" spans="1:11" ht="30" hidden="1" customHeight="1" x14ac:dyDescent="0.25">
      <c r="A83" s="68">
        <v>2</v>
      </c>
      <c r="B83" s="71" t="s">
        <v>58</v>
      </c>
      <c r="C83" s="70"/>
      <c r="D83" s="70">
        <v>203630</v>
      </c>
      <c r="E83" s="68" t="s">
        <v>62</v>
      </c>
      <c r="F83" s="68">
        <v>1</v>
      </c>
      <c r="G83" s="94"/>
      <c r="H83" s="84">
        <f>IFERROR(VLOOKUP(B83,'TONG HOP'!$B$18:$J$28,9,0),"")</f>
        <v>79159</v>
      </c>
      <c r="I83" s="84">
        <f t="shared" si="0"/>
        <v>79159</v>
      </c>
      <c r="J83" s="85">
        <f t="shared" si="1"/>
        <v>6332.72</v>
      </c>
      <c r="K83" s="86">
        <f t="shared" si="2"/>
        <v>85491.72</v>
      </c>
    </row>
    <row r="84" spans="1:11" ht="30" hidden="1" customHeight="1" x14ac:dyDescent="0.25">
      <c r="A84" s="68">
        <v>3</v>
      </c>
      <c r="B84" s="71" t="s">
        <v>57</v>
      </c>
      <c r="C84" s="70"/>
      <c r="D84" s="70">
        <v>236665</v>
      </c>
      <c r="E84" s="68" t="s">
        <v>62</v>
      </c>
      <c r="F84" s="68">
        <v>2</v>
      </c>
      <c r="G84" s="94"/>
      <c r="H84" s="84">
        <f>IFERROR(VLOOKUP(B84,'TONG HOP'!$B$18:$J$28,9,0),"")</f>
        <v>59932</v>
      </c>
      <c r="I84" s="84">
        <f t="shared" si="0"/>
        <v>119864</v>
      </c>
      <c r="J84" s="85">
        <f t="shared" si="1"/>
        <v>9589.1200000000008</v>
      </c>
      <c r="K84" s="86">
        <f t="shared" si="2"/>
        <v>129453.12</v>
      </c>
    </row>
    <row r="85" spans="1:11" ht="30" hidden="1" customHeight="1" x14ac:dyDescent="0.25">
      <c r="A85" s="68"/>
      <c r="B85" s="69" t="s">
        <v>119</v>
      </c>
      <c r="C85" s="70"/>
      <c r="D85" s="70"/>
      <c r="E85" s="68"/>
      <c r="F85" s="68"/>
      <c r="G85" s="93" t="s">
        <v>120</v>
      </c>
      <c r="H85" s="84" t="str">
        <f>IFERROR(VLOOKUP(B85,'TONG HOP'!$B$18:$J$28,9,0),"")</f>
        <v/>
      </c>
      <c r="I85" s="84" t="str">
        <f t="shared" si="0"/>
        <v/>
      </c>
      <c r="J85" s="85" t="str">
        <f t="shared" si="1"/>
        <v/>
      </c>
      <c r="K85" s="86" t="str">
        <f t="shared" si="2"/>
        <v/>
      </c>
    </row>
    <row r="86" spans="1:11" ht="30" hidden="1" customHeight="1" x14ac:dyDescent="0.25">
      <c r="A86" s="68">
        <v>1</v>
      </c>
      <c r="B86" s="71" t="s">
        <v>69</v>
      </c>
      <c r="C86" s="70"/>
      <c r="D86" s="70">
        <v>315116</v>
      </c>
      <c r="E86" s="68" t="s">
        <v>50</v>
      </c>
      <c r="F86" s="68">
        <v>1</v>
      </c>
      <c r="G86" s="94"/>
      <c r="H86" s="84">
        <f>IFERROR(VLOOKUP(B86,'TONG HOP'!$B$18:$J$28,9,0),"")</f>
        <v>36750</v>
      </c>
      <c r="I86" s="84">
        <f t="shared" ref="I86:I143" si="3">IFERROR(H86*F86,"")</f>
        <v>36750</v>
      </c>
      <c r="J86" s="85">
        <f t="shared" ref="J86:J143" si="4">IFERROR(I86*8%,"")</f>
        <v>2940</v>
      </c>
      <c r="K86" s="86">
        <f t="shared" ref="K86:K143" si="5">IFERROR(J86+I86,"")</f>
        <v>39690</v>
      </c>
    </row>
    <row r="87" spans="1:11" ht="30" hidden="1" customHeight="1" x14ac:dyDescent="0.25">
      <c r="A87" s="68">
        <v>2</v>
      </c>
      <c r="B87" s="73" t="s">
        <v>76</v>
      </c>
      <c r="C87" s="70">
        <v>8938529045795</v>
      </c>
      <c r="D87" s="70">
        <v>317011</v>
      </c>
      <c r="E87" s="68" t="s">
        <v>50</v>
      </c>
      <c r="F87" s="68">
        <v>1</v>
      </c>
      <c r="G87" s="94"/>
      <c r="H87" s="84">
        <f>IFERROR(VLOOKUP(B87,'TONG HOP'!$B$18:$J$28,9,0),"")</f>
        <v>114279</v>
      </c>
      <c r="I87" s="84">
        <f t="shared" si="3"/>
        <v>114279</v>
      </c>
      <c r="J87" s="85">
        <f t="shared" si="4"/>
        <v>9142.32</v>
      </c>
      <c r="K87" s="86">
        <f t="shared" si="5"/>
        <v>123421.32</v>
      </c>
    </row>
    <row r="88" spans="1:11" ht="30" hidden="1" customHeight="1" x14ac:dyDescent="0.25">
      <c r="A88" s="68">
        <v>3</v>
      </c>
      <c r="B88" s="73" t="s">
        <v>60</v>
      </c>
      <c r="C88" s="70"/>
      <c r="D88" s="70">
        <v>261126</v>
      </c>
      <c r="E88" s="68" t="s">
        <v>62</v>
      </c>
      <c r="F88" s="68">
        <v>2</v>
      </c>
      <c r="G88" s="94"/>
      <c r="H88" s="84">
        <f>IFERROR(VLOOKUP(B88,'TONG HOP'!$B$18:$J$28,9,0),"")</f>
        <v>54097</v>
      </c>
      <c r="I88" s="84">
        <f t="shared" si="3"/>
        <v>108194</v>
      </c>
      <c r="J88" s="85">
        <f t="shared" si="4"/>
        <v>8655.52</v>
      </c>
      <c r="K88" s="86">
        <f t="shared" si="5"/>
        <v>116849.52</v>
      </c>
    </row>
    <row r="89" spans="1:11" ht="30" hidden="1" customHeight="1" x14ac:dyDescent="0.25">
      <c r="A89" s="68">
        <v>4</v>
      </c>
      <c r="B89" s="71" t="s">
        <v>68</v>
      </c>
      <c r="C89" s="70"/>
      <c r="D89" s="70">
        <v>315117</v>
      </c>
      <c r="E89" s="68" t="s">
        <v>50</v>
      </c>
      <c r="F89" s="68">
        <v>2</v>
      </c>
      <c r="G89" s="94"/>
      <c r="H89" s="84">
        <f>IFERROR(VLOOKUP(B89,'TONG HOP'!$B$18:$J$28,9,0),"")</f>
        <v>35389</v>
      </c>
      <c r="I89" s="84">
        <f t="shared" si="3"/>
        <v>70778</v>
      </c>
      <c r="J89" s="85">
        <f t="shared" si="4"/>
        <v>5662.24</v>
      </c>
      <c r="K89" s="86">
        <f t="shared" si="5"/>
        <v>76440.240000000005</v>
      </c>
    </row>
    <row r="90" spans="1:11" ht="30" hidden="1" customHeight="1" x14ac:dyDescent="0.25">
      <c r="A90" s="68">
        <v>5</v>
      </c>
      <c r="B90" s="73" t="s">
        <v>108</v>
      </c>
      <c r="C90" s="70"/>
      <c r="D90" s="70">
        <v>261127</v>
      </c>
      <c r="E90" s="68" t="s">
        <v>62</v>
      </c>
      <c r="F90" s="68">
        <v>3</v>
      </c>
      <c r="G90" s="95"/>
      <c r="H90" s="84">
        <f>IFERROR(VLOOKUP(B90,'TONG HOP'!$B$18:$J$28,9,0),"")</f>
        <v>46000</v>
      </c>
      <c r="I90" s="84">
        <f t="shared" si="3"/>
        <v>138000</v>
      </c>
      <c r="J90" s="85">
        <f t="shared" si="4"/>
        <v>11040</v>
      </c>
      <c r="K90" s="86">
        <f t="shared" si="5"/>
        <v>149040</v>
      </c>
    </row>
    <row r="91" spans="1:11" ht="30" hidden="1" customHeight="1" x14ac:dyDescent="0.25">
      <c r="A91" s="68"/>
      <c r="B91" s="69" t="s">
        <v>121</v>
      </c>
      <c r="C91" s="70"/>
      <c r="D91" s="70"/>
      <c r="E91" s="68"/>
      <c r="F91" s="68"/>
      <c r="G91" s="91" t="s">
        <v>122</v>
      </c>
      <c r="H91" s="84" t="str">
        <f>IFERROR(VLOOKUP(B91,'TONG HOP'!$B$18:$J$28,9,0),"")</f>
        <v/>
      </c>
      <c r="I91" s="84" t="str">
        <f t="shared" si="3"/>
        <v/>
      </c>
      <c r="J91" s="85" t="str">
        <f t="shared" si="4"/>
        <v/>
      </c>
      <c r="K91" s="86" t="str">
        <f t="shared" si="5"/>
        <v/>
      </c>
    </row>
    <row r="92" spans="1:11" ht="30" hidden="1" customHeight="1" x14ac:dyDescent="0.25">
      <c r="A92" s="68">
        <v>1</v>
      </c>
      <c r="B92" s="73" t="s">
        <v>69</v>
      </c>
      <c r="C92" s="70"/>
      <c r="D92" s="70">
        <v>315116</v>
      </c>
      <c r="E92" s="68" t="s">
        <v>50</v>
      </c>
      <c r="F92" s="68">
        <v>5</v>
      </c>
      <c r="G92" s="96"/>
      <c r="H92" s="84">
        <f>IFERROR(VLOOKUP(B92,'TONG HOP'!$B$18:$J$28,9,0),"")</f>
        <v>36750</v>
      </c>
      <c r="I92" s="84">
        <f t="shared" si="3"/>
        <v>183750</v>
      </c>
      <c r="J92" s="85">
        <f t="shared" si="4"/>
        <v>14700</v>
      </c>
      <c r="K92" s="86">
        <f t="shared" si="5"/>
        <v>198450</v>
      </c>
    </row>
    <row r="93" spans="1:11" ht="30" hidden="1" customHeight="1" x14ac:dyDescent="0.25">
      <c r="A93" s="68">
        <v>2</v>
      </c>
      <c r="B93" s="73" t="s">
        <v>68</v>
      </c>
      <c r="C93" s="70"/>
      <c r="D93" s="70">
        <v>315117</v>
      </c>
      <c r="E93" s="68" t="s">
        <v>50</v>
      </c>
      <c r="F93" s="68">
        <v>6</v>
      </c>
      <c r="G93" s="96"/>
      <c r="H93" s="84">
        <f>IFERROR(VLOOKUP(B93,'TONG HOP'!$B$18:$J$28,9,0),"")</f>
        <v>35389</v>
      </c>
      <c r="I93" s="84">
        <f t="shared" si="3"/>
        <v>212334</v>
      </c>
      <c r="J93" s="85">
        <f t="shared" si="4"/>
        <v>16986.72</v>
      </c>
      <c r="K93" s="86">
        <f t="shared" si="5"/>
        <v>229320.72</v>
      </c>
    </row>
    <row r="94" spans="1:11" ht="30" hidden="1" customHeight="1" x14ac:dyDescent="0.25">
      <c r="A94" s="68">
        <v>3</v>
      </c>
      <c r="B94" s="73" t="s">
        <v>60</v>
      </c>
      <c r="C94" s="70"/>
      <c r="D94" s="70">
        <v>261126</v>
      </c>
      <c r="E94" s="68" t="s">
        <v>62</v>
      </c>
      <c r="F94" s="68">
        <v>1</v>
      </c>
      <c r="G94" s="96"/>
      <c r="H94" s="84">
        <f>IFERROR(VLOOKUP(B94,'TONG HOP'!$B$18:$J$28,9,0),"")</f>
        <v>54097</v>
      </c>
      <c r="I94" s="84">
        <f t="shared" si="3"/>
        <v>54097</v>
      </c>
      <c r="J94" s="85">
        <f t="shared" si="4"/>
        <v>4327.76</v>
      </c>
      <c r="K94" s="86">
        <f t="shared" si="5"/>
        <v>58424.76</v>
      </c>
    </row>
    <row r="95" spans="1:11" ht="30" hidden="1" customHeight="1" x14ac:dyDescent="0.25">
      <c r="A95" s="68">
        <v>4</v>
      </c>
      <c r="B95" s="73" t="s">
        <v>59</v>
      </c>
      <c r="C95" s="70"/>
      <c r="D95" s="70">
        <v>203632</v>
      </c>
      <c r="E95" s="68" t="s">
        <v>62</v>
      </c>
      <c r="F95" s="68">
        <v>1</v>
      </c>
      <c r="G95" s="92"/>
      <c r="H95" s="84">
        <f>IFERROR(VLOOKUP(B95,'TONG HOP'!$B$18:$J$28,9,0),"")</f>
        <v>114279</v>
      </c>
      <c r="I95" s="84">
        <f t="shared" si="3"/>
        <v>114279</v>
      </c>
      <c r="J95" s="85">
        <f t="shared" si="4"/>
        <v>9142.32</v>
      </c>
      <c r="K95" s="86">
        <f t="shared" si="5"/>
        <v>123421.32</v>
      </c>
    </row>
    <row r="96" spans="1:11" ht="30" hidden="1" customHeight="1" x14ac:dyDescent="0.25">
      <c r="A96" s="68"/>
      <c r="B96" s="69" t="s">
        <v>81</v>
      </c>
      <c r="C96" s="70"/>
      <c r="D96" s="70"/>
      <c r="E96" s="68"/>
      <c r="F96" s="68"/>
      <c r="G96" s="91" t="s">
        <v>123</v>
      </c>
      <c r="H96" s="84" t="str">
        <f>IFERROR(VLOOKUP(B96,'TONG HOP'!$B$18:$J$28,9,0),"")</f>
        <v/>
      </c>
      <c r="I96" s="84" t="str">
        <f t="shared" si="3"/>
        <v/>
      </c>
      <c r="J96" s="85" t="str">
        <f t="shared" si="4"/>
        <v/>
      </c>
      <c r="K96" s="86" t="str">
        <f t="shared" si="5"/>
        <v/>
      </c>
    </row>
    <row r="97" spans="1:11" ht="30" hidden="1" customHeight="1" x14ac:dyDescent="0.25">
      <c r="A97" s="68">
        <v>1</v>
      </c>
      <c r="B97" s="73" t="s">
        <v>60</v>
      </c>
      <c r="C97" s="70">
        <v>8938529045030</v>
      </c>
      <c r="D97" s="70">
        <v>261126</v>
      </c>
      <c r="E97" s="68" t="s">
        <v>62</v>
      </c>
      <c r="F97" s="68">
        <v>3</v>
      </c>
      <c r="G97" s="92"/>
      <c r="H97" s="84">
        <f>IFERROR(VLOOKUP(B97,'TONG HOP'!$B$18:$J$28,9,0),"")</f>
        <v>54097</v>
      </c>
      <c r="I97" s="84">
        <f t="shared" si="3"/>
        <v>162291</v>
      </c>
      <c r="J97" s="85">
        <f t="shared" si="4"/>
        <v>12983.28</v>
      </c>
      <c r="K97" s="86">
        <f t="shared" si="5"/>
        <v>175274.28</v>
      </c>
    </row>
    <row r="98" spans="1:11" ht="30" customHeight="1" x14ac:dyDescent="0.25">
      <c r="A98" s="68"/>
      <c r="B98" s="69" t="s">
        <v>96</v>
      </c>
      <c r="C98" s="70"/>
      <c r="D98" s="70"/>
      <c r="E98" s="68"/>
      <c r="F98" s="68"/>
      <c r="G98" s="97" t="s">
        <v>124</v>
      </c>
      <c r="H98" s="84" t="str">
        <f>IFERROR(VLOOKUP(B98,'TONG HOP'!$B$18:$J$28,9,0),"")</f>
        <v/>
      </c>
      <c r="I98" s="84" t="str">
        <f t="shared" si="3"/>
        <v/>
      </c>
      <c r="J98" s="85" t="str">
        <f t="shared" si="4"/>
        <v/>
      </c>
      <c r="K98" s="86" t="str">
        <f t="shared" si="5"/>
        <v/>
      </c>
    </row>
    <row r="99" spans="1:11" ht="30" customHeight="1" x14ac:dyDescent="0.25">
      <c r="A99" s="68">
        <v>1</v>
      </c>
      <c r="B99" s="73" t="s">
        <v>58</v>
      </c>
      <c r="C99" s="70"/>
      <c r="D99" s="70">
        <v>203630</v>
      </c>
      <c r="E99" s="68" t="s">
        <v>62</v>
      </c>
      <c r="F99" s="68">
        <v>1</v>
      </c>
      <c r="G99" s="98"/>
      <c r="H99" s="84">
        <f>IFERROR(VLOOKUP(B99,'TONG HOP'!$B$18:$J$28,9,0),"")</f>
        <v>79159</v>
      </c>
      <c r="I99" s="84">
        <f t="shared" si="3"/>
        <v>79159</v>
      </c>
      <c r="J99" s="85">
        <f t="shared" si="4"/>
        <v>6332.72</v>
      </c>
      <c r="K99" s="86">
        <f t="shared" si="5"/>
        <v>85491.72</v>
      </c>
    </row>
    <row r="100" spans="1:11" ht="30" customHeight="1" x14ac:dyDescent="0.25">
      <c r="A100" s="68">
        <v>2</v>
      </c>
      <c r="B100" s="73" t="s">
        <v>59</v>
      </c>
      <c r="C100" s="70"/>
      <c r="D100" s="70">
        <v>203632</v>
      </c>
      <c r="E100" s="68" t="s">
        <v>62</v>
      </c>
      <c r="F100" s="68">
        <v>2</v>
      </c>
      <c r="G100" s="99"/>
      <c r="H100" s="84">
        <f>IFERROR(VLOOKUP(B100,'TONG HOP'!$B$18:$J$28,9,0),"")</f>
        <v>114279</v>
      </c>
      <c r="I100" s="84">
        <f t="shared" si="3"/>
        <v>228558</v>
      </c>
      <c r="J100" s="85">
        <f t="shared" si="4"/>
        <v>18284.64</v>
      </c>
      <c r="K100" s="86">
        <f t="shared" si="5"/>
        <v>246842.64</v>
      </c>
    </row>
    <row r="101" spans="1:11" ht="30" customHeight="1" x14ac:dyDescent="0.25">
      <c r="A101" s="68"/>
      <c r="B101" s="74" t="s">
        <v>104</v>
      </c>
      <c r="C101" s="70"/>
      <c r="D101" s="70"/>
      <c r="E101" s="68"/>
      <c r="F101" s="68"/>
      <c r="G101" s="97" t="s">
        <v>125</v>
      </c>
      <c r="H101" s="84" t="str">
        <f>IFERROR(VLOOKUP(B101,'TONG HOP'!$B$18:$J$28,9,0),"")</f>
        <v/>
      </c>
      <c r="I101" s="84" t="str">
        <f t="shared" si="3"/>
        <v/>
      </c>
      <c r="J101" s="85" t="str">
        <f t="shared" si="4"/>
        <v/>
      </c>
      <c r="K101" s="86" t="str">
        <f t="shared" si="5"/>
        <v/>
      </c>
    </row>
    <row r="102" spans="1:11" ht="30" customHeight="1" x14ac:dyDescent="0.25">
      <c r="A102" s="68">
        <v>1</v>
      </c>
      <c r="B102" s="73" t="s">
        <v>60</v>
      </c>
      <c r="C102" s="70">
        <v>8938529045030</v>
      </c>
      <c r="D102" s="70">
        <v>261126</v>
      </c>
      <c r="E102" s="68" t="s">
        <v>62</v>
      </c>
      <c r="F102" s="68">
        <v>1</v>
      </c>
      <c r="G102" s="99"/>
      <c r="H102" s="84">
        <f>IFERROR(VLOOKUP(B102,'TONG HOP'!$B$18:$J$28,9,0),"")</f>
        <v>54097</v>
      </c>
      <c r="I102" s="84">
        <f t="shared" si="3"/>
        <v>54097</v>
      </c>
      <c r="J102" s="85">
        <f t="shared" si="4"/>
        <v>4327.76</v>
      </c>
      <c r="K102" s="86">
        <f t="shared" si="5"/>
        <v>58424.76</v>
      </c>
    </row>
    <row r="103" spans="1:11" ht="30" hidden="1" customHeight="1" x14ac:dyDescent="0.25">
      <c r="A103" s="68"/>
      <c r="B103" s="69" t="s">
        <v>100</v>
      </c>
      <c r="C103" s="70"/>
      <c r="D103" s="70"/>
      <c r="E103" s="68"/>
      <c r="F103" s="68"/>
      <c r="G103" s="93" t="s">
        <v>126</v>
      </c>
      <c r="H103" s="84" t="str">
        <f>IFERROR(VLOOKUP(B103,'TONG HOP'!$B$18:$J$28,9,0),"")</f>
        <v/>
      </c>
      <c r="I103" s="84" t="str">
        <f t="shared" si="3"/>
        <v/>
      </c>
      <c r="J103" s="85" t="str">
        <f t="shared" si="4"/>
        <v/>
      </c>
      <c r="K103" s="86" t="str">
        <f t="shared" si="5"/>
        <v/>
      </c>
    </row>
    <row r="104" spans="1:11" ht="30" hidden="1" customHeight="1" x14ac:dyDescent="0.25">
      <c r="A104" s="68">
        <v>1</v>
      </c>
      <c r="B104" s="73" t="s">
        <v>59</v>
      </c>
      <c r="C104" s="70"/>
      <c r="D104" s="70">
        <v>203632</v>
      </c>
      <c r="E104" s="68" t="s">
        <v>62</v>
      </c>
      <c r="F104" s="68">
        <v>5</v>
      </c>
      <c r="G104" s="95"/>
      <c r="H104" s="84">
        <f>IFERROR(VLOOKUP(B104,'TONG HOP'!$B$18:$J$28,9,0),"")</f>
        <v>114279</v>
      </c>
      <c r="I104" s="84">
        <f t="shared" si="3"/>
        <v>571395</v>
      </c>
      <c r="J104" s="85">
        <f t="shared" si="4"/>
        <v>45711.6</v>
      </c>
      <c r="K104" s="86">
        <f t="shared" si="5"/>
        <v>617106.6</v>
      </c>
    </row>
    <row r="105" spans="1:11" ht="30" hidden="1" customHeight="1" x14ac:dyDescent="0.25">
      <c r="A105" s="68"/>
      <c r="B105" s="69" t="s">
        <v>127</v>
      </c>
      <c r="C105" s="70"/>
      <c r="D105" s="70"/>
      <c r="E105" s="68"/>
      <c r="F105" s="68"/>
      <c r="G105" s="93" t="s">
        <v>128</v>
      </c>
      <c r="H105" s="84" t="str">
        <f>IFERROR(VLOOKUP(B105,'TONG HOP'!$B$18:$J$28,9,0),"")</f>
        <v/>
      </c>
      <c r="I105" s="84" t="str">
        <f t="shared" si="3"/>
        <v/>
      </c>
      <c r="J105" s="85" t="str">
        <f t="shared" si="4"/>
        <v/>
      </c>
      <c r="K105" s="86" t="str">
        <f t="shared" si="5"/>
        <v/>
      </c>
    </row>
    <row r="106" spans="1:11" ht="30" hidden="1" customHeight="1" x14ac:dyDescent="0.25">
      <c r="A106" s="68">
        <v>1</v>
      </c>
      <c r="B106" s="71" t="s">
        <v>58</v>
      </c>
      <c r="C106" s="75">
        <v>8938529045856</v>
      </c>
      <c r="D106" s="76">
        <v>203630</v>
      </c>
      <c r="E106" s="76" t="s">
        <v>62</v>
      </c>
      <c r="F106" s="76">
        <v>1</v>
      </c>
      <c r="G106" s="95"/>
      <c r="H106" s="84">
        <f>IFERROR(VLOOKUP(B106,'TONG HOP'!$B$18:$J$28,9,0),"")</f>
        <v>79159</v>
      </c>
      <c r="I106" s="84">
        <f t="shared" si="3"/>
        <v>79159</v>
      </c>
      <c r="J106" s="85">
        <f t="shared" si="4"/>
        <v>6332.72</v>
      </c>
      <c r="K106" s="86">
        <f t="shared" si="5"/>
        <v>85491.72</v>
      </c>
    </row>
    <row r="107" spans="1:11" ht="30" customHeight="1" x14ac:dyDescent="0.25">
      <c r="A107" s="68"/>
      <c r="B107" s="69" t="s">
        <v>93</v>
      </c>
      <c r="C107" s="75"/>
      <c r="D107" s="76"/>
      <c r="E107" s="76"/>
      <c r="F107" s="76"/>
      <c r="G107" s="88" t="s">
        <v>129</v>
      </c>
      <c r="H107" s="84" t="str">
        <f>IFERROR(VLOOKUP(B107,'TONG HOP'!$B$18:$J$28,9,0),"")</f>
        <v/>
      </c>
      <c r="I107" s="84" t="str">
        <f t="shared" si="3"/>
        <v/>
      </c>
      <c r="J107" s="85" t="str">
        <f t="shared" si="4"/>
        <v/>
      </c>
      <c r="K107" s="86" t="str">
        <f t="shared" si="5"/>
        <v/>
      </c>
    </row>
    <row r="108" spans="1:11" ht="30" customHeight="1" x14ac:dyDescent="0.25">
      <c r="A108" s="68">
        <v>1</v>
      </c>
      <c r="B108" s="71" t="s">
        <v>57</v>
      </c>
      <c r="C108" s="75"/>
      <c r="D108" s="76">
        <v>236665</v>
      </c>
      <c r="E108" s="76" t="s">
        <v>62</v>
      </c>
      <c r="F108" s="76">
        <v>1</v>
      </c>
      <c r="G108" s="90"/>
      <c r="H108" s="84">
        <f>IFERROR(VLOOKUP(B108,'TONG HOP'!$B$18:$J$28,9,0),"")</f>
        <v>59932</v>
      </c>
      <c r="I108" s="84">
        <f t="shared" si="3"/>
        <v>59932</v>
      </c>
      <c r="J108" s="85">
        <f t="shared" si="4"/>
        <v>4794.5600000000004</v>
      </c>
      <c r="K108" s="86">
        <f t="shared" si="5"/>
        <v>64726.559999999998</v>
      </c>
    </row>
    <row r="109" spans="1:11" ht="30" customHeight="1" x14ac:dyDescent="0.25">
      <c r="A109" s="68">
        <v>2</v>
      </c>
      <c r="B109" s="71" t="s">
        <v>59</v>
      </c>
      <c r="C109" s="70"/>
      <c r="D109" s="70">
        <v>203632</v>
      </c>
      <c r="E109" s="68" t="s">
        <v>62</v>
      </c>
      <c r="F109" s="68">
        <v>3</v>
      </c>
      <c r="G109" s="90"/>
      <c r="H109" s="84">
        <f>IFERROR(VLOOKUP(B109,'TONG HOP'!$B$18:$J$28,9,0),"")</f>
        <v>114279</v>
      </c>
      <c r="I109" s="84">
        <f t="shared" si="3"/>
        <v>342837</v>
      </c>
      <c r="J109" s="85">
        <f t="shared" si="4"/>
        <v>27426.959999999999</v>
      </c>
      <c r="K109" s="86">
        <f t="shared" si="5"/>
        <v>370263.96</v>
      </c>
    </row>
    <row r="110" spans="1:11" ht="30" customHeight="1" x14ac:dyDescent="0.25">
      <c r="A110" s="68">
        <v>3</v>
      </c>
      <c r="B110" s="71" t="s">
        <v>68</v>
      </c>
      <c r="C110" s="70"/>
      <c r="D110" s="70">
        <v>315117</v>
      </c>
      <c r="E110" s="68" t="s">
        <v>50</v>
      </c>
      <c r="F110" s="68">
        <v>2</v>
      </c>
      <c r="G110" s="90"/>
      <c r="H110" s="84">
        <f>IFERROR(VLOOKUP(B110,'TONG HOP'!$B$18:$J$28,9,0),"")</f>
        <v>35389</v>
      </c>
      <c r="I110" s="84">
        <f t="shared" si="3"/>
        <v>70778</v>
      </c>
      <c r="J110" s="85">
        <f t="shared" si="4"/>
        <v>5662.24</v>
      </c>
      <c r="K110" s="86">
        <f t="shared" si="5"/>
        <v>76440.240000000005</v>
      </c>
    </row>
    <row r="111" spans="1:11" ht="30" customHeight="1" x14ac:dyDescent="0.25">
      <c r="A111" s="68">
        <v>4</v>
      </c>
      <c r="B111" s="71" t="s">
        <v>95</v>
      </c>
      <c r="C111" s="70"/>
      <c r="D111" s="70">
        <v>203634</v>
      </c>
      <c r="E111" s="68" t="s">
        <v>62</v>
      </c>
      <c r="F111" s="68">
        <v>1</v>
      </c>
      <c r="G111" s="90"/>
      <c r="H111" s="84">
        <f>IFERROR(VLOOKUP(B111,'TONG HOP'!$B$18:$J$28,9,0),"")</f>
        <v>123686</v>
      </c>
      <c r="I111" s="84">
        <f t="shared" si="3"/>
        <v>123686</v>
      </c>
      <c r="J111" s="85">
        <f t="shared" si="4"/>
        <v>9894.880000000001</v>
      </c>
      <c r="K111" s="86">
        <f t="shared" si="5"/>
        <v>133580.88</v>
      </c>
    </row>
    <row r="112" spans="1:11" ht="30" customHeight="1" x14ac:dyDescent="0.25">
      <c r="A112" s="68">
        <v>5</v>
      </c>
      <c r="B112" s="71" t="s">
        <v>58</v>
      </c>
      <c r="C112" s="70"/>
      <c r="D112" s="70">
        <v>203630</v>
      </c>
      <c r="E112" s="68" t="s">
        <v>62</v>
      </c>
      <c r="F112" s="68">
        <v>1</v>
      </c>
      <c r="G112" s="89"/>
      <c r="H112" s="84">
        <f>IFERROR(VLOOKUP(B112,'TONG HOP'!$B$18:$J$28,9,0),"")</f>
        <v>79159</v>
      </c>
      <c r="I112" s="84">
        <f t="shared" si="3"/>
        <v>79159</v>
      </c>
      <c r="J112" s="85">
        <f t="shared" si="4"/>
        <v>6332.72</v>
      </c>
      <c r="K112" s="86">
        <f t="shared" si="5"/>
        <v>85491.72</v>
      </c>
    </row>
    <row r="113" spans="1:11" ht="30" hidden="1" customHeight="1" x14ac:dyDescent="0.25">
      <c r="A113" s="68"/>
      <c r="B113" s="77" t="s">
        <v>130</v>
      </c>
      <c r="C113" s="70"/>
      <c r="D113" s="70"/>
      <c r="E113" s="68"/>
      <c r="F113" s="68"/>
      <c r="G113" s="91" t="s">
        <v>131</v>
      </c>
      <c r="H113" s="84" t="str">
        <f>IFERROR(VLOOKUP(B113,'TONG HOP'!$B$18:$J$28,9,0),"")</f>
        <v/>
      </c>
      <c r="I113" s="84" t="str">
        <f t="shared" si="3"/>
        <v/>
      </c>
      <c r="J113" s="85" t="str">
        <f t="shared" si="4"/>
        <v/>
      </c>
      <c r="K113" s="86" t="str">
        <f t="shared" si="5"/>
        <v/>
      </c>
    </row>
    <row r="114" spans="1:11" ht="30" hidden="1" customHeight="1" x14ac:dyDescent="0.25">
      <c r="A114" s="68">
        <v>1</v>
      </c>
      <c r="B114" s="71" t="s">
        <v>61</v>
      </c>
      <c r="C114" s="70">
        <v>8938529045634</v>
      </c>
      <c r="D114" s="70">
        <v>203631</v>
      </c>
      <c r="E114" s="68" t="s">
        <v>62</v>
      </c>
      <c r="F114" s="68">
        <v>4</v>
      </c>
      <c r="G114" s="92"/>
      <c r="H114" s="84">
        <f>IFERROR(VLOOKUP(B114,'TONG HOP'!$B$18:$J$28,9,0),"")</f>
        <v>115567</v>
      </c>
      <c r="I114" s="84">
        <f t="shared" si="3"/>
        <v>462268</v>
      </c>
      <c r="J114" s="85">
        <f t="shared" si="4"/>
        <v>36981.440000000002</v>
      </c>
      <c r="K114" s="86">
        <f t="shared" si="5"/>
        <v>499249.44</v>
      </c>
    </row>
    <row r="115" spans="1:11" ht="30" hidden="1" customHeight="1" x14ac:dyDescent="0.25">
      <c r="A115" s="68"/>
      <c r="B115" s="78" t="s">
        <v>132</v>
      </c>
      <c r="C115" s="70"/>
      <c r="D115" s="70"/>
      <c r="E115" s="68"/>
      <c r="F115" s="68"/>
      <c r="G115" s="91" t="s">
        <v>133</v>
      </c>
      <c r="H115" s="84" t="str">
        <f>IFERROR(VLOOKUP(B115,'TONG HOP'!$B$18:$J$28,9,0),"")</f>
        <v/>
      </c>
      <c r="I115" s="84" t="str">
        <f t="shared" si="3"/>
        <v/>
      </c>
      <c r="J115" s="85" t="str">
        <f t="shared" si="4"/>
        <v/>
      </c>
      <c r="K115" s="86" t="str">
        <f t="shared" si="5"/>
        <v/>
      </c>
    </row>
    <row r="116" spans="1:11" ht="30" hidden="1" customHeight="1" x14ac:dyDescent="0.25">
      <c r="A116" s="68">
        <v>1</v>
      </c>
      <c r="B116" s="71" t="s">
        <v>68</v>
      </c>
      <c r="C116" s="70">
        <v>8938529045467</v>
      </c>
      <c r="D116" s="70">
        <v>315117</v>
      </c>
      <c r="E116" s="68" t="s">
        <v>50</v>
      </c>
      <c r="F116" s="68">
        <v>4</v>
      </c>
      <c r="G116" s="92"/>
      <c r="H116" s="84">
        <f>IFERROR(VLOOKUP(B116,'TONG HOP'!$B$18:$J$28,9,0),"")</f>
        <v>35389</v>
      </c>
      <c r="I116" s="84">
        <f t="shared" si="3"/>
        <v>141556</v>
      </c>
      <c r="J116" s="85">
        <f t="shared" si="4"/>
        <v>11324.48</v>
      </c>
      <c r="K116" s="86">
        <f t="shared" si="5"/>
        <v>152880.48000000001</v>
      </c>
    </row>
    <row r="117" spans="1:11" ht="30" hidden="1" customHeight="1" x14ac:dyDescent="0.25">
      <c r="A117" s="68"/>
      <c r="B117" s="79" t="s">
        <v>134</v>
      </c>
      <c r="C117" s="70"/>
      <c r="D117" s="70"/>
      <c r="E117" s="68"/>
      <c r="F117" s="68"/>
      <c r="G117" s="91" t="s">
        <v>135</v>
      </c>
      <c r="H117" s="84" t="str">
        <f>IFERROR(VLOOKUP(B117,'TONG HOP'!$B$18:$J$28,9,0),"")</f>
        <v/>
      </c>
      <c r="I117" s="84" t="str">
        <f t="shared" si="3"/>
        <v/>
      </c>
      <c r="J117" s="85" t="str">
        <f t="shared" si="4"/>
        <v/>
      </c>
      <c r="K117" s="86" t="str">
        <f t="shared" si="5"/>
        <v/>
      </c>
    </row>
    <row r="118" spans="1:11" ht="30" hidden="1" customHeight="1" x14ac:dyDescent="0.25">
      <c r="A118" s="68">
        <v>1</v>
      </c>
      <c r="B118" s="71" t="s">
        <v>59</v>
      </c>
      <c r="C118" s="70">
        <v>8938529045924</v>
      </c>
      <c r="D118" s="70">
        <v>203632</v>
      </c>
      <c r="E118" s="68" t="s">
        <v>62</v>
      </c>
      <c r="F118" s="68">
        <v>2</v>
      </c>
      <c r="G118" s="92"/>
      <c r="H118" s="84">
        <f>IFERROR(VLOOKUP(B118,'TONG HOP'!$B$18:$J$28,9,0),"")</f>
        <v>114279</v>
      </c>
      <c r="I118" s="84">
        <f t="shared" si="3"/>
        <v>228558</v>
      </c>
      <c r="J118" s="85">
        <f t="shared" si="4"/>
        <v>18284.64</v>
      </c>
      <c r="K118" s="86">
        <f t="shared" si="5"/>
        <v>246842.64</v>
      </c>
    </row>
    <row r="119" spans="1:11" ht="30" hidden="1" customHeight="1" x14ac:dyDescent="0.25">
      <c r="A119" s="68"/>
      <c r="B119" s="79" t="s">
        <v>82</v>
      </c>
      <c r="C119" s="70"/>
      <c r="D119" s="70"/>
      <c r="E119" s="68"/>
      <c r="F119" s="68"/>
      <c r="G119" s="91" t="s">
        <v>136</v>
      </c>
      <c r="H119" s="84" t="str">
        <f>IFERROR(VLOOKUP(B119,'TONG HOP'!$B$18:$J$28,9,0),"")</f>
        <v/>
      </c>
      <c r="I119" s="84" t="str">
        <f t="shared" si="3"/>
        <v/>
      </c>
      <c r="J119" s="85" t="str">
        <f t="shared" si="4"/>
        <v/>
      </c>
      <c r="K119" s="86" t="str">
        <f t="shared" si="5"/>
        <v/>
      </c>
    </row>
    <row r="120" spans="1:11" ht="30" hidden="1" customHeight="1" x14ac:dyDescent="0.25">
      <c r="A120" s="68">
        <v>1</v>
      </c>
      <c r="B120" s="71" t="s">
        <v>108</v>
      </c>
      <c r="C120" s="70">
        <v>8938529045047</v>
      </c>
      <c r="D120" s="70">
        <v>261127</v>
      </c>
      <c r="E120" s="68" t="s">
        <v>62</v>
      </c>
      <c r="F120" s="68">
        <v>3</v>
      </c>
      <c r="G120" s="92"/>
      <c r="H120" s="84">
        <f>IFERROR(VLOOKUP(B120,'TONG HOP'!$B$18:$J$28,9,0),"")</f>
        <v>46000</v>
      </c>
      <c r="I120" s="84">
        <f t="shared" si="3"/>
        <v>138000</v>
      </c>
      <c r="J120" s="85">
        <f t="shared" si="4"/>
        <v>11040</v>
      </c>
      <c r="K120" s="86">
        <f t="shared" si="5"/>
        <v>149040</v>
      </c>
    </row>
    <row r="121" spans="1:11" ht="30" customHeight="1" x14ac:dyDescent="0.25">
      <c r="A121" s="68"/>
      <c r="B121" s="79" t="s">
        <v>137</v>
      </c>
      <c r="C121" s="70"/>
      <c r="D121" s="70"/>
      <c r="E121" s="68"/>
      <c r="F121" s="68"/>
      <c r="G121" s="88" t="s">
        <v>138</v>
      </c>
      <c r="H121" s="84" t="str">
        <f>IFERROR(VLOOKUP(B121,'TONG HOP'!$B$18:$J$28,9,0),"")</f>
        <v/>
      </c>
      <c r="I121" s="84" t="str">
        <f t="shared" si="3"/>
        <v/>
      </c>
      <c r="J121" s="85" t="str">
        <f t="shared" si="4"/>
        <v/>
      </c>
      <c r="K121" s="86" t="str">
        <f t="shared" si="5"/>
        <v/>
      </c>
    </row>
    <row r="122" spans="1:11" ht="30" customHeight="1" x14ac:dyDescent="0.25">
      <c r="A122" s="68">
        <v>1</v>
      </c>
      <c r="B122" s="71" t="s">
        <v>59</v>
      </c>
      <c r="C122" s="70"/>
      <c r="D122" s="70">
        <v>203632</v>
      </c>
      <c r="E122" s="68" t="s">
        <v>62</v>
      </c>
      <c r="F122" s="68">
        <v>4</v>
      </c>
      <c r="G122" s="89"/>
      <c r="H122" s="84">
        <f>IFERROR(VLOOKUP(B122,'TONG HOP'!$B$18:$J$28,9,0),"")</f>
        <v>114279</v>
      </c>
      <c r="I122" s="84">
        <f t="shared" si="3"/>
        <v>457116</v>
      </c>
      <c r="J122" s="85">
        <f t="shared" si="4"/>
        <v>36569.279999999999</v>
      </c>
      <c r="K122" s="86">
        <f t="shared" si="5"/>
        <v>493685.28</v>
      </c>
    </row>
    <row r="123" spans="1:11" ht="30" hidden="1" customHeight="1" x14ac:dyDescent="0.25">
      <c r="A123" s="68"/>
      <c r="B123" s="79" t="s">
        <v>139</v>
      </c>
      <c r="C123" s="70"/>
      <c r="D123" s="70"/>
      <c r="E123" s="68"/>
      <c r="F123" s="68"/>
      <c r="G123" s="93" t="s">
        <v>140</v>
      </c>
      <c r="H123" s="84" t="str">
        <f>IFERROR(VLOOKUP(B123,'TONG HOP'!$B$18:$J$28,9,0),"")</f>
        <v/>
      </c>
      <c r="I123" s="84" t="str">
        <f t="shared" si="3"/>
        <v/>
      </c>
      <c r="J123" s="85" t="str">
        <f t="shared" si="4"/>
        <v/>
      </c>
      <c r="K123" s="86" t="str">
        <f t="shared" si="5"/>
        <v/>
      </c>
    </row>
    <row r="124" spans="1:11" ht="30" hidden="1" customHeight="1" x14ac:dyDescent="0.25">
      <c r="A124" s="68">
        <v>1</v>
      </c>
      <c r="B124" s="71" t="s">
        <v>60</v>
      </c>
      <c r="C124" s="70">
        <v>8938529045030</v>
      </c>
      <c r="D124" s="70">
        <v>261126</v>
      </c>
      <c r="E124" s="68" t="s">
        <v>62</v>
      </c>
      <c r="F124" s="68">
        <v>2</v>
      </c>
      <c r="G124" s="94"/>
      <c r="H124" s="84">
        <f>IFERROR(VLOOKUP(B124,'TONG HOP'!$B$18:$J$28,9,0),"")</f>
        <v>54097</v>
      </c>
      <c r="I124" s="84">
        <f t="shared" si="3"/>
        <v>108194</v>
      </c>
      <c r="J124" s="85">
        <f t="shared" si="4"/>
        <v>8655.52</v>
      </c>
      <c r="K124" s="86">
        <f t="shared" si="5"/>
        <v>116849.52</v>
      </c>
    </row>
    <row r="125" spans="1:11" ht="30" hidden="1" customHeight="1" x14ac:dyDescent="0.25">
      <c r="A125" s="68">
        <v>2</v>
      </c>
      <c r="B125" s="71" t="s">
        <v>58</v>
      </c>
      <c r="C125" s="70">
        <v>8938529045856</v>
      </c>
      <c r="D125" s="70">
        <v>203630</v>
      </c>
      <c r="E125" s="68" t="s">
        <v>62</v>
      </c>
      <c r="F125" s="68">
        <v>2</v>
      </c>
      <c r="G125" s="94"/>
      <c r="H125" s="84">
        <f>IFERROR(VLOOKUP(B125,'TONG HOP'!$B$18:$J$28,9,0),"")</f>
        <v>79159</v>
      </c>
      <c r="I125" s="84">
        <f t="shared" si="3"/>
        <v>158318</v>
      </c>
      <c r="J125" s="85">
        <f t="shared" si="4"/>
        <v>12665.44</v>
      </c>
      <c r="K125" s="86">
        <f t="shared" si="5"/>
        <v>170983.44</v>
      </c>
    </row>
    <row r="126" spans="1:11" ht="30" hidden="1" customHeight="1" x14ac:dyDescent="0.25">
      <c r="A126" s="68">
        <v>3</v>
      </c>
      <c r="B126" s="71" t="s">
        <v>59</v>
      </c>
      <c r="C126" s="70">
        <v>8938529045924</v>
      </c>
      <c r="D126" s="70">
        <v>203632</v>
      </c>
      <c r="E126" s="68" t="s">
        <v>62</v>
      </c>
      <c r="F126" s="68">
        <v>1</v>
      </c>
      <c r="G126" s="95"/>
      <c r="H126" s="84">
        <f>IFERROR(VLOOKUP(B126,'TONG HOP'!$B$18:$J$28,9,0),"")</f>
        <v>114279</v>
      </c>
      <c r="I126" s="84">
        <f t="shared" si="3"/>
        <v>114279</v>
      </c>
      <c r="J126" s="85">
        <f t="shared" si="4"/>
        <v>9142.32</v>
      </c>
      <c r="K126" s="86">
        <f t="shared" si="5"/>
        <v>123421.32</v>
      </c>
    </row>
    <row r="127" spans="1:11" ht="30" hidden="1" customHeight="1" x14ac:dyDescent="0.25">
      <c r="A127" s="68"/>
      <c r="B127" s="79" t="s">
        <v>141</v>
      </c>
      <c r="C127" s="70"/>
      <c r="D127" s="70"/>
      <c r="E127" s="68"/>
      <c r="F127" s="68"/>
      <c r="G127" s="93" t="s">
        <v>142</v>
      </c>
      <c r="H127" s="84" t="str">
        <f>IFERROR(VLOOKUP(B127,'TONG HOP'!$B$18:$J$28,9,0),"")</f>
        <v/>
      </c>
      <c r="I127" s="84" t="str">
        <f t="shared" si="3"/>
        <v/>
      </c>
      <c r="J127" s="85" t="str">
        <f t="shared" si="4"/>
        <v/>
      </c>
      <c r="K127" s="86" t="str">
        <f t="shared" si="5"/>
        <v/>
      </c>
    </row>
    <row r="128" spans="1:11" ht="30" hidden="1" customHeight="1" x14ac:dyDescent="0.25">
      <c r="A128" s="68">
        <v>1</v>
      </c>
      <c r="B128" s="71" t="s">
        <v>59</v>
      </c>
      <c r="C128" s="70"/>
      <c r="D128" s="70">
        <v>203632</v>
      </c>
      <c r="E128" s="68" t="s">
        <v>62</v>
      </c>
      <c r="F128" s="68">
        <v>2</v>
      </c>
      <c r="G128" s="94"/>
      <c r="H128" s="84">
        <f>IFERROR(VLOOKUP(B128,'TONG HOP'!$B$18:$J$28,9,0),"")</f>
        <v>114279</v>
      </c>
      <c r="I128" s="84">
        <f t="shared" si="3"/>
        <v>228558</v>
      </c>
      <c r="J128" s="85">
        <f t="shared" si="4"/>
        <v>18284.64</v>
      </c>
      <c r="K128" s="86">
        <f t="shared" si="5"/>
        <v>246842.64</v>
      </c>
    </row>
    <row r="129" spans="1:12" ht="30" hidden="1" customHeight="1" x14ac:dyDescent="0.25">
      <c r="A129" s="68">
        <v>2</v>
      </c>
      <c r="B129" s="71" t="s">
        <v>61</v>
      </c>
      <c r="C129" s="70"/>
      <c r="D129" s="70">
        <v>203631</v>
      </c>
      <c r="E129" s="68" t="s">
        <v>62</v>
      </c>
      <c r="F129" s="68">
        <v>3</v>
      </c>
      <c r="G129" s="94"/>
      <c r="H129" s="84">
        <f>IFERROR(VLOOKUP(B129,'TONG HOP'!$B$18:$J$28,9,0),"")</f>
        <v>115567</v>
      </c>
      <c r="I129" s="84">
        <f t="shared" si="3"/>
        <v>346701</v>
      </c>
      <c r="J129" s="85">
        <f t="shared" si="4"/>
        <v>27736.080000000002</v>
      </c>
      <c r="K129" s="86">
        <f t="shared" si="5"/>
        <v>374437.08</v>
      </c>
    </row>
    <row r="130" spans="1:12" ht="30" hidden="1" customHeight="1" x14ac:dyDescent="0.25">
      <c r="A130" s="68">
        <v>3</v>
      </c>
      <c r="B130" s="71" t="s">
        <v>57</v>
      </c>
      <c r="C130" s="70"/>
      <c r="D130" s="70">
        <v>236665</v>
      </c>
      <c r="E130" s="68" t="s">
        <v>62</v>
      </c>
      <c r="F130" s="68">
        <v>3</v>
      </c>
      <c r="G130" s="94"/>
      <c r="H130" s="84">
        <f>IFERROR(VLOOKUP(B130,'TONG HOP'!$B$18:$J$28,9,0),"")</f>
        <v>59932</v>
      </c>
      <c r="I130" s="84">
        <f t="shared" si="3"/>
        <v>179796</v>
      </c>
      <c r="J130" s="85">
        <f t="shared" si="4"/>
        <v>14383.68</v>
      </c>
      <c r="K130" s="86">
        <f t="shared" si="5"/>
        <v>194179.68</v>
      </c>
    </row>
    <row r="131" spans="1:12" ht="30" hidden="1" customHeight="1" x14ac:dyDescent="0.25">
      <c r="A131" s="68">
        <v>4</v>
      </c>
      <c r="B131" s="71" t="s">
        <v>60</v>
      </c>
      <c r="C131" s="70"/>
      <c r="D131" s="70">
        <v>261126</v>
      </c>
      <c r="E131" s="68" t="s">
        <v>62</v>
      </c>
      <c r="F131" s="68">
        <v>1</v>
      </c>
      <c r="G131" s="95"/>
      <c r="H131" s="84">
        <f>IFERROR(VLOOKUP(B131,'TONG HOP'!$B$18:$J$28,9,0),"")</f>
        <v>54097</v>
      </c>
      <c r="I131" s="84">
        <f t="shared" si="3"/>
        <v>54097</v>
      </c>
      <c r="J131" s="85">
        <f t="shared" si="4"/>
        <v>4327.76</v>
      </c>
      <c r="K131" s="86">
        <f t="shared" si="5"/>
        <v>58424.76</v>
      </c>
    </row>
    <row r="132" spans="1:12" ht="30" hidden="1" customHeight="1" x14ac:dyDescent="0.25">
      <c r="A132" s="68"/>
      <c r="B132" s="79" t="s">
        <v>98</v>
      </c>
      <c r="C132" s="70"/>
      <c r="D132" s="70"/>
      <c r="E132" s="68"/>
      <c r="F132" s="68"/>
      <c r="G132" s="93" t="s">
        <v>143</v>
      </c>
      <c r="H132" s="84" t="str">
        <f>IFERROR(VLOOKUP(B132,'TONG HOP'!$B$18:$J$28,9,0),"")</f>
        <v/>
      </c>
      <c r="I132" s="84" t="str">
        <f t="shared" si="3"/>
        <v/>
      </c>
      <c r="J132" s="85" t="str">
        <f t="shared" si="4"/>
        <v/>
      </c>
      <c r="K132" s="86" t="str">
        <f t="shared" si="5"/>
        <v/>
      </c>
    </row>
    <row r="133" spans="1:12" ht="30" hidden="1" customHeight="1" x14ac:dyDescent="0.25">
      <c r="A133" s="68">
        <v>1</v>
      </c>
      <c r="B133" s="71" t="s">
        <v>59</v>
      </c>
      <c r="C133" s="70"/>
      <c r="D133" s="70">
        <v>203632</v>
      </c>
      <c r="E133" s="68" t="s">
        <v>62</v>
      </c>
      <c r="F133" s="68">
        <v>3</v>
      </c>
      <c r="G133" s="95"/>
      <c r="H133" s="84">
        <f>IFERROR(VLOOKUP(B133,'TONG HOP'!$B$18:$J$28,9,0),"")</f>
        <v>114279</v>
      </c>
      <c r="I133" s="84">
        <f t="shared" si="3"/>
        <v>342837</v>
      </c>
      <c r="J133" s="85">
        <f t="shared" si="4"/>
        <v>27426.959999999999</v>
      </c>
      <c r="K133" s="86">
        <f t="shared" si="5"/>
        <v>370263.96</v>
      </c>
    </row>
    <row r="134" spans="1:12" ht="30" hidden="1" customHeight="1" x14ac:dyDescent="0.25">
      <c r="A134" s="68"/>
      <c r="B134" s="79" t="s">
        <v>100</v>
      </c>
      <c r="C134" s="70"/>
      <c r="D134" s="70"/>
      <c r="E134" s="68"/>
      <c r="F134" s="68"/>
      <c r="G134" s="93" t="s">
        <v>144</v>
      </c>
      <c r="H134" s="84" t="str">
        <f>IFERROR(VLOOKUP(B134,'TONG HOP'!$B$18:$J$28,9,0),"")</f>
        <v/>
      </c>
      <c r="I134" s="84" t="str">
        <f t="shared" si="3"/>
        <v/>
      </c>
      <c r="J134" s="85" t="str">
        <f t="shared" si="4"/>
        <v/>
      </c>
      <c r="K134" s="86" t="str">
        <f t="shared" si="5"/>
        <v/>
      </c>
    </row>
    <row r="135" spans="1:12" ht="30" hidden="1" customHeight="1" x14ac:dyDescent="0.25">
      <c r="A135" s="68">
        <v>1</v>
      </c>
      <c r="B135" s="71" t="s">
        <v>57</v>
      </c>
      <c r="C135" s="70"/>
      <c r="D135" s="70">
        <v>236665</v>
      </c>
      <c r="E135" s="68" t="s">
        <v>62</v>
      </c>
      <c r="F135" s="68">
        <v>6</v>
      </c>
      <c r="G135" s="94"/>
      <c r="H135" s="84">
        <f>IFERROR(VLOOKUP(B135,'TONG HOP'!$B$18:$J$28,9,0),"")</f>
        <v>59932</v>
      </c>
      <c r="I135" s="84">
        <f t="shared" si="3"/>
        <v>359592</v>
      </c>
      <c r="J135" s="85">
        <f t="shared" si="4"/>
        <v>28767.360000000001</v>
      </c>
      <c r="K135" s="86">
        <f t="shared" si="5"/>
        <v>388359.36</v>
      </c>
    </row>
    <row r="136" spans="1:12" ht="30" hidden="1" customHeight="1" x14ac:dyDescent="0.25">
      <c r="A136" s="68">
        <v>2</v>
      </c>
      <c r="B136" s="71" t="s">
        <v>60</v>
      </c>
      <c r="C136" s="70"/>
      <c r="D136" s="70">
        <v>261126</v>
      </c>
      <c r="E136" s="68" t="s">
        <v>62</v>
      </c>
      <c r="F136" s="68">
        <v>6</v>
      </c>
      <c r="G136" s="94"/>
      <c r="H136" s="84">
        <f>IFERROR(VLOOKUP(B136,'TONG HOP'!$B$18:$J$28,9,0),"")</f>
        <v>54097</v>
      </c>
      <c r="I136" s="84">
        <f t="shared" si="3"/>
        <v>324582</v>
      </c>
      <c r="J136" s="85">
        <f t="shared" si="4"/>
        <v>25966.560000000001</v>
      </c>
      <c r="K136" s="86">
        <f t="shared" si="5"/>
        <v>350548.56</v>
      </c>
      <c r="L136" s="29" t="s">
        <v>159</v>
      </c>
    </row>
    <row r="137" spans="1:12" ht="30" hidden="1" customHeight="1" x14ac:dyDescent="0.25">
      <c r="A137" s="68">
        <v>3</v>
      </c>
      <c r="B137" s="71" t="s">
        <v>59</v>
      </c>
      <c r="C137" s="70"/>
      <c r="D137" s="70">
        <v>203632</v>
      </c>
      <c r="E137" s="68" t="s">
        <v>62</v>
      </c>
      <c r="F137" s="68">
        <v>5</v>
      </c>
      <c r="G137" s="95"/>
      <c r="H137" s="84">
        <f>IFERROR(VLOOKUP(B137,'TONG HOP'!$B$18:$J$28,9,0),"")</f>
        <v>114279</v>
      </c>
      <c r="I137" s="84">
        <f t="shared" si="3"/>
        <v>571395</v>
      </c>
      <c r="J137" s="85">
        <f t="shared" si="4"/>
        <v>45711.6</v>
      </c>
      <c r="K137" s="86">
        <f t="shared" si="5"/>
        <v>617106.6</v>
      </c>
    </row>
    <row r="138" spans="1:12" ht="30" customHeight="1" x14ac:dyDescent="0.25">
      <c r="A138" s="68"/>
      <c r="B138" s="79" t="s">
        <v>145</v>
      </c>
      <c r="C138" s="70"/>
      <c r="D138" s="70"/>
      <c r="E138" s="68"/>
      <c r="F138" s="68"/>
      <c r="G138" s="88" t="s">
        <v>146</v>
      </c>
      <c r="H138" s="84" t="str">
        <f>IFERROR(VLOOKUP(B138,'TONG HOP'!$B$18:$J$28,9,0),"")</f>
        <v/>
      </c>
      <c r="I138" s="84" t="str">
        <f t="shared" si="3"/>
        <v/>
      </c>
      <c r="J138" s="85" t="str">
        <f t="shared" si="4"/>
        <v/>
      </c>
      <c r="K138" s="86" t="str">
        <f t="shared" si="5"/>
        <v/>
      </c>
    </row>
    <row r="139" spans="1:12" ht="30" customHeight="1" x14ac:dyDescent="0.25">
      <c r="A139" s="68">
        <v>1</v>
      </c>
      <c r="B139" s="71" t="s">
        <v>57</v>
      </c>
      <c r="C139" s="70"/>
      <c r="D139" s="70">
        <v>236665</v>
      </c>
      <c r="E139" s="68" t="s">
        <v>62</v>
      </c>
      <c r="F139" s="68">
        <v>2</v>
      </c>
      <c r="G139" s="89"/>
      <c r="H139" s="84">
        <f>IFERROR(VLOOKUP(B139,'TONG HOP'!$B$18:$J$28,9,0),"")</f>
        <v>59932</v>
      </c>
      <c r="I139" s="84">
        <f t="shared" si="3"/>
        <v>119864</v>
      </c>
      <c r="J139" s="85">
        <f t="shared" si="4"/>
        <v>9589.1200000000008</v>
      </c>
      <c r="K139" s="86">
        <f t="shared" si="5"/>
        <v>129453.12</v>
      </c>
    </row>
    <row r="140" spans="1:12" ht="30" customHeight="1" x14ac:dyDescent="0.25">
      <c r="A140" s="68"/>
      <c r="B140" s="79" t="s">
        <v>147</v>
      </c>
      <c r="C140" s="70"/>
      <c r="D140" s="70"/>
      <c r="E140" s="68"/>
      <c r="F140" s="68"/>
      <c r="G140" s="88" t="s">
        <v>148</v>
      </c>
      <c r="H140" s="84" t="str">
        <f>IFERROR(VLOOKUP(B140,'TONG HOP'!$B$18:$J$28,9,0),"")</f>
        <v/>
      </c>
      <c r="I140" s="84" t="str">
        <f t="shared" si="3"/>
        <v/>
      </c>
      <c r="J140" s="85" t="str">
        <f t="shared" si="4"/>
        <v/>
      </c>
      <c r="K140" s="86" t="str">
        <f t="shared" si="5"/>
        <v/>
      </c>
    </row>
    <row r="141" spans="1:12" ht="30" customHeight="1" x14ac:dyDescent="0.25">
      <c r="A141" s="68">
        <v>1</v>
      </c>
      <c r="B141" s="71" t="s">
        <v>57</v>
      </c>
      <c r="C141" s="70"/>
      <c r="D141" s="70">
        <v>236665</v>
      </c>
      <c r="E141" s="68" t="s">
        <v>62</v>
      </c>
      <c r="F141" s="68">
        <v>5</v>
      </c>
      <c r="G141" s="90"/>
      <c r="H141" s="84">
        <f>IFERROR(VLOOKUP(B141,'TONG HOP'!$B$18:$J$28,9,0),"")</f>
        <v>59932</v>
      </c>
      <c r="I141" s="84">
        <f t="shared" si="3"/>
        <v>299660</v>
      </c>
      <c r="J141" s="85">
        <f t="shared" si="4"/>
        <v>23972.799999999999</v>
      </c>
      <c r="K141" s="86">
        <f t="shared" si="5"/>
        <v>323632.8</v>
      </c>
    </row>
    <row r="142" spans="1:12" ht="30" customHeight="1" x14ac:dyDescent="0.25">
      <c r="A142" s="68">
        <v>2</v>
      </c>
      <c r="B142" s="71" t="s">
        <v>58</v>
      </c>
      <c r="C142" s="70"/>
      <c r="D142" s="70">
        <v>203630</v>
      </c>
      <c r="E142" s="68" t="s">
        <v>62</v>
      </c>
      <c r="F142" s="68">
        <v>1</v>
      </c>
      <c r="G142" s="90"/>
      <c r="H142" s="84">
        <f>IFERROR(VLOOKUP(B142,'TONG HOP'!$B$18:$J$28,9,0),"")</f>
        <v>79159</v>
      </c>
      <c r="I142" s="84">
        <f t="shared" si="3"/>
        <v>79159</v>
      </c>
      <c r="J142" s="85">
        <f t="shared" si="4"/>
        <v>6332.72</v>
      </c>
      <c r="K142" s="86">
        <f t="shared" si="5"/>
        <v>85491.72</v>
      </c>
    </row>
    <row r="143" spans="1:12" ht="30" customHeight="1" x14ac:dyDescent="0.25">
      <c r="A143" s="68">
        <v>3</v>
      </c>
      <c r="B143" s="71" t="s">
        <v>59</v>
      </c>
      <c r="C143" s="70"/>
      <c r="D143" s="70">
        <v>203632</v>
      </c>
      <c r="E143" s="68" t="s">
        <v>62</v>
      </c>
      <c r="F143" s="68">
        <v>2</v>
      </c>
      <c r="G143" s="89"/>
      <c r="H143" s="84">
        <f>IFERROR(VLOOKUP(B143,'TONG HOP'!$B$18:$J$28,9,0),"")</f>
        <v>114279</v>
      </c>
      <c r="I143" s="84">
        <f t="shared" si="3"/>
        <v>228558</v>
      </c>
      <c r="J143" s="85">
        <f t="shared" si="4"/>
        <v>18284.64</v>
      </c>
      <c r="K143" s="86">
        <f t="shared" si="5"/>
        <v>246842.64</v>
      </c>
    </row>
    <row r="144" spans="1:12" ht="36.75" hidden="1" customHeight="1" x14ac:dyDescent="0.25">
      <c r="A144" s="80"/>
      <c r="B144" s="81" t="s">
        <v>41</v>
      </c>
      <c r="C144" s="82"/>
      <c r="D144" s="80"/>
      <c r="E144" s="80"/>
      <c r="F144" s="82">
        <f>SUM(F20:F143)</f>
        <v>207</v>
      </c>
      <c r="G144" s="83"/>
    </row>
    <row r="145" spans="11:11" x14ac:dyDescent="0.3">
      <c r="K145" s="86">
        <f>SUM(K21:K144)</f>
        <v>18090516.240000006</v>
      </c>
    </row>
  </sheetData>
  <autoFilter ref="A19:G145" xr:uid="{00000000-0009-0000-0000-000000000000}">
    <filterColumn colId="1" showButton="0"/>
    <filterColumn colId="6">
      <colorFilter dxfId="2"/>
    </filterColumn>
  </autoFilter>
  <mergeCells count="44">
    <mergeCell ref="G45:G46"/>
    <mergeCell ref="A6:G6"/>
    <mergeCell ref="F17:F18"/>
    <mergeCell ref="G17:G18"/>
    <mergeCell ref="G20:G22"/>
    <mergeCell ref="G23:G24"/>
    <mergeCell ref="G25:G28"/>
    <mergeCell ref="G29:G31"/>
    <mergeCell ref="G32:G33"/>
    <mergeCell ref="G34:G36"/>
    <mergeCell ref="G37:G39"/>
    <mergeCell ref="G40:G44"/>
    <mergeCell ref="G79:G81"/>
    <mergeCell ref="G47:G48"/>
    <mergeCell ref="G49:G50"/>
    <mergeCell ref="G51:G53"/>
    <mergeCell ref="G54:G56"/>
    <mergeCell ref="G57:G58"/>
    <mergeCell ref="G59:G61"/>
    <mergeCell ref="G62:G64"/>
    <mergeCell ref="G65:G68"/>
    <mergeCell ref="G69:G73"/>
    <mergeCell ref="G74:G75"/>
    <mergeCell ref="G76:G78"/>
    <mergeCell ref="G117:G118"/>
    <mergeCell ref="G82:G84"/>
    <mergeCell ref="G85:G90"/>
    <mergeCell ref="G91:G95"/>
    <mergeCell ref="G96:G97"/>
    <mergeCell ref="G98:G100"/>
    <mergeCell ref="G101:G102"/>
    <mergeCell ref="G103:G104"/>
    <mergeCell ref="G105:G106"/>
    <mergeCell ref="G107:G112"/>
    <mergeCell ref="G113:G114"/>
    <mergeCell ref="G115:G116"/>
    <mergeCell ref="G138:G139"/>
    <mergeCell ref="G140:G143"/>
    <mergeCell ref="G119:G120"/>
    <mergeCell ref="G121:G122"/>
    <mergeCell ref="G123:G126"/>
    <mergeCell ref="G127:G131"/>
    <mergeCell ref="G132:G133"/>
    <mergeCell ref="G134:G13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H144"/>
  <sheetViews>
    <sheetView tabSelected="1" topLeftCell="A70" workbookViewId="0">
      <selection activeCell="I77" sqref="I77"/>
    </sheetView>
  </sheetViews>
  <sheetFormatPr defaultRowHeight="20.25" x14ac:dyDescent="0.3"/>
  <cols>
    <col min="1" max="1" width="5.7109375" style="29" customWidth="1"/>
    <col min="2" max="2" width="58.85546875" style="32" customWidth="1"/>
    <col min="3" max="3" width="16.28515625" style="33" customWidth="1"/>
    <col min="4" max="4" width="11" style="29" customWidth="1"/>
    <col min="5" max="5" width="9" style="29" customWidth="1"/>
    <col min="6" max="6" width="11.28515625" style="29" customWidth="1"/>
    <col min="7" max="7" width="19.85546875" style="65" customWidth="1"/>
    <col min="8" max="8" width="11.28515625" style="29" bestFit="1" customWidth="1"/>
    <col min="9" max="16384" width="9.140625" style="29"/>
  </cols>
  <sheetData>
    <row r="1" spans="1:7" x14ac:dyDescent="0.3">
      <c r="G1" s="65" t="s">
        <v>67</v>
      </c>
    </row>
    <row r="2" spans="1:7" x14ac:dyDescent="0.3">
      <c r="A2" s="34" t="s">
        <v>0</v>
      </c>
      <c r="D2" s="34" t="s">
        <v>1</v>
      </c>
    </row>
    <row r="3" spans="1:7" x14ac:dyDescent="0.3">
      <c r="A3" s="35"/>
      <c r="D3" s="34" t="s">
        <v>2</v>
      </c>
    </row>
    <row r="4" spans="1:7" x14ac:dyDescent="0.3">
      <c r="A4" s="35"/>
      <c r="D4" s="34" t="s">
        <v>3</v>
      </c>
    </row>
    <row r="5" spans="1:7" x14ac:dyDescent="0.3">
      <c r="A5" s="36"/>
      <c r="D5" s="34"/>
    </row>
    <row r="6" spans="1:7" x14ac:dyDescent="0.25">
      <c r="A6" s="100" t="s">
        <v>4</v>
      </c>
      <c r="B6" s="100"/>
      <c r="C6" s="100"/>
      <c r="D6" s="100"/>
      <c r="E6" s="100"/>
      <c r="F6" s="100"/>
      <c r="G6" s="100"/>
    </row>
    <row r="7" spans="1:7" x14ac:dyDescent="0.3">
      <c r="A7" s="36"/>
    </row>
    <row r="8" spans="1:7" x14ac:dyDescent="0.3">
      <c r="A8" s="37" t="s">
        <v>5</v>
      </c>
      <c r="B8" s="38"/>
      <c r="C8" s="39"/>
      <c r="D8" s="40"/>
      <c r="E8" s="40"/>
      <c r="F8" s="40"/>
    </row>
    <row r="9" spans="1:7" x14ac:dyDescent="0.3">
      <c r="A9" s="42" t="s">
        <v>6</v>
      </c>
      <c r="B9" s="37" t="s">
        <v>7</v>
      </c>
      <c r="C9" s="39"/>
      <c r="D9" s="40"/>
      <c r="E9" s="40"/>
      <c r="F9" s="40"/>
    </row>
    <row r="10" spans="1:7" x14ac:dyDescent="0.3">
      <c r="A10" s="42" t="s">
        <v>6</v>
      </c>
      <c r="B10" s="37" t="s">
        <v>8</v>
      </c>
      <c r="C10" s="39"/>
      <c r="D10" s="40"/>
      <c r="E10" s="40"/>
      <c r="F10" s="40"/>
    </row>
    <row r="11" spans="1:7" x14ac:dyDescent="0.3">
      <c r="A11" s="42" t="s">
        <v>6</v>
      </c>
      <c r="B11" s="37">
        <v>1210</v>
      </c>
      <c r="C11" s="39"/>
      <c r="D11" s="40"/>
      <c r="E11" s="40"/>
      <c r="F11" s="40"/>
    </row>
    <row r="12" spans="1:7" ht="18" customHeight="1" x14ac:dyDescent="0.3">
      <c r="A12" s="42"/>
      <c r="B12" s="37"/>
      <c r="C12" s="39"/>
      <c r="D12" s="40"/>
      <c r="E12" s="40"/>
      <c r="F12" s="40"/>
    </row>
    <row r="13" spans="1:7" x14ac:dyDescent="0.3">
      <c r="A13" s="43" t="s">
        <v>150</v>
      </c>
      <c r="B13" s="38"/>
      <c r="C13" s="44" t="s">
        <v>9</v>
      </c>
      <c r="D13" s="40"/>
      <c r="E13" s="40"/>
      <c r="F13" s="40"/>
    </row>
    <row r="14" spans="1:7" x14ac:dyDescent="0.3">
      <c r="A14" s="45" t="s">
        <v>11</v>
      </c>
      <c r="B14" s="38"/>
      <c r="C14" s="39"/>
      <c r="D14" s="40"/>
      <c r="E14" s="40"/>
      <c r="F14" s="40"/>
    </row>
    <row r="15" spans="1:7" x14ac:dyDescent="0.3">
      <c r="A15" s="41" t="s">
        <v>49</v>
      </c>
      <c r="B15" s="38"/>
      <c r="C15" s="46" t="s">
        <v>46</v>
      </c>
      <c r="D15" s="40"/>
      <c r="E15" s="40" t="s">
        <v>151</v>
      </c>
      <c r="F15" s="40"/>
    </row>
    <row r="16" spans="1:7" x14ac:dyDescent="0.3">
      <c r="A16" s="45"/>
    </row>
    <row r="17" spans="1:8" ht="15.75" customHeight="1" x14ac:dyDescent="0.25">
      <c r="A17" s="47" t="s">
        <v>12</v>
      </c>
      <c r="B17" s="48" t="s">
        <v>13</v>
      </c>
      <c r="C17" s="49" t="s">
        <v>12</v>
      </c>
      <c r="D17" s="50" t="s">
        <v>12</v>
      </c>
      <c r="E17" s="50" t="s">
        <v>12</v>
      </c>
      <c r="F17" s="101" t="s">
        <v>47</v>
      </c>
      <c r="G17" s="103" t="s">
        <v>19</v>
      </c>
    </row>
    <row r="18" spans="1:8" ht="21" customHeight="1" x14ac:dyDescent="0.25">
      <c r="A18" s="51" t="s">
        <v>14</v>
      </c>
      <c r="B18" s="52" t="s">
        <v>15</v>
      </c>
      <c r="C18" s="53" t="s">
        <v>16</v>
      </c>
      <c r="D18" s="51" t="s">
        <v>17</v>
      </c>
      <c r="E18" s="51" t="s">
        <v>18</v>
      </c>
      <c r="F18" s="102"/>
      <c r="G18" s="104"/>
    </row>
    <row r="19" spans="1:8" x14ac:dyDescent="0.25">
      <c r="A19" s="54" t="s">
        <v>20</v>
      </c>
      <c r="B19" s="55" t="s">
        <v>21</v>
      </c>
      <c r="C19" s="56" t="s">
        <v>22</v>
      </c>
      <c r="D19" s="54" t="s">
        <v>23</v>
      </c>
      <c r="E19" s="54" t="s">
        <v>24</v>
      </c>
      <c r="F19" s="55"/>
      <c r="G19" s="66"/>
    </row>
    <row r="20" spans="1:8" ht="30" customHeight="1" x14ac:dyDescent="0.25">
      <c r="A20" s="57"/>
      <c r="B20" s="58" t="s">
        <v>83</v>
      </c>
      <c r="C20" s="31"/>
      <c r="D20" s="31"/>
      <c r="E20" s="57"/>
      <c r="F20" s="57"/>
      <c r="G20" s="88" t="s">
        <v>84</v>
      </c>
      <c r="H20" s="29" t="s">
        <v>158</v>
      </c>
    </row>
    <row r="21" spans="1:8" ht="30" customHeight="1" x14ac:dyDescent="0.25">
      <c r="A21" s="57">
        <v>1</v>
      </c>
      <c r="B21" s="30" t="s">
        <v>76</v>
      </c>
      <c r="C21" s="31">
        <v>8938529045795</v>
      </c>
      <c r="D21" s="31">
        <v>317011</v>
      </c>
      <c r="E21" s="57" t="s">
        <v>50</v>
      </c>
      <c r="F21" s="57">
        <v>3</v>
      </c>
      <c r="G21" s="90"/>
    </row>
    <row r="22" spans="1:8" ht="30" customHeight="1" x14ac:dyDescent="0.25">
      <c r="A22" s="57">
        <v>2</v>
      </c>
      <c r="B22" s="30" t="s">
        <v>74</v>
      </c>
      <c r="C22" s="31">
        <v>8938529045832</v>
      </c>
      <c r="D22" s="31">
        <v>317010</v>
      </c>
      <c r="E22" s="57" t="s">
        <v>50</v>
      </c>
      <c r="F22" s="57">
        <v>4</v>
      </c>
      <c r="G22" s="89"/>
    </row>
    <row r="23" spans="1:8" ht="30" customHeight="1" x14ac:dyDescent="0.25">
      <c r="A23" s="57"/>
      <c r="B23" s="58" t="s">
        <v>81</v>
      </c>
      <c r="C23" s="31"/>
      <c r="D23" s="31"/>
      <c r="E23" s="57"/>
      <c r="F23" s="57"/>
      <c r="G23" s="88" t="s">
        <v>85</v>
      </c>
    </row>
    <row r="24" spans="1:8" ht="30" customHeight="1" x14ac:dyDescent="0.25">
      <c r="A24" s="60">
        <v>1</v>
      </c>
      <c r="B24" s="30" t="s">
        <v>59</v>
      </c>
      <c r="C24" s="31"/>
      <c r="D24" s="31">
        <v>203632</v>
      </c>
      <c r="E24" s="57" t="s">
        <v>62</v>
      </c>
      <c r="F24" s="57">
        <v>2</v>
      </c>
      <c r="G24" s="89"/>
    </row>
    <row r="25" spans="1:8" ht="30" customHeight="1" x14ac:dyDescent="0.25">
      <c r="A25" s="57"/>
      <c r="B25" s="58" t="s">
        <v>86</v>
      </c>
      <c r="C25" s="31"/>
      <c r="D25" s="31"/>
      <c r="E25" s="57"/>
      <c r="F25" s="57"/>
      <c r="G25" s="88" t="s">
        <v>87</v>
      </c>
    </row>
    <row r="26" spans="1:8" ht="30" customHeight="1" x14ac:dyDescent="0.25">
      <c r="A26" s="57">
        <v>1</v>
      </c>
      <c r="B26" s="30" t="s">
        <v>59</v>
      </c>
      <c r="C26" s="31"/>
      <c r="D26" s="31">
        <v>203632</v>
      </c>
      <c r="E26" s="57" t="s">
        <v>62</v>
      </c>
      <c r="F26" s="57">
        <v>2</v>
      </c>
      <c r="G26" s="90"/>
    </row>
    <row r="27" spans="1:8" ht="30" customHeight="1" x14ac:dyDescent="0.25">
      <c r="A27" s="57">
        <v>2</v>
      </c>
      <c r="B27" s="30" t="s">
        <v>76</v>
      </c>
      <c r="C27" s="31">
        <v>8938529045795</v>
      </c>
      <c r="D27" s="31">
        <v>317011</v>
      </c>
      <c r="E27" s="57" t="s">
        <v>50</v>
      </c>
      <c r="F27" s="57">
        <v>2</v>
      </c>
      <c r="G27" s="90"/>
    </row>
    <row r="28" spans="1:8" ht="30" customHeight="1" x14ac:dyDescent="0.25">
      <c r="A28" s="57">
        <v>3</v>
      </c>
      <c r="B28" s="30" t="s">
        <v>69</v>
      </c>
      <c r="C28" s="31">
        <v>8938529045443</v>
      </c>
      <c r="D28" s="31">
        <v>315116</v>
      </c>
      <c r="E28" s="57" t="s">
        <v>50</v>
      </c>
      <c r="F28" s="57">
        <v>2</v>
      </c>
      <c r="G28" s="89"/>
    </row>
    <row r="29" spans="1:8" ht="30" customHeight="1" x14ac:dyDescent="0.25">
      <c r="A29" s="57">
        <v>1</v>
      </c>
      <c r="B29" s="30" t="s">
        <v>59</v>
      </c>
      <c r="C29" s="31"/>
      <c r="D29" s="31">
        <v>203632</v>
      </c>
      <c r="E29" s="57" t="s">
        <v>62</v>
      </c>
      <c r="F29" s="57">
        <v>2</v>
      </c>
      <c r="G29" s="88" t="s">
        <v>109</v>
      </c>
    </row>
    <row r="30" spans="1:8" ht="30" customHeight="1" x14ac:dyDescent="0.25">
      <c r="A30" s="57">
        <v>2</v>
      </c>
      <c r="B30" s="30" t="s">
        <v>69</v>
      </c>
      <c r="C30" s="31"/>
      <c r="D30" s="31">
        <v>315116</v>
      </c>
      <c r="E30" s="57" t="s">
        <v>50</v>
      </c>
      <c r="F30" s="57">
        <v>1</v>
      </c>
      <c r="G30" s="90"/>
    </row>
    <row r="31" spans="1:8" ht="30" customHeight="1" x14ac:dyDescent="0.25">
      <c r="A31" s="57">
        <v>3</v>
      </c>
      <c r="B31" s="30" t="s">
        <v>68</v>
      </c>
      <c r="C31" s="31"/>
      <c r="D31" s="31">
        <v>315117</v>
      </c>
      <c r="E31" s="57" t="s">
        <v>50</v>
      </c>
      <c r="F31" s="57">
        <v>2</v>
      </c>
      <c r="G31" s="89"/>
    </row>
    <row r="32" spans="1:8" ht="30" customHeight="1" x14ac:dyDescent="0.25">
      <c r="A32" s="57"/>
      <c r="B32" s="58" t="s">
        <v>88</v>
      </c>
      <c r="C32" s="31"/>
      <c r="D32" s="31"/>
      <c r="E32" s="57"/>
      <c r="F32" s="57"/>
      <c r="G32" s="88" t="s">
        <v>89</v>
      </c>
    </row>
    <row r="33" spans="1:7" ht="30" customHeight="1" x14ac:dyDescent="0.25">
      <c r="A33" s="57">
        <v>1</v>
      </c>
      <c r="B33" s="30" t="s">
        <v>60</v>
      </c>
      <c r="C33" s="31">
        <v>8938529045030</v>
      </c>
      <c r="D33" s="31">
        <v>261126</v>
      </c>
      <c r="E33" s="57" t="s">
        <v>62</v>
      </c>
      <c r="F33" s="57">
        <v>2</v>
      </c>
      <c r="G33" s="89"/>
    </row>
    <row r="34" spans="1:7" ht="30" customHeight="1" x14ac:dyDescent="0.25">
      <c r="A34" s="57"/>
      <c r="B34" s="58" t="s">
        <v>82</v>
      </c>
      <c r="C34" s="31"/>
      <c r="D34" s="31"/>
      <c r="E34" s="57"/>
      <c r="F34" s="57"/>
      <c r="G34" s="88" t="s">
        <v>90</v>
      </c>
    </row>
    <row r="35" spans="1:7" ht="30" customHeight="1" x14ac:dyDescent="0.25">
      <c r="A35" s="57">
        <v>1</v>
      </c>
      <c r="B35" s="59" t="s">
        <v>59</v>
      </c>
      <c r="C35" s="31">
        <v>8938529045924</v>
      </c>
      <c r="D35" s="31">
        <v>203632</v>
      </c>
      <c r="E35" s="57" t="s">
        <v>62</v>
      </c>
      <c r="F35" s="57">
        <v>1</v>
      </c>
      <c r="G35" s="90"/>
    </row>
    <row r="36" spans="1:7" ht="30" customHeight="1" x14ac:dyDescent="0.25">
      <c r="A36" s="57">
        <v>2</v>
      </c>
      <c r="B36" s="30" t="s">
        <v>69</v>
      </c>
      <c r="C36" s="31">
        <v>8938529045443</v>
      </c>
      <c r="D36" s="31">
        <v>315116</v>
      </c>
      <c r="E36" s="57" t="s">
        <v>50</v>
      </c>
      <c r="F36" s="57">
        <v>2</v>
      </c>
      <c r="G36" s="89"/>
    </row>
    <row r="37" spans="1:7" ht="30" customHeight="1" x14ac:dyDescent="0.25">
      <c r="A37" s="57"/>
      <c r="B37" s="58" t="s">
        <v>91</v>
      </c>
      <c r="C37" s="31"/>
      <c r="D37" s="31"/>
      <c r="E37" s="57"/>
      <c r="F37" s="57"/>
      <c r="G37" s="88" t="s">
        <v>92</v>
      </c>
    </row>
    <row r="38" spans="1:7" ht="30" customHeight="1" x14ac:dyDescent="0.25">
      <c r="A38" s="57">
        <v>1</v>
      </c>
      <c r="B38" s="30" t="s">
        <v>59</v>
      </c>
      <c r="C38" s="31">
        <v>8938529045924</v>
      </c>
      <c r="D38" s="31">
        <v>203632</v>
      </c>
      <c r="E38" s="57" t="s">
        <v>62</v>
      </c>
      <c r="F38" s="57">
        <v>4</v>
      </c>
      <c r="G38" s="90"/>
    </row>
    <row r="39" spans="1:7" ht="30" customHeight="1" x14ac:dyDescent="0.25">
      <c r="A39" s="57">
        <v>2</v>
      </c>
      <c r="B39" s="59" t="s">
        <v>57</v>
      </c>
      <c r="C39" s="31">
        <v>8938529045627</v>
      </c>
      <c r="D39" s="31">
        <v>236665</v>
      </c>
      <c r="E39" s="57" t="s">
        <v>62</v>
      </c>
      <c r="F39" s="57">
        <v>2</v>
      </c>
      <c r="G39" s="89"/>
    </row>
    <row r="40" spans="1:7" ht="30" customHeight="1" x14ac:dyDescent="0.25">
      <c r="A40" s="57"/>
      <c r="B40" s="58" t="s">
        <v>93</v>
      </c>
      <c r="C40" s="31"/>
      <c r="D40" s="31"/>
      <c r="E40" s="57"/>
      <c r="F40" s="57"/>
      <c r="G40" s="97" t="s">
        <v>94</v>
      </c>
    </row>
    <row r="41" spans="1:7" ht="30" customHeight="1" x14ac:dyDescent="0.25">
      <c r="A41" s="57">
        <v>1</v>
      </c>
      <c r="B41" s="59" t="s">
        <v>61</v>
      </c>
      <c r="C41" s="31">
        <v>8938529045634</v>
      </c>
      <c r="D41" s="31">
        <v>203631</v>
      </c>
      <c r="E41" s="57" t="s">
        <v>62</v>
      </c>
      <c r="F41" s="57">
        <v>2</v>
      </c>
      <c r="G41" s="98"/>
    </row>
    <row r="42" spans="1:7" ht="30" customHeight="1" x14ac:dyDescent="0.25">
      <c r="A42" s="57">
        <v>2</v>
      </c>
      <c r="B42" s="59" t="s">
        <v>95</v>
      </c>
      <c r="C42" s="31">
        <v>8938529045238</v>
      </c>
      <c r="D42" s="31">
        <v>203634</v>
      </c>
      <c r="E42" s="57" t="s">
        <v>62</v>
      </c>
      <c r="F42" s="57">
        <v>1</v>
      </c>
      <c r="G42" s="98"/>
    </row>
    <row r="43" spans="1:7" ht="30" customHeight="1" x14ac:dyDescent="0.25">
      <c r="A43" s="57">
        <v>3</v>
      </c>
      <c r="B43" s="59" t="s">
        <v>60</v>
      </c>
      <c r="C43" s="31">
        <v>8938529045030</v>
      </c>
      <c r="D43" s="31">
        <v>261126</v>
      </c>
      <c r="E43" s="57" t="s">
        <v>62</v>
      </c>
      <c r="F43" s="57">
        <v>1</v>
      </c>
      <c r="G43" s="98"/>
    </row>
    <row r="44" spans="1:7" ht="30" customHeight="1" x14ac:dyDescent="0.25">
      <c r="A44" s="57">
        <v>4</v>
      </c>
      <c r="B44" s="59" t="s">
        <v>69</v>
      </c>
      <c r="C44" s="31">
        <v>8938529045443</v>
      </c>
      <c r="D44" s="31">
        <v>315116</v>
      </c>
      <c r="E44" s="57" t="s">
        <v>50</v>
      </c>
      <c r="F44" s="57">
        <v>4</v>
      </c>
      <c r="G44" s="99"/>
    </row>
    <row r="45" spans="1:7" ht="30" customHeight="1" x14ac:dyDescent="0.25">
      <c r="A45" s="57"/>
      <c r="B45" s="58" t="s">
        <v>96</v>
      </c>
      <c r="C45" s="31"/>
      <c r="D45" s="31"/>
      <c r="E45" s="57"/>
      <c r="F45" s="57"/>
      <c r="G45" s="97" t="s">
        <v>97</v>
      </c>
    </row>
    <row r="46" spans="1:7" ht="30" customHeight="1" x14ac:dyDescent="0.25">
      <c r="A46" s="57">
        <v>1</v>
      </c>
      <c r="B46" s="59" t="s">
        <v>60</v>
      </c>
      <c r="C46" s="31">
        <v>8938529045030</v>
      </c>
      <c r="D46" s="31">
        <v>261126</v>
      </c>
      <c r="E46" s="57" t="s">
        <v>62</v>
      </c>
      <c r="F46" s="57">
        <v>2</v>
      </c>
      <c r="G46" s="99"/>
    </row>
    <row r="47" spans="1:7" ht="30" customHeight="1" x14ac:dyDescent="0.25">
      <c r="A47" s="57"/>
      <c r="B47" s="58" t="s">
        <v>98</v>
      </c>
      <c r="C47" s="31"/>
      <c r="D47" s="31"/>
      <c r="E47" s="57"/>
      <c r="F47" s="57"/>
      <c r="G47" s="97" t="s">
        <v>99</v>
      </c>
    </row>
    <row r="48" spans="1:7" ht="30" customHeight="1" x14ac:dyDescent="0.25">
      <c r="A48" s="57">
        <v>1</v>
      </c>
      <c r="B48" s="59" t="s">
        <v>59</v>
      </c>
      <c r="C48" s="31">
        <v>8938529045924</v>
      </c>
      <c r="D48" s="31">
        <v>203632</v>
      </c>
      <c r="E48" s="57" t="s">
        <v>62</v>
      </c>
      <c r="F48" s="57">
        <v>3</v>
      </c>
      <c r="G48" s="99"/>
    </row>
    <row r="49" spans="1:7" ht="30" customHeight="1" x14ac:dyDescent="0.25">
      <c r="A49" s="63"/>
      <c r="B49" s="58" t="s">
        <v>100</v>
      </c>
      <c r="C49" s="64"/>
      <c r="D49" s="63"/>
      <c r="E49" s="63"/>
      <c r="F49" s="63"/>
      <c r="G49" s="97" t="s">
        <v>101</v>
      </c>
    </row>
    <row r="50" spans="1:7" ht="30" customHeight="1" x14ac:dyDescent="0.25">
      <c r="A50" s="57">
        <v>1</v>
      </c>
      <c r="B50" s="59" t="s">
        <v>59</v>
      </c>
      <c r="C50" s="31"/>
      <c r="D50" s="31">
        <v>203632</v>
      </c>
      <c r="E50" s="57" t="s">
        <v>62</v>
      </c>
      <c r="F50" s="57">
        <v>7</v>
      </c>
      <c r="G50" s="99"/>
    </row>
    <row r="51" spans="1:7" ht="30" customHeight="1" x14ac:dyDescent="0.25">
      <c r="A51" s="63"/>
      <c r="B51" s="58" t="s">
        <v>102</v>
      </c>
      <c r="C51" s="64"/>
      <c r="D51" s="63"/>
      <c r="E51" s="63"/>
      <c r="F51" s="63"/>
      <c r="G51" s="97" t="s">
        <v>103</v>
      </c>
    </row>
    <row r="52" spans="1:7" ht="30" customHeight="1" x14ac:dyDescent="0.25">
      <c r="A52" s="57">
        <v>1</v>
      </c>
      <c r="B52" s="59" t="s">
        <v>59</v>
      </c>
      <c r="C52" s="31"/>
      <c r="D52" s="31">
        <v>203632</v>
      </c>
      <c r="E52" s="57" t="s">
        <v>62</v>
      </c>
      <c r="F52" s="57">
        <v>5</v>
      </c>
      <c r="G52" s="98"/>
    </row>
    <row r="53" spans="1:7" ht="30" customHeight="1" x14ac:dyDescent="0.25">
      <c r="A53" s="57">
        <v>2</v>
      </c>
      <c r="B53" s="30" t="s">
        <v>58</v>
      </c>
      <c r="C53" s="62"/>
      <c r="D53" s="61">
        <v>203630</v>
      </c>
      <c r="E53" s="61" t="s">
        <v>62</v>
      </c>
      <c r="F53" s="61">
        <v>2</v>
      </c>
      <c r="G53" s="99"/>
    </row>
    <row r="54" spans="1:7" ht="30" customHeight="1" x14ac:dyDescent="0.25">
      <c r="A54" s="57"/>
      <c r="B54" s="58" t="s">
        <v>104</v>
      </c>
      <c r="C54" s="62"/>
      <c r="D54" s="61"/>
      <c r="E54" s="61"/>
      <c r="F54" s="61"/>
      <c r="G54" s="88" t="s">
        <v>105</v>
      </c>
    </row>
    <row r="55" spans="1:7" ht="30" customHeight="1" x14ac:dyDescent="0.25">
      <c r="A55" s="57">
        <v>1</v>
      </c>
      <c r="B55" s="30" t="s">
        <v>59</v>
      </c>
      <c r="C55" s="62"/>
      <c r="D55" s="61">
        <v>203632</v>
      </c>
      <c r="E55" s="61" t="s">
        <v>62</v>
      </c>
      <c r="F55" s="61">
        <v>3</v>
      </c>
      <c r="G55" s="90"/>
    </row>
    <row r="56" spans="1:7" ht="30" customHeight="1" x14ac:dyDescent="0.25">
      <c r="A56" s="57">
        <v>2</v>
      </c>
      <c r="B56" s="30" t="s">
        <v>58</v>
      </c>
      <c r="C56" s="31"/>
      <c r="D56" s="31">
        <v>203630</v>
      </c>
      <c r="E56" s="57" t="s">
        <v>62</v>
      </c>
      <c r="F56" s="57">
        <v>1</v>
      </c>
      <c r="G56" s="89"/>
    </row>
    <row r="57" spans="1:7" ht="30" customHeight="1" x14ac:dyDescent="0.25">
      <c r="A57" s="57"/>
      <c r="B57" s="58" t="s">
        <v>106</v>
      </c>
      <c r="C57" s="31"/>
      <c r="D57" s="31"/>
      <c r="E57" s="57"/>
      <c r="F57" s="63"/>
      <c r="G57" s="88" t="s">
        <v>107</v>
      </c>
    </row>
    <row r="58" spans="1:7" ht="30" customHeight="1" x14ac:dyDescent="0.25">
      <c r="A58" s="57">
        <v>1</v>
      </c>
      <c r="B58" s="30" t="s">
        <v>108</v>
      </c>
      <c r="C58" s="31">
        <v>8938529045047</v>
      </c>
      <c r="D58" s="31">
        <v>261127</v>
      </c>
      <c r="E58" s="57" t="s">
        <v>62</v>
      </c>
      <c r="F58" s="57">
        <v>5</v>
      </c>
      <c r="G58" s="89"/>
    </row>
    <row r="59" spans="1:7" ht="30" customHeight="1" x14ac:dyDescent="0.25">
      <c r="A59" s="57"/>
      <c r="B59" s="58" t="s">
        <v>110</v>
      </c>
      <c r="C59" s="31"/>
      <c r="D59" s="31"/>
      <c r="E59" s="57"/>
      <c r="F59" s="57"/>
      <c r="G59" s="88" t="s">
        <v>111</v>
      </c>
    </row>
    <row r="60" spans="1:7" ht="30" customHeight="1" x14ac:dyDescent="0.25">
      <c r="A60" s="57">
        <v>1</v>
      </c>
      <c r="B60" s="30" t="s">
        <v>59</v>
      </c>
      <c r="C60" s="31"/>
      <c r="D60" s="31">
        <v>203632</v>
      </c>
      <c r="E60" s="57" t="s">
        <v>62</v>
      </c>
      <c r="F60" s="57">
        <v>2</v>
      </c>
      <c r="G60" s="90"/>
    </row>
    <row r="61" spans="1:7" ht="30" customHeight="1" x14ac:dyDescent="0.25">
      <c r="A61" s="57">
        <v>2</v>
      </c>
      <c r="B61" s="30" t="s">
        <v>68</v>
      </c>
      <c r="C61" s="31"/>
      <c r="D61" s="31">
        <v>315117</v>
      </c>
      <c r="E61" s="57" t="s">
        <v>50</v>
      </c>
      <c r="F61" s="57">
        <v>2</v>
      </c>
      <c r="G61" s="89"/>
    </row>
    <row r="62" spans="1:7" ht="30" customHeight="1" x14ac:dyDescent="0.25">
      <c r="A62" s="57"/>
      <c r="B62" s="67" t="s">
        <v>100</v>
      </c>
      <c r="C62" s="31"/>
      <c r="D62" s="31"/>
      <c r="E62" s="57"/>
      <c r="F62" s="57"/>
      <c r="G62" s="97" t="s">
        <v>112</v>
      </c>
    </row>
    <row r="63" spans="1:7" ht="30" customHeight="1" x14ac:dyDescent="0.25">
      <c r="A63" s="57">
        <v>1</v>
      </c>
      <c r="B63" s="30" t="s">
        <v>58</v>
      </c>
      <c r="C63" s="31"/>
      <c r="D63" s="31">
        <v>203630</v>
      </c>
      <c r="E63" s="57" t="s">
        <v>62</v>
      </c>
      <c r="F63" s="57">
        <v>2</v>
      </c>
      <c r="G63" s="98"/>
    </row>
    <row r="64" spans="1:7" ht="30" customHeight="1" x14ac:dyDescent="0.25">
      <c r="A64" s="57">
        <v>2</v>
      </c>
      <c r="B64" s="30" t="s">
        <v>57</v>
      </c>
      <c r="C64" s="31"/>
      <c r="D64" s="31">
        <v>236665</v>
      </c>
      <c r="E64" s="57" t="s">
        <v>62</v>
      </c>
      <c r="F64" s="57">
        <v>1</v>
      </c>
      <c r="G64" s="99"/>
    </row>
    <row r="65" spans="1:8" ht="30" customHeight="1" x14ac:dyDescent="0.25">
      <c r="A65" s="57"/>
      <c r="B65" s="67" t="s">
        <v>113</v>
      </c>
      <c r="C65" s="31"/>
      <c r="D65" s="31"/>
      <c r="E65" s="57"/>
      <c r="F65" s="57"/>
      <c r="G65" s="97" t="s">
        <v>114</v>
      </c>
    </row>
    <row r="66" spans="1:8" ht="30" customHeight="1" x14ac:dyDescent="0.25">
      <c r="A66" s="57">
        <v>1</v>
      </c>
      <c r="B66" s="30" t="s">
        <v>61</v>
      </c>
      <c r="C66" s="31"/>
      <c r="D66" s="31">
        <v>203631</v>
      </c>
      <c r="E66" s="57" t="s">
        <v>62</v>
      </c>
      <c r="F66" s="57">
        <v>2</v>
      </c>
      <c r="G66" s="98"/>
    </row>
    <row r="67" spans="1:8" ht="30" customHeight="1" x14ac:dyDescent="0.25">
      <c r="A67" s="57">
        <v>2</v>
      </c>
      <c r="B67" s="30" t="s">
        <v>59</v>
      </c>
      <c r="C67" s="31"/>
      <c r="D67" s="31">
        <v>203632</v>
      </c>
      <c r="E67" s="57" t="s">
        <v>62</v>
      </c>
      <c r="F67" s="57">
        <v>2</v>
      </c>
      <c r="G67" s="98"/>
    </row>
    <row r="68" spans="1:8" ht="30" customHeight="1" x14ac:dyDescent="0.25">
      <c r="A68" s="57">
        <v>3</v>
      </c>
      <c r="B68" s="30" t="s">
        <v>60</v>
      </c>
      <c r="C68" s="31"/>
      <c r="D68" s="31">
        <v>261126</v>
      </c>
      <c r="E68" s="57" t="s">
        <v>62</v>
      </c>
      <c r="F68" s="57">
        <v>1</v>
      </c>
      <c r="G68" s="99"/>
    </row>
    <row r="69" spans="1:8" ht="30" customHeight="1" x14ac:dyDescent="0.25">
      <c r="A69" s="57"/>
      <c r="B69" s="67" t="s">
        <v>155</v>
      </c>
      <c r="C69" s="31"/>
      <c r="D69" s="31"/>
      <c r="E69" s="57"/>
      <c r="F69" s="57"/>
      <c r="G69" s="97" t="s">
        <v>154</v>
      </c>
    </row>
    <row r="70" spans="1:8" ht="30" customHeight="1" x14ac:dyDescent="0.25">
      <c r="A70" s="57">
        <v>1</v>
      </c>
      <c r="B70" s="30" t="s">
        <v>76</v>
      </c>
      <c r="C70" s="31">
        <v>8938529045795</v>
      </c>
      <c r="D70" s="31">
        <v>317011</v>
      </c>
      <c r="E70" s="57" t="s">
        <v>50</v>
      </c>
      <c r="F70" s="57">
        <v>2</v>
      </c>
      <c r="G70" s="98"/>
    </row>
    <row r="71" spans="1:8" ht="30" customHeight="1" x14ac:dyDescent="0.25">
      <c r="A71" s="57">
        <v>2</v>
      </c>
      <c r="B71" s="30" t="s">
        <v>59</v>
      </c>
      <c r="C71" s="31">
        <v>8938529045924</v>
      </c>
      <c r="D71" s="31">
        <v>203632</v>
      </c>
      <c r="E71" s="57" t="s">
        <v>62</v>
      </c>
      <c r="F71" s="57">
        <v>1</v>
      </c>
      <c r="G71" s="98"/>
    </row>
    <row r="72" spans="1:8" ht="30" customHeight="1" x14ac:dyDescent="0.25">
      <c r="A72" s="57">
        <v>3</v>
      </c>
      <c r="B72" s="30" t="s">
        <v>57</v>
      </c>
      <c r="C72" s="31">
        <v>8938529045627</v>
      </c>
      <c r="D72" s="31">
        <v>236665</v>
      </c>
      <c r="E72" s="57" t="s">
        <v>62</v>
      </c>
      <c r="F72" s="57">
        <v>2</v>
      </c>
      <c r="G72" s="98"/>
    </row>
    <row r="73" spans="1:8" ht="30" customHeight="1" x14ac:dyDescent="0.25">
      <c r="A73" s="57">
        <v>4</v>
      </c>
      <c r="B73" s="30" t="s">
        <v>60</v>
      </c>
      <c r="C73" s="31">
        <v>8938529045030</v>
      </c>
      <c r="D73" s="31">
        <v>261126</v>
      </c>
      <c r="E73" s="57" t="s">
        <v>62</v>
      </c>
      <c r="F73" s="57">
        <v>3</v>
      </c>
      <c r="G73" s="99"/>
    </row>
    <row r="74" spans="1:8" ht="30" customHeight="1" x14ac:dyDescent="0.25">
      <c r="A74" s="57"/>
      <c r="B74" s="67" t="s">
        <v>157</v>
      </c>
      <c r="C74" s="31"/>
      <c r="D74" s="31"/>
      <c r="E74" s="57"/>
      <c r="F74" s="57"/>
      <c r="G74" s="97" t="s">
        <v>156</v>
      </c>
    </row>
    <row r="75" spans="1:8" ht="30" customHeight="1" x14ac:dyDescent="0.25">
      <c r="A75" s="57">
        <v>1</v>
      </c>
      <c r="B75" s="30" t="s">
        <v>59</v>
      </c>
      <c r="C75" s="31">
        <v>8938529045924</v>
      </c>
      <c r="D75" s="31">
        <v>203632</v>
      </c>
      <c r="E75" s="57" t="s">
        <v>62</v>
      </c>
      <c r="F75" s="57">
        <v>4</v>
      </c>
      <c r="G75" s="99"/>
    </row>
    <row r="76" spans="1:8" ht="30" customHeight="1" x14ac:dyDescent="0.25">
      <c r="A76" s="68"/>
      <c r="B76" s="69" t="s">
        <v>115</v>
      </c>
      <c r="C76" s="70"/>
      <c r="D76" s="70"/>
      <c r="E76" s="68"/>
      <c r="F76" s="68"/>
      <c r="G76" s="108" t="s">
        <v>116</v>
      </c>
      <c r="H76" s="29" t="s">
        <v>149</v>
      </c>
    </row>
    <row r="77" spans="1:8" ht="30" customHeight="1" x14ac:dyDescent="0.25">
      <c r="A77" s="68">
        <v>1</v>
      </c>
      <c r="B77" s="71" t="s">
        <v>108</v>
      </c>
      <c r="C77" s="70">
        <v>8938529045047</v>
      </c>
      <c r="D77" s="70">
        <v>261127</v>
      </c>
      <c r="E77" s="68" t="s">
        <v>62</v>
      </c>
      <c r="F77" s="68">
        <v>3</v>
      </c>
      <c r="G77" s="110"/>
    </row>
    <row r="78" spans="1:8" ht="30" customHeight="1" x14ac:dyDescent="0.25">
      <c r="A78" s="68">
        <v>2</v>
      </c>
      <c r="B78" s="71" t="s">
        <v>59</v>
      </c>
      <c r="C78" s="70">
        <v>8938529045924</v>
      </c>
      <c r="D78" s="70">
        <v>203632</v>
      </c>
      <c r="E78" s="68" t="s">
        <v>62</v>
      </c>
      <c r="F78" s="68">
        <v>1</v>
      </c>
      <c r="G78" s="109"/>
    </row>
    <row r="79" spans="1:8" ht="30" customHeight="1" x14ac:dyDescent="0.25">
      <c r="A79" s="68"/>
      <c r="B79" s="69" t="s">
        <v>113</v>
      </c>
      <c r="C79" s="70"/>
      <c r="D79" s="70"/>
      <c r="E79" s="68"/>
      <c r="F79" s="68"/>
      <c r="G79" s="108" t="s">
        <v>117</v>
      </c>
    </row>
    <row r="80" spans="1:8" ht="30" customHeight="1" x14ac:dyDescent="0.25">
      <c r="A80" s="72">
        <v>1</v>
      </c>
      <c r="B80" s="71" t="s">
        <v>58</v>
      </c>
      <c r="C80" s="70"/>
      <c r="D80" s="70">
        <v>203630</v>
      </c>
      <c r="E80" s="68" t="s">
        <v>62</v>
      </c>
      <c r="F80" s="68">
        <v>2</v>
      </c>
      <c r="G80" s="110"/>
    </row>
    <row r="81" spans="1:7" ht="30" customHeight="1" x14ac:dyDescent="0.25">
      <c r="A81" s="68">
        <v>2</v>
      </c>
      <c r="B81" s="71" t="s">
        <v>59</v>
      </c>
      <c r="C81" s="70"/>
      <c r="D81" s="70">
        <v>203632</v>
      </c>
      <c r="E81" s="68" t="s">
        <v>62</v>
      </c>
      <c r="F81" s="68">
        <v>2</v>
      </c>
      <c r="G81" s="109"/>
    </row>
    <row r="82" spans="1:7" ht="30" customHeight="1" x14ac:dyDescent="0.25">
      <c r="A82" s="68">
        <v>1</v>
      </c>
      <c r="B82" s="71" t="s">
        <v>60</v>
      </c>
      <c r="C82" s="70"/>
      <c r="D82" s="70">
        <v>261126</v>
      </c>
      <c r="E82" s="68" t="s">
        <v>62</v>
      </c>
      <c r="F82" s="68">
        <v>1</v>
      </c>
      <c r="G82" s="108" t="s">
        <v>118</v>
      </c>
    </row>
    <row r="83" spans="1:7" ht="30" customHeight="1" x14ac:dyDescent="0.25">
      <c r="A83" s="68">
        <v>2</v>
      </c>
      <c r="B83" s="71" t="s">
        <v>58</v>
      </c>
      <c r="C83" s="70"/>
      <c r="D83" s="70">
        <v>203630</v>
      </c>
      <c r="E83" s="68" t="s">
        <v>62</v>
      </c>
      <c r="F83" s="68">
        <v>1</v>
      </c>
      <c r="G83" s="110"/>
    </row>
    <row r="84" spans="1:7" ht="30" customHeight="1" x14ac:dyDescent="0.25">
      <c r="A84" s="68">
        <v>3</v>
      </c>
      <c r="B84" s="71" t="s">
        <v>57</v>
      </c>
      <c r="C84" s="70"/>
      <c r="D84" s="70">
        <v>236665</v>
      </c>
      <c r="E84" s="68" t="s">
        <v>62</v>
      </c>
      <c r="F84" s="68">
        <v>2</v>
      </c>
      <c r="G84" s="110"/>
    </row>
    <row r="85" spans="1:7" ht="30" customHeight="1" x14ac:dyDescent="0.25">
      <c r="A85" s="68"/>
      <c r="B85" s="69" t="s">
        <v>119</v>
      </c>
      <c r="C85" s="70"/>
      <c r="D85" s="70"/>
      <c r="E85" s="68"/>
      <c r="F85" s="68"/>
      <c r="G85" s="108" t="s">
        <v>120</v>
      </c>
    </row>
    <row r="86" spans="1:7" ht="30" customHeight="1" x14ac:dyDescent="0.25">
      <c r="A86" s="68">
        <v>1</v>
      </c>
      <c r="B86" s="71" t="s">
        <v>69</v>
      </c>
      <c r="C86" s="70"/>
      <c r="D86" s="70">
        <v>315116</v>
      </c>
      <c r="E86" s="68" t="s">
        <v>50</v>
      </c>
      <c r="F86" s="68">
        <v>1</v>
      </c>
      <c r="G86" s="110"/>
    </row>
    <row r="87" spans="1:7" ht="30" customHeight="1" x14ac:dyDescent="0.25">
      <c r="A87" s="68">
        <v>2</v>
      </c>
      <c r="B87" s="73" t="s">
        <v>76</v>
      </c>
      <c r="C87" s="70">
        <v>8938529045795</v>
      </c>
      <c r="D87" s="70">
        <v>317011</v>
      </c>
      <c r="E87" s="68" t="s">
        <v>50</v>
      </c>
      <c r="F87" s="68">
        <v>1</v>
      </c>
      <c r="G87" s="110"/>
    </row>
    <row r="88" spans="1:7" ht="30" customHeight="1" x14ac:dyDescent="0.25">
      <c r="A88" s="68">
        <v>3</v>
      </c>
      <c r="B88" s="73" t="s">
        <v>60</v>
      </c>
      <c r="C88" s="70"/>
      <c r="D88" s="70">
        <v>261126</v>
      </c>
      <c r="E88" s="68" t="s">
        <v>62</v>
      </c>
      <c r="F88" s="68">
        <v>2</v>
      </c>
      <c r="G88" s="110"/>
    </row>
    <row r="89" spans="1:7" ht="30" customHeight="1" x14ac:dyDescent="0.25">
      <c r="A89" s="68">
        <v>4</v>
      </c>
      <c r="B89" s="71" t="s">
        <v>68</v>
      </c>
      <c r="C89" s="70"/>
      <c r="D89" s="70">
        <v>315117</v>
      </c>
      <c r="E89" s="68" t="s">
        <v>50</v>
      </c>
      <c r="F89" s="68">
        <v>2</v>
      </c>
      <c r="G89" s="110"/>
    </row>
    <row r="90" spans="1:7" ht="30" customHeight="1" x14ac:dyDescent="0.25">
      <c r="A90" s="68">
        <v>5</v>
      </c>
      <c r="B90" s="73" t="s">
        <v>108</v>
      </c>
      <c r="C90" s="70"/>
      <c r="D90" s="70">
        <v>261127</v>
      </c>
      <c r="E90" s="68" t="s">
        <v>62</v>
      </c>
      <c r="F90" s="68">
        <v>3</v>
      </c>
      <c r="G90" s="109"/>
    </row>
    <row r="91" spans="1:7" ht="30" customHeight="1" x14ac:dyDescent="0.25">
      <c r="A91" s="68"/>
      <c r="B91" s="69" t="s">
        <v>121</v>
      </c>
      <c r="C91" s="70"/>
      <c r="D91" s="70"/>
      <c r="E91" s="68"/>
      <c r="F91" s="68"/>
      <c r="G91" s="105" t="s">
        <v>122</v>
      </c>
    </row>
    <row r="92" spans="1:7" ht="30" customHeight="1" x14ac:dyDescent="0.25">
      <c r="A92" s="68">
        <v>1</v>
      </c>
      <c r="B92" s="73" t="s">
        <v>69</v>
      </c>
      <c r="C92" s="70"/>
      <c r="D92" s="70">
        <v>315116</v>
      </c>
      <c r="E92" s="68" t="s">
        <v>50</v>
      </c>
      <c r="F92" s="68">
        <v>5</v>
      </c>
      <c r="G92" s="107"/>
    </row>
    <row r="93" spans="1:7" ht="30" customHeight="1" x14ac:dyDescent="0.25">
      <c r="A93" s="68">
        <v>2</v>
      </c>
      <c r="B93" s="73" t="s">
        <v>68</v>
      </c>
      <c r="C93" s="70"/>
      <c r="D93" s="70">
        <v>315117</v>
      </c>
      <c r="E93" s="68" t="s">
        <v>50</v>
      </c>
      <c r="F93" s="68">
        <v>6</v>
      </c>
      <c r="G93" s="107"/>
    </row>
    <row r="94" spans="1:7" ht="30" customHeight="1" x14ac:dyDescent="0.25">
      <c r="A94" s="68">
        <v>3</v>
      </c>
      <c r="B94" s="73" t="s">
        <v>60</v>
      </c>
      <c r="C94" s="70"/>
      <c r="D94" s="70">
        <v>261126</v>
      </c>
      <c r="E94" s="68" t="s">
        <v>62</v>
      </c>
      <c r="F94" s="68">
        <v>1</v>
      </c>
      <c r="G94" s="107"/>
    </row>
    <row r="95" spans="1:7" ht="30" customHeight="1" x14ac:dyDescent="0.25">
      <c r="A95" s="68">
        <v>4</v>
      </c>
      <c r="B95" s="73" t="s">
        <v>59</v>
      </c>
      <c r="C95" s="70"/>
      <c r="D95" s="70">
        <v>203632</v>
      </c>
      <c r="E95" s="68" t="s">
        <v>62</v>
      </c>
      <c r="F95" s="68">
        <v>1</v>
      </c>
      <c r="G95" s="106"/>
    </row>
    <row r="96" spans="1:7" ht="30" customHeight="1" x14ac:dyDescent="0.25">
      <c r="A96" s="68"/>
      <c r="B96" s="69" t="s">
        <v>81</v>
      </c>
      <c r="C96" s="70"/>
      <c r="D96" s="70"/>
      <c r="E96" s="68"/>
      <c r="F96" s="68"/>
      <c r="G96" s="105" t="s">
        <v>123</v>
      </c>
    </row>
    <row r="97" spans="1:7" ht="30" customHeight="1" x14ac:dyDescent="0.25">
      <c r="A97" s="68">
        <v>1</v>
      </c>
      <c r="B97" s="73" t="s">
        <v>60</v>
      </c>
      <c r="C97" s="70">
        <v>8938529045030</v>
      </c>
      <c r="D97" s="70">
        <v>261126</v>
      </c>
      <c r="E97" s="68" t="s">
        <v>62</v>
      </c>
      <c r="F97" s="68">
        <v>3</v>
      </c>
      <c r="G97" s="106"/>
    </row>
    <row r="98" spans="1:7" ht="30" customHeight="1" x14ac:dyDescent="0.25">
      <c r="A98" s="68"/>
      <c r="B98" s="69" t="s">
        <v>96</v>
      </c>
      <c r="C98" s="70"/>
      <c r="D98" s="70"/>
      <c r="E98" s="68"/>
      <c r="F98" s="68"/>
      <c r="G98" s="105" t="s">
        <v>124</v>
      </c>
    </row>
    <row r="99" spans="1:7" ht="30" customHeight="1" x14ac:dyDescent="0.25">
      <c r="A99" s="68">
        <v>1</v>
      </c>
      <c r="B99" s="73" t="s">
        <v>58</v>
      </c>
      <c r="C99" s="70"/>
      <c r="D99" s="70">
        <v>203630</v>
      </c>
      <c r="E99" s="68" t="s">
        <v>62</v>
      </c>
      <c r="F99" s="68">
        <v>1</v>
      </c>
      <c r="G99" s="107"/>
    </row>
    <row r="100" spans="1:7" ht="30" customHeight="1" x14ac:dyDescent="0.25">
      <c r="A100" s="68">
        <v>2</v>
      </c>
      <c r="B100" s="73" t="s">
        <v>59</v>
      </c>
      <c r="C100" s="70"/>
      <c r="D100" s="70">
        <v>203632</v>
      </c>
      <c r="E100" s="68" t="s">
        <v>62</v>
      </c>
      <c r="F100" s="68">
        <v>2</v>
      </c>
      <c r="G100" s="106"/>
    </row>
    <row r="101" spans="1:7" ht="30" customHeight="1" x14ac:dyDescent="0.25">
      <c r="A101" s="68"/>
      <c r="B101" s="74" t="s">
        <v>104</v>
      </c>
      <c r="C101" s="70"/>
      <c r="D101" s="70"/>
      <c r="E101" s="68"/>
      <c r="F101" s="68"/>
      <c r="G101" s="105" t="s">
        <v>125</v>
      </c>
    </row>
    <row r="102" spans="1:7" ht="30" customHeight="1" x14ac:dyDescent="0.25">
      <c r="A102" s="68">
        <v>1</v>
      </c>
      <c r="B102" s="73" t="s">
        <v>60</v>
      </c>
      <c r="C102" s="70">
        <v>8938529045030</v>
      </c>
      <c r="D102" s="70">
        <v>261126</v>
      </c>
      <c r="E102" s="68" t="s">
        <v>62</v>
      </c>
      <c r="F102" s="68">
        <v>1</v>
      </c>
      <c r="G102" s="106"/>
    </row>
    <row r="103" spans="1:7" ht="30" customHeight="1" x14ac:dyDescent="0.25">
      <c r="A103" s="68"/>
      <c r="B103" s="69" t="s">
        <v>100</v>
      </c>
      <c r="C103" s="70"/>
      <c r="D103" s="70"/>
      <c r="E103" s="68"/>
      <c r="F103" s="68"/>
      <c r="G103" s="108" t="s">
        <v>126</v>
      </c>
    </row>
    <row r="104" spans="1:7" ht="30" customHeight="1" x14ac:dyDescent="0.25">
      <c r="A104" s="68">
        <v>1</v>
      </c>
      <c r="B104" s="73" t="s">
        <v>59</v>
      </c>
      <c r="C104" s="70"/>
      <c r="D104" s="70">
        <v>203632</v>
      </c>
      <c r="E104" s="68" t="s">
        <v>62</v>
      </c>
      <c r="F104" s="68">
        <v>5</v>
      </c>
      <c r="G104" s="109"/>
    </row>
    <row r="105" spans="1:7" ht="30" customHeight="1" x14ac:dyDescent="0.25">
      <c r="A105" s="68"/>
      <c r="B105" s="69" t="s">
        <v>127</v>
      </c>
      <c r="C105" s="70"/>
      <c r="D105" s="70"/>
      <c r="E105" s="68"/>
      <c r="F105" s="68"/>
      <c r="G105" s="108" t="s">
        <v>128</v>
      </c>
    </row>
    <row r="106" spans="1:7" ht="30" customHeight="1" x14ac:dyDescent="0.25">
      <c r="A106" s="68">
        <v>1</v>
      </c>
      <c r="B106" s="71" t="s">
        <v>58</v>
      </c>
      <c r="C106" s="75">
        <v>8938529045856</v>
      </c>
      <c r="D106" s="76">
        <v>203630</v>
      </c>
      <c r="E106" s="76" t="s">
        <v>62</v>
      </c>
      <c r="F106" s="76">
        <v>1</v>
      </c>
      <c r="G106" s="109"/>
    </row>
    <row r="107" spans="1:7" ht="30" customHeight="1" x14ac:dyDescent="0.25">
      <c r="A107" s="68"/>
      <c r="B107" s="69" t="s">
        <v>93</v>
      </c>
      <c r="C107" s="75"/>
      <c r="D107" s="76"/>
      <c r="E107" s="76"/>
      <c r="F107" s="76"/>
      <c r="G107" s="108" t="s">
        <v>129</v>
      </c>
    </row>
    <row r="108" spans="1:7" ht="30" customHeight="1" x14ac:dyDescent="0.25">
      <c r="A108" s="68">
        <v>1</v>
      </c>
      <c r="B108" s="71" t="s">
        <v>57</v>
      </c>
      <c r="C108" s="75"/>
      <c r="D108" s="76">
        <v>236665</v>
      </c>
      <c r="E108" s="76" t="s">
        <v>62</v>
      </c>
      <c r="F108" s="76">
        <v>1</v>
      </c>
      <c r="G108" s="110"/>
    </row>
    <row r="109" spans="1:7" ht="30" customHeight="1" x14ac:dyDescent="0.25">
      <c r="A109" s="68">
        <v>2</v>
      </c>
      <c r="B109" s="71" t="s">
        <v>59</v>
      </c>
      <c r="C109" s="70"/>
      <c r="D109" s="70">
        <v>203632</v>
      </c>
      <c r="E109" s="68" t="s">
        <v>62</v>
      </c>
      <c r="F109" s="68">
        <v>3</v>
      </c>
      <c r="G109" s="110"/>
    </row>
    <row r="110" spans="1:7" ht="30" customHeight="1" x14ac:dyDescent="0.25">
      <c r="A110" s="68">
        <v>3</v>
      </c>
      <c r="B110" s="71" t="s">
        <v>68</v>
      </c>
      <c r="C110" s="70"/>
      <c r="D110" s="70">
        <v>315117</v>
      </c>
      <c r="E110" s="68" t="s">
        <v>50</v>
      </c>
      <c r="F110" s="68">
        <v>2</v>
      </c>
      <c r="G110" s="110"/>
    </row>
    <row r="111" spans="1:7" ht="30" customHeight="1" x14ac:dyDescent="0.25">
      <c r="A111" s="68">
        <v>4</v>
      </c>
      <c r="B111" s="71" t="s">
        <v>95</v>
      </c>
      <c r="C111" s="70"/>
      <c r="D111" s="70">
        <v>203634</v>
      </c>
      <c r="E111" s="68" t="s">
        <v>62</v>
      </c>
      <c r="F111" s="68">
        <v>1</v>
      </c>
      <c r="G111" s="110"/>
    </row>
    <row r="112" spans="1:7" ht="30" customHeight="1" x14ac:dyDescent="0.25">
      <c r="A112" s="68">
        <v>5</v>
      </c>
      <c r="B112" s="71" t="s">
        <v>58</v>
      </c>
      <c r="C112" s="70"/>
      <c r="D112" s="70">
        <v>203630</v>
      </c>
      <c r="E112" s="68" t="s">
        <v>62</v>
      </c>
      <c r="F112" s="68">
        <v>1</v>
      </c>
      <c r="G112" s="109"/>
    </row>
    <row r="113" spans="1:7" ht="30" customHeight="1" x14ac:dyDescent="0.25">
      <c r="A113" s="68"/>
      <c r="B113" s="77" t="s">
        <v>130</v>
      </c>
      <c r="C113" s="70"/>
      <c r="D113" s="70"/>
      <c r="E113" s="68"/>
      <c r="F113" s="68"/>
      <c r="G113" s="105" t="s">
        <v>131</v>
      </c>
    </row>
    <row r="114" spans="1:7" ht="30" customHeight="1" x14ac:dyDescent="0.25">
      <c r="A114" s="68">
        <v>1</v>
      </c>
      <c r="B114" s="71" t="s">
        <v>61</v>
      </c>
      <c r="C114" s="70">
        <v>8938529045634</v>
      </c>
      <c r="D114" s="70">
        <v>203631</v>
      </c>
      <c r="E114" s="68" t="s">
        <v>62</v>
      </c>
      <c r="F114" s="68">
        <v>4</v>
      </c>
      <c r="G114" s="106"/>
    </row>
    <row r="115" spans="1:7" ht="30" customHeight="1" x14ac:dyDescent="0.25">
      <c r="A115" s="68"/>
      <c r="B115" s="78" t="s">
        <v>132</v>
      </c>
      <c r="C115" s="70"/>
      <c r="D115" s="70"/>
      <c r="E115" s="68"/>
      <c r="F115" s="68"/>
      <c r="G115" s="105" t="s">
        <v>133</v>
      </c>
    </row>
    <row r="116" spans="1:7" ht="30" customHeight="1" x14ac:dyDescent="0.25">
      <c r="A116" s="68">
        <v>1</v>
      </c>
      <c r="B116" s="71" t="s">
        <v>68</v>
      </c>
      <c r="C116" s="70">
        <v>8938529045467</v>
      </c>
      <c r="D116" s="70">
        <v>315117</v>
      </c>
      <c r="E116" s="68" t="s">
        <v>50</v>
      </c>
      <c r="F116" s="68">
        <v>4</v>
      </c>
      <c r="G116" s="106"/>
    </row>
    <row r="117" spans="1:7" ht="30" customHeight="1" x14ac:dyDescent="0.25">
      <c r="A117" s="68"/>
      <c r="B117" s="79" t="s">
        <v>134</v>
      </c>
      <c r="C117" s="70"/>
      <c r="D117" s="70"/>
      <c r="E117" s="68"/>
      <c r="F117" s="68"/>
      <c r="G117" s="105" t="s">
        <v>135</v>
      </c>
    </row>
    <row r="118" spans="1:7" ht="30" customHeight="1" x14ac:dyDescent="0.25">
      <c r="A118" s="68">
        <v>1</v>
      </c>
      <c r="B118" s="71" t="s">
        <v>59</v>
      </c>
      <c r="C118" s="70">
        <v>8938529045924</v>
      </c>
      <c r="D118" s="70">
        <v>203632</v>
      </c>
      <c r="E118" s="68" t="s">
        <v>62</v>
      </c>
      <c r="F118" s="68">
        <v>2</v>
      </c>
      <c r="G118" s="106"/>
    </row>
    <row r="119" spans="1:7" ht="30" customHeight="1" x14ac:dyDescent="0.25">
      <c r="A119" s="68"/>
      <c r="B119" s="79" t="s">
        <v>82</v>
      </c>
      <c r="C119" s="70"/>
      <c r="D119" s="70"/>
      <c r="E119" s="68"/>
      <c r="F119" s="68"/>
      <c r="G119" s="105" t="s">
        <v>136</v>
      </c>
    </row>
    <row r="120" spans="1:7" ht="30" customHeight="1" x14ac:dyDescent="0.25">
      <c r="A120" s="68">
        <v>1</v>
      </c>
      <c r="B120" s="71" t="s">
        <v>108</v>
      </c>
      <c r="C120" s="70">
        <v>8938529045047</v>
      </c>
      <c r="D120" s="70">
        <v>261127</v>
      </c>
      <c r="E120" s="68" t="s">
        <v>62</v>
      </c>
      <c r="F120" s="68">
        <v>3</v>
      </c>
      <c r="G120" s="106"/>
    </row>
    <row r="121" spans="1:7" ht="30" customHeight="1" x14ac:dyDescent="0.25">
      <c r="A121" s="68"/>
      <c r="B121" s="79" t="s">
        <v>137</v>
      </c>
      <c r="C121" s="70"/>
      <c r="D121" s="70"/>
      <c r="E121" s="68"/>
      <c r="F121" s="68"/>
      <c r="G121" s="108" t="s">
        <v>138</v>
      </c>
    </row>
    <row r="122" spans="1:7" ht="30" customHeight="1" x14ac:dyDescent="0.25">
      <c r="A122" s="68">
        <v>1</v>
      </c>
      <c r="B122" s="71" t="s">
        <v>59</v>
      </c>
      <c r="C122" s="70"/>
      <c r="D122" s="70">
        <v>203632</v>
      </c>
      <c r="E122" s="68" t="s">
        <v>62</v>
      </c>
      <c r="F122" s="68">
        <v>4</v>
      </c>
      <c r="G122" s="109"/>
    </row>
    <row r="123" spans="1:7" ht="30" customHeight="1" x14ac:dyDescent="0.25">
      <c r="A123" s="68"/>
      <c r="B123" s="79" t="s">
        <v>139</v>
      </c>
      <c r="C123" s="70"/>
      <c r="D123" s="70"/>
      <c r="E123" s="68"/>
      <c r="F123" s="68"/>
      <c r="G123" s="108" t="s">
        <v>140</v>
      </c>
    </row>
    <row r="124" spans="1:7" ht="30" customHeight="1" x14ac:dyDescent="0.25">
      <c r="A124" s="68">
        <v>1</v>
      </c>
      <c r="B124" s="71" t="s">
        <v>60</v>
      </c>
      <c r="C124" s="70">
        <v>8938529045030</v>
      </c>
      <c r="D124" s="70">
        <v>261126</v>
      </c>
      <c r="E124" s="68" t="s">
        <v>62</v>
      </c>
      <c r="F124" s="68">
        <v>2</v>
      </c>
      <c r="G124" s="110"/>
    </row>
    <row r="125" spans="1:7" ht="30" customHeight="1" x14ac:dyDescent="0.25">
      <c r="A125" s="68">
        <v>2</v>
      </c>
      <c r="B125" s="71" t="s">
        <v>58</v>
      </c>
      <c r="C125" s="70">
        <v>8938529045856</v>
      </c>
      <c r="D125" s="70">
        <v>203630</v>
      </c>
      <c r="E125" s="68" t="s">
        <v>62</v>
      </c>
      <c r="F125" s="68">
        <v>2</v>
      </c>
      <c r="G125" s="110"/>
    </row>
    <row r="126" spans="1:7" ht="30" customHeight="1" x14ac:dyDescent="0.25">
      <c r="A126" s="68">
        <v>3</v>
      </c>
      <c r="B126" s="71" t="s">
        <v>59</v>
      </c>
      <c r="C126" s="70">
        <v>8938529045924</v>
      </c>
      <c r="D126" s="70">
        <v>203632</v>
      </c>
      <c r="E126" s="68" t="s">
        <v>62</v>
      </c>
      <c r="F126" s="68">
        <v>1</v>
      </c>
      <c r="G126" s="109"/>
    </row>
    <row r="127" spans="1:7" ht="30" customHeight="1" x14ac:dyDescent="0.25">
      <c r="A127" s="68"/>
      <c r="B127" s="79" t="s">
        <v>141</v>
      </c>
      <c r="C127" s="70"/>
      <c r="D127" s="70"/>
      <c r="E127" s="68"/>
      <c r="F127" s="68"/>
      <c r="G127" s="108" t="s">
        <v>142</v>
      </c>
    </row>
    <row r="128" spans="1:7" ht="30" customHeight="1" x14ac:dyDescent="0.25">
      <c r="A128" s="68">
        <v>1</v>
      </c>
      <c r="B128" s="71" t="s">
        <v>59</v>
      </c>
      <c r="C128" s="70"/>
      <c r="D128" s="70">
        <v>203632</v>
      </c>
      <c r="E128" s="68" t="s">
        <v>62</v>
      </c>
      <c r="F128" s="68">
        <v>2</v>
      </c>
      <c r="G128" s="110"/>
    </row>
    <row r="129" spans="1:7" ht="30" customHeight="1" x14ac:dyDescent="0.25">
      <c r="A129" s="68">
        <v>2</v>
      </c>
      <c r="B129" s="71" t="s">
        <v>61</v>
      </c>
      <c r="C129" s="70"/>
      <c r="D129" s="70">
        <v>203631</v>
      </c>
      <c r="E129" s="68" t="s">
        <v>62</v>
      </c>
      <c r="F129" s="68">
        <v>3</v>
      </c>
      <c r="G129" s="110"/>
    </row>
    <row r="130" spans="1:7" ht="30" customHeight="1" x14ac:dyDescent="0.25">
      <c r="A130" s="68">
        <v>3</v>
      </c>
      <c r="B130" s="71" t="s">
        <v>57</v>
      </c>
      <c r="C130" s="70"/>
      <c r="D130" s="70">
        <v>236665</v>
      </c>
      <c r="E130" s="68" t="s">
        <v>62</v>
      </c>
      <c r="F130" s="68">
        <v>3</v>
      </c>
      <c r="G130" s="110"/>
    </row>
    <row r="131" spans="1:7" ht="30" customHeight="1" x14ac:dyDescent="0.25">
      <c r="A131" s="68">
        <v>4</v>
      </c>
      <c r="B131" s="71" t="s">
        <v>60</v>
      </c>
      <c r="C131" s="70"/>
      <c r="D131" s="70">
        <v>261126</v>
      </c>
      <c r="E131" s="68" t="s">
        <v>62</v>
      </c>
      <c r="F131" s="68">
        <v>1</v>
      </c>
      <c r="G131" s="109"/>
    </row>
    <row r="132" spans="1:7" ht="30" customHeight="1" x14ac:dyDescent="0.25">
      <c r="A132" s="68"/>
      <c r="B132" s="79" t="s">
        <v>98</v>
      </c>
      <c r="C132" s="70"/>
      <c r="D132" s="70"/>
      <c r="E132" s="68"/>
      <c r="F132" s="68"/>
      <c r="G132" s="108" t="s">
        <v>143</v>
      </c>
    </row>
    <row r="133" spans="1:7" ht="30" customHeight="1" x14ac:dyDescent="0.25">
      <c r="A133" s="68">
        <v>1</v>
      </c>
      <c r="B133" s="71" t="s">
        <v>59</v>
      </c>
      <c r="C133" s="70"/>
      <c r="D133" s="70">
        <v>203632</v>
      </c>
      <c r="E133" s="68" t="s">
        <v>62</v>
      </c>
      <c r="F133" s="68">
        <v>3</v>
      </c>
      <c r="G133" s="109"/>
    </row>
    <row r="134" spans="1:7" ht="30" customHeight="1" x14ac:dyDescent="0.25">
      <c r="A134" s="68"/>
      <c r="B134" s="79" t="s">
        <v>100</v>
      </c>
      <c r="C134" s="70"/>
      <c r="D134" s="70"/>
      <c r="E134" s="68"/>
      <c r="F134" s="68"/>
      <c r="G134" s="108" t="s">
        <v>144</v>
      </c>
    </row>
    <row r="135" spans="1:7" ht="30" customHeight="1" x14ac:dyDescent="0.25">
      <c r="A135" s="68">
        <v>1</v>
      </c>
      <c r="B135" s="71" t="s">
        <v>57</v>
      </c>
      <c r="C135" s="70"/>
      <c r="D135" s="70">
        <v>236665</v>
      </c>
      <c r="E135" s="68" t="s">
        <v>62</v>
      </c>
      <c r="F135" s="68">
        <v>6</v>
      </c>
      <c r="G135" s="110"/>
    </row>
    <row r="136" spans="1:7" ht="30" customHeight="1" x14ac:dyDescent="0.25">
      <c r="A136" s="68">
        <v>2</v>
      </c>
      <c r="B136" s="71" t="s">
        <v>60</v>
      </c>
      <c r="C136" s="70"/>
      <c r="D136" s="70">
        <v>261126</v>
      </c>
      <c r="E136" s="68" t="s">
        <v>62</v>
      </c>
      <c r="F136" s="68">
        <v>6</v>
      </c>
      <c r="G136" s="110"/>
    </row>
    <row r="137" spans="1:7" ht="30" customHeight="1" x14ac:dyDescent="0.25">
      <c r="A137" s="68">
        <v>3</v>
      </c>
      <c r="B137" s="71" t="s">
        <v>59</v>
      </c>
      <c r="C137" s="70"/>
      <c r="D137" s="70">
        <v>203632</v>
      </c>
      <c r="E137" s="68" t="s">
        <v>62</v>
      </c>
      <c r="F137" s="68">
        <v>5</v>
      </c>
      <c r="G137" s="109"/>
    </row>
    <row r="138" spans="1:7" ht="30" customHeight="1" x14ac:dyDescent="0.25">
      <c r="A138" s="68"/>
      <c r="B138" s="79" t="s">
        <v>145</v>
      </c>
      <c r="C138" s="70"/>
      <c r="D138" s="70"/>
      <c r="E138" s="68"/>
      <c r="F138" s="68"/>
      <c r="G138" s="108" t="s">
        <v>146</v>
      </c>
    </row>
    <row r="139" spans="1:7" ht="30" customHeight="1" x14ac:dyDescent="0.25">
      <c r="A139" s="68">
        <v>1</v>
      </c>
      <c r="B139" s="71" t="s">
        <v>57</v>
      </c>
      <c r="C139" s="70"/>
      <c r="D139" s="70">
        <v>236665</v>
      </c>
      <c r="E139" s="68" t="s">
        <v>62</v>
      </c>
      <c r="F139" s="68">
        <v>2</v>
      </c>
      <c r="G139" s="109"/>
    </row>
    <row r="140" spans="1:7" ht="30" customHeight="1" x14ac:dyDescent="0.25">
      <c r="A140" s="68"/>
      <c r="B140" s="79" t="s">
        <v>147</v>
      </c>
      <c r="C140" s="70"/>
      <c r="D140" s="70"/>
      <c r="E140" s="68"/>
      <c r="F140" s="68"/>
      <c r="G140" s="108" t="s">
        <v>148</v>
      </c>
    </row>
    <row r="141" spans="1:7" ht="30" customHeight="1" x14ac:dyDescent="0.25">
      <c r="A141" s="68">
        <v>1</v>
      </c>
      <c r="B141" s="71" t="s">
        <v>57</v>
      </c>
      <c r="C141" s="70"/>
      <c r="D141" s="70">
        <v>236665</v>
      </c>
      <c r="E141" s="68" t="s">
        <v>62</v>
      </c>
      <c r="F141" s="68">
        <v>5</v>
      </c>
      <c r="G141" s="110"/>
    </row>
    <row r="142" spans="1:7" ht="30" customHeight="1" x14ac:dyDescent="0.25">
      <c r="A142" s="68">
        <v>2</v>
      </c>
      <c r="B142" s="71" t="s">
        <v>58</v>
      </c>
      <c r="C142" s="70"/>
      <c r="D142" s="70">
        <v>203630</v>
      </c>
      <c r="E142" s="68" t="s">
        <v>62</v>
      </c>
      <c r="F142" s="68">
        <v>1</v>
      </c>
      <c r="G142" s="110"/>
    </row>
    <row r="143" spans="1:7" ht="30" customHeight="1" x14ac:dyDescent="0.25">
      <c r="A143" s="68">
        <v>3</v>
      </c>
      <c r="B143" s="71" t="s">
        <v>59</v>
      </c>
      <c r="C143" s="70"/>
      <c r="D143" s="70">
        <v>203632</v>
      </c>
      <c r="E143" s="68" t="s">
        <v>62</v>
      </c>
      <c r="F143" s="68">
        <v>2</v>
      </c>
      <c r="G143" s="109"/>
    </row>
    <row r="144" spans="1:7" ht="36.75" customHeight="1" x14ac:dyDescent="0.25">
      <c r="A144" s="80"/>
      <c r="B144" s="81" t="s">
        <v>41</v>
      </c>
      <c r="C144" s="82"/>
      <c r="D144" s="80"/>
      <c r="E144" s="80"/>
      <c r="F144" s="82">
        <f>SUM(F20:F143)</f>
        <v>207</v>
      </c>
      <c r="G144" s="83"/>
    </row>
  </sheetData>
  <autoFilter ref="A19:G144" xr:uid="{00000000-0009-0000-0000-000000000000}">
    <filterColumn colId="1" showButton="0"/>
  </autoFilter>
  <mergeCells count="44">
    <mergeCell ref="G134:G137"/>
    <mergeCell ref="G138:G139"/>
    <mergeCell ref="G140:G143"/>
    <mergeCell ref="G69:G73"/>
    <mergeCell ref="G74:G75"/>
    <mergeCell ref="G119:G120"/>
    <mergeCell ref="G121:G122"/>
    <mergeCell ref="G123:G126"/>
    <mergeCell ref="G127:G131"/>
    <mergeCell ref="G132:G133"/>
    <mergeCell ref="G105:G106"/>
    <mergeCell ref="G107:G112"/>
    <mergeCell ref="G113:G114"/>
    <mergeCell ref="G115:G116"/>
    <mergeCell ref="G117:G118"/>
    <mergeCell ref="G91:G95"/>
    <mergeCell ref="G96:G97"/>
    <mergeCell ref="G98:G100"/>
    <mergeCell ref="G101:G102"/>
    <mergeCell ref="G103:G104"/>
    <mergeCell ref="G65:G68"/>
    <mergeCell ref="G76:G78"/>
    <mergeCell ref="G79:G81"/>
    <mergeCell ref="G82:G84"/>
    <mergeCell ref="G85:G90"/>
    <mergeCell ref="G49:G50"/>
    <mergeCell ref="G45:G46"/>
    <mergeCell ref="G47:G48"/>
    <mergeCell ref="G40:G44"/>
    <mergeCell ref="A6:G6"/>
    <mergeCell ref="G17:G18"/>
    <mergeCell ref="F17:F18"/>
    <mergeCell ref="G37:G39"/>
    <mergeCell ref="G20:G22"/>
    <mergeCell ref="G23:G24"/>
    <mergeCell ref="G25:G28"/>
    <mergeCell ref="G32:G33"/>
    <mergeCell ref="G34:G36"/>
    <mergeCell ref="G29:G31"/>
    <mergeCell ref="G59:G61"/>
    <mergeCell ref="G62:G64"/>
    <mergeCell ref="G51:G53"/>
    <mergeCell ref="G54:G56"/>
    <mergeCell ref="G57:G5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K37"/>
  <sheetViews>
    <sheetView view="pageBreakPreview" topLeftCell="A22" zoomScale="87" zoomScaleNormal="87" zoomScaleSheetLayoutView="87" workbookViewId="0">
      <selection activeCell="F22" sqref="F22"/>
    </sheetView>
  </sheetViews>
  <sheetFormatPr defaultRowHeight="15.75" x14ac:dyDescent="0.25"/>
  <cols>
    <col min="1" max="1" width="6.85546875" style="18" customWidth="1"/>
    <col min="2" max="2" width="49.28515625" style="18" customWidth="1"/>
    <col min="3" max="3" width="19.7109375" style="18" customWidth="1"/>
    <col min="4" max="4" width="11.28515625" style="18" hidden="1" customWidth="1"/>
    <col min="5" max="5" width="10.140625" style="18" customWidth="1"/>
    <col min="6" max="6" width="12.42578125" style="18" customWidth="1"/>
    <col min="7" max="7" width="7" style="18" customWidth="1"/>
    <col min="8" max="8" width="8" style="18" customWidth="1"/>
    <col min="9" max="9" width="11.5703125" style="18" customWidth="1"/>
    <col min="10" max="10" width="13.7109375" style="18" customWidth="1"/>
    <col min="11" max="11" width="18.7109375" style="18" customWidth="1"/>
    <col min="12" max="16384" width="9.140625" style="18"/>
  </cols>
  <sheetData>
    <row r="1" spans="1:11" ht="18" x14ac:dyDescent="0.25">
      <c r="A1" s="1" t="s">
        <v>25</v>
      </c>
      <c r="B1" s="2"/>
      <c r="C1" s="16"/>
      <c r="D1" s="16"/>
      <c r="E1" s="2"/>
      <c r="F1" s="16"/>
      <c r="G1" s="2" t="s">
        <v>1</v>
      </c>
      <c r="H1" s="16"/>
      <c r="I1" s="16"/>
      <c r="J1" s="16"/>
      <c r="K1" s="17"/>
    </row>
    <row r="2" spans="1:11" x14ac:dyDescent="0.25">
      <c r="A2" s="19"/>
      <c r="B2" s="16"/>
      <c r="C2" s="16"/>
      <c r="D2" s="16"/>
      <c r="E2" s="16"/>
      <c r="F2" s="16"/>
      <c r="G2" s="19" t="s">
        <v>2</v>
      </c>
      <c r="H2" s="113" t="s">
        <v>2</v>
      </c>
      <c r="I2" s="113"/>
      <c r="J2" s="113"/>
      <c r="K2" s="17"/>
    </row>
    <row r="3" spans="1:11" x14ac:dyDescent="0.25">
      <c r="A3" s="19"/>
      <c r="B3" s="16"/>
      <c r="C3" s="16"/>
      <c r="D3" s="16"/>
      <c r="E3" s="16"/>
      <c r="F3" s="16"/>
      <c r="G3" s="16"/>
      <c r="H3" s="113" t="s">
        <v>3</v>
      </c>
      <c r="I3" s="113"/>
      <c r="J3" s="113"/>
      <c r="K3" s="17"/>
    </row>
    <row r="4" spans="1:11" ht="18" x14ac:dyDescent="0.25">
      <c r="A4" s="114" t="s">
        <v>26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s="21" customFormat="1" ht="18" x14ac:dyDescent="0.25">
      <c r="A5" s="115" t="s">
        <v>152</v>
      </c>
      <c r="B5" s="116"/>
      <c r="C5" s="116"/>
      <c r="D5" s="116"/>
      <c r="E5" s="116"/>
      <c r="F5" s="116"/>
      <c r="G5" s="116"/>
      <c r="H5" s="3"/>
      <c r="I5" s="3"/>
      <c r="J5" s="3"/>
      <c r="K5" s="20"/>
    </row>
    <row r="6" spans="1:11" s="21" customFormat="1" ht="18" x14ac:dyDescent="0.25">
      <c r="A6" s="112" t="s">
        <v>27</v>
      </c>
      <c r="B6" s="112"/>
      <c r="C6" s="112"/>
      <c r="D6" s="112"/>
      <c r="E6" s="112"/>
      <c r="F6" s="112"/>
      <c r="G6" s="112"/>
      <c r="H6" s="3"/>
      <c r="I6" s="3"/>
      <c r="J6" s="3"/>
      <c r="K6" s="20"/>
    </row>
    <row r="7" spans="1:11" s="21" customFormat="1" ht="18" x14ac:dyDescent="0.25">
      <c r="A7" s="116" t="s">
        <v>45</v>
      </c>
      <c r="B7" s="116"/>
      <c r="C7" s="116"/>
      <c r="D7" s="116"/>
      <c r="E7" s="116"/>
      <c r="F7" s="116"/>
      <c r="G7" s="3"/>
      <c r="H7" s="3"/>
      <c r="I7" s="3"/>
      <c r="J7" s="3"/>
      <c r="K7" s="20"/>
    </row>
    <row r="8" spans="1:11" s="21" customFormat="1" ht="18" x14ac:dyDescent="0.25">
      <c r="A8" s="116" t="s">
        <v>66</v>
      </c>
      <c r="B8" s="116"/>
      <c r="C8" s="116"/>
      <c r="D8" s="116"/>
      <c r="E8" s="116"/>
      <c r="F8" s="116"/>
      <c r="G8" s="3"/>
      <c r="H8" s="3"/>
      <c r="I8" s="3"/>
      <c r="J8" s="3"/>
      <c r="K8" s="20"/>
    </row>
    <row r="9" spans="1:11" s="21" customFormat="1" ht="18" x14ac:dyDescent="0.25">
      <c r="A9" s="112" t="s">
        <v>48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</row>
    <row r="10" spans="1:11" s="21" customFormat="1" ht="18" x14ac:dyDescent="0.25">
      <c r="A10" s="116" t="s">
        <v>10</v>
      </c>
      <c r="B10" s="116"/>
      <c r="C10" s="116"/>
      <c r="D10" s="12"/>
      <c r="E10" s="116"/>
      <c r="F10" s="116"/>
      <c r="G10" s="3"/>
      <c r="H10" s="3"/>
      <c r="I10" s="3"/>
      <c r="J10" s="3"/>
      <c r="K10" s="20"/>
    </row>
    <row r="11" spans="1:11" s="21" customFormat="1" ht="18" x14ac:dyDescent="0.25">
      <c r="A11" s="3" t="s">
        <v>63</v>
      </c>
      <c r="B11" s="3"/>
      <c r="C11" s="3"/>
      <c r="D11" s="3"/>
      <c r="E11" s="3"/>
      <c r="F11" s="3"/>
      <c r="G11" s="3"/>
      <c r="H11" s="3"/>
      <c r="I11" s="3"/>
      <c r="J11" s="3"/>
      <c r="K11" s="20"/>
    </row>
    <row r="12" spans="1:11" s="21" customFormat="1" ht="18" x14ac:dyDescent="0.25">
      <c r="A12" s="12" t="s">
        <v>64</v>
      </c>
      <c r="B12" s="12"/>
      <c r="C12" s="12"/>
      <c r="D12" s="12"/>
      <c r="E12" s="12"/>
      <c r="F12" s="12"/>
      <c r="G12" s="12"/>
      <c r="H12" s="3"/>
      <c r="I12" s="3"/>
      <c r="J12" s="3"/>
      <c r="K12" s="20"/>
    </row>
    <row r="13" spans="1:11" s="21" customFormat="1" ht="18" x14ac:dyDescent="0.25">
      <c r="A13" s="111" t="s">
        <v>153</v>
      </c>
      <c r="B13" s="112"/>
      <c r="C13" s="112"/>
      <c r="D13" s="112"/>
      <c r="E13" s="112"/>
      <c r="F13" s="112"/>
      <c r="G13" s="112"/>
      <c r="H13" s="3"/>
      <c r="I13" s="3"/>
      <c r="J13" s="3"/>
      <c r="K13" s="20"/>
    </row>
    <row r="14" spans="1:11" s="21" customFormat="1" ht="18" x14ac:dyDescent="0.25">
      <c r="A14" s="3" t="s">
        <v>28</v>
      </c>
      <c r="B14" s="3"/>
      <c r="C14" s="3"/>
      <c r="D14" s="3"/>
      <c r="E14" s="3"/>
      <c r="F14" s="3"/>
      <c r="G14" s="3"/>
      <c r="H14" s="3"/>
      <c r="I14" s="22">
        <f ca="1">SUM(I18:I28)</f>
        <v>207</v>
      </c>
      <c r="J14" s="3"/>
      <c r="K14" s="20"/>
    </row>
    <row r="15" spans="1:1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7"/>
    </row>
    <row r="16" spans="1:11" x14ac:dyDescent="0.25">
      <c r="A16" s="118" t="s">
        <v>14</v>
      </c>
      <c r="B16" s="118" t="s">
        <v>29</v>
      </c>
      <c r="C16" s="118" t="s">
        <v>30</v>
      </c>
      <c r="D16" s="11"/>
      <c r="E16" s="118" t="s">
        <v>31</v>
      </c>
      <c r="F16" s="118"/>
      <c r="G16" s="118" t="s">
        <v>32</v>
      </c>
      <c r="H16" s="118" t="s">
        <v>33</v>
      </c>
      <c r="I16" s="118" t="s">
        <v>34</v>
      </c>
      <c r="J16" s="118" t="s">
        <v>35</v>
      </c>
      <c r="K16" s="119" t="s">
        <v>36</v>
      </c>
    </row>
    <row r="17" spans="1:11" x14ac:dyDescent="0.25">
      <c r="A17" s="118"/>
      <c r="B17" s="118"/>
      <c r="C17" s="118"/>
      <c r="D17" s="11"/>
      <c r="E17" s="11" t="s">
        <v>37</v>
      </c>
      <c r="F17" s="11" t="s">
        <v>38</v>
      </c>
      <c r="G17" s="118"/>
      <c r="H17" s="118"/>
      <c r="I17" s="118"/>
      <c r="J17" s="118"/>
      <c r="K17" s="119"/>
    </row>
    <row r="18" spans="1:11" ht="35.1" customHeight="1" x14ac:dyDescent="0.25">
      <c r="A18" s="4">
        <f>ROW()-17</f>
        <v>1</v>
      </c>
      <c r="B18" s="5" t="s">
        <v>58</v>
      </c>
      <c r="C18" s="8" t="s">
        <v>51</v>
      </c>
      <c r="D18" s="7">
        <v>203630</v>
      </c>
      <c r="E18" s="4"/>
      <c r="F18" s="23"/>
      <c r="G18" s="4"/>
      <c r="H18" s="4" t="s">
        <v>50</v>
      </c>
      <c r="I18" s="4">
        <f ca="1">SUMIF('CHI TIẾT'!$D$20:$F$143,'TONG HOP'!D18,'CHI TIẾT'!$F$20:$F$143)</f>
        <v>14</v>
      </c>
      <c r="J18" s="15">
        <v>79159</v>
      </c>
      <c r="K18" s="6">
        <f t="shared" ref="K18:K28" ca="1" si="0">J18*I18</f>
        <v>1108226</v>
      </c>
    </row>
    <row r="19" spans="1:11" ht="35.1" customHeight="1" x14ac:dyDescent="0.25">
      <c r="A19" s="4">
        <f t="shared" ref="A19:A28" si="1">ROW()-17</f>
        <v>2</v>
      </c>
      <c r="B19" s="5" t="s">
        <v>61</v>
      </c>
      <c r="C19" s="8" t="s">
        <v>55</v>
      </c>
      <c r="D19" s="7">
        <v>203631</v>
      </c>
      <c r="E19" s="4"/>
      <c r="F19" s="23"/>
      <c r="G19" s="4"/>
      <c r="H19" s="4" t="s">
        <v>50</v>
      </c>
      <c r="I19" s="4">
        <f ca="1">SUMIF('CHI TIẾT'!$D$20:$F$143,'TONG HOP'!D19,'CHI TIẾT'!$F$20:$F$143)</f>
        <v>11</v>
      </c>
      <c r="J19" s="15">
        <v>115567</v>
      </c>
      <c r="K19" s="6">
        <f t="shared" ca="1" si="0"/>
        <v>1271237</v>
      </c>
    </row>
    <row r="20" spans="1:11" ht="35.1" customHeight="1" x14ac:dyDescent="0.25">
      <c r="A20" s="4">
        <f t="shared" si="1"/>
        <v>3</v>
      </c>
      <c r="B20" s="5" t="s">
        <v>59</v>
      </c>
      <c r="C20" s="8" t="s">
        <v>53</v>
      </c>
      <c r="D20" s="7">
        <v>203632</v>
      </c>
      <c r="E20" s="4"/>
      <c r="F20" s="23"/>
      <c r="G20" s="4"/>
      <c r="H20" s="4" t="s">
        <v>50</v>
      </c>
      <c r="I20" s="4">
        <f ca="1">SUMIF('CHI TIẾT'!$D$20:$F$143,'TONG HOP'!D20,'CHI TIẾT'!$F$20:$F$143)</f>
        <v>71</v>
      </c>
      <c r="J20" s="15">
        <v>114279</v>
      </c>
      <c r="K20" s="6">
        <f t="shared" ca="1" si="0"/>
        <v>8113809</v>
      </c>
    </row>
    <row r="21" spans="1:11" ht="35.1" customHeight="1" x14ac:dyDescent="0.25">
      <c r="A21" s="4">
        <f t="shared" si="1"/>
        <v>4</v>
      </c>
      <c r="B21" s="5" t="s">
        <v>95</v>
      </c>
      <c r="C21" s="8" t="s">
        <v>79</v>
      </c>
      <c r="D21" s="7">
        <v>203634</v>
      </c>
      <c r="E21" s="4"/>
      <c r="F21" s="23"/>
      <c r="G21" s="4"/>
      <c r="H21" s="4" t="s">
        <v>50</v>
      </c>
      <c r="I21" s="4">
        <f ca="1">SUMIF('CHI TIẾT'!$D$20:$F$143,'TONG HOP'!D21,'CHI TIẾT'!$F$20:$F$143)</f>
        <v>2</v>
      </c>
      <c r="J21" s="15">
        <v>123686</v>
      </c>
      <c r="K21" s="6">
        <f t="shared" ca="1" si="0"/>
        <v>247372</v>
      </c>
    </row>
    <row r="22" spans="1:11" ht="35.1" customHeight="1" x14ac:dyDescent="0.25">
      <c r="A22" s="4">
        <f t="shared" si="1"/>
        <v>5</v>
      </c>
      <c r="B22" s="5" t="s">
        <v>57</v>
      </c>
      <c r="C22" s="8" t="s">
        <v>54</v>
      </c>
      <c r="D22" s="7">
        <v>236665</v>
      </c>
      <c r="E22" s="4"/>
      <c r="F22" s="23"/>
      <c r="G22" s="4"/>
      <c r="H22" s="4" t="s">
        <v>50</v>
      </c>
      <c r="I22" s="4">
        <f ca="1">SUMIF('CHI TIẾT'!$D$20:$F$143,'TONG HOP'!D22,'CHI TIẾT'!$F$20:$F$143)</f>
        <v>24</v>
      </c>
      <c r="J22" s="15">
        <v>59932</v>
      </c>
      <c r="K22" s="6">
        <f t="shared" ca="1" si="0"/>
        <v>1438368</v>
      </c>
    </row>
    <row r="23" spans="1:11" ht="35.1" customHeight="1" x14ac:dyDescent="0.25">
      <c r="A23" s="4">
        <f t="shared" si="1"/>
        <v>6</v>
      </c>
      <c r="B23" s="5" t="s">
        <v>60</v>
      </c>
      <c r="C23" s="8" t="s">
        <v>52</v>
      </c>
      <c r="D23" s="7">
        <v>261126</v>
      </c>
      <c r="E23" s="4"/>
      <c r="F23" s="23"/>
      <c r="G23" s="4"/>
      <c r="H23" s="4" t="s">
        <v>50</v>
      </c>
      <c r="I23" s="4">
        <f ca="1">SUMIF('CHI TIẾT'!$D$20:$F$143,'TONG HOP'!D23,'CHI TIẾT'!$F$20:$F$143)</f>
        <v>26</v>
      </c>
      <c r="J23" s="15">
        <v>54097</v>
      </c>
      <c r="K23" s="6">
        <f t="shared" ca="1" si="0"/>
        <v>1406522</v>
      </c>
    </row>
    <row r="24" spans="1:11" ht="35.1" customHeight="1" x14ac:dyDescent="0.25">
      <c r="A24" s="4">
        <f t="shared" si="1"/>
        <v>7</v>
      </c>
      <c r="B24" s="5" t="s">
        <v>108</v>
      </c>
      <c r="C24" s="8" t="s">
        <v>80</v>
      </c>
      <c r="D24" s="7">
        <v>261127</v>
      </c>
      <c r="E24" s="4"/>
      <c r="F24" s="23"/>
      <c r="G24" s="4"/>
      <c r="H24" s="4" t="s">
        <v>50</v>
      </c>
      <c r="I24" s="4">
        <f ca="1">SUMIF('CHI TIẾT'!$D$20:$F$143,'TONG HOP'!D24,'CHI TIẾT'!$F$20:$F$143)</f>
        <v>14</v>
      </c>
      <c r="J24" s="15">
        <v>46000</v>
      </c>
      <c r="K24" s="6">
        <f t="shared" ca="1" si="0"/>
        <v>644000</v>
      </c>
    </row>
    <row r="25" spans="1:11" ht="35.1" customHeight="1" x14ac:dyDescent="0.25">
      <c r="A25" s="4">
        <f t="shared" si="1"/>
        <v>8</v>
      </c>
      <c r="B25" s="5" t="s">
        <v>69</v>
      </c>
      <c r="C25" s="10" t="s">
        <v>72</v>
      </c>
      <c r="D25" s="7">
        <v>315116</v>
      </c>
      <c r="E25" s="4"/>
      <c r="F25" s="23"/>
      <c r="G25" s="4"/>
      <c r="H25" s="4" t="s">
        <v>71</v>
      </c>
      <c r="I25" s="4">
        <f ca="1">SUMIF('CHI TIẾT'!$D$20:$F$143,'TONG HOP'!D25,'CHI TIẾT'!$F$20:$F$143)</f>
        <v>15</v>
      </c>
      <c r="J25" s="15">
        <v>36750</v>
      </c>
      <c r="K25" s="6">
        <f t="shared" ca="1" si="0"/>
        <v>551250</v>
      </c>
    </row>
    <row r="26" spans="1:11" ht="35.1" customHeight="1" x14ac:dyDescent="0.25">
      <c r="A26" s="4">
        <f t="shared" si="1"/>
        <v>9</v>
      </c>
      <c r="B26" s="5" t="s">
        <v>68</v>
      </c>
      <c r="C26" s="8" t="s">
        <v>73</v>
      </c>
      <c r="D26" s="7">
        <v>315117</v>
      </c>
      <c r="E26" s="4"/>
      <c r="F26" s="23"/>
      <c r="G26" s="4"/>
      <c r="H26" s="4" t="s">
        <v>71</v>
      </c>
      <c r="I26" s="4">
        <f ca="1">SUMIF('CHI TIẾT'!$D$20:$F$143,'TONG HOP'!D26,'CHI TIẾT'!$F$20:$F$143)</f>
        <v>18</v>
      </c>
      <c r="J26" s="15">
        <v>35389</v>
      </c>
      <c r="K26" s="6">
        <f t="shared" ca="1" si="0"/>
        <v>637002</v>
      </c>
    </row>
    <row r="27" spans="1:11" ht="35.1" customHeight="1" x14ac:dyDescent="0.25">
      <c r="A27" s="4">
        <f t="shared" si="1"/>
        <v>10</v>
      </c>
      <c r="B27" s="5" t="s">
        <v>74</v>
      </c>
      <c r="C27" s="8" t="s">
        <v>75</v>
      </c>
      <c r="D27" s="7">
        <v>317010</v>
      </c>
      <c r="E27" s="4"/>
      <c r="F27" s="23"/>
      <c r="G27" s="4"/>
      <c r="H27" s="4" t="s">
        <v>50</v>
      </c>
      <c r="I27" s="4">
        <f ca="1">SUMIF('CHI TIẾT'!$D$20:$F$143,'TONG HOP'!D27,'CHI TIẾT'!$F$20:$F$143)</f>
        <v>4</v>
      </c>
      <c r="J27" s="15">
        <v>104615</v>
      </c>
      <c r="K27" s="6">
        <f t="shared" ca="1" si="0"/>
        <v>418460</v>
      </c>
    </row>
    <row r="28" spans="1:11" ht="35.1" customHeight="1" x14ac:dyDescent="0.25">
      <c r="A28" s="4">
        <f t="shared" si="1"/>
        <v>11</v>
      </c>
      <c r="B28" s="5" t="s">
        <v>76</v>
      </c>
      <c r="C28" s="8" t="s">
        <v>77</v>
      </c>
      <c r="D28" s="7">
        <v>317011</v>
      </c>
      <c r="E28" s="4"/>
      <c r="F28" s="23"/>
      <c r="G28" s="4"/>
      <c r="H28" s="4" t="s">
        <v>50</v>
      </c>
      <c r="I28" s="4">
        <f ca="1">SUMIF('CHI TIẾT'!$D$20:$F$143,'TONG HOP'!D28,'CHI TIẾT'!$F$20:$F$143)</f>
        <v>8</v>
      </c>
      <c r="J28" s="15">
        <v>114279</v>
      </c>
      <c r="K28" s="6">
        <f t="shared" ca="1" si="0"/>
        <v>914232</v>
      </c>
    </row>
    <row r="29" spans="1:11" ht="32.25" customHeight="1" x14ac:dyDescent="0.25">
      <c r="A29" s="24"/>
      <c r="B29" s="5"/>
      <c r="C29" s="24"/>
      <c r="D29" s="25"/>
      <c r="E29" s="120" t="s">
        <v>39</v>
      </c>
      <c r="F29" s="120"/>
      <c r="G29" s="24"/>
      <c r="H29" s="26"/>
      <c r="I29" s="26"/>
      <c r="J29" s="26"/>
      <c r="K29" s="6">
        <f ca="1">SUM(K18:K28)</f>
        <v>16750478</v>
      </c>
    </row>
    <row r="30" spans="1:11" ht="32.25" customHeight="1" x14ac:dyDescent="0.25">
      <c r="A30" s="24"/>
      <c r="B30" s="9"/>
      <c r="C30" s="24"/>
      <c r="D30" s="24"/>
      <c r="E30" s="120" t="s">
        <v>40</v>
      </c>
      <c r="F30" s="120"/>
      <c r="G30" s="24"/>
      <c r="H30" s="27"/>
      <c r="I30" s="27"/>
      <c r="J30" s="27"/>
      <c r="K30" s="27"/>
    </row>
    <row r="31" spans="1:11" ht="32.25" customHeight="1" x14ac:dyDescent="0.25">
      <c r="A31" s="24"/>
      <c r="B31" s="14" t="s">
        <v>56</v>
      </c>
      <c r="C31" s="24"/>
      <c r="D31" s="24"/>
      <c r="E31" s="120"/>
      <c r="F31" s="120"/>
      <c r="G31" s="24"/>
      <c r="H31" s="13"/>
      <c r="I31" s="13"/>
      <c r="J31" s="13"/>
      <c r="K31" s="13">
        <f ca="1">K29*0.08</f>
        <v>1340038.24</v>
      </c>
    </row>
    <row r="32" spans="1:11" ht="32.25" customHeight="1" x14ac:dyDescent="0.25">
      <c r="A32" s="24"/>
      <c r="B32" s="24"/>
      <c r="C32" s="24"/>
      <c r="D32" s="24"/>
      <c r="E32" s="120" t="s">
        <v>41</v>
      </c>
      <c r="F32" s="120"/>
      <c r="G32" s="24"/>
      <c r="H32" s="26"/>
      <c r="I32" s="26"/>
      <c r="J32" s="26"/>
      <c r="K32" s="26">
        <f ca="1">K29+K31</f>
        <v>18090516.239999998</v>
      </c>
    </row>
    <row r="33" spans="1:1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7"/>
    </row>
    <row r="34" spans="1:11" x14ac:dyDescent="0.25">
      <c r="A34" s="16"/>
      <c r="B34" s="16" t="s">
        <v>42</v>
      </c>
      <c r="C34" s="16"/>
      <c r="D34" s="16"/>
      <c r="E34" s="16"/>
      <c r="F34" s="16"/>
      <c r="G34" s="16"/>
      <c r="H34" s="16"/>
      <c r="I34" s="16"/>
      <c r="J34" s="16"/>
      <c r="K34" s="17"/>
    </row>
    <row r="35" spans="1:11" x14ac:dyDescent="0.25">
      <c r="A35" s="16"/>
      <c r="B35" s="16" t="s">
        <v>43</v>
      </c>
      <c r="C35" s="16"/>
      <c r="D35" s="16"/>
      <c r="E35" s="16"/>
      <c r="F35" s="16"/>
      <c r="G35" s="16"/>
      <c r="H35" s="16"/>
      <c r="I35" s="16"/>
      <c r="J35" s="16"/>
      <c r="K35" s="17"/>
    </row>
    <row r="36" spans="1:1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s="28" customFormat="1" x14ac:dyDescent="0.25">
      <c r="A37" s="117" t="s">
        <v>70</v>
      </c>
      <c r="B37" s="113"/>
      <c r="C37" s="117" t="s">
        <v>78</v>
      </c>
      <c r="D37" s="113"/>
      <c r="E37" s="113"/>
      <c r="F37" s="113"/>
      <c r="G37" s="113" t="s">
        <v>65</v>
      </c>
      <c r="H37" s="113"/>
      <c r="I37" s="113"/>
      <c r="J37" s="113" t="s">
        <v>44</v>
      </c>
      <c r="K37" s="113"/>
    </row>
  </sheetData>
  <autoFilter ref="A16:K32" xr:uid="{00000000-0009-0000-0000-000001000000}">
    <filterColumn colId="4" showButton="0"/>
  </autoFilter>
  <sortState xmlns:xlrd2="http://schemas.microsoft.com/office/spreadsheetml/2017/richdata2" ref="B18:H28">
    <sortCondition ref="D18:D28"/>
    <sortCondition ref="H18:H28"/>
    <sortCondition ref="C18:C28"/>
    <sortCondition ref="B18:B28"/>
  </sortState>
  <mergeCells count="27">
    <mergeCell ref="A37:B37"/>
    <mergeCell ref="C37:F37"/>
    <mergeCell ref="G37:I37"/>
    <mergeCell ref="J37:K37"/>
    <mergeCell ref="I16:I17"/>
    <mergeCell ref="J16:J17"/>
    <mergeCell ref="K16:K17"/>
    <mergeCell ref="E29:F29"/>
    <mergeCell ref="E30:F31"/>
    <mergeCell ref="E32:F32"/>
    <mergeCell ref="A16:A17"/>
    <mergeCell ref="B16:B17"/>
    <mergeCell ref="C16:C17"/>
    <mergeCell ref="E16:F16"/>
    <mergeCell ref="G16:G17"/>
    <mergeCell ref="H16:H17"/>
    <mergeCell ref="A13:G13"/>
    <mergeCell ref="H2:J2"/>
    <mergeCell ref="H3:J3"/>
    <mergeCell ref="A4:K4"/>
    <mergeCell ref="A5:G5"/>
    <mergeCell ref="A6:G6"/>
    <mergeCell ref="A7:F7"/>
    <mergeCell ref="A8:F8"/>
    <mergeCell ref="A9:K9"/>
    <mergeCell ref="A10:C10"/>
    <mergeCell ref="E10:F10"/>
  </mergeCells>
  <conditionalFormatting sqref="D1:D1048576">
    <cfRule type="duplicateValues" dxfId="1" priority="14"/>
  </conditionalFormatting>
  <conditionalFormatting sqref="D18:D28">
    <cfRule type="duplicateValues" dxfId="0" priority="45"/>
  </conditionalFormatting>
  <hyperlinks>
    <hyperlink ref="E39" r:id="rId1" display="8934822201333" xr:uid="{00000000-0004-0000-0100-000000000000}"/>
    <hyperlink ref="F39" r:id="rId2" display="113128" xr:uid="{00000000-0004-0000-0100-000001000000}"/>
    <hyperlink ref="E42" r:id="rId3" display="8934822201333" xr:uid="{00000000-0004-0000-0100-000002000000}"/>
    <hyperlink ref="F42" r:id="rId4" display="113128" xr:uid="{00000000-0004-0000-0100-000003000000}"/>
    <hyperlink ref="E45" r:id="rId5" display="8934822201333" xr:uid="{00000000-0004-0000-0100-000004000000}"/>
    <hyperlink ref="F45" r:id="rId6" display="113128" xr:uid="{00000000-0004-0000-0100-000005000000}"/>
    <hyperlink ref="E48" r:id="rId7" display="8934822201333" xr:uid="{00000000-0004-0000-0100-000006000000}"/>
    <hyperlink ref="F48" r:id="rId8" display="113128" xr:uid="{00000000-0004-0000-0100-000007000000}"/>
    <hyperlink ref="E51" r:id="rId9" display="8934822201333" xr:uid="{00000000-0004-0000-0100-000008000000}"/>
    <hyperlink ref="F51" r:id="rId10" display="113128" xr:uid="{00000000-0004-0000-0100-000009000000}"/>
  </hyperlinks>
  <printOptions horizontalCentered="1"/>
  <pageMargins left="0" right="0" top="0" bottom="0" header="0" footer="0"/>
  <pageSetup scale="65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 TIẾT (2)</vt:lpstr>
      <vt:lpstr>CHI TIẾT</vt:lpstr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 Kieu Ngan</dc:creator>
  <cp:lastModifiedBy>Admin</cp:lastModifiedBy>
  <cp:lastPrinted>2026-08-12T07:16:19Z</cp:lastPrinted>
  <dcterms:created xsi:type="dcterms:W3CDTF">2018-11-30T08:27:38Z</dcterms:created>
  <dcterms:modified xsi:type="dcterms:W3CDTF">2026-08-15T10:32:48Z</dcterms:modified>
</cp:coreProperties>
</file>