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 VU\CONG NO\SATRA\SATRA TRUNG TÂM\TRẢ HÀNG\"/>
    </mc:Choice>
  </mc:AlternateContent>
  <xr:revisionPtr revIDLastSave="0" documentId="13_ncr:1_{7ADF93BF-672C-4ADB-A0CC-BD877C765E3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HI TIẾT-nháp" sheetId="3" r:id="rId1"/>
    <sheet name="CHI TIẾT" sheetId="1" r:id="rId2"/>
    <sheet name="TONG HOP" sheetId="2" r:id="rId3"/>
  </sheets>
  <definedNames>
    <definedName name="_xlnm._FilterDatabase" localSheetId="1" hidden="1">'CHI TIẾT'!$A$19:$G$107</definedName>
    <definedName name="_xlnm._FilterDatabase" localSheetId="0" hidden="1">'CHI TIẾT-nháp'!$A$19:$G$107</definedName>
    <definedName name="_xlnm._FilterDatabase" localSheetId="2" hidden="1">'TONG HOP'!$A$16:$K$32</definedName>
  </definedNames>
  <calcPr calcId="191029"/>
</workbook>
</file>

<file path=xl/calcChain.xml><?xml version="1.0" encoding="utf-8"?>
<calcChain xmlns="http://schemas.openxmlformats.org/spreadsheetml/2006/main">
  <c r="Q2" i="3" l="1"/>
  <c r="Q5" i="3"/>
  <c r="Q6" i="3"/>
  <c r="Q20" i="3"/>
  <c r="Q25" i="3"/>
  <c r="I52" i="3"/>
  <c r="J52" i="3" s="1"/>
  <c r="K52" i="3" s="1"/>
  <c r="I100" i="3"/>
  <c r="J100" i="3" s="1"/>
  <c r="K100" i="3" s="1"/>
  <c r="I101" i="3"/>
  <c r="J101" i="3" s="1"/>
  <c r="K101" i="3" s="1"/>
  <c r="H21" i="3"/>
  <c r="I21" i="3" s="1"/>
  <c r="J21" i="3" s="1"/>
  <c r="K21" i="3" s="1"/>
  <c r="Q1" i="3" s="1"/>
  <c r="H22" i="3"/>
  <c r="I22" i="3" s="1"/>
  <c r="J22" i="3" s="1"/>
  <c r="K22" i="3" s="1"/>
  <c r="H23" i="3"/>
  <c r="I23" i="3" s="1"/>
  <c r="J23" i="3" s="1"/>
  <c r="K23" i="3" s="1"/>
  <c r="H24" i="3"/>
  <c r="I24" i="3" s="1"/>
  <c r="J24" i="3" s="1"/>
  <c r="K24" i="3" s="1"/>
  <c r="H25" i="3"/>
  <c r="I25" i="3" s="1"/>
  <c r="J25" i="3" s="1"/>
  <c r="K25" i="3" s="1"/>
  <c r="H26" i="3"/>
  <c r="I26" i="3" s="1"/>
  <c r="J26" i="3" s="1"/>
  <c r="K26" i="3" s="1"/>
  <c r="H27" i="3"/>
  <c r="I27" i="3" s="1"/>
  <c r="J27" i="3" s="1"/>
  <c r="K27" i="3" s="1"/>
  <c r="H28" i="3"/>
  <c r="I28" i="3" s="1"/>
  <c r="J28" i="3" s="1"/>
  <c r="K28" i="3" s="1"/>
  <c r="H29" i="3"/>
  <c r="I29" i="3" s="1"/>
  <c r="J29" i="3" s="1"/>
  <c r="K29" i="3" s="1"/>
  <c r="H30" i="3"/>
  <c r="I30" i="3" s="1"/>
  <c r="J30" i="3" s="1"/>
  <c r="K30" i="3" s="1"/>
  <c r="H31" i="3"/>
  <c r="I31" i="3" s="1"/>
  <c r="J31" i="3" s="1"/>
  <c r="K31" i="3" s="1"/>
  <c r="H32" i="3"/>
  <c r="I32" i="3" s="1"/>
  <c r="J32" i="3" s="1"/>
  <c r="K32" i="3" s="1"/>
  <c r="Q3" i="3" s="1"/>
  <c r="H33" i="3"/>
  <c r="I33" i="3" s="1"/>
  <c r="J33" i="3" s="1"/>
  <c r="K33" i="3" s="1"/>
  <c r="H34" i="3"/>
  <c r="I34" i="3" s="1"/>
  <c r="J34" i="3" s="1"/>
  <c r="K34" i="3" s="1"/>
  <c r="H35" i="3"/>
  <c r="I35" i="3" s="1"/>
  <c r="J35" i="3" s="1"/>
  <c r="K35" i="3" s="1"/>
  <c r="H36" i="3"/>
  <c r="I36" i="3" s="1"/>
  <c r="J36" i="3" s="1"/>
  <c r="K36" i="3" s="1"/>
  <c r="H37" i="3"/>
  <c r="I37" i="3" s="1"/>
  <c r="J37" i="3" s="1"/>
  <c r="K37" i="3" s="1"/>
  <c r="H38" i="3"/>
  <c r="I38" i="3" s="1"/>
  <c r="J38" i="3" s="1"/>
  <c r="K38" i="3" s="1"/>
  <c r="H39" i="3"/>
  <c r="I39" i="3" s="1"/>
  <c r="J39" i="3" s="1"/>
  <c r="K39" i="3" s="1"/>
  <c r="H40" i="3"/>
  <c r="I40" i="3" s="1"/>
  <c r="J40" i="3" s="1"/>
  <c r="K40" i="3" s="1"/>
  <c r="H41" i="3"/>
  <c r="I41" i="3" s="1"/>
  <c r="J41" i="3" s="1"/>
  <c r="K41" i="3" s="1"/>
  <c r="H42" i="3"/>
  <c r="I42" i="3" s="1"/>
  <c r="J42" i="3" s="1"/>
  <c r="K42" i="3" s="1"/>
  <c r="H43" i="3"/>
  <c r="I43" i="3" s="1"/>
  <c r="J43" i="3" s="1"/>
  <c r="K43" i="3" s="1"/>
  <c r="H44" i="3"/>
  <c r="I44" i="3" s="1"/>
  <c r="J44" i="3" s="1"/>
  <c r="K44" i="3" s="1"/>
  <c r="Q7" i="3" s="1"/>
  <c r="H45" i="3"/>
  <c r="I45" i="3" s="1"/>
  <c r="J45" i="3" s="1"/>
  <c r="K45" i="3" s="1"/>
  <c r="H46" i="3"/>
  <c r="I46" i="3" s="1"/>
  <c r="J46" i="3" s="1"/>
  <c r="K46" i="3" s="1"/>
  <c r="H47" i="3"/>
  <c r="I47" i="3" s="1"/>
  <c r="J47" i="3" s="1"/>
  <c r="K47" i="3" s="1"/>
  <c r="Q8" i="3" s="1"/>
  <c r="H48" i="3"/>
  <c r="I48" i="3" s="1"/>
  <c r="J48" i="3" s="1"/>
  <c r="K48" i="3" s="1"/>
  <c r="H49" i="3"/>
  <c r="I49" i="3" s="1"/>
  <c r="J49" i="3" s="1"/>
  <c r="K49" i="3" s="1"/>
  <c r="H50" i="3"/>
  <c r="I50" i="3" s="1"/>
  <c r="J50" i="3" s="1"/>
  <c r="K50" i="3" s="1"/>
  <c r="Q9" i="3" s="1"/>
  <c r="H51" i="3"/>
  <c r="I51" i="3" s="1"/>
  <c r="J51" i="3" s="1"/>
  <c r="K51" i="3" s="1"/>
  <c r="H52" i="3"/>
  <c r="H53" i="3"/>
  <c r="I53" i="3" s="1"/>
  <c r="J53" i="3" s="1"/>
  <c r="K53" i="3" s="1"/>
  <c r="H54" i="3"/>
  <c r="I54" i="3" s="1"/>
  <c r="J54" i="3" s="1"/>
  <c r="K54" i="3" s="1"/>
  <c r="H55" i="3"/>
  <c r="I55" i="3" s="1"/>
  <c r="J55" i="3" s="1"/>
  <c r="K55" i="3" s="1"/>
  <c r="H56" i="3"/>
  <c r="I56" i="3" s="1"/>
  <c r="J56" i="3" s="1"/>
  <c r="K56" i="3" s="1"/>
  <c r="H57" i="3"/>
  <c r="I57" i="3" s="1"/>
  <c r="J57" i="3" s="1"/>
  <c r="K57" i="3" s="1"/>
  <c r="Q11" i="3" s="1"/>
  <c r="H58" i="3"/>
  <c r="I58" i="3" s="1"/>
  <c r="J58" i="3" s="1"/>
  <c r="K58" i="3" s="1"/>
  <c r="H59" i="3"/>
  <c r="I59" i="3" s="1"/>
  <c r="J59" i="3" s="1"/>
  <c r="K59" i="3" s="1"/>
  <c r="H60" i="3"/>
  <c r="I60" i="3" s="1"/>
  <c r="J60" i="3" s="1"/>
  <c r="K60" i="3" s="1"/>
  <c r="Q12" i="3" s="1"/>
  <c r="H61" i="3"/>
  <c r="I61" i="3" s="1"/>
  <c r="J61" i="3" s="1"/>
  <c r="K61" i="3" s="1"/>
  <c r="H62" i="3"/>
  <c r="I62" i="3" s="1"/>
  <c r="J62" i="3" s="1"/>
  <c r="K62" i="3" s="1"/>
  <c r="H63" i="3"/>
  <c r="I63" i="3" s="1"/>
  <c r="J63" i="3" s="1"/>
  <c r="K63" i="3" s="1"/>
  <c r="H64" i="3"/>
  <c r="I64" i="3" s="1"/>
  <c r="J64" i="3" s="1"/>
  <c r="K64" i="3" s="1"/>
  <c r="H65" i="3"/>
  <c r="I65" i="3" s="1"/>
  <c r="J65" i="3" s="1"/>
  <c r="K65" i="3" s="1"/>
  <c r="H66" i="3"/>
  <c r="I66" i="3" s="1"/>
  <c r="J66" i="3" s="1"/>
  <c r="K66" i="3" s="1"/>
  <c r="H67" i="3"/>
  <c r="I67" i="3" s="1"/>
  <c r="J67" i="3" s="1"/>
  <c r="K67" i="3" s="1"/>
  <c r="H68" i="3"/>
  <c r="I68" i="3" s="1"/>
  <c r="J68" i="3" s="1"/>
  <c r="K68" i="3" s="1"/>
  <c r="H69" i="3"/>
  <c r="I69" i="3" s="1"/>
  <c r="J69" i="3" s="1"/>
  <c r="K69" i="3" s="1"/>
  <c r="H70" i="3"/>
  <c r="I70" i="3" s="1"/>
  <c r="J70" i="3" s="1"/>
  <c r="K70" i="3" s="1"/>
  <c r="H71" i="3"/>
  <c r="I71" i="3" s="1"/>
  <c r="J71" i="3" s="1"/>
  <c r="K71" i="3" s="1"/>
  <c r="H72" i="3"/>
  <c r="I72" i="3" s="1"/>
  <c r="J72" i="3" s="1"/>
  <c r="K72" i="3" s="1"/>
  <c r="H73" i="3"/>
  <c r="I73" i="3" s="1"/>
  <c r="J73" i="3" s="1"/>
  <c r="K73" i="3" s="1"/>
  <c r="H74" i="3"/>
  <c r="I74" i="3" s="1"/>
  <c r="J74" i="3" s="1"/>
  <c r="K74" i="3" s="1"/>
  <c r="H75" i="3"/>
  <c r="I75" i="3" s="1"/>
  <c r="J75" i="3" s="1"/>
  <c r="K75" i="3" s="1"/>
  <c r="H76" i="3"/>
  <c r="I76" i="3" s="1"/>
  <c r="J76" i="3" s="1"/>
  <c r="K76" i="3" s="1"/>
  <c r="H77" i="3"/>
  <c r="I77" i="3" s="1"/>
  <c r="J77" i="3" s="1"/>
  <c r="K77" i="3" s="1"/>
  <c r="H78" i="3"/>
  <c r="I78" i="3" s="1"/>
  <c r="J78" i="3" s="1"/>
  <c r="K78" i="3" s="1"/>
  <c r="H79" i="3"/>
  <c r="I79" i="3" s="1"/>
  <c r="J79" i="3" s="1"/>
  <c r="K79" i="3" s="1"/>
  <c r="Q17" i="3" s="1"/>
  <c r="H80" i="3"/>
  <c r="I80" i="3" s="1"/>
  <c r="J80" i="3" s="1"/>
  <c r="K80" i="3" s="1"/>
  <c r="H81" i="3"/>
  <c r="I81" i="3" s="1"/>
  <c r="J81" i="3" s="1"/>
  <c r="K81" i="3" s="1"/>
  <c r="H82" i="3"/>
  <c r="I82" i="3" s="1"/>
  <c r="J82" i="3" s="1"/>
  <c r="K82" i="3" s="1"/>
  <c r="Q18" i="3" s="1"/>
  <c r="H83" i="3"/>
  <c r="I83" i="3" s="1"/>
  <c r="J83" i="3" s="1"/>
  <c r="K83" i="3" s="1"/>
  <c r="H84" i="3"/>
  <c r="I84" i="3" s="1"/>
  <c r="J84" i="3" s="1"/>
  <c r="K84" i="3" s="1"/>
  <c r="Q19" i="3" s="1"/>
  <c r="H85" i="3"/>
  <c r="I85" i="3" s="1"/>
  <c r="J85" i="3" s="1"/>
  <c r="K85" i="3" s="1"/>
  <c r="H86" i="3"/>
  <c r="I86" i="3" s="1"/>
  <c r="J86" i="3" s="1"/>
  <c r="K86" i="3" s="1"/>
  <c r="H87" i="3"/>
  <c r="I87" i="3" s="1"/>
  <c r="J87" i="3" s="1"/>
  <c r="K87" i="3" s="1"/>
  <c r="H88" i="3"/>
  <c r="I88" i="3" s="1"/>
  <c r="J88" i="3" s="1"/>
  <c r="K88" i="3" s="1"/>
  <c r="H89" i="3"/>
  <c r="I89" i="3" s="1"/>
  <c r="J89" i="3" s="1"/>
  <c r="K89" i="3" s="1"/>
  <c r="H90" i="3"/>
  <c r="I90" i="3" s="1"/>
  <c r="J90" i="3" s="1"/>
  <c r="K90" i="3" s="1"/>
  <c r="Q21" i="3" s="1"/>
  <c r="H91" i="3"/>
  <c r="I91" i="3" s="1"/>
  <c r="J91" i="3" s="1"/>
  <c r="K91" i="3" s="1"/>
  <c r="H92" i="3"/>
  <c r="I92" i="3" s="1"/>
  <c r="J92" i="3" s="1"/>
  <c r="K92" i="3" s="1"/>
  <c r="H93" i="3"/>
  <c r="I93" i="3" s="1"/>
  <c r="J93" i="3" s="1"/>
  <c r="K93" i="3" s="1"/>
  <c r="Q22" i="3" s="1"/>
  <c r="H94" i="3"/>
  <c r="I94" i="3" s="1"/>
  <c r="J94" i="3" s="1"/>
  <c r="K94" i="3" s="1"/>
  <c r="H95" i="3"/>
  <c r="I95" i="3" s="1"/>
  <c r="J95" i="3" s="1"/>
  <c r="K95" i="3" s="1"/>
  <c r="Q23" i="3" s="1"/>
  <c r="H96" i="3"/>
  <c r="I96" i="3" s="1"/>
  <c r="J96" i="3" s="1"/>
  <c r="K96" i="3" s="1"/>
  <c r="Q24" i="3" s="1"/>
  <c r="H97" i="3"/>
  <c r="I97" i="3" s="1"/>
  <c r="J97" i="3" s="1"/>
  <c r="K97" i="3" s="1"/>
  <c r="H98" i="3"/>
  <c r="I98" i="3" s="1"/>
  <c r="J98" i="3" s="1"/>
  <c r="K98" i="3" s="1"/>
  <c r="H99" i="3"/>
  <c r="I99" i="3" s="1"/>
  <c r="J99" i="3" s="1"/>
  <c r="K99" i="3" s="1"/>
  <c r="H100" i="3"/>
  <c r="H101" i="3"/>
  <c r="H102" i="3"/>
  <c r="I102" i="3" s="1"/>
  <c r="J102" i="3" s="1"/>
  <c r="K102" i="3" s="1"/>
  <c r="H103" i="3"/>
  <c r="I103" i="3" s="1"/>
  <c r="J103" i="3" s="1"/>
  <c r="K103" i="3" s="1"/>
  <c r="Q26" i="3" s="1"/>
  <c r="H104" i="3"/>
  <c r="I104" i="3" s="1"/>
  <c r="J104" i="3" s="1"/>
  <c r="K104" i="3" s="1"/>
  <c r="H105" i="3"/>
  <c r="I105" i="3" s="1"/>
  <c r="J105" i="3" s="1"/>
  <c r="K105" i="3" s="1"/>
  <c r="H106" i="3"/>
  <c r="I106" i="3" s="1"/>
  <c r="J106" i="3" s="1"/>
  <c r="K106" i="3" s="1"/>
  <c r="H20" i="3"/>
  <c r="F107" i="3"/>
  <c r="I18" i="2"/>
  <c r="K18" i="2" s="1"/>
  <c r="I19" i="2"/>
  <c r="K19" i="2" s="1"/>
  <c r="I20" i="2"/>
  <c r="K20" i="2" s="1"/>
  <c r="I21" i="2"/>
  <c r="K21" i="2" s="1"/>
  <c r="I22" i="2"/>
  <c r="K22" i="2" s="1"/>
  <c r="I23" i="2"/>
  <c r="K23" i="2" s="1"/>
  <c r="I24" i="2"/>
  <c r="K24" i="2" s="1"/>
  <c r="I25" i="2"/>
  <c r="K25" i="2" s="1"/>
  <c r="I26" i="2"/>
  <c r="K26" i="2" s="1"/>
  <c r="I27" i="2"/>
  <c r="K27" i="2" s="1"/>
  <c r="A20" i="2"/>
  <c r="A21" i="2"/>
  <c r="A22" i="2"/>
  <c r="A23" i="2"/>
  <c r="A24" i="2"/>
  <c r="A25" i="2"/>
  <c r="A26" i="2"/>
  <c r="A27" i="2"/>
  <c r="A28" i="2"/>
  <c r="I28" i="2"/>
  <c r="K28" i="2" s="1"/>
  <c r="F107" i="1"/>
  <c r="Q13" i="3" l="1"/>
  <c r="Q15" i="3"/>
  <c r="Q16" i="3"/>
  <c r="Q14" i="3"/>
  <c r="Q10" i="3"/>
  <c r="Q4" i="3"/>
  <c r="K29" i="2"/>
  <c r="I14" i="2"/>
  <c r="K31" i="2" l="1"/>
  <c r="K32" i="2" s="1"/>
  <c r="A19" i="2"/>
  <c r="A18" i="2"/>
</calcChain>
</file>

<file path=xl/sharedStrings.xml><?xml version="1.0" encoding="utf-8"?>
<sst xmlns="http://schemas.openxmlformats.org/spreadsheetml/2006/main" count="606" uniqueCount="140">
  <si>
    <t xml:space="preserve">TRUNG TÂM ĐIỀU HÀNH  SATRAFOODS </t>
  </si>
  <si>
    <t>CỘNG HÒA XÃ HỘI CHỦ NGHĨA VIỆT NAM</t>
  </si>
  <si>
    <t>Độc lập – Tự do – Hạnh phúc</t>
  </si>
  <si>
    <t xml:space="preserve">    ----------oOo-------------</t>
  </si>
  <si>
    <t>BẢNG KÊ XUẤT TRẢ HÀNG HÓA</t>
  </si>
  <si>
    <t xml:space="preserve">Căn cứ vào: </t>
  </si>
  <si>
    <t>+</t>
  </si>
  <si>
    <t>thời hạn cận date của hàng trả;</t>
  </si>
  <si>
    <t>tình trạng bán chậm của hàng trả;</t>
  </si>
  <si>
    <t xml:space="preserve">,Cửa hàng chúng tôi đề nghị  được trả hàng cho Nhà Cung cấp của TTĐH: </t>
  </si>
  <si>
    <t xml:space="preserve">Ông (bà): </t>
  </si>
  <si>
    <t xml:space="preserve">Hai bên đồng ý giao và nhận các loại hàng hóa sau: </t>
  </si>
  <si>
    <t/>
  </si>
  <si>
    <t>Tên, nhãn hiệu, quy cách, phẩm</t>
  </si>
  <si>
    <t>STT</t>
  </si>
  <si>
    <t>chất vật tư, dụng cụ sản phẩm, hàng hóa</t>
  </si>
  <si>
    <t>Barcode</t>
  </si>
  <si>
    <t>Mã số</t>
  </si>
  <si>
    <t>Đơn vị tính</t>
  </si>
  <si>
    <t xml:space="preserve">Số tham chiếu - Phiếu Xuất kho số </t>
  </si>
  <si>
    <t>A</t>
  </si>
  <si>
    <t>B</t>
  </si>
  <si>
    <t>C</t>
  </si>
  <si>
    <t>D</t>
  </si>
  <si>
    <t>E</t>
  </si>
  <si>
    <t xml:space="preserve">TRUNG TÂM ĐIỀU HÀNH SATRAFOODS </t>
  </si>
  <si>
    <t>BIÊN BẢN XUẤT TRẢ HÀNG HÓA</t>
  </si>
  <si>
    <t>Đại diện bên giao: KHO TTĐH SATRAFOODS</t>
  </si>
  <si>
    <t>Hai bên đồng ý giao và nhận các loại hàng hóa sau:</t>
  </si>
  <si>
    <t xml:space="preserve">TÊN HÀNG </t>
  </si>
  <si>
    <t>MÃ HÀNG</t>
  </si>
  <si>
    <t>XUẤT TRẢ THEO HĐ</t>
  </si>
  <si>
    <t>SỐ PO</t>
  </si>
  <si>
    <t>ĐVT</t>
  </si>
  <si>
    <t>SỐ LƯỢNG</t>
  </si>
  <si>
    <t>ĐƠN GIÁ</t>
  </si>
  <si>
    <t>THÀNH TIỀN</t>
  </si>
  <si>
    <t xml:space="preserve">SỐ </t>
  </si>
  <si>
    <t>NGÀY</t>
  </si>
  <si>
    <t>CỘNG TIỀN HÀNG</t>
  </si>
  <si>
    <t>TIỀN THUẾ GTGT</t>
  </si>
  <si>
    <t>TỔNG CỘNG</t>
  </si>
  <si>
    <t>BẰNG CHỮ:</t>
  </si>
  <si>
    <t>Biên bản này được lập thành 02(hai) bản,mỗi bên giữ 01(một) bản.</t>
  </si>
  <si>
    <t>Đại Diện Bên Giao</t>
  </si>
  <si>
    <t>Ông (bà): NGUYỄN THỊ THU</t>
  </si>
  <si>
    <t xml:space="preserve">với các nội dung sau: </t>
  </si>
  <si>
    <t>Số lượng
yêu cầu</t>
  </si>
  <si>
    <t>Đại diện bên nhận: CÔNG TY TNHH MỘT THÀNH VIÊN THƯƠNG MẠI VÀ DỊCH VỤ NGỌC THƠM (VD-00000426)</t>
  </si>
  <si>
    <t>NHÀ CUNG CẤP: NGỌC THƠM (VD-00000426)</t>
  </si>
  <si>
    <t>TÚI</t>
  </si>
  <si>
    <t>8938508668014
ITEM: 203630</t>
  </si>
  <si>
    <t>8938529045030
ITEM: 261126</t>
  </si>
  <si>
    <t>8938508668212
ITEM: 203632</t>
  </si>
  <si>
    <t>8938508668328
ITEM: 236665</t>
  </si>
  <si>
    <t>8938508668304
ITEM: 203631</t>
  </si>
  <si>
    <t>THUẾ SUẤT 8%</t>
  </si>
  <si>
    <t>TAI HEO MUỐI 200G</t>
  </si>
  <si>
    <t>CHÂN GIÒ HEO MUỐI 300G</t>
  </si>
  <si>
    <t>GÀ MUỐI 500G</t>
  </si>
  <si>
    <t>GIÒ TAI LƯỠI XÀO 250G</t>
  </si>
  <si>
    <t>TAI HEO MUỐI 400G</t>
  </si>
  <si>
    <t>EA</t>
  </si>
  <si>
    <t>Địa chỉ: 12/14/18 Đường 49, khu phố 7, Phường Hiệp Bình, Thành phố Hồ Chí Minh,VNM</t>
  </si>
  <si>
    <t>Mã số thuế: 0309391503</t>
  </si>
  <si>
    <t>Đại Diện Bên Nhận(NCC)</t>
  </si>
  <si>
    <t>Địa chỉ: 7A/1 THÀNH THÁI, PHƯỜNG DIÊN HỒNG, TPHCM</t>
  </si>
  <si>
    <t>I-02300800</t>
  </si>
  <si>
    <t>TAI HEO SỐT THÁI 250G</t>
  </si>
  <si>
    <t>CHÂN GÀ SẢ TẮC 250G</t>
  </si>
  <si>
    <t>Phòng Kinh Doanh Tiếp Thị</t>
  </si>
  <si>
    <t>HỘP</t>
  </si>
  <si>
    <t>8938529045443
ITEM: 315116</t>
  </si>
  <si>
    <t>8938529045467
ITEM: 315117</t>
  </si>
  <si>
    <t>CHÂN GIÒ HEO MUỐI VỊ TAYAKI TÚI 450G</t>
  </si>
  <si>
    <t>8938529045832
ITEM: 317010</t>
  </si>
  <si>
    <t>GÀ MUỐI HUN CỎ XẠ HƯƠNG TÚI 500G</t>
  </si>
  <si>
    <t>8938529045795
ITEM: 317011</t>
  </si>
  <si>
    <t>Phòng Tài Chính Kế Toán</t>
  </si>
  <si>
    <t>8938529045238
ITEM: 203634</t>
  </si>
  <si>
    <t>8938529045047
ITEM: 261127</t>
  </si>
  <si>
    <t>CHÂN GIÒ HEO MUỐI 500G</t>
  </si>
  <si>
    <t>MỌC NẤM HƯƠNG 250G</t>
  </si>
  <si>
    <t>CỬA HÀNG: LÊ VĂN LƯƠNG (1040)</t>
  </si>
  <si>
    <t>I-02539399</t>
  </si>
  <si>
    <t>CỬA HÀNG: CỦ CHI 6 (1225)</t>
  </si>
  <si>
    <t>I-02538943</t>
  </si>
  <si>
    <t>CỬA HÀNG: TRẦN VĂN MƯỜI (1120)</t>
  </si>
  <si>
    <t>I-02542947</t>
  </si>
  <si>
    <t>CỬA HÀNG: THẠNH LỘC 27 (1210)</t>
  </si>
  <si>
    <t>I-02543344</t>
  </si>
  <si>
    <t>CỬA HÀNG: ĐƯỜNG SỐ 41 (1019)</t>
  </si>
  <si>
    <t>I-02544216</t>
  </si>
  <si>
    <t>CỬA HÀNG: TÔ KÝ 1 (1068)</t>
  </si>
  <si>
    <t>I-02547030</t>
  </si>
  <si>
    <t>CỬA HÀNG: LÊ THÁNH TÔN (1048)</t>
  </si>
  <si>
    <t>I-02548552</t>
  </si>
  <si>
    <t>CỬA HÀNG: LÊ THỊ RIÊNG (1022)</t>
  </si>
  <si>
    <t>I-02548648</t>
  </si>
  <si>
    <t>CỬA HÀNG: DƯƠNG CÔNG KHI (1147)</t>
  </si>
  <si>
    <t>I-02549206</t>
  </si>
  <si>
    <t>CỬA HÀNG: HƯƠNG LỘ 2-2 (1173)</t>
  </si>
  <si>
    <t>I-02539074</t>
  </si>
  <si>
    <t>CỬA HÀNG: PHẠM THẾ HIỂN 3 (1101)</t>
  </si>
  <si>
    <t>I-02549531</t>
  </si>
  <si>
    <t>CỬA HÀNG: CỦ CHI 9 (1137)</t>
  </si>
  <si>
    <t>I-02550960</t>
  </si>
  <si>
    <t>CỬA HÀNG: HOÀNG HOA THÁM (1092)</t>
  </si>
  <si>
    <t>I-02550060</t>
  </si>
  <si>
    <t>CỬA HÀNG: BÙI CÔNG TRỪNG (1142)</t>
  </si>
  <si>
    <t>I-02550822</t>
  </si>
  <si>
    <t>CỬA HÀNG: KHA VẠN CÂN (1011)</t>
  </si>
  <si>
    <t>I-02551291</t>
  </si>
  <si>
    <t>CỬA HÀNG: HOÀNG NGỌC PHÁCH (1224)</t>
  </si>
  <si>
    <t>I-02546984</t>
  </si>
  <si>
    <t>CỬA HÀNG: NGUYỄN THƯỢNG HIỀN (1109)</t>
  </si>
  <si>
    <t>I-02553459</t>
  </si>
  <si>
    <t>CỬA HÀNG: PHAN ĐĂNG LƯU (1020)</t>
  </si>
  <si>
    <t>I-02553702</t>
  </si>
  <si>
    <t>CỬA HÀNG: ĐƯỜNG 5C (1132)</t>
  </si>
  <si>
    <t>I-02554083</t>
  </si>
  <si>
    <t>CỬA HÀNG: PHẠM VĂN HAI (1005)</t>
  </si>
  <si>
    <t>I-02556115</t>
  </si>
  <si>
    <t>CỬA HÀNG: LÒ LU (1184)</t>
  </si>
  <si>
    <t>I-02554930</t>
  </si>
  <si>
    <t>CỬA HÀNG: QUANG TRUNG (1008)</t>
  </si>
  <si>
    <t>I-02554699</t>
  </si>
  <si>
    <t>CỬA HÀNG: ĐƯỜNG SỐ 2 (1139)</t>
  </si>
  <si>
    <t>I-02555042</t>
  </si>
  <si>
    <t>CỬA HÀNG: TRẦN NÃO (1223)</t>
  </si>
  <si>
    <t>I-02554082</t>
  </si>
  <si>
    <t>CỬA HÀNG: NGUYỄN VĂN ĐẬU 1 (1083)</t>
  </si>
  <si>
    <t>I-02554992</t>
  </si>
  <si>
    <t>Hôm nay, ngày 21 tháng 08 năm 2026, với sự chứng kiến của:</t>
  </si>
  <si>
    <t>Lý do xuất trả hàng: CẬN DATE-NCC LẤY HÀNG TẠI CH THÁNG 08.26</t>
  </si>
  <si>
    <t>I-02557410</t>
  </si>
  <si>
    <t>CỬA HÀNG: BECAMEX (1227)</t>
  </si>
  <si>
    <t>Hôm nay ngày : 21.08.2026</t>
  </si>
  <si>
    <t>THÁNG 8/2026</t>
  </si>
  <si>
    <t>NGUYỄN MINH THÔNG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</si>
</sst>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?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i/>
      <sz val="11"/>
      <color rgb="FFFF0000"/>
      <name val="Times New Roman"/>
      <family val="1"/>
    </font>
    <font>
      <i/>
      <sz val="13"/>
      <color rgb="FF000000"/>
      <name val="Times New Roman"/>
      <family val="1"/>
    </font>
    <font>
      <b/>
      <sz val="16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Calibri"/>
      <family val="2"/>
    </font>
    <font>
      <sz val="12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u/>
      <sz val="11"/>
      <color rgb="FFFF0000"/>
      <name val="Times New Roman"/>
      <family val="1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0"/>
      <name val="Arial"/>
      <family val="2"/>
    </font>
    <font>
      <sz val="12"/>
      <name val="Cambria"/>
      <family val="1"/>
    </font>
    <font>
      <sz val="14"/>
      <color theme="1"/>
      <name val="Cambria"/>
      <family val="1"/>
    </font>
    <font>
      <sz val="14"/>
      <name val="Cambria"/>
      <family val="1"/>
    </font>
    <font>
      <b/>
      <sz val="12"/>
      <color rgb="FFFF0000"/>
      <name val="Calibri"/>
      <family val="2"/>
    </font>
    <font>
      <b/>
      <sz val="10"/>
      <color theme="1"/>
      <name val="Cambria"/>
      <family val="1"/>
    </font>
    <font>
      <sz val="11"/>
      <color rgb="FF000000"/>
      <name val="Calibri"/>
      <family val="2"/>
      <scheme val="minor"/>
    </font>
    <font>
      <b/>
      <sz val="16"/>
      <color rgb="FFFF0000"/>
      <name val="Times New Roman"/>
      <family val="1"/>
    </font>
    <font>
      <sz val="11"/>
      <name val="Calibri"/>
      <family val="2"/>
    </font>
    <font>
      <b/>
      <sz val="14"/>
      <color rgb="FFFF0000"/>
      <name val="Cambria"/>
      <family val="1"/>
    </font>
    <font>
      <sz val="11"/>
      <name val="Times New Roman"/>
      <family val="1"/>
    </font>
    <font>
      <b/>
      <sz val="12"/>
      <name val="Cambria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24" fillId="0" borderId="0"/>
    <xf numFmtId="0" fontId="1" fillId="0" borderId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24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164" fontId="16" fillId="0" borderId="5" xfId="2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/>
    </xf>
    <xf numFmtId="0" fontId="16" fillId="0" borderId="5" xfId="0" quotePrefix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3" fontId="16" fillId="0" borderId="5" xfId="0" applyNumberFormat="1" applyFont="1" applyBorder="1" applyAlignment="1">
      <alignment vertical="center"/>
    </xf>
    <xf numFmtId="0" fontId="16" fillId="0" borderId="5" xfId="0" quotePrefix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164" fontId="17" fillId="0" borderId="0" xfId="2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164" fontId="20" fillId="0" borderId="0" xfId="2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5" xfId="5" applyFont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164" fontId="16" fillId="0" borderId="5" xfId="0" applyNumberFormat="1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/>
    <xf numFmtId="0" fontId="28" fillId="0" borderId="5" xfId="0" applyFont="1" applyBorder="1" applyAlignment="1">
      <alignment vertical="center"/>
    </xf>
    <xf numFmtId="1" fontId="28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" fontId="8" fillId="0" borderId="0" xfId="0" applyNumberFormat="1" applyFont="1"/>
    <xf numFmtId="0" fontId="8" fillId="0" borderId="0" xfId="0" applyFont="1"/>
    <xf numFmtId="0" fontId="22" fillId="0" borderId="0" xfId="0" applyFont="1"/>
    <xf numFmtId="0" fontId="7" fillId="0" borderId="0" xfId="0" quotePrefix="1" applyFont="1" applyAlignment="1">
      <alignment horizontal="right" vertical="center"/>
    </xf>
    <xf numFmtId="0" fontId="9" fillId="0" borderId="0" xfId="0" quotePrefix="1" applyFont="1" applyAlignment="1">
      <alignment horizontal="left" vertical="center"/>
    </xf>
    <xf numFmtId="1" fontId="8" fillId="0" borderId="0" xfId="0" quotePrefix="1" applyNumberFormat="1" applyFont="1"/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1" fontId="12" fillId="0" borderId="3" xfId="0" applyNumberFormat="1" applyFont="1" applyBorder="1" applyAlignment="1">
      <alignment horizontal="center" vertical="top" wrapText="1" readingOrder="1"/>
    </xf>
    <xf numFmtId="0" fontId="12" fillId="0" borderId="2" xfId="0" applyFont="1" applyBorder="1" applyAlignment="1">
      <alignment horizontal="center" vertical="top" wrapText="1" readingOrder="1"/>
    </xf>
    <xf numFmtId="0" fontId="11" fillId="0" borderId="4" xfId="0" applyFont="1" applyBorder="1" applyAlignment="1">
      <alignment horizontal="center" vertical="top" wrapText="1" readingOrder="1"/>
    </xf>
    <xf numFmtId="0" fontId="11" fillId="0" borderId="9" xfId="0" applyFont="1" applyBorder="1" applyAlignment="1">
      <alignment horizontal="center" vertical="top" wrapText="1" readingOrder="1"/>
    </xf>
    <xf numFmtId="1" fontId="11" fillId="0" borderId="4" xfId="0" applyNumberFormat="1" applyFont="1" applyBorder="1" applyAlignment="1">
      <alignment horizontal="center" vertical="top" wrapText="1" readingOrder="1"/>
    </xf>
    <xf numFmtId="0" fontId="13" fillId="0" borderId="5" xfId="0" applyFont="1" applyBorder="1" applyAlignment="1">
      <alignment horizontal="center" vertical="top" wrapText="1" readingOrder="1"/>
    </xf>
    <xf numFmtId="0" fontId="13" fillId="0" borderId="8" xfId="0" applyFont="1" applyBorder="1" applyAlignment="1">
      <alignment horizontal="center" vertical="top" wrapText="1" readingOrder="1"/>
    </xf>
    <xf numFmtId="1" fontId="13" fillId="0" borderId="5" xfId="0" applyNumberFormat="1" applyFont="1" applyBorder="1" applyAlignment="1">
      <alignment horizontal="center" vertical="top" wrapText="1" readingOrder="1"/>
    </xf>
    <xf numFmtId="0" fontId="28" fillId="0" borderId="5" xfId="0" applyFont="1" applyBorder="1" applyAlignment="1">
      <alignment horizontal="center" vertical="center"/>
    </xf>
    <xf numFmtId="0" fontId="14" fillId="0" borderId="5" xfId="10" applyFont="1" applyBorder="1" applyAlignment="1">
      <alignment horizontal="left" vertical="center" readingOrder="1"/>
    </xf>
    <xf numFmtId="0" fontId="28" fillId="0" borderId="5" xfId="0" quotePrefix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165" fontId="30" fillId="0" borderId="5" xfId="0" applyNumberFormat="1" applyFont="1" applyBorder="1" applyAlignment="1">
      <alignment horizontal="center" vertical="center"/>
    </xf>
    <xf numFmtId="0" fontId="3" fillId="0" borderId="5" xfId="0" applyFont="1" applyBorder="1"/>
    <xf numFmtId="0" fontId="25" fillId="0" borderId="0" xfId="0" applyFont="1"/>
    <xf numFmtId="0" fontId="25" fillId="0" borderId="5" xfId="0" applyFont="1" applyBorder="1" applyAlignment="1">
      <alignment horizontal="center" vertical="top" wrapText="1" readingOrder="1"/>
    </xf>
    <xf numFmtId="0" fontId="14" fillId="0" borderId="5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1" fontId="2" fillId="2" borderId="5" xfId="0" applyNumberFormat="1" applyFont="1" applyFill="1" applyBorder="1" applyAlignment="1">
      <alignment horizontal="center" vertical="center" wrapText="1" readingOrder="1"/>
    </xf>
    <xf numFmtId="0" fontId="25" fillId="2" borderId="7" xfId="0" applyFont="1" applyFill="1" applyBorder="1" applyAlignment="1">
      <alignment horizontal="center" vertical="center" wrapText="1" readingOrder="1"/>
    </xf>
    <xf numFmtId="0" fontId="13" fillId="0" borderId="5" xfId="0" applyFont="1" applyBorder="1" applyAlignment="1">
      <alignment horizontal="center" vertical="center" readingOrder="1"/>
    </xf>
    <xf numFmtId="0" fontId="14" fillId="0" borderId="5" xfId="0" applyFont="1" applyBorder="1" applyAlignment="1">
      <alignment vertical="center" wrapText="1" readingOrder="1"/>
    </xf>
    <xf numFmtId="1" fontId="13" fillId="0" borderId="5" xfId="0" applyNumberFormat="1" applyFont="1" applyBorder="1" applyAlignment="1">
      <alignment horizontal="center" vertical="center" readingOrder="1"/>
    </xf>
    <xf numFmtId="0" fontId="28" fillId="0" borderId="5" xfId="0" applyFont="1" applyBorder="1" applyAlignment="1">
      <alignment horizontal="left" vertical="center" readingOrder="1"/>
    </xf>
    <xf numFmtId="0" fontId="29" fillId="0" borderId="0" xfId="0" applyFont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readingOrder="1"/>
    </xf>
    <xf numFmtId="0" fontId="25" fillId="0" borderId="12" xfId="0" applyFont="1" applyBorder="1" applyAlignment="1">
      <alignment horizontal="center" vertical="center" readingOrder="1"/>
    </xf>
    <xf numFmtId="0" fontId="25" fillId="0" borderId="7" xfId="0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/>
    </xf>
    <xf numFmtId="0" fontId="25" fillId="0" borderId="6" xfId="0" applyFont="1" applyBorder="1" applyAlignment="1">
      <alignment horizontal="center" vertical="center" wrapText="1" readingOrder="1"/>
    </xf>
    <xf numFmtId="0" fontId="25" fillId="0" borderId="7" xfId="0" applyFont="1" applyBorder="1" applyAlignment="1">
      <alignment horizontal="center" vertical="center" wrapText="1" readingOrder="1"/>
    </xf>
    <xf numFmtId="0" fontId="11" fillId="0" borderId="10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 wrapText="1" readingOrder="1"/>
    </xf>
    <xf numFmtId="0" fontId="16" fillId="0" borderId="0" xfId="0" quotePrefix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64" fontId="23" fillId="0" borderId="5" xfId="2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5" fillId="0" borderId="0" xfId="0" quotePrefix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164" fontId="3" fillId="0" borderId="0" xfId="11" applyNumberFormat="1" applyFont="1"/>
    <xf numFmtId="164" fontId="3" fillId="0" borderId="0" xfId="0" applyNumberFormat="1" applyFont="1"/>
    <xf numFmtId="0" fontId="25" fillId="0" borderId="6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6" xfId="0" applyFont="1" applyBorder="1" applyAlignment="1">
      <alignment vertical="center" readingOrder="1"/>
    </xf>
    <xf numFmtId="0" fontId="25" fillId="0" borderId="7" xfId="0" applyFont="1" applyBorder="1" applyAlignment="1">
      <alignment vertical="center" readingOrder="1"/>
    </xf>
    <xf numFmtId="0" fontId="25" fillId="0" borderId="12" xfId="0" applyFont="1" applyBorder="1" applyAlignment="1">
      <alignment vertical="center" readingOrder="1"/>
    </xf>
    <xf numFmtId="0" fontId="25" fillId="0" borderId="6" xfId="0" applyFont="1" applyBorder="1" applyAlignment="1">
      <alignment vertical="center" wrapText="1" readingOrder="1"/>
    </xf>
    <xf numFmtId="0" fontId="25" fillId="0" borderId="7" xfId="0" applyFont="1" applyBorder="1" applyAlignment="1">
      <alignment vertical="center" wrapText="1" readingOrder="1"/>
    </xf>
    <xf numFmtId="0" fontId="25" fillId="3" borderId="6" xfId="0" applyFont="1" applyFill="1" applyBorder="1" applyAlignment="1">
      <alignment horizontal="center" vertical="center" readingOrder="1"/>
    </xf>
    <xf numFmtId="0" fontId="25" fillId="3" borderId="12" xfId="0" applyFont="1" applyFill="1" applyBorder="1" applyAlignment="1">
      <alignment horizontal="center" vertical="center" readingOrder="1"/>
    </xf>
    <xf numFmtId="0" fontId="25" fillId="3" borderId="7" xfId="0" applyFont="1" applyFill="1" applyBorder="1" applyAlignment="1">
      <alignment horizontal="center" vertical="center" readingOrder="1"/>
    </xf>
    <xf numFmtId="0" fontId="25" fillId="3" borderId="6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</cellXfs>
  <cellStyles count="12">
    <cellStyle name="Comma" xfId="11" builtinId="3"/>
    <cellStyle name="Comma 2" xfId="2" xr:uid="{00000000-0005-0000-0000-000000000000}"/>
    <cellStyle name="Comma 3 2 3" xfId="7" xr:uid="{00000000-0005-0000-0000-000001000000}"/>
    <cellStyle name="Normal" xfId="0" builtinId="0"/>
    <cellStyle name="Normal 100" xfId="4" xr:uid="{00000000-0005-0000-0000-000003000000}"/>
    <cellStyle name="Normal 110" xfId="9" xr:uid="{00000000-0005-0000-0000-000004000000}"/>
    <cellStyle name="Normal 2" xfId="6" xr:uid="{00000000-0005-0000-0000-000005000000}"/>
    <cellStyle name="Normal 2 2 2 3" xfId="3" xr:uid="{00000000-0005-0000-0000-000006000000}"/>
    <cellStyle name="Normal 3" xfId="1" xr:uid="{00000000-0005-0000-0000-000007000000}"/>
    <cellStyle name="Normal 5 25" xfId="10" xr:uid="{00000000-0005-0000-0000-000008000000}"/>
    <cellStyle name="Normal 52" xfId="8" xr:uid="{00000000-0005-0000-0000-000009000000}"/>
    <cellStyle name="Normal 84" xfId="5" xr:uid="{00000000-0005-0000-0000-00000A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107</xdr:row>
      <xdr:rowOff>0</xdr:rowOff>
    </xdr:from>
    <xdr:ext cx="1" cy="190158"/>
    <xdr:pic>
      <xdr:nvPicPr>
        <xdr:cNvPr id="2" name="Picture 1">
          <a:extLst>
            <a:ext uri="{FF2B5EF4-FFF2-40B4-BE49-F238E27FC236}">
              <a16:creationId xmlns:a16="http://schemas.microsoft.com/office/drawing/2014/main" id="{9178675A-F50E-449C-AD8F-4B58B6140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" name="Picture 2">
          <a:extLst>
            <a:ext uri="{FF2B5EF4-FFF2-40B4-BE49-F238E27FC236}">
              <a16:creationId xmlns:a16="http://schemas.microsoft.com/office/drawing/2014/main" id="{0A9785A2-4C36-4D67-B3CF-5CEA86ECB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" name="Picture 3">
          <a:extLst>
            <a:ext uri="{FF2B5EF4-FFF2-40B4-BE49-F238E27FC236}">
              <a16:creationId xmlns:a16="http://schemas.microsoft.com/office/drawing/2014/main" id="{8BEEF4E0-5D34-429C-8A35-48B13CA1E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" name="Picture 4">
          <a:extLst>
            <a:ext uri="{FF2B5EF4-FFF2-40B4-BE49-F238E27FC236}">
              <a16:creationId xmlns:a16="http://schemas.microsoft.com/office/drawing/2014/main" id="{689CB56B-9BEA-40DB-B86C-F22EA3CDB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" name="Picture 5">
          <a:extLst>
            <a:ext uri="{FF2B5EF4-FFF2-40B4-BE49-F238E27FC236}">
              <a16:creationId xmlns:a16="http://schemas.microsoft.com/office/drawing/2014/main" id="{BF232A5E-156A-4BCE-84A2-5D33B6ECD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" name="Picture 6">
          <a:extLst>
            <a:ext uri="{FF2B5EF4-FFF2-40B4-BE49-F238E27FC236}">
              <a16:creationId xmlns:a16="http://schemas.microsoft.com/office/drawing/2014/main" id="{BBA8067F-3219-4D6E-BB3A-44C8A817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" name="Picture 7">
          <a:extLst>
            <a:ext uri="{FF2B5EF4-FFF2-40B4-BE49-F238E27FC236}">
              <a16:creationId xmlns:a16="http://schemas.microsoft.com/office/drawing/2014/main" id="{14C03601-4F39-4CF3-943E-F54EFDAB2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" name="Picture 8">
          <a:extLst>
            <a:ext uri="{FF2B5EF4-FFF2-40B4-BE49-F238E27FC236}">
              <a16:creationId xmlns:a16="http://schemas.microsoft.com/office/drawing/2014/main" id="{7719D0A8-9BFE-4351-A3B3-FC43BC25B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" name="Picture 9">
          <a:extLst>
            <a:ext uri="{FF2B5EF4-FFF2-40B4-BE49-F238E27FC236}">
              <a16:creationId xmlns:a16="http://schemas.microsoft.com/office/drawing/2014/main" id="{40BC7444-2120-46E4-8860-0D0CBF2EF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" name="Picture 10">
          <a:extLst>
            <a:ext uri="{FF2B5EF4-FFF2-40B4-BE49-F238E27FC236}">
              <a16:creationId xmlns:a16="http://schemas.microsoft.com/office/drawing/2014/main" id="{45778A13-20B1-40B8-9D77-180455190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" name="Picture 11">
          <a:extLst>
            <a:ext uri="{FF2B5EF4-FFF2-40B4-BE49-F238E27FC236}">
              <a16:creationId xmlns:a16="http://schemas.microsoft.com/office/drawing/2014/main" id="{3309CE48-7D33-4F1F-829D-DB3030353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" name="Picture 12">
          <a:extLst>
            <a:ext uri="{FF2B5EF4-FFF2-40B4-BE49-F238E27FC236}">
              <a16:creationId xmlns:a16="http://schemas.microsoft.com/office/drawing/2014/main" id="{3D299137-CD2F-4F7D-AF7A-7E77FB3C3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" name="Picture 13">
          <a:extLst>
            <a:ext uri="{FF2B5EF4-FFF2-40B4-BE49-F238E27FC236}">
              <a16:creationId xmlns:a16="http://schemas.microsoft.com/office/drawing/2014/main" id="{7CDCF03A-CE8A-4396-8B81-D53F798ED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" name="Picture 14">
          <a:extLst>
            <a:ext uri="{FF2B5EF4-FFF2-40B4-BE49-F238E27FC236}">
              <a16:creationId xmlns:a16="http://schemas.microsoft.com/office/drawing/2014/main" id="{4A6B1922-5F42-419A-9E5A-BF45CFF9C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" name="Picture 15">
          <a:extLst>
            <a:ext uri="{FF2B5EF4-FFF2-40B4-BE49-F238E27FC236}">
              <a16:creationId xmlns:a16="http://schemas.microsoft.com/office/drawing/2014/main" id="{58A285A1-3F86-444D-9543-78C050D12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" name="Picture 16">
          <a:extLst>
            <a:ext uri="{FF2B5EF4-FFF2-40B4-BE49-F238E27FC236}">
              <a16:creationId xmlns:a16="http://schemas.microsoft.com/office/drawing/2014/main" id="{ADE12CD8-9187-42A5-8865-5C7D45F96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" name="Picture 17">
          <a:extLst>
            <a:ext uri="{FF2B5EF4-FFF2-40B4-BE49-F238E27FC236}">
              <a16:creationId xmlns:a16="http://schemas.microsoft.com/office/drawing/2014/main" id="{46063AC8-AA80-448D-8C99-1B4694782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" name="Picture 18">
          <a:extLst>
            <a:ext uri="{FF2B5EF4-FFF2-40B4-BE49-F238E27FC236}">
              <a16:creationId xmlns:a16="http://schemas.microsoft.com/office/drawing/2014/main" id="{FE4274E2-7BE8-4285-849C-C839D44A1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" name="Picture 19">
          <a:extLst>
            <a:ext uri="{FF2B5EF4-FFF2-40B4-BE49-F238E27FC236}">
              <a16:creationId xmlns:a16="http://schemas.microsoft.com/office/drawing/2014/main" id="{AC98031B-2F96-4DEA-B565-5B15A61A8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" name="Picture 20">
          <a:extLst>
            <a:ext uri="{FF2B5EF4-FFF2-40B4-BE49-F238E27FC236}">
              <a16:creationId xmlns:a16="http://schemas.microsoft.com/office/drawing/2014/main" id="{B65C66DB-938D-43E5-812C-974B620B2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" name="Picture 21">
          <a:extLst>
            <a:ext uri="{FF2B5EF4-FFF2-40B4-BE49-F238E27FC236}">
              <a16:creationId xmlns:a16="http://schemas.microsoft.com/office/drawing/2014/main" id="{131AC3E9-1306-4495-847F-B9F6E9262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3" name="Picture 22">
          <a:extLst>
            <a:ext uri="{FF2B5EF4-FFF2-40B4-BE49-F238E27FC236}">
              <a16:creationId xmlns:a16="http://schemas.microsoft.com/office/drawing/2014/main" id="{F0EB653E-11E5-4B2D-B3E1-0544F9A7D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4" name="Picture 23">
          <a:extLst>
            <a:ext uri="{FF2B5EF4-FFF2-40B4-BE49-F238E27FC236}">
              <a16:creationId xmlns:a16="http://schemas.microsoft.com/office/drawing/2014/main" id="{F8B25A8E-FACF-4D99-98F4-295A0C7F9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5" name="Picture 24">
          <a:extLst>
            <a:ext uri="{FF2B5EF4-FFF2-40B4-BE49-F238E27FC236}">
              <a16:creationId xmlns:a16="http://schemas.microsoft.com/office/drawing/2014/main" id="{EB4D0453-0CCC-4566-8B72-04C45DF7E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6" name="Picture 25">
          <a:extLst>
            <a:ext uri="{FF2B5EF4-FFF2-40B4-BE49-F238E27FC236}">
              <a16:creationId xmlns:a16="http://schemas.microsoft.com/office/drawing/2014/main" id="{388C7383-59E4-460B-857A-9A2FCD415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7" name="Picture 26">
          <a:extLst>
            <a:ext uri="{FF2B5EF4-FFF2-40B4-BE49-F238E27FC236}">
              <a16:creationId xmlns:a16="http://schemas.microsoft.com/office/drawing/2014/main" id="{5AEF2E2B-B3CB-489D-8D51-C8A1FF342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8" name="Picture 27">
          <a:extLst>
            <a:ext uri="{FF2B5EF4-FFF2-40B4-BE49-F238E27FC236}">
              <a16:creationId xmlns:a16="http://schemas.microsoft.com/office/drawing/2014/main" id="{4562ED42-052B-418B-9C45-CA87FA282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9" name="Picture 28">
          <a:extLst>
            <a:ext uri="{FF2B5EF4-FFF2-40B4-BE49-F238E27FC236}">
              <a16:creationId xmlns:a16="http://schemas.microsoft.com/office/drawing/2014/main" id="{89F52127-937C-4F06-87B9-D162DB917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0" name="Picture 29">
          <a:extLst>
            <a:ext uri="{FF2B5EF4-FFF2-40B4-BE49-F238E27FC236}">
              <a16:creationId xmlns:a16="http://schemas.microsoft.com/office/drawing/2014/main" id="{129FDC11-ED72-4F06-9C2B-3AFAC468E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1" name="Picture 30">
          <a:extLst>
            <a:ext uri="{FF2B5EF4-FFF2-40B4-BE49-F238E27FC236}">
              <a16:creationId xmlns:a16="http://schemas.microsoft.com/office/drawing/2014/main" id="{3C5E43D4-BC21-48D2-8BCE-11E8CCE61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2" name="Picture 31">
          <a:extLst>
            <a:ext uri="{FF2B5EF4-FFF2-40B4-BE49-F238E27FC236}">
              <a16:creationId xmlns:a16="http://schemas.microsoft.com/office/drawing/2014/main" id="{842A245B-4793-433F-8037-F12B1C158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3" name="Picture 32">
          <a:extLst>
            <a:ext uri="{FF2B5EF4-FFF2-40B4-BE49-F238E27FC236}">
              <a16:creationId xmlns:a16="http://schemas.microsoft.com/office/drawing/2014/main" id="{EC10AD0A-C479-4582-92BC-5276900BC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4" name="Picture 33">
          <a:extLst>
            <a:ext uri="{FF2B5EF4-FFF2-40B4-BE49-F238E27FC236}">
              <a16:creationId xmlns:a16="http://schemas.microsoft.com/office/drawing/2014/main" id="{515B8005-5498-4B5A-BD2F-BD2BE8E76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5" name="Picture 34">
          <a:extLst>
            <a:ext uri="{FF2B5EF4-FFF2-40B4-BE49-F238E27FC236}">
              <a16:creationId xmlns:a16="http://schemas.microsoft.com/office/drawing/2014/main" id="{83ECA687-3466-42E1-A123-880C40E7E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6" name="Picture 35">
          <a:extLst>
            <a:ext uri="{FF2B5EF4-FFF2-40B4-BE49-F238E27FC236}">
              <a16:creationId xmlns:a16="http://schemas.microsoft.com/office/drawing/2014/main" id="{D8630C94-1225-4CB9-961D-74BF2EF7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7" name="Picture 36">
          <a:extLst>
            <a:ext uri="{FF2B5EF4-FFF2-40B4-BE49-F238E27FC236}">
              <a16:creationId xmlns:a16="http://schemas.microsoft.com/office/drawing/2014/main" id="{44E8A232-148C-418B-93E7-64DD32C93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8" name="Picture 37">
          <a:extLst>
            <a:ext uri="{FF2B5EF4-FFF2-40B4-BE49-F238E27FC236}">
              <a16:creationId xmlns:a16="http://schemas.microsoft.com/office/drawing/2014/main" id="{C321C573-A282-4B64-B40C-D19F711EB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9" name="Picture 38">
          <a:extLst>
            <a:ext uri="{FF2B5EF4-FFF2-40B4-BE49-F238E27FC236}">
              <a16:creationId xmlns:a16="http://schemas.microsoft.com/office/drawing/2014/main" id="{383091CF-E942-4FAB-AE66-2DA31C420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0" name="Picture 39">
          <a:extLst>
            <a:ext uri="{FF2B5EF4-FFF2-40B4-BE49-F238E27FC236}">
              <a16:creationId xmlns:a16="http://schemas.microsoft.com/office/drawing/2014/main" id="{59C428B5-F1FD-4839-AE1E-CD012006C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1" name="Picture 40">
          <a:extLst>
            <a:ext uri="{FF2B5EF4-FFF2-40B4-BE49-F238E27FC236}">
              <a16:creationId xmlns:a16="http://schemas.microsoft.com/office/drawing/2014/main" id="{2E54A40F-6447-4863-A147-DE2AEF6F8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2" name="Picture 41">
          <a:extLst>
            <a:ext uri="{FF2B5EF4-FFF2-40B4-BE49-F238E27FC236}">
              <a16:creationId xmlns:a16="http://schemas.microsoft.com/office/drawing/2014/main" id="{411FE5F1-D784-44EB-B539-C494B39F3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3" name="Picture 42">
          <a:extLst>
            <a:ext uri="{FF2B5EF4-FFF2-40B4-BE49-F238E27FC236}">
              <a16:creationId xmlns:a16="http://schemas.microsoft.com/office/drawing/2014/main" id="{06207165-6037-467B-BE44-5A1A9BD7C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4" name="Picture 43">
          <a:extLst>
            <a:ext uri="{FF2B5EF4-FFF2-40B4-BE49-F238E27FC236}">
              <a16:creationId xmlns:a16="http://schemas.microsoft.com/office/drawing/2014/main" id="{4792BC13-D422-405E-8AC3-2E1CAF734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5" name="Picture 44">
          <a:extLst>
            <a:ext uri="{FF2B5EF4-FFF2-40B4-BE49-F238E27FC236}">
              <a16:creationId xmlns:a16="http://schemas.microsoft.com/office/drawing/2014/main" id="{39E82334-A81B-48D2-87A6-DD8DC9346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6" name="Picture 45">
          <a:extLst>
            <a:ext uri="{FF2B5EF4-FFF2-40B4-BE49-F238E27FC236}">
              <a16:creationId xmlns:a16="http://schemas.microsoft.com/office/drawing/2014/main" id="{508A4B2A-2996-4E1C-892A-F6CA37817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7" name="Picture 46">
          <a:extLst>
            <a:ext uri="{FF2B5EF4-FFF2-40B4-BE49-F238E27FC236}">
              <a16:creationId xmlns:a16="http://schemas.microsoft.com/office/drawing/2014/main" id="{B098366F-6B63-43F7-AA87-47A71ED75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8" name="Picture 47">
          <a:extLst>
            <a:ext uri="{FF2B5EF4-FFF2-40B4-BE49-F238E27FC236}">
              <a16:creationId xmlns:a16="http://schemas.microsoft.com/office/drawing/2014/main" id="{614F1C71-480C-4098-A381-F4ACDE385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9" name="Picture 48">
          <a:extLst>
            <a:ext uri="{FF2B5EF4-FFF2-40B4-BE49-F238E27FC236}">
              <a16:creationId xmlns:a16="http://schemas.microsoft.com/office/drawing/2014/main" id="{1593302F-B8A9-4E9F-B92B-49740FF70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0" name="Picture 49">
          <a:extLst>
            <a:ext uri="{FF2B5EF4-FFF2-40B4-BE49-F238E27FC236}">
              <a16:creationId xmlns:a16="http://schemas.microsoft.com/office/drawing/2014/main" id="{68B411D5-9793-47D5-A06E-B8A778485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1" name="Picture 50">
          <a:extLst>
            <a:ext uri="{FF2B5EF4-FFF2-40B4-BE49-F238E27FC236}">
              <a16:creationId xmlns:a16="http://schemas.microsoft.com/office/drawing/2014/main" id="{0FACBFC4-3277-439C-9DFD-729CFA2B9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2" name="Picture 51">
          <a:extLst>
            <a:ext uri="{FF2B5EF4-FFF2-40B4-BE49-F238E27FC236}">
              <a16:creationId xmlns:a16="http://schemas.microsoft.com/office/drawing/2014/main" id="{62EC8ABB-AE25-40EA-8654-8F3B261ED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3" name="Picture 52">
          <a:extLst>
            <a:ext uri="{FF2B5EF4-FFF2-40B4-BE49-F238E27FC236}">
              <a16:creationId xmlns:a16="http://schemas.microsoft.com/office/drawing/2014/main" id="{64BA30E9-DEC2-485F-8DA5-92D903726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4" name="Picture 53">
          <a:extLst>
            <a:ext uri="{FF2B5EF4-FFF2-40B4-BE49-F238E27FC236}">
              <a16:creationId xmlns:a16="http://schemas.microsoft.com/office/drawing/2014/main" id="{76566625-69FA-434D-8E90-B7A7D97D2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5" name="Picture 54">
          <a:extLst>
            <a:ext uri="{FF2B5EF4-FFF2-40B4-BE49-F238E27FC236}">
              <a16:creationId xmlns:a16="http://schemas.microsoft.com/office/drawing/2014/main" id="{2345F7A9-7874-429D-B990-C4E8906C3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6" name="Picture 55">
          <a:extLst>
            <a:ext uri="{FF2B5EF4-FFF2-40B4-BE49-F238E27FC236}">
              <a16:creationId xmlns:a16="http://schemas.microsoft.com/office/drawing/2014/main" id="{71514BF2-28FD-4015-9ADC-D45E916D7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7" name="Picture 56">
          <a:extLst>
            <a:ext uri="{FF2B5EF4-FFF2-40B4-BE49-F238E27FC236}">
              <a16:creationId xmlns:a16="http://schemas.microsoft.com/office/drawing/2014/main" id="{8D9B566E-1BCB-4531-BDA1-A25159AF0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8" name="Picture 57">
          <a:extLst>
            <a:ext uri="{FF2B5EF4-FFF2-40B4-BE49-F238E27FC236}">
              <a16:creationId xmlns:a16="http://schemas.microsoft.com/office/drawing/2014/main" id="{40C8E1F8-21FD-4719-85BF-74079EA41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9" name="Picture 58">
          <a:extLst>
            <a:ext uri="{FF2B5EF4-FFF2-40B4-BE49-F238E27FC236}">
              <a16:creationId xmlns:a16="http://schemas.microsoft.com/office/drawing/2014/main" id="{7EAD9D4E-6F3E-4797-8930-19B638AED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0" name="Picture 59">
          <a:extLst>
            <a:ext uri="{FF2B5EF4-FFF2-40B4-BE49-F238E27FC236}">
              <a16:creationId xmlns:a16="http://schemas.microsoft.com/office/drawing/2014/main" id="{9AB823BA-F62E-4ACC-94B6-C23B9514D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1" name="Picture 60">
          <a:extLst>
            <a:ext uri="{FF2B5EF4-FFF2-40B4-BE49-F238E27FC236}">
              <a16:creationId xmlns:a16="http://schemas.microsoft.com/office/drawing/2014/main" id="{32424391-3EFB-43AD-AD6D-8095542FC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2" name="Picture 61">
          <a:extLst>
            <a:ext uri="{FF2B5EF4-FFF2-40B4-BE49-F238E27FC236}">
              <a16:creationId xmlns:a16="http://schemas.microsoft.com/office/drawing/2014/main" id="{671BE7E1-8E23-4595-B562-6712876E3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3" name="Picture 62">
          <a:extLst>
            <a:ext uri="{FF2B5EF4-FFF2-40B4-BE49-F238E27FC236}">
              <a16:creationId xmlns:a16="http://schemas.microsoft.com/office/drawing/2014/main" id="{8556C248-25FB-4417-B4F1-E3E97487D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4" name="Picture 63">
          <a:extLst>
            <a:ext uri="{FF2B5EF4-FFF2-40B4-BE49-F238E27FC236}">
              <a16:creationId xmlns:a16="http://schemas.microsoft.com/office/drawing/2014/main" id="{1C9A3A99-C312-43EE-8261-E717294F5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5" name="Picture 64">
          <a:extLst>
            <a:ext uri="{FF2B5EF4-FFF2-40B4-BE49-F238E27FC236}">
              <a16:creationId xmlns:a16="http://schemas.microsoft.com/office/drawing/2014/main" id="{B4BF4067-EB6F-4D5E-88D9-3767F7DD1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6" name="Picture 65">
          <a:extLst>
            <a:ext uri="{FF2B5EF4-FFF2-40B4-BE49-F238E27FC236}">
              <a16:creationId xmlns:a16="http://schemas.microsoft.com/office/drawing/2014/main" id="{2BF019AD-115B-4F19-8EDB-A4684ED8C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7" name="Picture 66">
          <a:extLst>
            <a:ext uri="{FF2B5EF4-FFF2-40B4-BE49-F238E27FC236}">
              <a16:creationId xmlns:a16="http://schemas.microsoft.com/office/drawing/2014/main" id="{8714D054-806D-4D63-AF28-D00A7B95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8" name="Picture 67">
          <a:extLst>
            <a:ext uri="{FF2B5EF4-FFF2-40B4-BE49-F238E27FC236}">
              <a16:creationId xmlns:a16="http://schemas.microsoft.com/office/drawing/2014/main" id="{F4779773-A8D8-4DB6-AAF8-C19E7E640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9" name="Picture 68">
          <a:extLst>
            <a:ext uri="{FF2B5EF4-FFF2-40B4-BE49-F238E27FC236}">
              <a16:creationId xmlns:a16="http://schemas.microsoft.com/office/drawing/2014/main" id="{35E9F564-0D87-43D7-87EE-2B10DF723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0" name="Picture 69">
          <a:extLst>
            <a:ext uri="{FF2B5EF4-FFF2-40B4-BE49-F238E27FC236}">
              <a16:creationId xmlns:a16="http://schemas.microsoft.com/office/drawing/2014/main" id="{8D4EF8C3-9E09-478F-89A7-6F69FBEC5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1" name="Picture 70">
          <a:extLst>
            <a:ext uri="{FF2B5EF4-FFF2-40B4-BE49-F238E27FC236}">
              <a16:creationId xmlns:a16="http://schemas.microsoft.com/office/drawing/2014/main" id="{3ED5F607-818E-485B-93A3-AB2D2FEC1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2" name="Picture 71">
          <a:extLst>
            <a:ext uri="{FF2B5EF4-FFF2-40B4-BE49-F238E27FC236}">
              <a16:creationId xmlns:a16="http://schemas.microsoft.com/office/drawing/2014/main" id="{8C804ADE-0747-4B70-9DB0-D7C4146DD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3" name="Picture 72">
          <a:extLst>
            <a:ext uri="{FF2B5EF4-FFF2-40B4-BE49-F238E27FC236}">
              <a16:creationId xmlns:a16="http://schemas.microsoft.com/office/drawing/2014/main" id="{ED4F7545-676B-4F69-B9EB-517B37EE9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4" name="Picture 73">
          <a:extLst>
            <a:ext uri="{FF2B5EF4-FFF2-40B4-BE49-F238E27FC236}">
              <a16:creationId xmlns:a16="http://schemas.microsoft.com/office/drawing/2014/main" id="{4DB6B3FE-A08E-4CC9-BA63-21B5CADA7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5" name="Picture 74">
          <a:extLst>
            <a:ext uri="{FF2B5EF4-FFF2-40B4-BE49-F238E27FC236}">
              <a16:creationId xmlns:a16="http://schemas.microsoft.com/office/drawing/2014/main" id="{2CE141A0-0455-440A-AB89-5E370470E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6" name="Picture 75">
          <a:extLst>
            <a:ext uri="{FF2B5EF4-FFF2-40B4-BE49-F238E27FC236}">
              <a16:creationId xmlns:a16="http://schemas.microsoft.com/office/drawing/2014/main" id="{AF9410BA-21BE-403B-9F75-24A0E0742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7" name="Picture 76">
          <a:extLst>
            <a:ext uri="{FF2B5EF4-FFF2-40B4-BE49-F238E27FC236}">
              <a16:creationId xmlns:a16="http://schemas.microsoft.com/office/drawing/2014/main" id="{A6B3EB8B-859D-4349-A895-2E82F7A95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8" name="Picture 77">
          <a:extLst>
            <a:ext uri="{FF2B5EF4-FFF2-40B4-BE49-F238E27FC236}">
              <a16:creationId xmlns:a16="http://schemas.microsoft.com/office/drawing/2014/main" id="{A073955C-395D-475E-8922-1220D875B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9" name="Picture 78">
          <a:extLst>
            <a:ext uri="{FF2B5EF4-FFF2-40B4-BE49-F238E27FC236}">
              <a16:creationId xmlns:a16="http://schemas.microsoft.com/office/drawing/2014/main" id="{5313B0AF-2515-4F18-A5E5-2EF84A6D5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0" name="Picture 79">
          <a:extLst>
            <a:ext uri="{FF2B5EF4-FFF2-40B4-BE49-F238E27FC236}">
              <a16:creationId xmlns:a16="http://schemas.microsoft.com/office/drawing/2014/main" id="{E742C6D4-761A-481C-AA1C-D74574787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1" name="Picture 80">
          <a:extLst>
            <a:ext uri="{FF2B5EF4-FFF2-40B4-BE49-F238E27FC236}">
              <a16:creationId xmlns:a16="http://schemas.microsoft.com/office/drawing/2014/main" id="{C56AAE75-ACCA-4804-9162-86C00B9BD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2" name="Picture 81">
          <a:extLst>
            <a:ext uri="{FF2B5EF4-FFF2-40B4-BE49-F238E27FC236}">
              <a16:creationId xmlns:a16="http://schemas.microsoft.com/office/drawing/2014/main" id="{1FDEFBDE-7A47-4143-942F-D4A4B139C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3" name="Picture 82">
          <a:extLst>
            <a:ext uri="{FF2B5EF4-FFF2-40B4-BE49-F238E27FC236}">
              <a16:creationId xmlns:a16="http://schemas.microsoft.com/office/drawing/2014/main" id="{82B3081E-0C35-4776-B6E6-7700FC15B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4" name="Picture 83">
          <a:extLst>
            <a:ext uri="{FF2B5EF4-FFF2-40B4-BE49-F238E27FC236}">
              <a16:creationId xmlns:a16="http://schemas.microsoft.com/office/drawing/2014/main" id="{CF369093-CB18-41FA-ABDB-06FF0DD45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5" name="Picture 84">
          <a:extLst>
            <a:ext uri="{FF2B5EF4-FFF2-40B4-BE49-F238E27FC236}">
              <a16:creationId xmlns:a16="http://schemas.microsoft.com/office/drawing/2014/main" id="{E13A0C3B-1AAF-4E61-8D2E-7884B92A1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6" name="Picture 85">
          <a:extLst>
            <a:ext uri="{FF2B5EF4-FFF2-40B4-BE49-F238E27FC236}">
              <a16:creationId xmlns:a16="http://schemas.microsoft.com/office/drawing/2014/main" id="{3EA0D122-BAFF-491E-8F38-D6F3A4AD4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7" name="Picture 86">
          <a:extLst>
            <a:ext uri="{FF2B5EF4-FFF2-40B4-BE49-F238E27FC236}">
              <a16:creationId xmlns:a16="http://schemas.microsoft.com/office/drawing/2014/main" id="{58AEE98F-E09E-45BD-9152-FA9CB7825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8" name="Picture 87">
          <a:extLst>
            <a:ext uri="{FF2B5EF4-FFF2-40B4-BE49-F238E27FC236}">
              <a16:creationId xmlns:a16="http://schemas.microsoft.com/office/drawing/2014/main" id="{E9AF97FF-F3A6-43B2-A59B-08482FA3B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9" name="Picture 88">
          <a:extLst>
            <a:ext uri="{FF2B5EF4-FFF2-40B4-BE49-F238E27FC236}">
              <a16:creationId xmlns:a16="http://schemas.microsoft.com/office/drawing/2014/main" id="{09303147-501B-4CF9-AEAD-18F2BD4F4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0" name="Picture 89">
          <a:extLst>
            <a:ext uri="{FF2B5EF4-FFF2-40B4-BE49-F238E27FC236}">
              <a16:creationId xmlns:a16="http://schemas.microsoft.com/office/drawing/2014/main" id="{402B11A5-E160-416D-AA65-C3D5D6161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1" name="Picture 90">
          <a:extLst>
            <a:ext uri="{FF2B5EF4-FFF2-40B4-BE49-F238E27FC236}">
              <a16:creationId xmlns:a16="http://schemas.microsoft.com/office/drawing/2014/main" id="{87C0D752-41F4-4413-818B-82E9DD70D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2" name="Picture 91">
          <a:extLst>
            <a:ext uri="{FF2B5EF4-FFF2-40B4-BE49-F238E27FC236}">
              <a16:creationId xmlns:a16="http://schemas.microsoft.com/office/drawing/2014/main" id="{A3D648B5-2F21-483F-AAA0-B99AC13BE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3" name="Picture 92">
          <a:extLst>
            <a:ext uri="{FF2B5EF4-FFF2-40B4-BE49-F238E27FC236}">
              <a16:creationId xmlns:a16="http://schemas.microsoft.com/office/drawing/2014/main" id="{6E354858-EAA2-458F-AF06-A5447C5DC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4" name="Picture 93">
          <a:extLst>
            <a:ext uri="{FF2B5EF4-FFF2-40B4-BE49-F238E27FC236}">
              <a16:creationId xmlns:a16="http://schemas.microsoft.com/office/drawing/2014/main" id="{C9177862-A679-4CD6-9A0F-002104035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5" name="Picture 94">
          <a:extLst>
            <a:ext uri="{FF2B5EF4-FFF2-40B4-BE49-F238E27FC236}">
              <a16:creationId xmlns:a16="http://schemas.microsoft.com/office/drawing/2014/main" id="{F0F3D81A-8064-4303-B431-7E4E2E8F1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6" name="Picture 95">
          <a:extLst>
            <a:ext uri="{FF2B5EF4-FFF2-40B4-BE49-F238E27FC236}">
              <a16:creationId xmlns:a16="http://schemas.microsoft.com/office/drawing/2014/main" id="{15C2DB48-B710-42D4-B7B7-AEFBF21C8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7" name="Picture 96">
          <a:extLst>
            <a:ext uri="{FF2B5EF4-FFF2-40B4-BE49-F238E27FC236}">
              <a16:creationId xmlns:a16="http://schemas.microsoft.com/office/drawing/2014/main" id="{CDB32928-8960-416D-BE4B-758CCA4C3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8" name="Picture 97">
          <a:extLst>
            <a:ext uri="{FF2B5EF4-FFF2-40B4-BE49-F238E27FC236}">
              <a16:creationId xmlns:a16="http://schemas.microsoft.com/office/drawing/2014/main" id="{C8B6594E-C012-45E9-B5BE-382F502BD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9" name="Picture 98">
          <a:extLst>
            <a:ext uri="{FF2B5EF4-FFF2-40B4-BE49-F238E27FC236}">
              <a16:creationId xmlns:a16="http://schemas.microsoft.com/office/drawing/2014/main" id="{1B5E4704-E507-4E74-838F-EBD6351BF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0" name="Picture 99">
          <a:extLst>
            <a:ext uri="{FF2B5EF4-FFF2-40B4-BE49-F238E27FC236}">
              <a16:creationId xmlns:a16="http://schemas.microsoft.com/office/drawing/2014/main" id="{6423B806-1DF6-4451-8284-C773B5121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1" name="Picture 100">
          <a:extLst>
            <a:ext uri="{FF2B5EF4-FFF2-40B4-BE49-F238E27FC236}">
              <a16:creationId xmlns:a16="http://schemas.microsoft.com/office/drawing/2014/main" id="{C00A1DFF-81F3-4693-AE9A-BF7EB518D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2" name="Picture 101">
          <a:extLst>
            <a:ext uri="{FF2B5EF4-FFF2-40B4-BE49-F238E27FC236}">
              <a16:creationId xmlns:a16="http://schemas.microsoft.com/office/drawing/2014/main" id="{6F4468E9-20BF-4E12-A101-F3176CDB3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3" name="Picture 102">
          <a:extLst>
            <a:ext uri="{FF2B5EF4-FFF2-40B4-BE49-F238E27FC236}">
              <a16:creationId xmlns:a16="http://schemas.microsoft.com/office/drawing/2014/main" id="{78D0729A-EE54-4A93-9651-3AAD6A29B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4" name="Picture 103">
          <a:extLst>
            <a:ext uri="{FF2B5EF4-FFF2-40B4-BE49-F238E27FC236}">
              <a16:creationId xmlns:a16="http://schemas.microsoft.com/office/drawing/2014/main" id="{C15578A2-43B5-4F6F-BFC4-E92C8925D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5" name="Picture 104">
          <a:extLst>
            <a:ext uri="{FF2B5EF4-FFF2-40B4-BE49-F238E27FC236}">
              <a16:creationId xmlns:a16="http://schemas.microsoft.com/office/drawing/2014/main" id="{CED58DBB-AB97-4711-B388-5EDAD2957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6" name="Picture 105">
          <a:extLst>
            <a:ext uri="{FF2B5EF4-FFF2-40B4-BE49-F238E27FC236}">
              <a16:creationId xmlns:a16="http://schemas.microsoft.com/office/drawing/2014/main" id="{D6AD40D1-61F8-4188-9644-03DE2C1F9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7" name="Picture 106">
          <a:extLst>
            <a:ext uri="{FF2B5EF4-FFF2-40B4-BE49-F238E27FC236}">
              <a16:creationId xmlns:a16="http://schemas.microsoft.com/office/drawing/2014/main" id="{5A520C31-E259-4337-B77F-7023153BB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8" name="Picture 107">
          <a:extLst>
            <a:ext uri="{FF2B5EF4-FFF2-40B4-BE49-F238E27FC236}">
              <a16:creationId xmlns:a16="http://schemas.microsoft.com/office/drawing/2014/main" id="{974AE29E-1D08-4799-B54F-BBC90F80D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9" name="Picture 108">
          <a:extLst>
            <a:ext uri="{FF2B5EF4-FFF2-40B4-BE49-F238E27FC236}">
              <a16:creationId xmlns:a16="http://schemas.microsoft.com/office/drawing/2014/main" id="{0FCBF692-C4D9-4E10-820D-C81AE247C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0" name="Picture 109">
          <a:extLst>
            <a:ext uri="{FF2B5EF4-FFF2-40B4-BE49-F238E27FC236}">
              <a16:creationId xmlns:a16="http://schemas.microsoft.com/office/drawing/2014/main" id="{4B2DBCB2-10CF-4E1C-B7EC-946AFE1D0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1" name="Picture 110">
          <a:extLst>
            <a:ext uri="{FF2B5EF4-FFF2-40B4-BE49-F238E27FC236}">
              <a16:creationId xmlns:a16="http://schemas.microsoft.com/office/drawing/2014/main" id="{B0E3012C-96BA-4A0B-B5F7-BD8F44301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2" name="Picture 111">
          <a:extLst>
            <a:ext uri="{FF2B5EF4-FFF2-40B4-BE49-F238E27FC236}">
              <a16:creationId xmlns:a16="http://schemas.microsoft.com/office/drawing/2014/main" id="{2F0738DC-3877-4288-ABFB-591F97E7F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3" name="Picture 112">
          <a:extLst>
            <a:ext uri="{FF2B5EF4-FFF2-40B4-BE49-F238E27FC236}">
              <a16:creationId xmlns:a16="http://schemas.microsoft.com/office/drawing/2014/main" id="{F95D4871-6662-492B-819B-5E4D2F5D5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4" name="Picture 113">
          <a:extLst>
            <a:ext uri="{FF2B5EF4-FFF2-40B4-BE49-F238E27FC236}">
              <a16:creationId xmlns:a16="http://schemas.microsoft.com/office/drawing/2014/main" id="{64392877-53C3-48DB-8185-4A4F7A977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5" name="Picture 114">
          <a:extLst>
            <a:ext uri="{FF2B5EF4-FFF2-40B4-BE49-F238E27FC236}">
              <a16:creationId xmlns:a16="http://schemas.microsoft.com/office/drawing/2014/main" id="{58D1358B-DE43-47F2-AC15-33F0BE9CD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6" name="Picture 115">
          <a:extLst>
            <a:ext uri="{FF2B5EF4-FFF2-40B4-BE49-F238E27FC236}">
              <a16:creationId xmlns:a16="http://schemas.microsoft.com/office/drawing/2014/main" id="{12E5360F-92B2-4C12-A70F-32763F4CE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7" name="Picture 116">
          <a:extLst>
            <a:ext uri="{FF2B5EF4-FFF2-40B4-BE49-F238E27FC236}">
              <a16:creationId xmlns:a16="http://schemas.microsoft.com/office/drawing/2014/main" id="{80DC4BD4-80A7-4EF6-B9E3-CCBD36EA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8" name="Picture 117">
          <a:extLst>
            <a:ext uri="{FF2B5EF4-FFF2-40B4-BE49-F238E27FC236}">
              <a16:creationId xmlns:a16="http://schemas.microsoft.com/office/drawing/2014/main" id="{F4B3E3E8-0CF6-4B4B-9016-524467893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9" name="Picture 118">
          <a:extLst>
            <a:ext uri="{FF2B5EF4-FFF2-40B4-BE49-F238E27FC236}">
              <a16:creationId xmlns:a16="http://schemas.microsoft.com/office/drawing/2014/main" id="{6FB4475E-8EB1-4194-A004-6E8C94BA4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0" name="Picture 119">
          <a:extLst>
            <a:ext uri="{FF2B5EF4-FFF2-40B4-BE49-F238E27FC236}">
              <a16:creationId xmlns:a16="http://schemas.microsoft.com/office/drawing/2014/main" id="{D5010C5E-7B6D-4B43-A96A-B9AD3F262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1" name="Picture 120">
          <a:extLst>
            <a:ext uri="{FF2B5EF4-FFF2-40B4-BE49-F238E27FC236}">
              <a16:creationId xmlns:a16="http://schemas.microsoft.com/office/drawing/2014/main" id="{7A6C9591-84B0-4413-83FB-1AA38F70B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2" name="Picture 121">
          <a:extLst>
            <a:ext uri="{FF2B5EF4-FFF2-40B4-BE49-F238E27FC236}">
              <a16:creationId xmlns:a16="http://schemas.microsoft.com/office/drawing/2014/main" id="{29710776-DA5A-46A1-A338-DEA707825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3" name="Picture 122">
          <a:extLst>
            <a:ext uri="{FF2B5EF4-FFF2-40B4-BE49-F238E27FC236}">
              <a16:creationId xmlns:a16="http://schemas.microsoft.com/office/drawing/2014/main" id="{F06C035B-0CB1-4584-9441-83A37AA11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4" name="Picture 123">
          <a:extLst>
            <a:ext uri="{FF2B5EF4-FFF2-40B4-BE49-F238E27FC236}">
              <a16:creationId xmlns:a16="http://schemas.microsoft.com/office/drawing/2014/main" id="{1B717353-638D-4DD9-8A45-FAADE794A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5" name="Picture 124">
          <a:extLst>
            <a:ext uri="{FF2B5EF4-FFF2-40B4-BE49-F238E27FC236}">
              <a16:creationId xmlns:a16="http://schemas.microsoft.com/office/drawing/2014/main" id="{2995F5EC-CD53-4352-9ACF-F62D93A8D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6" name="Picture 125">
          <a:extLst>
            <a:ext uri="{FF2B5EF4-FFF2-40B4-BE49-F238E27FC236}">
              <a16:creationId xmlns:a16="http://schemas.microsoft.com/office/drawing/2014/main" id="{649CF0D0-95E6-4BAE-A11E-8FA3D5186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7" name="Picture 126">
          <a:extLst>
            <a:ext uri="{FF2B5EF4-FFF2-40B4-BE49-F238E27FC236}">
              <a16:creationId xmlns:a16="http://schemas.microsoft.com/office/drawing/2014/main" id="{754A1E9C-FE1F-4D6D-9BF5-B499F635B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8" name="Picture 127">
          <a:extLst>
            <a:ext uri="{FF2B5EF4-FFF2-40B4-BE49-F238E27FC236}">
              <a16:creationId xmlns:a16="http://schemas.microsoft.com/office/drawing/2014/main" id="{0E4B04B8-8D47-4BC1-97D8-CE0E68420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9" name="Picture 128">
          <a:extLst>
            <a:ext uri="{FF2B5EF4-FFF2-40B4-BE49-F238E27FC236}">
              <a16:creationId xmlns:a16="http://schemas.microsoft.com/office/drawing/2014/main" id="{EEF5B484-8C21-4927-AA99-9CD8B85A2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0" name="Picture 129">
          <a:extLst>
            <a:ext uri="{FF2B5EF4-FFF2-40B4-BE49-F238E27FC236}">
              <a16:creationId xmlns:a16="http://schemas.microsoft.com/office/drawing/2014/main" id="{DF654F48-E3E3-4129-88C4-83E81D94C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1" name="Picture 130">
          <a:extLst>
            <a:ext uri="{FF2B5EF4-FFF2-40B4-BE49-F238E27FC236}">
              <a16:creationId xmlns:a16="http://schemas.microsoft.com/office/drawing/2014/main" id="{E382251F-240D-401E-AAFE-A11B8AE90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2" name="Picture 131">
          <a:extLst>
            <a:ext uri="{FF2B5EF4-FFF2-40B4-BE49-F238E27FC236}">
              <a16:creationId xmlns:a16="http://schemas.microsoft.com/office/drawing/2014/main" id="{38B9CE15-F7D2-4D6D-B5C5-D80B6CFE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3" name="Picture 132">
          <a:extLst>
            <a:ext uri="{FF2B5EF4-FFF2-40B4-BE49-F238E27FC236}">
              <a16:creationId xmlns:a16="http://schemas.microsoft.com/office/drawing/2014/main" id="{58A4F8CD-2C8C-48EC-9162-CD4DF5372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4" name="Picture 133">
          <a:extLst>
            <a:ext uri="{FF2B5EF4-FFF2-40B4-BE49-F238E27FC236}">
              <a16:creationId xmlns:a16="http://schemas.microsoft.com/office/drawing/2014/main" id="{6A88860D-A44C-48D7-A5F2-40FAD27D3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5" name="Picture 134">
          <a:extLst>
            <a:ext uri="{FF2B5EF4-FFF2-40B4-BE49-F238E27FC236}">
              <a16:creationId xmlns:a16="http://schemas.microsoft.com/office/drawing/2014/main" id="{81AC11F6-67BA-42CC-B9D5-C9959EE79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6" name="Picture 135">
          <a:extLst>
            <a:ext uri="{FF2B5EF4-FFF2-40B4-BE49-F238E27FC236}">
              <a16:creationId xmlns:a16="http://schemas.microsoft.com/office/drawing/2014/main" id="{9D3C95AC-93CD-4C93-9136-51CA39330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7" name="Picture 136">
          <a:extLst>
            <a:ext uri="{FF2B5EF4-FFF2-40B4-BE49-F238E27FC236}">
              <a16:creationId xmlns:a16="http://schemas.microsoft.com/office/drawing/2014/main" id="{81916227-11BD-4675-BCC2-C385960D7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8" name="Picture 137">
          <a:extLst>
            <a:ext uri="{FF2B5EF4-FFF2-40B4-BE49-F238E27FC236}">
              <a16:creationId xmlns:a16="http://schemas.microsoft.com/office/drawing/2014/main" id="{6F2882F5-5877-4CA0-83C6-C6A2E97D5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9" name="Picture 138">
          <a:extLst>
            <a:ext uri="{FF2B5EF4-FFF2-40B4-BE49-F238E27FC236}">
              <a16:creationId xmlns:a16="http://schemas.microsoft.com/office/drawing/2014/main" id="{FCF79A64-03D1-4CDA-8311-F47753F39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0" name="Picture 139">
          <a:extLst>
            <a:ext uri="{FF2B5EF4-FFF2-40B4-BE49-F238E27FC236}">
              <a16:creationId xmlns:a16="http://schemas.microsoft.com/office/drawing/2014/main" id="{0125DEA2-6452-4061-B782-917B642D7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1" name="Picture 140">
          <a:extLst>
            <a:ext uri="{FF2B5EF4-FFF2-40B4-BE49-F238E27FC236}">
              <a16:creationId xmlns:a16="http://schemas.microsoft.com/office/drawing/2014/main" id="{716DAAC5-527A-4A68-BB85-DCDE81970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2" name="Picture 141">
          <a:extLst>
            <a:ext uri="{FF2B5EF4-FFF2-40B4-BE49-F238E27FC236}">
              <a16:creationId xmlns:a16="http://schemas.microsoft.com/office/drawing/2014/main" id="{E66BB4D5-EFF9-4075-8D02-96880B9DD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3" name="Picture 142">
          <a:extLst>
            <a:ext uri="{FF2B5EF4-FFF2-40B4-BE49-F238E27FC236}">
              <a16:creationId xmlns:a16="http://schemas.microsoft.com/office/drawing/2014/main" id="{357C9920-9335-4A37-ACA7-248AEDF7B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4" name="Picture 143">
          <a:extLst>
            <a:ext uri="{FF2B5EF4-FFF2-40B4-BE49-F238E27FC236}">
              <a16:creationId xmlns:a16="http://schemas.microsoft.com/office/drawing/2014/main" id="{596EF007-A1B5-49CA-89D5-72E09A164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5" name="Picture 144">
          <a:extLst>
            <a:ext uri="{FF2B5EF4-FFF2-40B4-BE49-F238E27FC236}">
              <a16:creationId xmlns:a16="http://schemas.microsoft.com/office/drawing/2014/main" id="{BF80F5E6-EEAB-46A4-A4E7-EAD19A45F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6" name="Picture 145">
          <a:extLst>
            <a:ext uri="{FF2B5EF4-FFF2-40B4-BE49-F238E27FC236}">
              <a16:creationId xmlns:a16="http://schemas.microsoft.com/office/drawing/2014/main" id="{1F24C305-7649-40A6-9205-330DC9CC9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7" name="Picture 146">
          <a:extLst>
            <a:ext uri="{FF2B5EF4-FFF2-40B4-BE49-F238E27FC236}">
              <a16:creationId xmlns:a16="http://schemas.microsoft.com/office/drawing/2014/main" id="{8D0AFE31-3098-49EB-888B-33FFD8B3D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8" name="Picture 147">
          <a:extLst>
            <a:ext uri="{FF2B5EF4-FFF2-40B4-BE49-F238E27FC236}">
              <a16:creationId xmlns:a16="http://schemas.microsoft.com/office/drawing/2014/main" id="{07F869FA-B26B-4CFD-98FC-73F80C96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9" name="Picture 148">
          <a:extLst>
            <a:ext uri="{FF2B5EF4-FFF2-40B4-BE49-F238E27FC236}">
              <a16:creationId xmlns:a16="http://schemas.microsoft.com/office/drawing/2014/main" id="{0E4B43AF-7F28-429B-B2CA-B15D84945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0" name="Picture 149">
          <a:extLst>
            <a:ext uri="{FF2B5EF4-FFF2-40B4-BE49-F238E27FC236}">
              <a16:creationId xmlns:a16="http://schemas.microsoft.com/office/drawing/2014/main" id="{74B7F52F-DE58-4D02-8F5D-F4185F813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1" name="Picture 150">
          <a:extLst>
            <a:ext uri="{FF2B5EF4-FFF2-40B4-BE49-F238E27FC236}">
              <a16:creationId xmlns:a16="http://schemas.microsoft.com/office/drawing/2014/main" id="{2BED25BC-E231-49BE-9475-B938D77E5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2" name="Picture 151">
          <a:extLst>
            <a:ext uri="{FF2B5EF4-FFF2-40B4-BE49-F238E27FC236}">
              <a16:creationId xmlns:a16="http://schemas.microsoft.com/office/drawing/2014/main" id="{43F58DD8-F5F7-4206-AF35-BF76CEA6D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3" name="Picture 152">
          <a:extLst>
            <a:ext uri="{FF2B5EF4-FFF2-40B4-BE49-F238E27FC236}">
              <a16:creationId xmlns:a16="http://schemas.microsoft.com/office/drawing/2014/main" id="{7A29479F-83CD-4013-AADF-08729C54D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4" name="Picture 153">
          <a:extLst>
            <a:ext uri="{FF2B5EF4-FFF2-40B4-BE49-F238E27FC236}">
              <a16:creationId xmlns:a16="http://schemas.microsoft.com/office/drawing/2014/main" id="{DD0403A6-3503-43F7-B850-43BB4FD74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5" name="Picture 154">
          <a:extLst>
            <a:ext uri="{FF2B5EF4-FFF2-40B4-BE49-F238E27FC236}">
              <a16:creationId xmlns:a16="http://schemas.microsoft.com/office/drawing/2014/main" id="{38C209A6-4934-4E62-A10B-BC67504CD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6" name="Picture 155">
          <a:extLst>
            <a:ext uri="{FF2B5EF4-FFF2-40B4-BE49-F238E27FC236}">
              <a16:creationId xmlns:a16="http://schemas.microsoft.com/office/drawing/2014/main" id="{E15BBC45-022F-4379-9951-67E89C2EF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7" name="Picture 156">
          <a:extLst>
            <a:ext uri="{FF2B5EF4-FFF2-40B4-BE49-F238E27FC236}">
              <a16:creationId xmlns:a16="http://schemas.microsoft.com/office/drawing/2014/main" id="{441FCD68-6E50-4CFC-B1F8-87AC2CAD2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8" name="Picture 157">
          <a:extLst>
            <a:ext uri="{FF2B5EF4-FFF2-40B4-BE49-F238E27FC236}">
              <a16:creationId xmlns:a16="http://schemas.microsoft.com/office/drawing/2014/main" id="{78B17958-2978-4DE7-BE63-AD603EA78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9" name="Picture 158">
          <a:extLst>
            <a:ext uri="{FF2B5EF4-FFF2-40B4-BE49-F238E27FC236}">
              <a16:creationId xmlns:a16="http://schemas.microsoft.com/office/drawing/2014/main" id="{C9230B41-CA81-472C-956D-A533BFCB7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0" name="Picture 159">
          <a:extLst>
            <a:ext uri="{FF2B5EF4-FFF2-40B4-BE49-F238E27FC236}">
              <a16:creationId xmlns:a16="http://schemas.microsoft.com/office/drawing/2014/main" id="{7249AF31-45BD-4A09-8670-879152BBD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1" name="Picture 160">
          <a:extLst>
            <a:ext uri="{FF2B5EF4-FFF2-40B4-BE49-F238E27FC236}">
              <a16:creationId xmlns:a16="http://schemas.microsoft.com/office/drawing/2014/main" id="{51BEEBDF-6B8C-4D2B-B85C-1A2333D3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2" name="Picture 161">
          <a:extLst>
            <a:ext uri="{FF2B5EF4-FFF2-40B4-BE49-F238E27FC236}">
              <a16:creationId xmlns:a16="http://schemas.microsoft.com/office/drawing/2014/main" id="{02B27FA5-4CDB-462D-A7E4-3E07ECA05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3" name="Picture 162">
          <a:extLst>
            <a:ext uri="{FF2B5EF4-FFF2-40B4-BE49-F238E27FC236}">
              <a16:creationId xmlns:a16="http://schemas.microsoft.com/office/drawing/2014/main" id="{E5B20286-45DC-4BE2-9D1B-386CB635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4" name="Picture 163">
          <a:extLst>
            <a:ext uri="{FF2B5EF4-FFF2-40B4-BE49-F238E27FC236}">
              <a16:creationId xmlns:a16="http://schemas.microsoft.com/office/drawing/2014/main" id="{E2BF0FFB-E686-4962-B4C3-0242639FE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5" name="Picture 164">
          <a:extLst>
            <a:ext uri="{FF2B5EF4-FFF2-40B4-BE49-F238E27FC236}">
              <a16:creationId xmlns:a16="http://schemas.microsoft.com/office/drawing/2014/main" id="{1D55F1B2-27BB-4716-BE5A-D9B38B312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6" name="Picture 165">
          <a:extLst>
            <a:ext uri="{FF2B5EF4-FFF2-40B4-BE49-F238E27FC236}">
              <a16:creationId xmlns:a16="http://schemas.microsoft.com/office/drawing/2014/main" id="{D800C8AB-D0E6-4944-B62F-C5BFE57F9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7" name="Picture 166">
          <a:extLst>
            <a:ext uri="{FF2B5EF4-FFF2-40B4-BE49-F238E27FC236}">
              <a16:creationId xmlns:a16="http://schemas.microsoft.com/office/drawing/2014/main" id="{C6F79B4E-93BB-4865-A764-1A3AEB696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8" name="Picture 167">
          <a:extLst>
            <a:ext uri="{FF2B5EF4-FFF2-40B4-BE49-F238E27FC236}">
              <a16:creationId xmlns:a16="http://schemas.microsoft.com/office/drawing/2014/main" id="{C701E0A8-E454-4A4A-B34A-592BD4D2C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9" name="Picture 168">
          <a:extLst>
            <a:ext uri="{FF2B5EF4-FFF2-40B4-BE49-F238E27FC236}">
              <a16:creationId xmlns:a16="http://schemas.microsoft.com/office/drawing/2014/main" id="{98251D5A-46F4-484A-9285-4C78B55B8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0" name="Picture 169">
          <a:extLst>
            <a:ext uri="{FF2B5EF4-FFF2-40B4-BE49-F238E27FC236}">
              <a16:creationId xmlns:a16="http://schemas.microsoft.com/office/drawing/2014/main" id="{7C71BBCA-7075-4B5C-BD03-6C3AC19A9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1" name="Picture 170">
          <a:extLst>
            <a:ext uri="{FF2B5EF4-FFF2-40B4-BE49-F238E27FC236}">
              <a16:creationId xmlns:a16="http://schemas.microsoft.com/office/drawing/2014/main" id="{08A52121-8663-4197-8665-DB87F9E4E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2" name="Picture 171">
          <a:extLst>
            <a:ext uri="{FF2B5EF4-FFF2-40B4-BE49-F238E27FC236}">
              <a16:creationId xmlns:a16="http://schemas.microsoft.com/office/drawing/2014/main" id="{EBE6CFDB-37A4-425D-B3A3-1FBA21844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3" name="Picture 172">
          <a:extLst>
            <a:ext uri="{FF2B5EF4-FFF2-40B4-BE49-F238E27FC236}">
              <a16:creationId xmlns:a16="http://schemas.microsoft.com/office/drawing/2014/main" id="{6797AB02-B05A-4082-A1C5-FF64217B5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4" name="Picture 173">
          <a:extLst>
            <a:ext uri="{FF2B5EF4-FFF2-40B4-BE49-F238E27FC236}">
              <a16:creationId xmlns:a16="http://schemas.microsoft.com/office/drawing/2014/main" id="{7EA13BBE-98BF-4E2F-9670-1F2DFCAAC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5" name="Picture 174">
          <a:extLst>
            <a:ext uri="{FF2B5EF4-FFF2-40B4-BE49-F238E27FC236}">
              <a16:creationId xmlns:a16="http://schemas.microsoft.com/office/drawing/2014/main" id="{BC8B9C93-F36F-4C3D-9D3B-55E840EC9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6" name="Picture 175">
          <a:extLst>
            <a:ext uri="{FF2B5EF4-FFF2-40B4-BE49-F238E27FC236}">
              <a16:creationId xmlns:a16="http://schemas.microsoft.com/office/drawing/2014/main" id="{CD337111-FA68-4C36-98F3-C57411D0E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7" name="Picture 176">
          <a:extLst>
            <a:ext uri="{FF2B5EF4-FFF2-40B4-BE49-F238E27FC236}">
              <a16:creationId xmlns:a16="http://schemas.microsoft.com/office/drawing/2014/main" id="{531B2A28-1CB0-4BE3-95A2-D25FCA996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8" name="Picture 177">
          <a:extLst>
            <a:ext uri="{FF2B5EF4-FFF2-40B4-BE49-F238E27FC236}">
              <a16:creationId xmlns:a16="http://schemas.microsoft.com/office/drawing/2014/main" id="{C3D6BA73-532B-421A-8787-8D2636B03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9" name="Picture 178">
          <a:extLst>
            <a:ext uri="{FF2B5EF4-FFF2-40B4-BE49-F238E27FC236}">
              <a16:creationId xmlns:a16="http://schemas.microsoft.com/office/drawing/2014/main" id="{4A4965F9-928F-4071-AF3A-E4F26B783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0" name="Picture 179">
          <a:extLst>
            <a:ext uri="{FF2B5EF4-FFF2-40B4-BE49-F238E27FC236}">
              <a16:creationId xmlns:a16="http://schemas.microsoft.com/office/drawing/2014/main" id="{207F240D-C467-428A-A891-BF46DEE47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1" name="Picture 180">
          <a:extLst>
            <a:ext uri="{FF2B5EF4-FFF2-40B4-BE49-F238E27FC236}">
              <a16:creationId xmlns:a16="http://schemas.microsoft.com/office/drawing/2014/main" id="{4FBF9F77-55AC-447F-B64A-BC861F34E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2" name="Picture 181">
          <a:extLst>
            <a:ext uri="{FF2B5EF4-FFF2-40B4-BE49-F238E27FC236}">
              <a16:creationId xmlns:a16="http://schemas.microsoft.com/office/drawing/2014/main" id="{8CAA349A-C182-4C76-B510-2BE078B6A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3" name="Picture 182">
          <a:extLst>
            <a:ext uri="{FF2B5EF4-FFF2-40B4-BE49-F238E27FC236}">
              <a16:creationId xmlns:a16="http://schemas.microsoft.com/office/drawing/2014/main" id="{19FD4B56-E1DF-4A67-8A81-C4B82FBBC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4" name="Picture 183">
          <a:extLst>
            <a:ext uri="{FF2B5EF4-FFF2-40B4-BE49-F238E27FC236}">
              <a16:creationId xmlns:a16="http://schemas.microsoft.com/office/drawing/2014/main" id="{F5796D1C-C97E-43AC-9F68-5035ED463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5" name="Picture 184">
          <a:extLst>
            <a:ext uri="{FF2B5EF4-FFF2-40B4-BE49-F238E27FC236}">
              <a16:creationId xmlns:a16="http://schemas.microsoft.com/office/drawing/2014/main" id="{A4D63C02-4F49-4EC1-8E20-5D39F77A2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6" name="Picture 185">
          <a:extLst>
            <a:ext uri="{FF2B5EF4-FFF2-40B4-BE49-F238E27FC236}">
              <a16:creationId xmlns:a16="http://schemas.microsoft.com/office/drawing/2014/main" id="{151021DA-56C7-4A3B-94EC-D11A641E7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7" name="Picture 186">
          <a:extLst>
            <a:ext uri="{FF2B5EF4-FFF2-40B4-BE49-F238E27FC236}">
              <a16:creationId xmlns:a16="http://schemas.microsoft.com/office/drawing/2014/main" id="{463DEE4C-7433-4097-9DF3-CA1F7E3D9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8" name="Picture 187">
          <a:extLst>
            <a:ext uri="{FF2B5EF4-FFF2-40B4-BE49-F238E27FC236}">
              <a16:creationId xmlns:a16="http://schemas.microsoft.com/office/drawing/2014/main" id="{DC038F49-AE47-4EDB-86E0-6F6D369D0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9" name="Picture 188">
          <a:extLst>
            <a:ext uri="{FF2B5EF4-FFF2-40B4-BE49-F238E27FC236}">
              <a16:creationId xmlns:a16="http://schemas.microsoft.com/office/drawing/2014/main" id="{30B0C3CF-7C35-499E-8303-E3B00BF39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0" name="Picture 189">
          <a:extLst>
            <a:ext uri="{FF2B5EF4-FFF2-40B4-BE49-F238E27FC236}">
              <a16:creationId xmlns:a16="http://schemas.microsoft.com/office/drawing/2014/main" id="{97596609-CC04-4A4C-9055-432F4EAA7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1" name="Picture 190">
          <a:extLst>
            <a:ext uri="{FF2B5EF4-FFF2-40B4-BE49-F238E27FC236}">
              <a16:creationId xmlns:a16="http://schemas.microsoft.com/office/drawing/2014/main" id="{797061F7-BD0D-4D89-90BF-80510C96B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2" name="Picture 191">
          <a:extLst>
            <a:ext uri="{FF2B5EF4-FFF2-40B4-BE49-F238E27FC236}">
              <a16:creationId xmlns:a16="http://schemas.microsoft.com/office/drawing/2014/main" id="{B0D6AB00-0AAB-4ACD-BA33-6617004A9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3" name="Picture 192">
          <a:extLst>
            <a:ext uri="{FF2B5EF4-FFF2-40B4-BE49-F238E27FC236}">
              <a16:creationId xmlns:a16="http://schemas.microsoft.com/office/drawing/2014/main" id="{6A469B7D-AA9D-4007-8B58-D7A66E596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4" name="Picture 193">
          <a:extLst>
            <a:ext uri="{FF2B5EF4-FFF2-40B4-BE49-F238E27FC236}">
              <a16:creationId xmlns:a16="http://schemas.microsoft.com/office/drawing/2014/main" id="{F6DE7CC5-CC75-4129-8CA2-F6173A72A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5" name="Picture 194">
          <a:extLst>
            <a:ext uri="{FF2B5EF4-FFF2-40B4-BE49-F238E27FC236}">
              <a16:creationId xmlns:a16="http://schemas.microsoft.com/office/drawing/2014/main" id="{49DA96A2-4590-469F-B1C4-A75D41173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6" name="Picture 195">
          <a:extLst>
            <a:ext uri="{FF2B5EF4-FFF2-40B4-BE49-F238E27FC236}">
              <a16:creationId xmlns:a16="http://schemas.microsoft.com/office/drawing/2014/main" id="{6BE770F6-B7AF-4FBE-9548-821DEB387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7" name="Picture 196">
          <a:extLst>
            <a:ext uri="{FF2B5EF4-FFF2-40B4-BE49-F238E27FC236}">
              <a16:creationId xmlns:a16="http://schemas.microsoft.com/office/drawing/2014/main" id="{DD198AFB-9DA5-4CBA-AA08-36AD1EA8F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8" name="Picture 197">
          <a:extLst>
            <a:ext uri="{FF2B5EF4-FFF2-40B4-BE49-F238E27FC236}">
              <a16:creationId xmlns:a16="http://schemas.microsoft.com/office/drawing/2014/main" id="{BAE95D31-2E44-4DDE-9028-C09DA0B56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9" name="Picture 198">
          <a:extLst>
            <a:ext uri="{FF2B5EF4-FFF2-40B4-BE49-F238E27FC236}">
              <a16:creationId xmlns:a16="http://schemas.microsoft.com/office/drawing/2014/main" id="{378774D5-99C5-4997-B9E6-26CD37BDE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0" name="Picture 199">
          <a:extLst>
            <a:ext uri="{FF2B5EF4-FFF2-40B4-BE49-F238E27FC236}">
              <a16:creationId xmlns:a16="http://schemas.microsoft.com/office/drawing/2014/main" id="{926A7DE6-8E78-4E43-B77F-BBD6C032F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1" name="Picture 200">
          <a:extLst>
            <a:ext uri="{FF2B5EF4-FFF2-40B4-BE49-F238E27FC236}">
              <a16:creationId xmlns:a16="http://schemas.microsoft.com/office/drawing/2014/main" id="{6A86365D-7147-43C7-B03C-40469B610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2" name="Picture 201">
          <a:extLst>
            <a:ext uri="{FF2B5EF4-FFF2-40B4-BE49-F238E27FC236}">
              <a16:creationId xmlns:a16="http://schemas.microsoft.com/office/drawing/2014/main" id="{C9F2F7CD-3C65-4E80-8D59-E66091E77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3" name="Picture 202">
          <a:extLst>
            <a:ext uri="{FF2B5EF4-FFF2-40B4-BE49-F238E27FC236}">
              <a16:creationId xmlns:a16="http://schemas.microsoft.com/office/drawing/2014/main" id="{2E42B1FD-665C-4176-A3C5-DB97D5E74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4" name="Picture 203">
          <a:extLst>
            <a:ext uri="{FF2B5EF4-FFF2-40B4-BE49-F238E27FC236}">
              <a16:creationId xmlns:a16="http://schemas.microsoft.com/office/drawing/2014/main" id="{8285C58C-6938-4345-A674-FFBDE92AA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5" name="Picture 204">
          <a:extLst>
            <a:ext uri="{FF2B5EF4-FFF2-40B4-BE49-F238E27FC236}">
              <a16:creationId xmlns:a16="http://schemas.microsoft.com/office/drawing/2014/main" id="{B5224617-C13A-4257-821D-A9B4F20F2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6" name="Picture 205">
          <a:extLst>
            <a:ext uri="{FF2B5EF4-FFF2-40B4-BE49-F238E27FC236}">
              <a16:creationId xmlns:a16="http://schemas.microsoft.com/office/drawing/2014/main" id="{8C2D2E76-62FF-46FF-BB72-36372812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7" name="Picture 206">
          <a:extLst>
            <a:ext uri="{FF2B5EF4-FFF2-40B4-BE49-F238E27FC236}">
              <a16:creationId xmlns:a16="http://schemas.microsoft.com/office/drawing/2014/main" id="{D0CF2B3A-BEBD-4948-B477-271B110DB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8" name="Picture 207">
          <a:extLst>
            <a:ext uri="{FF2B5EF4-FFF2-40B4-BE49-F238E27FC236}">
              <a16:creationId xmlns:a16="http://schemas.microsoft.com/office/drawing/2014/main" id="{9B0D4D2E-D8C2-48D5-A938-5304252EF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9" name="Picture 208">
          <a:extLst>
            <a:ext uri="{FF2B5EF4-FFF2-40B4-BE49-F238E27FC236}">
              <a16:creationId xmlns:a16="http://schemas.microsoft.com/office/drawing/2014/main" id="{32BD8E08-CB67-41AB-AC81-178D681F3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0" name="Picture 209">
          <a:extLst>
            <a:ext uri="{FF2B5EF4-FFF2-40B4-BE49-F238E27FC236}">
              <a16:creationId xmlns:a16="http://schemas.microsoft.com/office/drawing/2014/main" id="{86185D24-B158-4D3F-AE78-DC91A3E67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1" name="Picture 210">
          <a:extLst>
            <a:ext uri="{FF2B5EF4-FFF2-40B4-BE49-F238E27FC236}">
              <a16:creationId xmlns:a16="http://schemas.microsoft.com/office/drawing/2014/main" id="{B2A84C7B-EBF9-4B63-A442-B31A45CD2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2" name="Picture 211">
          <a:extLst>
            <a:ext uri="{FF2B5EF4-FFF2-40B4-BE49-F238E27FC236}">
              <a16:creationId xmlns:a16="http://schemas.microsoft.com/office/drawing/2014/main" id="{693A8462-0EDE-4D36-880D-9484D98AA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3" name="Picture 212">
          <a:extLst>
            <a:ext uri="{FF2B5EF4-FFF2-40B4-BE49-F238E27FC236}">
              <a16:creationId xmlns:a16="http://schemas.microsoft.com/office/drawing/2014/main" id="{EA734F62-2168-4BF2-99E8-EA26852AD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4" name="Picture 213">
          <a:extLst>
            <a:ext uri="{FF2B5EF4-FFF2-40B4-BE49-F238E27FC236}">
              <a16:creationId xmlns:a16="http://schemas.microsoft.com/office/drawing/2014/main" id="{DFE75A14-4999-48D0-9451-69CD81EA0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5" name="Picture 214">
          <a:extLst>
            <a:ext uri="{FF2B5EF4-FFF2-40B4-BE49-F238E27FC236}">
              <a16:creationId xmlns:a16="http://schemas.microsoft.com/office/drawing/2014/main" id="{BE699D1A-315B-4BC4-96A4-DDBAF47F3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6" name="Picture 215">
          <a:extLst>
            <a:ext uri="{FF2B5EF4-FFF2-40B4-BE49-F238E27FC236}">
              <a16:creationId xmlns:a16="http://schemas.microsoft.com/office/drawing/2014/main" id="{FE264439-8D83-49E3-8A37-C5111FB2E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7" name="Picture 216">
          <a:extLst>
            <a:ext uri="{FF2B5EF4-FFF2-40B4-BE49-F238E27FC236}">
              <a16:creationId xmlns:a16="http://schemas.microsoft.com/office/drawing/2014/main" id="{2F0B407C-D290-4235-8287-1108CF282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8" name="Picture 217">
          <a:extLst>
            <a:ext uri="{FF2B5EF4-FFF2-40B4-BE49-F238E27FC236}">
              <a16:creationId xmlns:a16="http://schemas.microsoft.com/office/drawing/2014/main" id="{84C47D22-E3D5-4518-9093-D140CB88E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9" name="Picture 218">
          <a:extLst>
            <a:ext uri="{FF2B5EF4-FFF2-40B4-BE49-F238E27FC236}">
              <a16:creationId xmlns:a16="http://schemas.microsoft.com/office/drawing/2014/main" id="{2A4044F1-567F-40A2-B69E-459743DC8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0" name="Picture 219">
          <a:extLst>
            <a:ext uri="{FF2B5EF4-FFF2-40B4-BE49-F238E27FC236}">
              <a16:creationId xmlns:a16="http://schemas.microsoft.com/office/drawing/2014/main" id="{1470AEB5-A568-4A35-A329-A11D5EE90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1" name="Picture 220">
          <a:extLst>
            <a:ext uri="{FF2B5EF4-FFF2-40B4-BE49-F238E27FC236}">
              <a16:creationId xmlns:a16="http://schemas.microsoft.com/office/drawing/2014/main" id="{57B8B9F1-F78B-4402-BA6F-4C56C994E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2" name="Picture 221">
          <a:extLst>
            <a:ext uri="{FF2B5EF4-FFF2-40B4-BE49-F238E27FC236}">
              <a16:creationId xmlns:a16="http://schemas.microsoft.com/office/drawing/2014/main" id="{905FBEE0-7DE4-43F0-91A2-E9971A076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3" name="Picture 222">
          <a:extLst>
            <a:ext uri="{FF2B5EF4-FFF2-40B4-BE49-F238E27FC236}">
              <a16:creationId xmlns:a16="http://schemas.microsoft.com/office/drawing/2014/main" id="{EA08C786-A628-4120-977D-627D26D79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4" name="Picture 223">
          <a:extLst>
            <a:ext uri="{FF2B5EF4-FFF2-40B4-BE49-F238E27FC236}">
              <a16:creationId xmlns:a16="http://schemas.microsoft.com/office/drawing/2014/main" id="{B2E6EC98-3FD8-41A4-ADDA-A44C16575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5" name="Picture 224">
          <a:extLst>
            <a:ext uri="{FF2B5EF4-FFF2-40B4-BE49-F238E27FC236}">
              <a16:creationId xmlns:a16="http://schemas.microsoft.com/office/drawing/2014/main" id="{D2CDF8C5-B350-405B-9465-347AE21DB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26" name="Picture 225">
          <a:extLst>
            <a:ext uri="{FF2B5EF4-FFF2-40B4-BE49-F238E27FC236}">
              <a16:creationId xmlns:a16="http://schemas.microsoft.com/office/drawing/2014/main" id="{1F23F6F0-33FB-438A-8723-F9DA011B5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27" name="Picture 226">
          <a:extLst>
            <a:ext uri="{FF2B5EF4-FFF2-40B4-BE49-F238E27FC236}">
              <a16:creationId xmlns:a16="http://schemas.microsoft.com/office/drawing/2014/main" id="{7BD5600A-73A2-4E78-91B3-8EEF3DCE3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28" name="Picture 227">
          <a:extLst>
            <a:ext uri="{FF2B5EF4-FFF2-40B4-BE49-F238E27FC236}">
              <a16:creationId xmlns:a16="http://schemas.microsoft.com/office/drawing/2014/main" id="{B0384815-5C59-4812-8226-4F73E0F32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29" name="Picture 228">
          <a:extLst>
            <a:ext uri="{FF2B5EF4-FFF2-40B4-BE49-F238E27FC236}">
              <a16:creationId xmlns:a16="http://schemas.microsoft.com/office/drawing/2014/main" id="{3D59AEE8-C58C-4D02-9DD7-435913ACF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0" name="Picture 229">
          <a:extLst>
            <a:ext uri="{FF2B5EF4-FFF2-40B4-BE49-F238E27FC236}">
              <a16:creationId xmlns:a16="http://schemas.microsoft.com/office/drawing/2014/main" id="{8B4700F1-8FC4-499C-B8E4-D81730722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1" name="Picture 230">
          <a:extLst>
            <a:ext uri="{FF2B5EF4-FFF2-40B4-BE49-F238E27FC236}">
              <a16:creationId xmlns:a16="http://schemas.microsoft.com/office/drawing/2014/main" id="{566A375E-67B4-426E-BC13-BF48E0FF7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2" name="Picture 231">
          <a:extLst>
            <a:ext uri="{FF2B5EF4-FFF2-40B4-BE49-F238E27FC236}">
              <a16:creationId xmlns:a16="http://schemas.microsoft.com/office/drawing/2014/main" id="{496197B3-B458-436C-AA8D-CCA8860C7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3" name="Picture 232">
          <a:extLst>
            <a:ext uri="{FF2B5EF4-FFF2-40B4-BE49-F238E27FC236}">
              <a16:creationId xmlns:a16="http://schemas.microsoft.com/office/drawing/2014/main" id="{30B2CFF9-88AE-490D-9DDA-D82BFADA4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4" name="Picture 233">
          <a:extLst>
            <a:ext uri="{FF2B5EF4-FFF2-40B4-BE49-F238E27FC236}">
              <a16:creationId xmlns:a16="http://schemas.microsoft.com/office/drawing/2014/main" id="{6472CAF0-7E54-4FE4-853C-E860C1BF9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5" name="Picture 234">
          <a:extLst>
            <a:ext uri="{FF2B5EF4-FFF2-40B4-BE49-F238E27FC236}">
              <a16:creationId xmlns:a16="http://schemas.microsoft.com/office/drawing/2014/main" id="{42FBBE6C-53DF-461D-A530-E31D38AFF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6" name="Picture 235">
          <a:extLst>
            <a:ext uri="{FF2B5EF4-FFF2-40B4-BE49-F238E27FC236}">
              <a16:creationId xmlns:a16="http://schemas.microsoft.com/office/drawing/2014/main" id="{758327CF-3D2E-43A9-9B2F-F87D7A30F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7" name="Picture 236">
          <a:extLst>
            <a:ext uri="{FF2B5EF4-FFF2-40B4-BE49-F238E27FC236}">
              <a16:creationId xmlns:a16="http://schemas.microsoft.com/office/drawing/2014/main" id="{8327E3A9-A1DB-45BF-AEB0-34ED04178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8" name="Picture 237">
          <a:extLst>
            <a:ext uri="{FF2B5EF4-FFF2-40B4-BE49-F238E27FC236}">
              <a16:creationId xmlns:a16="http://schemas.microsoft.com/office/drawing/2014/main" id="{0A0E042E-E3C8-4B27-B750-7490E58CF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9" name="Picture 238">
          <a:extLst>
            <a:ext uri="{FF2B5EF4-FFF2-40B4-BE49-F238E27FC236}">
              <a16:creationId xmlns:a16="http://schemas.microsoft.com/office/drawing/2014/main" id="{8470766D-A6FE-4E5D-8620-A5C5D6092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0" name="Picture 239">
          <a:extLst>
            <a:ext uri="{FF2B5EF4-FFF2-40B4-BE49-F238E27FC236}">
              <a16:creationId xmlns:a16="http://schemas.microsoft.com/office/drawing/2014/main" id="{272EE829-6A61-4514-803B-634958B29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1" name="Picture 240">
          <a:extLst>
            <a:ext uri="{FF2B5EF4-FFF2-40B4-BE49-F238E27FC236}">
              <a16:creationId xmlns:a16="http://schemas.microsoft.com/office/drawing/2014/main" id="{2EF73B86-6AF1-4573-A03B-5EBA23817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2" name="Picture 241">
          <a:extLst>
            <a:ext uri="{FF2B5EF4-FFF2-40B4-BE49-F238E27FC236}">
              <a16:creationId xmlns:a16="http://schemas.microsoft.com/office/drawing/2014/main" id="{579E4FC3-FDF9-4EEF-BE8A-52BCA4B37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3" name="Picture 242">
          <a:extLst>
            <a:ext uri="{FF2B5EF4-FFF2-40B4-BE49-F238E27FC236}">
              <a16:creationId xmlns:a16="http://schemas.microsoft.com/office/drawing/2014/main" id="{22C03E8D-66BC-4CF3-BDE6-ABA4A44CD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4" name="Picture 243">
          <a:extLst>
            <a:ext uri="{FF2B5EF4-FFF2-40B4-BE49-F238E27FC236}">
              <a16:creationId xmlns:a16="http://schemas.microsoft.com/office/drawing/2014/main" id="{5A5CED41-7CFE-451E-AA23-70CF61EA6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5" name="Picture 244">
          <a:extLst>
            <a:ext uri="{FF2B5EF4-FFF2-40B4-BE49-F238E27FC236}">
              <a16:creationId xmlns:a16="http://schemas.microsoft.com/office/drawing/2014/main" id="{4E0C5C39-553D-42D5-9633-1D2D0060C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6" name="Picture 245">
          <a:extLst>
            <a:ext uri="{FF2B5EF4-FFF2-40B4-BE49-F238E27FC236}">
              <a16:creationId xmlns:a16="http://schemas.microsoft.com/office/drawing/2014/main" id="{A0ABB171-2D77-400E-915F-73676F209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7" name="Picture 246">
          <a:extLst>
            <a:ext uri="{FF2B5EF4-FFF2-40B4-BE49-F238E27FC236}">
              <a16:creationId xmlns:a16="http://schemas.microsoft.com/office/drawing/2014/main" id="{7DD3A8D6-E5FF-4782-B7F9-13A3B2CA2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8" name="Picture 247">
          <a:extLst>
            <a:ext uri="{FF2B5EF4-FFF2-40B4-BE49-F238E27FC236}">
              <a16:creationId xmlns:a16="http://schemas.microsoft.com/office/drawing/2014/main" id="{0C343E16-BA07-4FDF-BF86-76E39885C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9" name="Picture 248">
          <a:extLst>
            <a:ext uri="{FF2B5EF4-FFF2-40B4-BE49-F238E27FC236}">
              <a16:creationId xmlns:a16="http://schemas.microsoft.com/office/drawing/2014/main" id="{6875CFA6-0E96-49DB-B2DD-FE70624E6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0" name="Picture 249">
          <a:extLst>
            <a:ext uri="{FF2B5EF4-FFF2-40B4-BE49-F238E27FC236}">
              <a16:creationId xmlns:a16="http://schemas.microsoft.com/office/drawing/2014/main" id="{325153CC-68E5-41C9-85C7-40CA8918C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1" name="Picture 250">
          <a:extLst>
            <a:ext uri="{FF2B5EF4-FFF2-40B4-BE49-F238E27FC236}">
              <a16:creationId xmlns:a16="http://schemas.microsoft.com/office/drawing/2014/main" id="{F3944636-8939-4C15-B480-01BADD03F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2" name="Picture 251">
          <a:extLst>
            <a:ext uri="{FF2B5EF4-FFF2-40B4-BE49-F238E27FC236}">
              <a16:creationId xmlns:a16="http://schemas.microsoft.com/office/drawing/2014/main" id="{553DEB86-2852-4FA6-B3EA-9CD0AAB3B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3" name="Picture 252">
          <a:extLst>
            <a:ext uri="{FF2B5EF4-FFF2-40B4-BE49-F238E27FC236}">
              <a16:creationId xmlns:a16="http://schemas.microsoft.com/office/drawing/2014/main" id="{622CDF04-F17A-46A5-A8D5-F98AC1C37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4" name="Picture 253">
          <a:extLst>
            <a:ext uri="{FF2B5EF4-FFF2-40B4-BE49-F238E27FC236}">
              <a16:creationId xmlns:a16="http://schemas.microsoft.com/office/drawing/2014/main" id="{0313DC1D-F5CD-4882-9910-EA7ABAAF3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5" name="Picture 254">
          <a:extLst>
            <a:ext uri="{FF2B5EF4-FFF2-40B4-BE49-F238E27FC236}">
              <a16:creationId xmlns:a16="http://schemas.microsoft.com/office/drawing/2014/main" id="{8788862B-DBEF-4632-B488-1DA3C4B29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6" name="Picture 255">
          <a:extLst>
            <a:ext uri="{FF2B5EF4-FFF2-40B4-BE49-F238E27FC236}">
              <a16:creationId xmlns:a16="http://schemas.microsoft.com/office/drawing/2014/main" id="{905867DF-4A33-4914-9A16-3EEE7F6A8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7" name="Picture 256">
          <a:extLst>
            <a:ext uri="{FF2B5EF4-FFF2-40B4-BE49-F238E27FC236}">
              <a16:creationId xmlns:a16="http://schemas.microsoft.com/office/drawing/2014/main" id="{BCF55A7E-B864-46FF-A960-1632217F7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8" name="Picture 257">
          <a:extLst>
            <a:ext uri="{FF2B5EF4-FFF2-40B4-BE49-F238E27FC236}">
              <a16:creationId xmlns:a16="http://schemas.microsoft.com/office/drawing/2014/main" id="{7B61F94C-5100-4937-9D15-385BECF5A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9" name="Picture 258">
          <a:extLst>
            <a:ext uri="{FF2B5EF4-FFF2-40B4-BE49-F238E27FC236}">
              <a16:creationId xmlns:a16="http://schemas.microsoft.com/office/drawing/2014/main" id="{71FFF106-8AEA-4448-9EDF-B4E52504F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0" name="Picture 259">
          <a:extLst>
            <a:ext uri="{FF2B5EF4-FFF2-40B4-BE49-F238E27FC236}">
              <a16:creationId xmlns:a16="http://schemas.microsoft.com/office/drawing/2014/main" id="{9C6691FB-0C92-4230-BCE1-194126E82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1" name="Picture 260">
          <a:extLst>
            <a:ext uri="{FF2B5EF4-FFF2-40B4-BE49-F238E27FC236}">
              <a16:creationId xmlns:a16="http://schemas.microsoft.com/office/drawing/2014/main" id="{2BBCE52B-02DD-4E3A-9F8C-E0B45F923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2" name="Picture 261">
          <a:extLst>
            <a:ext uri="{FF2B5EF4-FFF2-40B4-BE49-F238E27FC236}">
              <a16:creationId xmlns:a16="http://schemas.microsoft.com/office/drawing/2014/main" id="{5468D95B-DB9D-45F8-83EF-24113BBF6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3" name="Picture 262">
          <a:extLst>
            <a:ext uri="{FF2B5EF4-FFF2-40B4-BE49-F238E27FC236}">
              <a16:creationId xmlns:a16="http://schemas.microsoft.com/office/drawing/2014/main" id="{B68ED9E7-CA20-42ED-87D8-21E456165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4" name="Picture 263">
          <a:extLst>
            <a:ext uri="{FF2B5EF4-FFF2-40B4-BE49-F238E27FC236}">
              <a16:creationId xmlns:a16="http://schemas.microsoft.com/office/drawing/2014/main" id="{E7A2B155-E94A-45FA-898A-E5D7F34A3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5" name="Picture 264">
          <a:extLst>
            <a:ext uri="{FF2B5EF4-FFF2-40B4-BE49-F238E27FC236}">
              <a16:creationId xmlns:a16="http://schemas.microsoft.com/office/drawing/2014/main" id="{94B5EC23-8A22-4AD4-99F3-1AA66CF69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6" name="Picture 265">
          <a:extLst>
            <a:ext uri="{FF2B5EF4-FFF2-40B4-BE49-F238E27FC236}">
              <a16:creationId xmlns:a16="http://schemas.microsoft.com/office/drawing/2014/main" id="{13C40F5C-C646-4394-BF80-453FFB029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7" name="Picture 266">
          <a:extLst>
            <a:ext uri="{FF2B5EF4-FFF2-40B4-BE49-F238E27FC236}">
              <a16:creationId xmlns:a16="http://schemas.microsoft.com/office/drawing/2014/main" id="{405D4288-2C58-4FD9-BCDC-D4D205FAC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8" name="Picture 267">
          <a:extLst>
            <a:ext uri="{FF2B5EF4-FFF2-40B4-BE49-F238E27FC236}">
              <a16:creationId xmlns:a16="http://schemas.microsoft.com/office/drawing/2014/main" id="{571DAB8F-A974-4317-AFD8-0C0F46F72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69" name="Picture 268">
          <a:extLst>
            <a:ext uri="{FF2B5EF4-FFF2-40B4-BE49-F238E27FC236}">
              <a16:creationId xmlns:a16="http://schemas.microsoft.com/office/drawing/2014/main" id="{87E28BC3-EA71-4D94-87DD-FCEB88864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0" name="Picture 269">
          <a:extLst>
            <a:ext uri="{FF2B5EF4-FFF2-40B4-BE49-F238E27FC236}">
              <a16:creationId xmlns:a16="http://schemas.microsoft.com/office/drawing/2014/main" id="{15C0F418-4769-4809-9E5A-94DB489AC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1" name="Picture 270">
          <a:extLst>
            <a:ext uri="{FF2B5EF4-FFF2-40B4-BE49-F238E27FC236}">
              <a16:creationId xmlns:a16="http://schemas.microsoft.com/office/drawing/2014/main" id="{7A91136F-9BC2-43D8-B965-9E6A0F02A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2" name="Picture 271">
          <a:extLst>
            <a:ext uri="{FF2B5EF4-FFF2-40B4-BE49-F238E27FC236}">
              <a16:creationId xmlns:a16="http://schemas.microsoft.com/office/drawing/2014/main" id="{EE14713B-6C87-4F31-BAA6-72CD37B81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3" name="Picture 272">
          <a:extLst>
            <a:ext uri="{FF2B5EF4-FFF2-40B4-BE49-F238E27FC236}">
              <a16:creationId xmlns:a16="http://schemas.microsoft.com/office/drawing/2014/main" id="{DB773724-1344-417B-BE57-F887C8308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4" name="Picture 273">
          <a:extLst>
            <a:ext uri="{FF2B5EF4-FFF2-40B4-BE49-F238E27FC236}">
              <a16:creationId xmlns:a16="http://schemas.microsoft.com/office/drawing/2014/main" id="{1289A6F2-A84B-4449-B153-8B047C687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5" name="Picture 274">
          <a:extLst>
            <a:ext uri="{FF2B5EF4-FFF2-40B4-BE49-F238E27FC236}">
              <a16:creationId xmlns:a16="http://schemas.microsoft.com/office/drawing/2014/main" id="{4DFAA019-A733-4193-9A01-728C2CF9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6" name="Picture 275">
          <a:extLst>
            <a:ext uri="{FF2B5EF4-FFF2-40B4-BE49-F238E27FC236}">
              <a16:creationId xmlns:a16="http://schemas.microsoft.com/office/drawing/2014/main" id="{0EBA1045-2676-44F0-90B3-FEA8138A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7" name="Picture 276">
          <a:extLst>
            <a:ext uri="{FF2B5EF4-FFF2-40B4-BE49-F238E27FC236}">
              <a16:creationId xmlns:a16="http://schemas.microsoft.com/office/drawing/2014/main" id="{6B4D3D49-7798-4EE9-AFD7-D6021C3FC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8" name="Picture 277">
          <a:extLst>
            <a:ext uri="{FF2B5EF4-FFF2-40B4-BE49-F238E27FC236}">
              <a16:creationId xmlns:a16="http://schemas.microsoft.com/office/drawing/2014/main" id="{4FD9321C-5AB5-4CA0-8EAA-D3370DCA0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9" name="Picture 278">
          <a:extLst>
            <a:ext uri="{FF2B5EF4-FFF2-40B4-BE49-F238E27FC236}">
              <a16:creationId xmlns:a16="http://schemas.microsoft.com/office/drawing/2014/main" id="{91A848BF-2539-487B-B46B-B4D091E92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0" name="Picture 279">
          <a:extLst>
            <a:ext uri="{FF2B5EF4-FFF2-40B4-BE49-F238E27FC236}">
              <a16:creationId xmlns:a16="http://schemas.microsoft.com/office/drawing/2014/main" id="{8A65950B-D1C9-4241-ACF0-8258B2D1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1" name="Picture 280">
          <a:extLst>
            <a:ext uri="{FF2B5EF4-FFF2-40B4-BE49-F238E27FC236}">
              <a16:creationId xmlns:a16="http://schemas.microsoft.com/office/drawing/2014/main" id="{A09F1254-B37B-4565-85A5-58AD3EB1E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2" name="Picture 281">
          <a:extLst>
            <a:ext uri="{FF2B5EF4-FFF2-40B4-BE49-F238E27FC236}">
              <a16:creationId xmlns:a16="http://schemas.microsoft.com/office/drawing/2014/main" id="{87ACBD4E-8391-4724-96C2-8DB6E838D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3" name="Picture 282">
          <a:extLst>
            <a:ext uri="{FF2B5EF4-FFF2-40B4-BE49-F238E27FC236}">
              <a16:creationId xmlns:a16="http://schemas.microsoft.com/office/drawing/2014/main" id="{8A5B3B32-14F7-4953-8AF6-98C939647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4" name="Picture 283">
          <a:extLst>
            <a:ext uri="{FF2B5EF4-FFF2-40B4-BE49-F238E27FC236}">
              <a16:creationId xmlns:a16="http://schemas.microsoft.com/office/drawing/2014/main" id="{0F1F6766-88C0-43DA-BE21-4B14A078A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5" name="Picture 284">
          <a:extLst>
            <a:ext uri="{FF2B5EF4-FFF2-40B4-BE49-F238E27FC236}">
              <a16:creationId xmlns:a16="http://schemas.microsoft.com/office/drawing/2014/main" id="{E4372D84-F227-4C68-BCE2-49A42B98E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6" name="Picture 285">
          <a:extLst>
            <a:ext uri="{FF2B5EF4-FFF2-40B4-BE49-F238E27FC236}">
              <a16:creationId xmlns:a16="http://schemas.microsoft.com/office/drawing/2014/main" id="{3537152B-5D77-4AD2-B3FD-B5CC019F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7" name="Picture 286">
          <a:extLst>
            <a:ext uri="{FF2B5EF4-FFF2-40B4-BE49-F238E27FC236}">
              <a16:creationId xmlns:a16="http://schemas.microsoft.com/office/drawing/2014/main" id="{82289536-97A5-4BD1-B841-4A9BE3E89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8" name="Picture 287">
          <a:extLst>
            <a:ext uri="{FF2B5EF4-FFF2-40B4-BE49-F238E27FC236}">
              <a16:creationId xmlns:a16="http://schemas.microsoft.com/office/drawing/2014/main" id="{A09EBA79-B370-4BD0-AC9C-8D3873A41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9" name="Picture 288">
          <a:extLst>
            <a:ext uri="{FF2B5EF4-FFF2-40B4-BE49-F238E27FC236}">
              <a16:creationId xmlns:a16="http://schemas.microsoft.com/office/drawing/2014/main" id="{43DC2895-A25F-48F0-8B1D-0D7AB3D60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0" name="Picture 289">
          <a:extLst>
            <a:ext uri="{FF2B5EF4-FFF2-40B4-BE49-F238E27FC236}">
              <a16:creationId xmlns:a16="http://schemas.microsoft.com/office/drawing/2014/main" id="{F3293BAF-F1B8-45A4-81AB-B8290B9D9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1" name="Picture 290">
          <a:extLst>
            <a:ext uri="{FF2B5EF4-FFF2-40B4-BE49-F238E27FC236}">
              <a16:creationId xmlns:a16="http://schemas.microsoft.com/office/drawing/2014/main" id="{413642F0-0A2C-4CD2-8D8C-6C5726896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2" name="Picture 291">
          <a:extLst>
            <a:ext uri="{FF2B5EF4-FFF2-40B4-BE49-F238E27FC236}">
              <a16:creationId xmlns:a16="http://schemas.microsoft.com/office/drawing/2014/main" id="{1C536949-0091-4EDD-81D3-FED970137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3" name="Picture 292">
          <a:extLst>
            <a:ext uri="{FF2B5EF4-FFF2-40B4-BE49-F238E27FC236}">
              <a16:creationId xmlns:a16="http://schemas.microsoft.com/office/drawing/2014/main" id="{3F64C25B-4548-41F6-A68F-F2D24BCB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4" name="Picture 293">
          <a:extLst>
            <a:ext uri="{FF2B5EF4-FFF2-40B4-BE49-F238E27FC236}">
              <a16:creationId xmlns:a16="http://schemas.microsoft.com/office/drawing/2014/main" id="{96C1B4BF-47B8-4103-B66C-A464C79E3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5" name="Picture 294">
          <a:extLst>
            <a:ext uri="{FF2B5EF4-FFF2-40B4-BE49-F238E27FC236}">
              <a16:creationId xmlns:a16="http://schemas.microsoft.com/office/drawing/2014/main" id="{C41B8B3A-00F8-4BA2-8955-B97507CD0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6" name="Picture 295">
          <a:extLst>
            <a:ext uri="{FF2B5EF4-FFF2-40B4-BE49-F238E27FC236}">
              <a16:creationId xmlns:a16="http://schemas.microsoft.com/office/drawing/2014/main" id="{1861362E-0B94-48BC-9D5A-9847DC45A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7" name="Picture 296">
          <a:extLst>
            <a:ext uri="{FF2B5EF4-FFF2-40B4-BE49-F238E27FC236}">
              <a16:creationId xmlns:a16="http://schemas.microsoft.com/office/drawing/2014/main" id="{6536D338-1797-419E-9DF8-D24D46DDA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8" name="Picture 297">
          <a:extLst>
            <a:ext uri="{FF2B5EF4-FFF2-40B4-BE49-F238E27FC236}">
              <a16:creationId xmlns:a16="http://schemas.microsoft.com/office/drawing/2014/main" id="{3791DFF2-5EB3-4600-8017-A577C1A45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9" name="Picture 298">
          <a:extLst>
            <a:ext uri="{FF2B5EF4-FFF2-40B4-BE49-F238E27FC236}">
              <a16:creationId xmlns:a16="http://schemas.microsoft.com/office/drawing/2014/main" id="{C3C60FA3-F37E-42ED-B873-651BF514D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0" name="Picture 299">
          <a:extLst>
            <a:ext uri="{FF2B5EF4-FFF2-40B4-BE49-F238E27FC236}">
              <a16:creationId xmlns:a16="http://schemas.microsoft.com/office/drawing/2014/main" id="{76882ECF-6163-43F6-9194-D08B872F7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1" name="Picture 300">
          <a:extLst>
            <a:ext uri="{FF2B5EF4-FFF2-40B4-BE49-F238E27FC236}">
              <a16:creationId xmlns:a16="http://schemas.microsoft.com/office/drawing/2014/main" id="{55667CC3-4DFB-495A-8C8B-077F2442A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2" name="Picture 301">
          <a:extLst>
            <a:ext uri="{FF2B5EF4-FFF2-40B4-BE49-F238E27FC236}">
              <a16:creationId xmlns:a16="http://schemas.microsoft.com/office/drawing/2014/main" id="{B10E34E3-8254-4664-B97D-0154B45F8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3" name="Picture 302">
          <a:extLst>
            <a:ext uri="{FF2B5EF4-FFF2-40B4-BE49-F238E27FC236}">
              <a16:creationId xmlns:a16="http://schemas.microsoft.com/office/drawing/2014/main" id="{61A74F57-7326-4FA3-98A8-4038497FD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4" name="Picture 303">
          <a:extLst>
            <a:ext uri="{FF2B5EF4-FFF2-40B4-BE49-F238E27FC236}">
              <a16:creationId xmlns:a16="http://schemas.microsoft.com/office/drawing/2014/main" id="{2CF47832-9717-47D2-BEAE-FA35AAAAA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5" name="Picture 304">
          <a:extLst>
            <a:ext uri="{FF2B5EF4-FFF2-40B4-BE49-F238E27FC236}">
              <a16:creationId xmlns:a16="http://schemas.microsoft.com/office/drawing/2014/main" id="{DAC210D9-5EA9-4E9D-9D9F-DF77A680A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6" name="Picture 305">
          <a:extLst>
            <a:ext uri="{FF2B5EF4-FFF2-40B4-BE49-F238E27FC236}">
              <a16:creationId xmlns:a16="http://schemas.microsoft.com/office/drawing/2014/main" id="{5017C5DB-EE62-4960-AD3B-D8E4CDFE2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7" name="Picture 306">
          <a:extLst>
            <a:ext uri="{FF2B5EF4-FFF2-40B4-BE49-F238E27FC236}">
              <a16:creationId xmlns:a16="http://schemas.microsoft.com/office/drawing/2014/main" id="{1EA00DBF-D78A-4399-AF6C-FA943C500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8" name="Picture 307">
          <a:extLst>
            <a:ext uri="{FF2B5EF4-FFF2-40B4-BE49-F238E27FC236}">
              <a16:creationId xmlns:a16="http://schemas.microsoft.com/office/drawing/2014/main" id="{DBAB24E2-35E6-4AC2-BB24-6B90BEDFE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9" name="Picture 308">
          <a:extLst>
            <a:ext uri="{FF2B5EF4-FFF2-40B4-BE49-F238E27FC236}">
              <a16:creationId xmlns:a16="http://schemas.microsoft.com/office/drawing/2014/main" id="{23C3C1AD-7728-4D94-A31F-C7F3B2E0F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10" name="Picture 309">
          <a:extLst>
            <a:ext uri="{FF2B5EF4-FFF2-40B4-BE49-F238E27FC236}">
              <a16:creationId xmlns:a16="http://schemas.microsoft.com/office/drawing/2014/main" id="{0DCED819-B058-4B37-BE06-EDB7D1D74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11" name="Picture 310">
          <a:extLst>
            <a:ext uri="{FF2B5EF4-FFF2-40B4-BE49-F238E27FC236}">
              <a16:creationId xmlns:a16="http://schemas.microsoft.com/office/drawing/2014/main" id="{79EA0052-FA78-4F5C-8789-0EDE121BF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38518928"/>
          <a:ext cx="190158" cy="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107</xdr:row>
      <xdr:rowOff>0</xdr:rowOff>
    </xdr:from>
    <xdr:ext cx="1" cy="19015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3" name="Pictur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4" name="Pictur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8" name="Pictur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0</xdr:rowOff>
    </xdr:from>
    <xdr:ext cx="1" cy="190158"/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6" name="Pictur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7" name="Pictur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107</xdr:row>
      <xdr:rowOff>0</xdr:rowOff>
    </xdr:from>
    <xdr:ext cx="1" cy="190158"/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69" name="Pictur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0" name="Pictur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3" name="Pictur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4" name="Pictur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5" name="Pictur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7" name="Pictur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8" name="Pictur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79" name="Pictur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0" name="Pictur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1" name="Pictur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2" name="Pictur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3" name="Pictur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4" name="Pictur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5" name="Pictur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6" name="Pictur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7" name="Pictur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8" name="Pictur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89" name="Pictur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0" name="Pictur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1" name="Pictur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2" name="Pictur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3" name="Pictur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4" name="Pictur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5" name="Pictur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6" name="Pictur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7" name="Pictur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8" name="Pictur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299" name="Pictur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0" name="Pictur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1" name="Pictur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2" name="Pictur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3" name="Pictur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4" name="Pictur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5" name="Pictur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6" name="Pictur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7" name="Pictur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8" name="Pictur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09" name="Pictur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10" name="Pictur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107</xdr:row>
      <xdr:rowOff>0</xdr:rowOff>
    </xdr:from>
    <xdr:ext cx="1" cy="190158"/>
    <xdr:pic>
      <xdr:nvPicPr>
        <xdr:cNvPr id="311" name="Pictur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enuitemdisplay://ecoresproductdetailsextended/+175+%5B2:113128%5D" TargetMode="External"/><Relationship Id="rId3" Type="http://schemas.openxmlformats.org/officeDocument/2006/relationships/hyperlink" Target="menuitemdisplay://inventitembarcode/+1213+%5B1:8934822201333%5D" TargetMode="External"/><Relationship Id="rId7" Type="http://schemas.openxmlformats.org/officeDocument/2006/relationships/hyperlink" Target="menuitemdisplay://inventitembarcode/+1213+%5B1:8934822201333%5D" TargetMode="External"/><Relationship Id="rId2" Type="http://schemas.openxmlformats.org/officeDocument/2006/relationships/hyperlink" Target="menuitemdisplay://ecoresproductdetailsextended/+175+%5B2:113128%5D" TargetMode="External"/><Relationship Id="rId1" Type="http://schemas.openxmlformats.org/officeDocument/2006/relationships/hyperlink" Target="menuitemdisplay://inventitembarcode/+1213+%5B1:8934822201333%5D" TargetMode="External"/><Relationship Id="rId6" Type="http://schemas.openxmlformats.org/officeDocument/2006/relationships/hyperlink" Target="menuitemdisplay://ecoresproductdetailsextended/+175+%5B2:113128%5D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menuitemdisplay://inventitembarcode/+1213+%5B1:8934822201333%5D" TargetMode="External"/><Relationship Id="rId10" Type="http://schemas.openxmlformats.org/officeDocument/2006/relationships/hyperlink" Target="menuitemdisplay://ecoresproductdetailsextended/+175+%5B2:113128%5D" TargetMode="External"/><Relationship Id="rId4" Type="http://schemas.openxmlformats.org/officeDocument/2006/relationships/hyperlink" Target="menuitemdisplay://ecoresproductdetailsextended/+175+%5B2:113128%5D" TargetMode="External"/><Relationship Id="rId9" Type="http://schemas.openxmlformats.org/officeDocument/2006/relationships/hyperlink" Target="menuitemdisplay://inventitembarcode/+1213+%5B1:8934822201333%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4D254-0514-4A48-83B3-F3DA0B05B7A0}">
  <sheetPr>
    <tabColor rgb="FFC00000"/>
  </sheetPr>
  <dimension ref="A1:Q202"/>
  <sheetViews>
    <sheetView tabSelected="1" topLeftCell="A13" workbookViewId="0">
      <selection activeCell="A17" sqref="A17:G106"/>
    </sheetView>
  </sheetViews>
  <sheetFormatPr defaultColWidth="9.140625" defaultRowHeight="20.25" x14ac:dyDescent="0.3"/>
  <cols>
    <col min="1" max="1" width="5.7109375" style="29" customWidth="1"/>
    <col min="2" max="2" width="58.85546875" style="32" customWidth="1"/>
    <col min="3" max="3" width="16.28515625" style="33" customWidth="1"/>
    <col min="4" max="4" width="11" style="29" customWidth="1"/>
    <col min="5" max="5" width="9" style="29" customWidth="1"/>
    <col min="6" max="6" width="11.28515625" style="29" customWidth="1"/>
    <col min="7" max="7" width="19.85546875" style="64" customWidth="1"/>
    <col min="8" max="8" width="11.5703125" style="29" bestFit="1" customWidth="1"/>
    <col min="9" max="9" width="9.140625" style="29"/>
    <col min="10" max="10" width="10.5703125" style="29" bestFit="1" customWidth="1"/>
    <col min="11" max="11" width="11.5703125" style="29" bestFit="1" customWidth="1"/>
    <col min="12" max="12" width="19.85546875" style="64" hidden="1" customWidth="1"/>
    <col min="13" max="15" width="9.140625" style="29"/>
    <col min="16" max="16" width="16" style="29" bestFit="1" customWidth="1"/>
    <col min="17" max="17" width="13.28515625" style="97" bestFit="1" customWidth="1"/>
    <col min="18" max="16384" width="9.140625" style="29"/>
  </cols>
  <sheetData>
    <row r="1" spans="1:17" x14ac:dyDescent="0.3">
      <c r="G1" s="64" t="s">
        <v>67</v>
      </c>
      <c r="L1" s="64" t="s">
        <v>67</v>
      </c>
      <c r="P1" s="102" t="s">
        <v>84</v>
      </c>
      <c r="Q1" s="97">
        <f>SUMIF(L:L,P1,K:K)</f>
        <v>1068948</v>
      </c>
    </row>
    <row r="2" spans="1:17" x14ac:dyDescent="0.3">
      <c r="A2" s="34" t="s">
        <v>0</v>
      </c>
      <c r="D2" s="34" t="s">
        <v>1</v>
      </c>
      <c r="P2" s="104" t="s">
        <v>86</v>
      </c>
      <c r="Q2" s="97">
        <f t="shared" ref="Q2:Q26" si="0">SUMIF(L:L,P2,K:K)</f>
        <v>526084</v>
      </c>
    </row>
    <row r="3" spans="1:17" x14ac:dyDescent="0.3">
      <c r="A3" s="35"/>
      <c r="D3" s="34" t="s">
        <v>2</v>
      </c>
      <c r="P3" s="104" t="s">
        <v>88</v>
      </c>
      <c r="Q3" s="97">
        <f t="shared" si="0"/>
        <v>308586</v>
      </c>
    </row>
    <row r="4" spans="1:17" x14ac:dyDescent="0.3">
      <c r="A4" s="35"/>
      <c r="D4" s="34" t="s">
        <v>3</v>
      </c>
      <c r="P4" s="104" t="s">
        <v>90</v>
      </c>
      <c r="Q4" s="97">
        <f t="shared" si="0"/>
        <v>505749</v>
      </c>
    </row>
    <row r="5" spans="1:17" x14ac:dyDescent="0.3">
      <c r="A5" s="36"/>
      <c r="D5" s="34"/>
      <c r="P5" s="104" t="s">
        <v>92</v>
      </c>
      <c r="Q5" s="97">
        <f t="shared" si="0"/>
        <v>175274</v>
      </c>
    </row>
    <row r="6" spans="1:17" x14ac:dyDescent="0.25">
      <c r="A6" s="82" t="s">
        <v>4</v>
      </c>
      <c r="B6" s="82"/>
      <c r="C6" s="82"/>
      <c r="D6" s="82"/>
      <c r="E6" s="82"/>
      <c r="F6" s="82"/>
      <c r="G6" s="82"/>
      <c r="L6" s="29"/>
      <c r="P6" s="100" t="s">
        <v>94</v>
      </c>
      <c r="Q6" s="97">
        <f t="shared" si="0"/>
        <v>518793</v>
      </c>
    </row>
    <row r="7" spans="1:17" x14ac:dyDescent="0.3">
      <c r="A7" s="36"/>
      <c r="P7" s="101" t="s">
        <v>96</v>
      </c>
      <c r="Q7" s="97">
        <f t="shared" si="0"/>
        <v>382058</v>
      </c>
    </row>
    <row r="8" spans="1:17" x14ac:dyDescent="0.3">
      <c r="A8" s="37" t="s">
        <v>5</v>
      </c>
      <c r="B8" s="38"/>
      <c r="C8" s="39"/>
      <c r="D8" s="40"/>
      <c r="E8" s="40"/>
      <c r="F8" s="40"/>
      <c r="P8" s="99" t="s">
        <v>98</v>
      </c>
      <c r="Q8" s="97">
        <f t="shared" si="0"/>
        <v>181846</v>
      </c>
    </row>
    <row r="9" spans="1:17" x14ac:dyDescent="0.3">
      <c r="A9" s="42" t="s">
        <v>6</v>
      </c>
      <c r="B9" s="37" t="s">
        <v>7</v>
      </c>
      <c r="C9" s="39"/>
      <c r="D9" s="40"/>
      <c r="E9" s="40"/>
      <c r="F9" s="40"/>
      <c r="P9" s="100" t="s">
        <v>100</v>
      </c>
      <c r="Q9" s="97">
        <f t="shared" si="0"/>
        <v>64727</v>
      </c>
    </row>
    <row r="10" spans="1:17" x14ac:dyDescent="0.3">
      <c r="A10" s="42" t="s">
        <v>6</v>
      </c>
      <c r="B10" s="37" t="s">
        <v>8</v>
      </c>
      <c r="C10" s="39"/>
      <c r="D10" s="40"/>
      <c r="E10" s="40"/>
      <c r="F10" s="40"/>
      <c r="P10" s="100" t="s">
        <v>102</v>
      </c>
      <c r="Q10" s="97">
        <f t="shared" si="0"/>
        <v>767215</v>
      </c>
    </row>
    <row r="11" spans="1:17" x14ac:dyDescent="0.3">
      <c r="A11" s="42" t="s">
        <v>6</v>
      </c>
      <c r="B11" s="37">
        <v>1210</v>
      </c>
      <c r="C11" s="39"/>
      <c r="D11" s="40"/>
      <c r="E11" s="40"/>
      <c r="F11" s="40"/>
      <c r="P11" s="103" t="s">
        <v>104</v>
      </c>
      <c r="Q11" s="97">
        <f t="shared" si="0"/>
        <v>499717</v>
      </c>
    </row>
    <row r="12" spans="1:17" ht="18" customHeight="1" x14ac:dyDescent="0.3">
      <c r="A12" s="42"/>
      <c r="B12" s="37"/>
      <c r="C12" s="39"/>
      <c r="D12" s="40"/>
      <c r="E12" s="40"/>
      <c r="F12" s="40"/>
      <c r="P12" s="102" t="s">
        <v>106</v>
      </c>
      <c r="Q12" s="97">
        <f t="shared" si="0"/>
        <v>233699</v>
      </c>
    </row>
    <row r="13" spans="1:17" x14ac:dyDescent="0.3">
      <c r="A13" s="43" t="s">
        <v>137</v>
      </c>
      <c r="B13" s="38"/>
      <c r="C13" s="44" t="s">
        <v>9</v>
      </c>
      <c r="D13" s="40"/>
      <c r="E13" s="40"/>
      <c r="F13" s="40"/>
      <c r="P13" s="100" t="s">
        <v>108</v>
      </c>
      <c r="Q13" s="97">
        <f t="shared" si="0"/>
        <v>371821</v>
      </c>
    </row>
    <row r="14" spans="1:17" x14ac:dyDescent="0.3">
      <c r="A14" s="45" t="s">
        <v>11</v>
      </c>
      <c r="B14" s="38"/>
      <c r="C14" s="39"/>
      <c r="D14" s="40"/>
      <c r="E14" s="40"/>
      <c r="F14" s="40"/>
      <c r="P14" s="101" t="s">
        <v>110</v>
      </c>
      <c r="Q14" s="97">
        <f t="shared" si="0"/>
        <v>640920</v>
      </c>
    </row>
    <row r="15" spans="1:17" x14ac:dyDescent="0.3">
      <c r="A15" s="41" t="s">
        <v>49</v>
      </c>
      <c r="B15" s="38"/>
      <c r="C15" s="46" t="s">
        <v>46</v>
      </c>
      <c r="D15" s="40"/>
      <c r="E15" s="40" t="s">
        <v>138</v>
      </c>
      <c r="F15" s="40"/>
      <c r="P15" s="99" t="s">
        <v>112</v>
      </c>
      <c r="Q15" s="97">
        <f t="shared" si="0"/>
        <v>380424</v>
      </c>
    </row>
    <row r="16" spans="1:17" x14ac:dyDescent="0.3">
      <c r="A16" s="45"/>
      <c r="P16" s="100" t="s">
        <v>114</v>
      </c>
      <c r="Q16" s="97">
        <f t="shared" si="0"/>
        <v>433731</v>
      </c>
    </row>
    <row r="17" spans="1:17" ht="15.75" customHeight="1" x14ac:dyDescent="0.25">
      <c r="A17" s="47" t="s">
        <v>12</v>
      </c>
      <c r="B17" s="48" t="s">
        <v>13</v>
      </c>
      <c r="C17" s="49" t="s">
        <v>12</v>
      </c>
      <c r="D17" s="50" t="s">
        <v>12</v>
      </c>
      <c r="E17" s="50" t="s">
        <v>12</v>
      </c>
      <c r="F17" s="85" t="s">
        <v>47</v>
      </c>
      <c r="G17" s="83" t="s">
        <v>19</v>
      </c>
      <c r="L17" s="105" t="s">
        <v>19</v>
      </c>
      <c r="P17" s="103" t="s">
        <v>116</v>
      </c>
      <c r="Q17" s="97">
        <f t="shared" si="0"/>
        <v>208913</v>
      </c>
    </row>
    <row r="18" spans="1:17" ht="21" customHeight="1" x14ac:dyDescent="0.25">
      <c r="A18" s="51" t="s">
        <v>14</v>
      </c>
      <c r="B18" s="52" t="s">
        <v>15</v>
      </c>
      <c r="C18" s="53" t="s">
        <v>16</v>
      </c>
      <c r="D18" s="51" t="s">
        <v>17</v>
      </c>
      <c r="E18" s="51" t="s">
        <v>18</v>
      </c>
      <c r="F18" s="86"/>
      <c r="G18" s="84"/>
      <c r="L18" s="106"/>
      <c r="P18" s="102" t="s">
        <v>118</v>
      </c>
      <c r="Q18" s="97">
        <f t="shared" si="0"/>
        <v>123421</v>
      </c>
    </row>
    <row r="19" spans="1:17" x14ac:dyDescent="0.25">
      <c r="A19" s="54" t="s">
        <v>20</v>
      </c>
      <c r="B19" s="55" t="s">
        <v>21</v>
      </c>
      <c r="C19" s="56" t="s">
        <v>22</v>
      </c>
      <c r="D19" s="54" t="s">
        <v>23</v>
      </c>
      <c r="E19" s="54" t="s">
        <v>24</v>
      </c>
      <c r="F19" s="55"/>
      <c r="G19" s="65"/>
      <c r="L19" s="65"/>
      <c r="P19" s="103" t="s">
        <v>120</v>
      </c>
      <c r="Q19" s="97">
        <f t="shared" si="0"/>
        <v>123152</v>
      </c>
    </row>
    <row r="20" spans="1:17" ht="30" hidden="1" customHeight="1" x14ac:dyDescent="0.25">
      <c r="A20" s="57"/>
      <c r="B20" s="58" t="s">
        <v>83</v>
      </c>
      <c r="C20" s="31"/>
      <c r="D20" s="31"/>
      <c r="E20" s="57"/>
      <c r="F20" s="57"/>
      <c r="G20" s="107" t="s">
        <v>84</v>
      </c>
      <c r="H20" s="97" t="str">
        <f>IFERROR(VLOOKUP(B20,'TONG HOP'!$B$18:$J$28,9,0),"")</f>
        <v/>
      </c>
      <c r="L20" s="102" t="s">
        <v>84</v>
      </c>
      <c r="P20" s="99" t="s">
        <v>122</v>
      </c>
      <c r="Q20" s="97">
        <f t="shared" si="0"/>
        <v>188148</v>
      </c>
    </row>
    <row r="21" spans="1:17" ht="30" hidden="1" customHeight="1" x14ac:dyDescent="0.25">
      <c r="A21" s="57">
        <v>1</v>
      </c>
      <c r="B21" s="30" t="s">
        <v>60</v>
      </c>
      <c r="C21" s="31">
        <v>8938529045030</v>
      </c>
      <c r="D21" s="31">
        <v>261126</v>
      </c>
      <c r="E21" s="57" t="s">
        <v>62</v>
      </c>
      <c r="F21" s="57">
        <v>2</v>
      </c>
      <c r="G21" s="108"/>
      <c r="H21" s="97">
        <f>IFERROR(VLOOKUP(B21,'TONG HOP'!$B$18:$J$28,9,0),"")</f>
        <v>54097</v>
      </c>
      <c r="I21" s="98">
        <f>IFERROR(H21*F21,"")</f>
        <v>108194</v>
      </c>
      <c r="J21" s="97">
        <f>IFERROR(ROUND(I21*8%,0),"")</f>
        <v>8656</v>
      </c>
      <c r="K21" s="97">
        <f>IFERROR(J21+I21,"")</f>
        <v>116850</v>
      </c>
      <c r="L21" s="102" t="s">
        <v>84</v>
      </c>
      <c r="P21" s="104" t="s">
        <v>124</v>
      </c>
      <c r="Q21" s="97">
        <f t="shared" si="0"/>
        <v>39690</v>
      </c>
    </row>
    <row r="22" spans="1:17" ht="30" hidden="1" customHeight="1" x14ac:dyDescent="0.25">
      <c r="A22" s="57">
        <v>2</v>
      </c>
      <c r="B22" s="30" t="s">
        <v>57</v>
      </c>
      <c r="C22" s="31">
        <v>8938529045627</v>
      </c>
      <c r="D22" s="31">
        <v>236665</v>
      </c>
      <c r="E22" s="57" t="s">
        <v>62</v>
      </c>
      <c r="F22" s="57">
        <v>3</v>
      </c>
      <c r="G22" s="108"/>
      <c r="H22" s="97">
        <f>IFERROR(VLOOKUP(B22,'TONG HOP'!$B$18:$J$28,9,0),"")</f>
        <v>59932</v>
      </c>
      <c r="I22" s="98">
        <f t="shared" ref="I22:I85" si="1">IFERROR(H22*F22,"")</f>
        <v>179796</v>
      </c>
      <c r="J22" s="97">
        <f t="shared" ref="J22:J85" si="2">IFERROR(ROUND(I22*8%,0),"")</f>
        <v>14384</v>
      </c>
      <c r="K22" s="97">
        <f t="shared" ref="K22:K85" si="3">IFERROR(J22+I22,"")</f>
        <v>194180</v>
      </c>
      <c r="L22" s="102" t="s">
        <v>84</v>
      </c>
      <c r="P22" s="100" t="s">
        <v>126</v>
      </c>
      <c r="Q22" s="97">
        <f t="shared" si="0"/>
        <v>58425</v>
      </c>
    </row>
    <row r="23" spans="1:17" ht="30" hidden="1" customHeight="1" x14ac:dyDescent="0.25">
      <c r="A23" s="57">
        <v>3</v>
      </c>
      <c r="B23" s="30" t="s">
        <v>58</v>
      </c>
      <c r="C23" s="31">
        <v>8938529045856</v>
      </c>
      <c r="D23" s="31">
        <v>203630</v>
      </c>
      <c r="E23" s="57" t="s">
        <v>62</v>
      </c>
      <c r="F23" s="57">
        <v>1</v>
      </c>
      <c r="G23" s="108"/>
      <c r="H23" s="97">
        <f>IFERROR(VLOOKUP(B23,'TONG HOP'!$B$18:$J$28,9,0),"")</f>
        <v>79159</v>
      </c>
      <c r="I23" s="98">
        <f t="shared" si="1"/>
        <v>79159</v>
      </c>
      <c r="J23" s="97">
        <f t="shared" si="2"/>
        <v>6333</v>
      </c>
      <c r="K23" s="97">
        <f t="shared" si="3"/>
        <v>85492</v>
      </c>
      <c r="L23" s="102" t="s">
        <v>84</v>
      </c>
      <c r="P23" s="101" t="s">
        <v>128</v>
      </c>
      <c r="Q23" s="97">
        <f t="shared" si="0"/>
        <v>246843</v>
      </c>
    </row>
    <row r="24" spans="1:17" ht="30" hidden="1" customHeight="1" x14ac:dyDescent="0.25">
      <c r="A24" s="57">
        <v>4</v>
      </c>
      <c r="B24" s="30" t="s">
        <v>76</v>
      </c>
      <c r="C24" s="31">
        <v>8938529045795</v>
      </c>
      <c r="D24" s="31">
        <v>317011</v>
      </c>
      <c r="E24" s="57" t="s">
        <v>50</v>
      </c>
      <c r="F24" s="57">
        <v>2</v>
      </c>
      <c r="G24" s="108"/>
      <c r="H24" s="97">
        <f>IFERROR(VLOOKUP(B24,'TONG HOP'!$B$18:$J$28,9,0),"")</f>
        <v>114279</v>
      </c>
      <c r="I24" s="98">
        <f t="shared" si="1"/>
        <v>228558</v>
      </c>
      <c r="J24" s="97">
        <f t="shared" si="2"/>
        <v>18285</v>
      </c>
      <c r="K24" s="97">
        <f t="shared" si="3"/>
        <v>246843</v>
      </c>
      <c r="L24" s="102" t="s">
        <v>84</v>
      </c>
      <c r="P24" s="99" t="s">
        <v>130</v>
      </c>
      <c r="Q24" s="97">
        <f t="shared" si="0"/>
        <v>323493</v>
      </c>
    </row>
    <row r="25" spans="1:17" ht="30" hidden="1" customHeight="1" x14ac:dyDescent="0.25">
      <c r="A25" s="57">
        <v>5</v>
      </c>
      <c r="B25" s="30" t="s">
        <v>59</v>
      </c>
      <c r="C25" s="31">
        <v>8938529045924</v>
      </c>
      <c r="D25" s="31">
        <v>203632</v>
      </c>
      <c r="E25" s="57" t="s">
        <v>62</v>
      </c>
      <c r="F25" s="57">
        <v>2</v>
      </c>
      <c r="G25" s="108"/>
      <c r="H25" s="97">
        <f>IFERROR(VLOOKUP(B25,'TONG HOP'!$B$18:$J$28,9,0),"")</f>
        <v>114279</v>
      </c>
      <c r="I25" s="98">
        <f t="shared" si="1"/>
        <v>228558</v>
      </c>
      <c r="J25" s="97">
        <f t="shared" si="2"/>
        <v>18285</v>
      </c>
      <c r="K25" s="97">
        <f t="shared" si="3"/>
        <v>246843</v>
      </c>
      <c r="L25" s="102" t="s">
        <v>84</v>
      </c>
      <c r="P25" s="100" t="s">
        <v>132</v>
      </c>
      <c r="Q25" s="97">
        <f t="shared" si="0"/>
        <v>382327</v>
      </c>
    </row>
    <row r="26" spans="1:17" ht="30" hidden="1" customHeight="1" x14ac:dyDescent="0.25">
      <c r="A26" s="57">
        <v>6</v>
      </c>
      <c r="B26" s="30" t="s">
        <v>69</v>
      </c>
      <c r="C26" s="31">
        <v>8938529045443</v>
      </c>
      <c r="D26" s="31">
        <v>315116</v>
      </c>
      <c r="E26" s="57" t="s">
        <v>50</v>
      </c>
      <c r="F26" s="57">
        <v>2</v>
      </c>
      <c r="G26" s="108"/>
      <c r="H26" s="97">
        <f>IFERROR(VLOOKUP(B26,'TONG HOP'!$B$18:$J$28,9,0),"")</f>
        <v>36750</v>
      </c>
      <c r="I26" s="98">
        <f t="shared" si="1"/>
        <v>73500</v>
      </c>
      <c r="J26" s="97">
        <f t="shared" si="2"/>
        <v>5880</v>
      </c>
      <c r="K26" s="97">
        <f t="shared" si="3"/>
        <v>79380</v>
      </c>
      <c r="L26" s="102" t="s">
        <v>84</v>
      </c>
      <c r="P26" s="101" t="s">
        <v>135</v>
      </c>
      <c r="Q26" s="97">
        <f t="shared" si="0"/>
        <v>676922</v>
      </c>
    </row>
    <row r="27" spans="1:17" ht="30" hidden="1" customHeight="1" x14ac:dyDescent="0.25">
      <c r="A27" s="57">
        <v>7</v>
      </c>
      <c r="B27" s="30" t="s">
        <v>82</v>
      </c>
      <c r="C27" s="31">
        <v>8938529045047</v>
      </c>
      <c r="D27" s="31">
        <v>261127</v>
      </c>
      <c r="E27" s="57" t="s">
        <v>62</v>
      </c>
      <c r="F27" s="57">
        <v>2</v>
      </c>
      <c r="G27" s="109"/>
      <c r="H27" s="97">
        <f>IFERROR(VLOOKUP(B27,'TONG HOP'!$B$18:$J$28,9,0),"")</f>
        <v>46000</v>
      </c>
      <c r="I27" s="98">
        <f t="shared" si="1"/>
        <v>92000</v>
      </c>
      <c r="J27" s="97">
        <f t="shared" si="2"/>
        <v>7360</v>
      </c>
      <c r="K27" s="97">
        <f t="shared" si="3"/>
        <v>99360</v>
      </c>
      <c r="L27" s="102" t="s">
        <v>84</v>
      </c>
    </row>
    <row r="28" spans="1:17" ht="30" hidden="1" customHeight="1" x14ac:dyDescent="0.25">
      <c r="A28" s="57"/>
      <c r="B28" s="58" t="s">
        <v>85</v>
      </c>
      <c r="C28" s="31"/>
      <c r="D28" s="31"/>
      <c r="E28" s="57"/>
      <c r="F28" s="57"/>
      <c r="G28" s="107" t="s">
        <v>86</v>
      </c>
      <c r="H28" s="97" t="str">
        <f>IFERROR(VLOOKUP(B28,'TONG HOP'!$B$18:$J$28,9,0),"")</f>
        <v/>
      </c>
      <c r="I28" s="98" t="str">
        <f t="shared" si="1"/>
        <v/>
      </c>
      <c r="J28" s="97" t="str">
        <f t="shared" si="2"/>
        <v/>
      </c>
      <c r="K28" s="97" t="str">
        <f t="shared" si="3"/>
        <v/>
      </c>
      <c r="L28" s="102" t="s">
        <v>86</v>
      </c>
    </row>
    <row r="29" spans="1:17" ht="30" hidden="1" customHeight="1" x14ac:dyDescent="0.25">
      <c r="A29" s="57">
        <v>1</v>
      </c>
      <c r="B29" s="30" t="s">
        <v>69</v>
      </c>
      <c r="C29" s="31">
        <v>8938529045443</v>
      </c>
      <c r="D29" s="31">
        <v>315116</v>
      </c>
      <c r="E29" s="57" t="s">
        <v>50</v>
      </c>
      <c r="F29" s="57">
        <v>2</v>
      </c>
      <c r="G29" s="108"/>
      <c r="H29" s="97">
        <f>IFERROR(VLOOKUP(B29,'TONG HOP'!$B$18:$J$28,9,0),"")</f>
        <v>36750</v>
      </c>
      <c r="I29" s="98">
        <f t="shared" si="1"/>
        <v>73500</v>
      </c>
      <c r="J29" s="97">
        <f t="shared" si="2"/>
        <v>5880</v>
      </c>
      <c r="K29" s="97">
        <f t="shared" si="3"/>
        <v>79380</v>
      </c>
      <c r="L29" s="102" t="s">
        <v>86</v>
      </c>
    </row>
    <row r="30" spans="1:17" ht="30" hidden="1" customHeight="1" x14ac:dyDescent="0.25">
      <c r="A30" s="57">
        <v>2</v>
      </c>
      <c r="B30" s="30" t="s">
        <v>68</v>
      </c>
      <c r="C30" s="31">
        <v>8938529045467</v>
      </c>
      <c r="D30" s="31">
        <v>315117</v>
      </c>
      <c r="E30" s="57" t="s">
        <v>50</v>
      </c>
      <c r="F30" s="57">
        <v>2</v>
      </c>
      <c r="G30" s="108"/>
      <c r="H30" s="97">
        <f>IFERROR(VLOOKUP(B30,'TONG HOP'!$B$18:$J$28,9,0),"")</f>
        <v>35389</v>
      </c>
      <c r="I30" s="98">
        <f t="shared" si="1"/>
        <v>70778</v>
      </c>
      <c r="J30" s="97">
        <f t="shared" si="2"/>
        <v>5662</v>
      </c>
      <c r="K30" s="97">
        <f t="shared" si="3"/>
        <v>76440</v>
      </c>
      <c r="L30" s="102" t="s">
        <v>86</v>
      </c>
    </row>
    <row r="31" spans="1:17" ht="30" hidden="1" customHeight="1" x14ac:dyDescent="0.25">
      <c r="A31" s="57">
        <v>3</v>
      </c>
      <c r="B31" s="30" t="s">
        <v>59</v>
      </c>
      <c r="C31" s="31">
        <v>8938529045924</v>
      </c>
      <c r="D31" s="31">
        <v>203632</v>
      </c>
      <c r="E31" s="57" t="s">
        <v>62</v>
      </c>
      <c r="F31" s="57">
        <v>3</v>
      </c>
      <c r="G31" s="109"/>
      <c r="H31" s="97">
        <f>IFERROR(VLOOKUP(B31,'TONG HOP'!$B$18:$J$28,9,0),"")</f>
        <v>114279</v>
      </c>
      <c r="I31" s="98">
        <f t="shared" si="1"/>
        <v>342837</v>
      </c>
      <c r="J31" s="97">
        <f t="shared" si="2"/>
        <v>27427</v>
      </c>
      <c r="K31" s="97">
        <f t="shared" si="3"/>
        <v>370264</v>
      </c>
      <c r="L31" s="102" t="s">
        <v>86</v>
      </c>
    </row>
    <row r="32" spans="1:17" ht="30" hidden="1" customHeight="1" x14ac:dyDescent="0.25">
      <c r="A32" s="57"/>
      <c r="B32" s="58" t="s">
        <v>87</v>
      </c>
      <c r="C32" s="31"/>
      <c r="D32" s="31"/>
      <c r="E32" s="57"/>
      <c r="F32" s="57"/>
      <c r="G32" s="107" t="s">
        <v>88</v>
      </c>
      <c r="H32" s="97" t="str">
        <f>IFERROR(VLOOKUP(B32,'TONG HOP'!$B$18:$J$28,9,0),"")</f>
        <v/>
      </c>
      <c r="I32" s="98" t="str">
        <f t="shared" si="1"/>
        <v/>
      </c>
      <c r="J32" s="97" t="str">
        <f t="shared" si="2"/>
        <v/>
      </c>
      <c r="K32" s="97" t="str">
        <f t="shared" si="3"/>
        <v/>
      </c>
      <c r="L32" s="102" t="s">
        <v>88</v>
      </c>
    </row>
    <row r="33" spans="1:12" ht="30" hidden="1" customHeight="1" x14ac:dyDescent="0.25">
      <c r="A33" s="57">
        <v>1</v>
      </c>
      <c r="B33" s="30" t="s">
        <v>57</v>
      </c>
      <c r="C33" s="31">
        <v>8938529045627</v>
      </c>
      <c r="D33" s="31">
        <v>236665</v>
      </c>
      <c r="E33" s="57" t="s">
        <v>62</v>
      </c>
      <c r="F33" s="57">
        <v>4</v>
      </c>
      <c r="G33" s="108"/>
      <c r="H33" s="97">
        <f>IFERROR(VLOOKUP(B33,'TONG HOP'!$B$18:$J$28,9,0),"")</f>
        <v>59932</v>
      </c>
      <c r="I33" s="98">
        <f t="shared" si="1"/>
        <v>239728</v>
      </c>
      <c r="J33" s="97">
        <f t="shared" si="2"/>
        <v>19178</v>
      </c>
      <c r="K33" s="97">
        <f t="shared" si="3"/>
        <v>258906</v>
      </c>
      <c r="L33" s="102" t="s">
        <v>88</v>
      </c>
    </row>
    <row r="34" spans="1:12" ht="30" hidden="1" customHeight="1" x14ac:dyDescent="0.25">
      <c r="A34" s="57">
        <v>2</v>
      </c>
      <c r="B34" s="30" t="s">
        <v>82</v>
      </c>
      <c r="C34" s="31">
        <v>8938529045047</v>
      </c>
      <c r="D34" s="31">
        <v>261127</v>
      </c>
      <c r="E34" s="57" t="s">
        <v>62</v>
      </c>
      <c r="F34" s="57">
        <v>1</v>
      </c>
      <c r="G34" s="109"/>
      <c r="H34" s="97">
        <f>IFERROR(VLOOKUP(B34,'TONG HOP'!$B$18:$J$28,9,0),"")</f>
        <v>46000</v>
      </c>
      <c r="I34" s="98">
        <f t="shared" si="1"/>
        <v>46000</v>
      </c>
      <c r="J34" s="97">
        <f t="shared" si="2"/>
        <v>3680</v>
      </c>
      <c r="K34" s="97">
        <f t="shared" si="3"/>
        <v>49680</v>
      </c>
      <c r="L34" s="102" t="s">
        <v>88</v>
      </c>
    </row>
    <row r="35" spans="1:12" ht="30" hidden="1" customHeight="1" x14ac:dyDescent="0.25">
      <c r="A35" s="57"/>
      <c r="B35" s="58" t="s">
        <v>89</v>
      </c>
      <c r="C35" s="31"/>
      <c r="D35" s="31"/>
      <c r="E35" s="57"/>
      <c r="F35" s="57"/>
      <c r="G35" s="107" t="s">
        <v>90</v>
      </c>
      <c r="H35" s="97" t="str">
        <f>IFERROR(VLOOKUP(B35,'TONG HOP'!$B$18:$J$28,9,0),"")</f>
        <v/>
      </c>
      <c r="I35" s="98" t="str">
        <f t="shared" si="1"/>
        <v/>
      </c>
      <c r="J35" s="97" t="str">
        <f t="shared" si="2"/>
        <v/>
      </c>
      <c r="K35" s="97" t="str">
        <f t="shared" si="3"/>
        <v/>
      </c>
      <c r="L35" s="102" t="s">
        <v>90</v>
      </c>
    </row>
    <row r="36" spans="1:12" ht="30" hidden="1" customHeight="1" x14ac:dyDescent="0.25">
      <c r="A36" s="57">
        <v>1</v>
      </c>
      <c r="B36" s="30" t="s">
        <v>57</v>
      </c>
      <c r="C36" s="31">
        <v>8938529045627</v>
      </c>
      <c r="D36" s="31">
        <v>236665</v>
      </c>
      <c r="E36" s="57" t="s">
        <v>62</v>
      </c>
      <c r="F36" s="57">
        <v>4</v>
      </c>
      <c r="G36" s="108"/>
      <c r="H36" s="97">
        <f>IFERROR(VLOOKUP(B36,'TONG HOP'!$B$18:$J$28,9,0),"")</f>
        <v>59932</v>
      </c>
      <c r="I36" s="98">
        <f t="shared" si="1"/>
        <v>239728</v>
      </c>
      <c r="J36" s="97">
        <f t="shared" si="2"/>
        <v>19178</v>
      </c>
      <c r="K36" s="97">
        <f t="shared" si="3"/>
        <v>258906</v>
      </c>
      <c r="L36" s="102" t="s">
        <v>90</v>
      </c>
    </row>
    <row r="37" spans="1:12" ht="30" hidden="1" customHeight="1" x14ac:dyDescent="0.25">
      <c r="A37" s="57">
        <v>2</v>
      </c>
      <c r="B37" s="30" t="s">
        <v>59</v>
      </c>
      <c r="C37" s="31">
        <v>8938529045924</v>
      </c>
      <c r="D37" s="31">
        <v>203632</v>
      </c>
      <c r="E37" s="57" t="s">
        <v>62</v>
      </c>
      <c r="F37" s="57">
        <v>2</v>
      </c>
      <c r="G37" s="109"/>
      <c r="H37" s="97">
        <f>IFERROR(VLOOKUP(B37,'TONG HOP'!$B$18:$J$28,9,0),"")</f>
        <v>114279</v>
      </c>
      <c r="I37" s="98">
        <f t="shared" si="1"/>
        <v>228558</v>
      </c>
      <c r="J37" s="97">
        <f t="shared" si="2"/>
        <v>18285</v>
      </c>
      <c r="K37" s="97">
        <f t="shared" si="3"/>
        <v>246843</v>
      </c>
      <c r="L37" s="102" t="s">
        <v>90</v>
      </c>
    </row>
    <row r="38" spans="1:12" ht="30" hidden="1" customHeight="1" x14ac:dyDescent="0.25">
      <c r="A38" s="57"/>
      <c r="B38" s="58" t="s">
        <v>91</v>
      </c>
      <c r="C38" s="31"/>
      <c r="D38" s="31"/>
      <c r="E38" s="57"/>
      <c r="F38" s="57"/>
      <c r="G38" s="107" t="s">
        <v>92</v>
      </c>
      <c r="H38" s="97" t="str">
        <f>IFERROR(VLOOKUP(B38,'TONG HOP'!$B$18:$J$28,9,0),"")</f>
        <v/>
      </c>
      <c r="I38" s="98" t="str">
        <f t="shared" si="1"/>
        <v/>
      </c>
      <c r="J38" s="97" t="str">
        <f t="shared" si="2"/>
        <v/>
      </c>
      <c r="K38" s="97" t="str">
        <f t="shared" si="3"/>
        <v/>
      </c>
      <c r="L38" s="102" t="s">
        <v>92</v>
      </c>
    </row>
    <row r="39" spans="1:12" ht="30" hidden="1" customHeight="1" x14ac:dyDescent="0.25">
      <c r="A39" s="57">
        <v>1</v>
      </c>
      <c r="B39" s="59" t="s">
        <v>60</v>
      </c>
      <c r="C39" s="31"/>
      <c r="D39" s="31">
        <v>261126</v>
      </c>
      <c r="E39" s="57" t="s">
        <v>62</v>
      </c>
      <c r="F39" s="57">
        <v>3</v>
      </c>
      <c r="G39" s="109"/>
      <c r="H39" s="97">
        <f>IFERROR(VLOOKUP(B39,'TONG HOP'!$B$18:$J$28,9,0),"")</f>
        <v>54097</v>
      </c>
      <c r="I39" s="98">
        <f t="shared" si="1"/>
        <v>162291</v>
      </c>
      <c r="J39" s="97">
        <f t="shared" si="2"/>
        <v>12983</v>
      </c>
      <c r="K39" s="97">
        <f t="shared" si="3"/>
        <v>175274</v>
      </c>
      <c r="L39" s="102" t="s">
        <v>92</v>
      </c>
    </row>
    <row r="40" spans="1:12" ht="30" hidden="1" customHeight="1" x14ac:dyDescent="0.25">
      <c r="A40" s="57"/>
      <c r="B40" s="58" t="s">
        <v>93</v>
      </c>
      <c r="C40" s="31"/>
      <c r="D40" s="31"/>
      <c r="E40" s="57"/>
      <c r="F40" s="57"/>
      <c r="G40" s="110" t="s">
        <v>94</v>
      </c>
      <c r="H40" s="97" t="str">
        <f>IFERROR(VLOOKUP(B40,'TONG HOP'!$B$18:$J$28,9,0),"")</f>
        <v/>
      </c>
      <c r="I40" s="98" t="str">
        <f t="shared" si="1"/>
        <v/>
      </c>
      <c r="J40" s="97" t="str">
        <f t="shared" si="2"/>
        <v/>
      </c>
      <c r="K40" s="97" t="str">
        <f t="shared" si="3"/>
        <v/>
      </c>
      <c r="L40" s="99" t="s">
        <v>94</v>
      </c>
    </row>
    <row r="41" spans="1:12" ht="30" hidden="1" customHeight="1" x14ac:dyDescent="0.25">
      <c r="A41" s="57">
        <v>1</v>
      </c>
      <c r="B41" s="59" t="s">
        <v>69</v>
      </c>
      <c r="C41" s="31"/>
      <c r="D41" s="31">
        <v>315116</v>
      </c>
      <c r="E41" s="57" t="s">
        <v>50</v>
      </c>
      <c r="F41" s="57">
        <v>3</v>
      </c>
      <c r="G41" s="111"/>
      <c r="H41" s="97">
        <f>IFERROR(VLOOKUP(B41,'TONG HOP'!$B$18:$J$28,9,0),"")</f>
        <v>36750</v>
      </c>
      <c r="I41" s="98">
        <f t="shared" si="1"/>
        <v>110250</v>
      </c>
      <c r="J41" s="97">
        <f t="shared" si="2"/>
        <v>8820</v>
      </c>
      <c r="K41" s="97">
        <f t="shared" si="3"/>
        <v>119070</v>
      </c>
      <c r="L41" s="99" t="s">
        <v>94</v>
      </c>
    </row>
    <row r="42" spans="1:12" ht="30" hidden="1" customHeight="1" x14ac:dyDescent="0.25">
      <c r="A42" s="57">
        <v>2</v>
      </c>
      <c r="B42" s="59" t="s">
        <v>68</v>
      </c>
      <c r="C42" s="31"/>
      <c r="D42" s="31">
        <v>315117</v>
      </c>
      <c r="E42" s="57" t="s">
        <v>50</v>
      </c>
      <c r="F42" s="57">
        <v>4</v>
      </c>
      <c r="G42" s="111"/>
      <c r="H42" s="97">
        <f>IFERROR(VLOOKUP(B42,'TONG HOP'!$B$18:$J$28,9,0),"")</f>
        <v>35389</v>
      </c>
      <c r="I42" s="98">
        <f t="shared" si="1"/>
        <v>141556</v>
      </c>
      <c r="J42" s="97">
        <f t="shared" si="2"/>
        <v>11324</v>
      </c>
      <c r="K42" s="97">
        <f t="shared" si="3"/>
        <v>152880</v>
      </c>
      <c r="L42" s="99" t="s">
        <v>94</v>
      </c>
    </row>
    <row r="43" spans="1:12" ht="30" hidden="1" customHeight="1" x14ac:dyDescent="0.25">
      <c r="A43" s="57">
        <v>3</v>
      </c>
      <c r="B43" s="59" t="s">
        <v>76</v>
      </c>
      <c r="C43" s="31">
        <v>8938529045795</v>
      </c>
      <c r="D43" s="31">
        <v>317011</v>
      </c>
      <c r="E43" s="57" t="s">
        <v>50</v>
      </c>
      <c r="F43" s="57">
        <v>2</v>
      </c>
      <c r="G43" s="112"/>
      <c r="H43" s="97">
        <f>IFERROR(VLOOKUP(B43,'TONG HOP'!$B$18:$J$28,9,0),"")</f>
        <v>114279</v>
      </c>
      <c r="I43" s="98">
        <f t="shared" si="1"/>
        <v>228558</v>
      </c>
      <c r="J43" s="97">
        <f t="shared" si="2"/>
        <v>18285</v>
      </c>
      <c r="K43" s="97">
        <f t="shared" si="3"/>
        <v>246843</v>
      </c>
      <c r="L43" s="99" t="s">
        <v>94</v>
      </c>
    </row>
    <row r="44" spans="1:12" ht="30" hidden="1" customHeight="1" x14ac:dyDescent="0.25">
      <c r="A44" s="57"/>
      <c r="B44" s="58" t="s">
        <v>95</v>
      </c>
      <c r="C44" s="31"/>
      <c r="D44" s="31"/>
      <c r="E44" s="57"/>
      <c r="F44" s="57"/>
      <c r="G44" s="110" t="s">
        <v>96</v>
      </c>
      <c r="H44" s="97" t="str">
        <f>IFERROR(VLOOKUP(B44,'TONG HOP'!$B$18:$J$28,9,0),"")</f>
        <v/>
      </c>
      <c r="I44" s="98" t="str">
        <f t="shared" si="1"/>
        <v/>
      </c>
      <c r="J44" s="97" t="str">
        <f t="shared" si="2"/>
        <v/>
      </c>
      <c r="K44" s="97" t="str">
        <f t="shared" si="3"/>
        <v/>
      </c>
      <c r="L44" s="99" t="s">
        <v>96</v>
      </c>
    </row>
    <row r="45" spans="1:12" ht="30" hidden="1" customHeight="1" x14ac:dyDescent="0.25">
      <c r="A45" s="57">
        <v>1</v>
      </c>
      <c r="B45" s="59" t="s">
        <v>57</v>
      </c>
      <c r="C45" s="31"/>
      <c r="D45" s="31">
        <v>236665</v>
      </c>
      <c r="E45" s="57" t="s">
        <v>62</v>
      </c>
      <c r="F45" s="57">
        <v>5</v>
      </c>
      <c r="G45" s="111"/>
      <c r="H45" s="97">
        <f>IFERROR(VLOOKUP(B45,'TONG HOP'!$B$18:$J$28,9,0),"")</f>
        <v>59932</v>
      </c>
      <c r="I45" s="98">
        <f t="shared" si="1"/>
        <v>299660</v>
      </c>
      <c r="J45" s="97">
        <f t="shared" si="2"/>
        <v>23973</v>
      </c>
      <c r="K45" s="97">
        <f t="shared" si="3"/>
        <v>323633</v>
      </c>
      <c r="L45" s="99" t="s">
        <v>96</v>
      </c>
    </row>
    <row r="46" spans="1:12" ht="30" hidden="1" customHeight="1" x14ac:dyDescent="0.25">
      <c r="A46" s="57">
        <v>2</v>
      </c>
      <c r="B46" s="59" t="s">
        <v>60</v>
      </c>
      <c r="C46" s="31">
        <v>8938529045030</v>
      </c>
      <c r="D46" s="31">
        <v>261126</v>
      </c>
      <c r="E46" s="57" t="s">
        <v>62</v>
      </c>
      <c r="F46" s="57">
        <v>1</v>
      </c>
      <c r="G46" s="112"/>
      <c r="H46" s="97">
        <f>IFERROR(VLOOKUP(B46,'TONG HOP'!$B$18:$J$28,9,0),"")</f>
        <v>54097</v>
      </c>
      <c r="I46" s="98">
        <f t="shared" si="1"/>
        <v>54097</v>
      </c>
      <c r="J46" s="97">
        <f t="shared" si="2"/>
        <v>4328</v>
      </c>
      <c r="K46" s="97">
        <f t="shared" si="3"/>
        <v>58425</v>
      </c>
      <c r="L46" s="99" t="s">
        <v>96</v>
      </c>
    </row>
    <row r="47" spans="1:12" ht="30" hidden="1" customHeight="1" x14ac:dyDescent="0.25">
      <c r="A47" s="57"/>
      <c r="B47" s="58" t="s">
        <v>97</v>
      </c>
      <c r="C47" s="31"/>
      <c r="D47" s="31"/>
      <c r="E47" s="57"/>
      <c r="F47" s="57"/>
      <c r="G47" s="110" t="s">
        <v>98</v>
      </c>
      <c r="H47" s="97" t="str">
        <f>IFERROR(VLOOKUP(B47,'TONG HOP'!$B$18:$J$28,9,0),"")</f>
        <v/>
      </c>
      <c r="I47" s="98" t="str">
        <f t="shared" si="1"/>
        <v/>
      </c>
      <c r="J47" s="97" t="str">
        <f t="shared" si="2"/>
        <v/>
      </c>
      <c r="K47" s="97" t="str">
        <f t="shared" si="3"/>
        <v/>
      </c>
      <c r="L47" s="99" t="s">
        <v>98</v>
      </c>
    </row>
    <row r="48" spans="1:12" ht="30" hidden="1" customHeight="1" x14ac:dyDescent="0.25">
      <c r="A48" s="57">
        <v>1</v>
      </c>
      <c r="B48" s="59" t="s">
        <v>60</v>
      </c>
      <c r="C48" s="31"/>
      <c r="D48" s="31">
        <v>261126</v>
      </c>
      <c r="E48" s="57" t="s">
        <v>62</v>
      </c>
      <c r="F48" s="57">
        <v>1</v>
      </c>
      <c r="G48" s="111"/>
      <c r="H48" s="97">
        <f>IFERROR(VLOOKUP(B48,'TONG HOP'!$B$18:$J$28,9,0),"")</f>
        <v>54097</v>
      </c>
      <c r="I48" s="98">
        <f t="shared" si="1"/>
        <v>54097</v>
      </c>
      <c r="J48" s="97">
        <f t="shared" si="2"/>
        <v>4328</v>
      </c>
      <c r="K48" s="97">
        <f t="shared" si="3"/>
        <v>58425</v>
      </c>
      <c r="L48" s="99" t="s">
        <v>98</v>
      </c>
    </row>
    <row r="49" spans="1:12" ht="30" hidden="1" customHeight="1" x14ac:dyDescent="0.25">
      <c r="A49" s="57">
        <v>2</v>
      </c>
      <c r="B49" s="59" t="s">
        <v>59</v>
      </c>
      <c r="C49" s="31"/>
      <c r="D49" s="31">
        <v>203632</v>
      </c>
      <c r="E49" s="57" t="s">
        <v>62</v>
      </c>
      <c r="F49" s="57">
        <v>1</v>
      </c>
      <c r="G49" s="112"/>
      <c r="H49" s="97">
        <f>IFERROR(VLOOKUP(B49,'TONG HOP'!$B$18:$J$28,9,0),"")</f>
        <v>114279</v>
      </c>
      <c r="I49" s="98">
        <f t="shared" si="1"/>
        <v>114279</v>
      </c>
      <c r="J49" s="97">
        <f t="shared" si="2"/>
        <v>9142</v>
      </c>
      <c r="K49" s="97">
        <f t="shared" si="3"/>
        <v>123421</v>
      </c>
      <c r="L49" s="99" t="s">
        <v>98</v>
      </c>
    </row>
    <row r="50" spans="1:12" ht="30" hidden="1" customHeight="1" x14ac:dyDescent="0.25">
      <c r="A50" s="57"/>
      <c r="B50" s="58" t="s">
        <v>99</v>
      </c>
      <c r="C50" s="31"/>
      <c r="D50" s="31"/>
      <c r="E50" s="57"/>
      <c r="F50" s="57"/>
      <c r="G50" s="110" t="s">
        <v>100</v>
      </c>
      <c r="H50" s="97" t="str">
        <f>IFERROR(VLOOKUP(B50,'TONG HOP'!$B$18:$J$28,9,0),"")</f>
        <v/>
      </c>
      <c r="I50" s="98" t="str">
        <f t="shared" si="1"/>
        <v/>
      </c>
      <c r="J50" s="97" t="str">
        <f t="shared" si="2"/>
        <v/>
      </c>
      <c r="K50" s="97" t="str">
        <f t="shared" si="3"/>
        <v/>
      </c>
      <c r="L50" s="99" t="s">
        <v>100</v>
      </c>
    </row>
    <row r="51" spans="1:12" ht="30" hidden="1" customHeight="1" x14ac:dyDescent="0.25">
      <c r="A51" s="57">
        <v>1</v>
      </c>
      <c r="B51" s="59" t="s">
        <v>57</v>
      </c>
      <c r="C51" s="31">
        <v>8938529045627</v>
      </c>
      <c r="D51" s="31">
        <v>236665</v>
      </c>
      <c r="E51" s="57" t="s">
        <v>62</v>
      </c>
      <c r="F51" s="57">
        <v>1</v>
      </c>
      <c r="G51" s="112"/>
      <c r="H51" s="97">
        <f>IFERROR(VLOOKUP(B51,'TONG HOP'!$B$18:$J$28,9,0),"")</f>
        <v>59932</v>
      </c>
      <c r="I51" s="98">
        <f t="shared" si="1"/>
        <v>59932</v>
      </c>
      <c r="J51" s="97">
        <f t="shared" si="2"/>
        <v>4795</v>
      </c>
      <c r="K51" s="97">
        <f t="shared" si="3"/>
        <v>64727</v>
      </c>
      <c r="L51" s="99" t="s">
        <v>100</v>
      </c>
    </row>
    <row r="52" spans="1:12" ht="30" hidden="1" customHeight="1" x14ac:dyDescent="0.25">
      <c r="A52" s="57"/>
      <c r="B52" s="58" t="s">
        <v>101</v>
      </c>
      <c r="C52" s="31"/>
      <c r="D52" s="31"/>
      <c r="E52" s="57"/>
      <c r="F52" s="57"/>
      <c r="G52" s="110" t="s">
        <v>102</v>
      </c>
      <c r="H52" s="97" t="str">
        <f>IFERROR(VLOOKUP(B52,'TONG HOP'!$B$18:$J$28,9,0),"")</f>
        <v/>
      </c>
      <c r="I52" s="98" t="str">
        <f t="shared" si="1"/>
        <v/>
      </c>
      <c r="J52" s="97" t="str">
        <f t="shared" si="2"/>
        <v/>
      </c>
      <c r="K52" s="97" t="str">
        <f t="shared" si="3"/>
        <v/>
      </c>
      <c r="L52" s="99" t="s">
        <v>102</v>
      </c>
    </row>
    <row r="53" spans="1:12" ht="30" hidden="1" customHeight="1" x14ac:dyDescent="0.25">
      <c r="A53" s="57">
        <v>1</v>
      </c>
      <c r="B53" s="30" t="s">
        <v>59</v>
      </c>
      <c r="C53" s="62">
        <v>8938529045924</v>
      </c>
      <c r="D53" s="61">
        <v>203632</v>
      </c>
      <c r="E53" s="61" t="s">
        <v>62</v>
      </c>
      <c r="F53" s="61">
        <v>2</v>
      </c>
      <c r="G53" s="111"/>
      <c r="H53" s="97">
        <f>IFERROR(VLOOKUP(B53,'TONG HOP'!$B$18:$J$28,9,0),"")</f>
        <v>114279</v>
      </c>
      <c r="I53" s="98">
        <f t="shared" si="1"/>
        <v>228558</v>
      </c>
      <c r="J53" s="97">
        <f t="shared" si="2"/>
        <v>18285</v>
      </c>
      <c r="K53" s="97">
        <f t="shared" si="3"/>
        <v>246843</v>
      </c>
      <c r="L53" s="99" t="s">
        <v>102</v>
      </c>
    </row>
    <row r="54" spans="1:12" ht="30" hidden="1" customHeight="1" x14ac:dyDescent="0.25">
      <c r="A54" s="57">
        <v>2</v>
      </c>
      <c r="B54" s="30" t="s">
        <v>74</v>
      </c>
      <c r="C54" s="62">
        <v>8938529045832</v>
      </c>
      <c r="D54" s="61">
        <v>317010</v>
      </c>
      <c r="E54" s="61" t="s">
        <v>50</v>
      </c>
      <c r="F54" s="61">
        <v>2</v>
      </c>
      <c r="G54" s="111"/>
      <c r="H54" s="97">
        <f>IFERROR(VLOOKUP(B54,'TONG HOP'!$B$18:$J$28,9,0),"")</f>
        <v>104615</v>
      </c>
      <c r="I54" s="98">
        <f t="shared" si="1"/>
        <v>209230</v>
      </c>
      <c r="J54" s="97">
        <f t="shared" si="2"/>
        <v>16738</v>
      </c>
      <c r="K54" s="97">
        <f t="shared" si="3"/>
        <v>225968</v>
      </c>
      <c r="L54" s="99" t="s">
        <v>102</v>
      </c>
    </row>
    <row r="55" spans="1:12" ht="30" hidden="1" customHeight="1" x14ac:dyDescent="0.25">
      <c r="A55" s="57">
        <v>3</v>
      </c>
      <c r="B55" s="30" t="s">
        <v>76</v>
      </c>
      <c r="C55" s="62">
        <v>8938529045795</v>
      </c>
      <c r="D55" s="61">
        <v>317011</v>
      </c>
      <c r="E55" s="61" t="s">
        <v>50</v>
      </c>
      <c r="F55" s="61">
        <v>1</v>
      </c>
      <c r="G55" s="111"/>
      <c r="H55" s="97">
        <f>IFERROR(VLOOKUP(B55,'TONG HOP'!$B$18:$J$28,9,0),"")</f>
        <v>114279</v>
      </c>
      <c r="I55" s="98">
        <f t="shared" si="1"/>
        <v>114279</v>
      </c>
      <c r="J55" s="97">
        <f t="shared" si="2"/>
        <v>9142</v>
      </c>
      <c r="K55" s="97">
        <f t="shared" si="3"/>
        <v>123421</v>
      </c>
      <c r="L55" s="99" t="s">
        <v>102</v>
      </c>
    </row>
    <row r="56" spans="1:12" ht="30" hidden="1" customHeight="1" x14ac:dyDescent="0.25">
      <c r="A56" s="57">
        <v>4</v>
      </c>
      <c r="B56" s="30" t="s">
        <v>58</v>
      </c>
      <c r="C56" s="31">
        <v>8938529045856</v>
      </c>
      <c r="D56" s="31">
        <v>203630</v>
      </c>
      <c r="E56" s="57" t="s">
        <v>62</v>
      </c>
      <c r="F56" s="57">
        <v>2</v>
      </c>
      <c r="G56" s="112"/>
      <c r="H56" s="97">
        <f>IFERROR(VLOOKUP(B56,'TONG HOP'!$B$18:$J$28,9,0),"")</f>
        <v>79159</v>
      </c>
      <c r="I56" s="98">
        <f t="shared" si="1"/>
        <v>158318</v>
      </c>
      <c r="J56" s="97">
        <f t="shared" si="2"/>
        <v>12665</v>
      </c>
      <c r="K56" s="97">
        <f t="shared" si="3"/>
        <v>170983</v>
      </c>
      <c r="L56" s="99" t="s">
        <v>102</v>
      </c>
    </row>
    <row r="57" spans="1:12" ht="30" customHeight="1" x14ac:dyDescent="0.25">
      <c r="A57" s="57"/>
      <c r="B57" s="58" t="s">
        <v>103</v>
      </c>
      <c r="C57" s="31"/>
      <c r="D57" s="31"/>
      <c r="E57" s="57"/>
      <c r="F57" s="63"/>
      <c r="G57" s="79" t="s">
        <v>104</v>
      </c>
      <c r="H57" s="97" t="str">
        <f>IFERROR(VLOOKUP(B57,'TONG HOP'!$B$18:$J$28,9,0),"")</f>
        <v/>
      </c>
      <c r="I57" s="98" t="str">
        <f t="shared" si="1"/>
        <v/>
      </c>
      <c r="J57" s="97" t="str">
        <f t="shared" si="2"/>
        <v/>
      </c>
      <c r="K57" s="97" t="str">
        <f t="shared" si="3"/>
        <v/>
      </c>
      <c r="L57" s="102" t="s">
        <v>104</v>
      </c>
    </row>
    <row r="58" spans="1:12" ht="30" customHeight="1" x14ac:dyDescent="0.25">
      <c r="A58" s="57">
        <v>1</v>
      </c>
      <c r="B58" s="30" t="s">
        <v>57</v>
      </c>
      <c r="C58" s="31"/>
      <c r="D58" s="31">
        <v>236665</v>
      </c>
      <c r="E58" s="57" t="s">
        <v>62</v>
      </c>
      <c r="F58" s="57">
        <v>2</v>
      </c>
      <c r="G58" s="80"/>
      <c r="H58" s="97">
        <f>IFERROR(VLOOKUP(B58,'TONG HOP'!$B$18:$J$28,9,0),"")</f>
        <v>59932</v>
      </c>
      <c r="I58" s="98">
        <f t="shared" si="1"/>
        <v>119864</v>
      </c>
      <c r="J58" s="97">
        <f t="shared" si="2"/>
        <v>9589</v>
      </c>
      <c r="K58" s="97">
        <f t="shared" si="3"/>
        <v>129453</v>
      </c>
      <c r="L58" s="102" t="s">
        <v>104</v>
      </c>
    </row>
    <row r="59" spans="1:12" ht="30" customHeight="1" x14ac:dyDescent="0.25">
      <c r="A59" s="57">
        <v>2</v>
      </c>
      <c r="B59" s="30" t="s">
        <v>59</v>
      </c>
      <c r="C59" s="31"/>
      <c r="D59" s="31">
        <v>203632</v>
      </c>
      <c r="E59" s="57" t="s">
        <v>62</v>
      </c>
      <c r="F59" s="57">
        <v>3</v>
      </c>
      <c r="G59" s="81"/>
      <c r="H59" s="97">
        <f>IFERROR(VLOOKUP(B59,'TONG HOP'!$B$18:$J$28,9,0),"")</f>
        <v>114279</v>
      </c>
      <c r="I59" s="98">
        <f t="shared" si="1"/>
        <v>342837</v>
      </c>
      <c r="J59" s="97">
        <f t="shared" si="2"/>
        <v>27427</v>
      </c>
      <c r="K59" s="97">
        <f t="shared" si="3"/>
        <v>370264</v>
      </c>
      <c r="L59" s="102" t="s">
        <v>104</v>
      </c>
    </row>
    <row r="60" spans="1:12" ht="30" hidden="1" customHeight="1" x14ac:dyDescent="0.25">
      <c r="A60" s="57"/>
      <c r="B60" s="58" t="s">
        <v>105</v>
      </c>
      <c r="C60" s="31"/>
      <c r="D60" s="31"/>
      <c r="E60" s="57"/>
      <c r="F60" s="57"/>
      <c r="G60" s="107" t="s">
        <v>106</v>
      </c>
      <c r="H60" s="97" t="str">
        <f>IFERROR(VLOOKUP(B60,'TONG HOP'!$B$18:$J$28,9,0),"")</f>
        <v/>
      </c>
      <c r="I60" s="98" t="str">
        <f t="shared" si="1"/>
        <v/>
      </c>
      <c r="J60" s="97" t="str">
        <f t="shared" si="2"/>
        <v/>
      </c>
      <c r="K60" s="97" t="str">
        <f t="shared" si="3"/>
        <v/>
      </c>
      <c r="L60" s="102" t="s">
        <v>106</v>
      </c>
    </row>
    <row r="61" spans="1:12" ht="30" hidden="1" customHeight="1" x14ac:dyDescent="0.25">
      <c r="A61" s="57">
        <v>1</v>
      </c>
      <c r="B61" s="30" t="s">
        <v>60</v>
      </c>
      <c r="C61" s="31"/>
      <c r="D61" s="31">
        <v>261126</v>
      </c>
      <c r="E61" s="57" t="s">
        <v>62</v>
      </c>
      <c r="F61" s="57">
        <v>4</v>
      </c>
      <c r="G61" s="109"/>
      <c r="H61" s="97">
        <f>IFERROR(VLOOKUP(B61,'TONG HOP'!$B$18:$J$28,9,0),"")</f>
        <v>54097</v>
      </c>
      <c r="I61" s="98">
        <f t="shared" si="1"/>
        <v>216388</v>
      </c>
      <c r="J61" s="97">
        <f t="shared" si="2"/>
        <v>17311</v>
      </c>
      <c r="K61" s="97">
        <f t="shared" si="3"/>
        <v>233699</v>
      </c>
      <c r="L61" s="102" t="s">
        <v>106</v>
      </c>
    </row>
    <row r="62" spans="1:12" ht="30" hidden="1" customHeight="1" x14ac:dyDescent="0.25">
      <c r="A62" s="57"/>
      <c r="B62" s="66" t="s">
        <v>107</v>
      </c>
      <c r="C62" s="31"/>
      <c r="D62" s="31"/>
      <c r="E62" s="57"/>
      <c r="F62" s="57"/>
      <c r="G62" s="110" t="s">
        <v>108</v>
      </c>
      <c r="H62" s="97" t="str">
        <f>IFERROR(VLOOKUP(B62,'TONG HOP'!$B$18:$J$28,9,0),"")</f>
        <v/>
      </c>
      <c r="I62" s="98" t="str">
        <f t="shared" si="1"/>
        <v/>
      </c>
      <c r="J62" s="97" t="str">
        <f t="shared" si="2"/>
        <v/>
      </c>
      <c r="K62" s="97" t="str">
        <f t="shared" si="3"/>
        <v/>
      </c>
      <c r="L62" s="99" t="s">
        <v>108</v>
      </c>
    </row>
    <row r="63" spans="1:12" ht="30" hidden="1" customHeight="1" x14ac:dyDescent="0.25">
      <c r="A63" s="57">
        <v>1</v>
      </c>
      <c r="B63" s="30" t="s">
        <v>82</v>
      </c>
      <c r="C63" s="31"/>
      <c r="D63" s="31">
        <v>261127</v>
      </c>
      <c r="E63" s="57" t="s">
        <v>62</v>
      </c>
      <c r="F63" s="57">
        <v>5</v>
      </c>
      <c r="G63" s="111"/>
      <c r="H63" s="97">
        <f>IFERROR(VLOOKUP(B63,'TONG HOP'!$B$18:$J$28,9,0),"")</f>
        <v>46000</v>
      </c>
      <c r="I63" s="98">
        <f t="shared" si="1"/>
        <v>230000</v>
      </c>
      <c r="J63" s="97">
        <f t="shared" si="2"/>
        <v>18400</v>
      </c>
      <c r="K63" s="97">
        <f t="shared" si="3"/>
        <v>248400</v>
      </c>
      <c r="L63" s="99" t="s">
        <v>108</v>
      </c>
    </row>
    <row r="64" spans="1:12" ht="30" hidden="1" customHeight="1" x14ac:dyDescent="0.25">
      <c r="A64" s="57">
        <v>2</v>
      </c>
      <c r="B64" s="30" t="s">
        <v>76</v>
      </c>
      <c r="C64" s="31">
        <v>8938529045795</v>
      </c>
      <c r="D64" s="31">
        <v>317011</v>
      </c>
      <c r="E64" s="57" t="s">
        <v>50</v>
      </c>
      <c r="F64" s="57">
        <v>1</v>
      </c>
      <c r="G64" s="112"/>
      <c r="H64" s="97">
        <f>IFERROR(VLOOKUP(B64,'TONG HOP'!$B$18:$J$28,9,0),"")</f>
        <v>114279</v>
      </c>
      <c r="I64" s="98">
        <f t="shared" si="1"/>
        <v>114279</v>
      </c>
      <c r="J64" s="97">
        <f t="shared" si="2"/>
        <v>9142</v>
      </c>
      <c r="K64" s="97">
        <f t="shared" si="3"/>
        <v>123421</v>
      </c>
      <c r="L64" s="99" t="s">
        <v>108</v>
      </c>
    </row>
    <row r="65" spans="1:12" ht="30" hidden="1" customHeight="1" x14ac:dyDescent="0.25">
      <c r="A65" s="57"/>
      <c r="B65" s="66" t="s">
        <v>109</v>
      </c>
      <c r="C65" s="31"/>
      <c r="D65" s="31"/>
      <c r="E65" s="57"/>
      <c r="F65" s="57"/>
      <c r="G65" s="110" t="s">
        <v>110</v>
      </c>
      <c r="H65" s="97" t="str">
        <f>IFERROR(VLOOKUP(B65,'TONG HOP'!$B$18:$J$28,9,0),"")</f>
        <v/>
      </c>
      <c r="I65" s="98" t="str">
        <f t="shared" si="1"/>
        <v/>
      </c>
      <c r="J65" s="97" t="str">
        <f t="shared" si="2"/>
        <v/>
      </c>
      <c r="K65" s="97" t="str">
        <f t="shared" si="3"/>
        <v/>
      </c>
      <c r="L65" s="99" t="s">
        <v>110</v>
      </c>
    </row>
    <row r="66" spans="1:12" ht="30" hidden="1" customHeight="1" x14ac:dyDescent="0.25">
      <c r="A66" s="57">
        <v>1</v>
      </c>
      <c r="B66" s="30" t="s">
        <v>60</v>
      </c>
      <c r="C66" s="31">
        <v>8938529045030</v>
      </c>
      <c r="D66" s="31">
        <v>261126</v>
      </c>
      <c r="E66" s="57" t="s">
        <v>62</v>
      </c>
      <c r="F66" s="57">
        <v>4</v>
      </c>
      <c r="G66" s="111"/>
      <c r="H66" s="97">
        <f>IFERROR(VLOOKUP(B66,'TONG HOP'!$B$18:$J$28,9,0),"")</f>
        <v>54097</v>
      </c>
      <c r="I66" s="98">
        <f t="shared" si="1"/>
        <v>216388</v>
      </c>
      <c r="J66" s="97">
        <f t="shared" si="2"/>
        <v>17311</v>
      </c>
      <c r="K66" s="97">
        <f t="shared" si="3"/>
        <v>233699</v>
      </c>
      <c r="L66" s="99" t="s">
        <v>110</v>
      </c>
    </row>
    <row r="67" spans="1:12" ht="30" hidden="1" customHeight="1" x14ac:dyDescent="0.25">
      <c r="A67" s="57">
        <v>2</v>
      </c>
      <c r="B67" s="30" t="s">
        <v>57</v>
      </c>
      <c r="C67" s="31">
        <v>8938529045627</v>
      </c>
      <c r="D67" s="31">
        <v>236665</v>
      </c>
      <c r="E67" s="57" t="s">
        <v>62</v>
      </c>
      <c r="F67" s="57">
        <v>1</v>
      </c>
      <c r="G67" s="111"/>
      <c r="H67" s="97">
        <f>IFERROR(VLOOKUP(B67,'TONG HOP'!$B$18:$J$28,9,0),"")</f>
        <v>59932</v>
      </c>
      <c r="I67" s="98">
        <f t="shared" si="1"/>
        <v>59932</v>
      </c>
      <c r="J67" s="97">
        <f t="shared" si="2"/>
        <v>4795</v>
      </c>
      <c r="K67" s="97">
        <f t="shared" si="3"/>
        <v>64727</v>
      </c>
      <c r="L67" s="99" t="s">
        <v>110</v>
      </c>
    </row>
    <row r="68" spans="1:12" ht="30" hidden="1" customHeight="1" x14ac:dyDescent="0.25">
      <c r="A68" s="57">
        <v>3</v>
      </c>
      <c r="B68" s="30" t="s">
        <v>58</v>
      </c>
      <c r="C68" s="31">
        <v>8938529045856</v>
      </c>
      <c r="D68" s="31">
        <v>203630</v>
      </c>
      <c r="E68" s="57" t="s">
        <v>62</v>
      </c>
      <c r="F68" s="57">
        <v>1</v>
      </c>
      <c r="G68" s="111"/>
      <c r="H68" s="97">
        <f>IFERROR(VLOOKUP(B68,'TONG HOP'!$B$18:$J$28,9,0),"")</f>
        <v>79159</v>
      </c>
      <c r="I68" s="98">
        <f t="shared" si="1"/>
        <v>79159</v>
      </c>
      <c r="J68" s="97">
        <f t="shared" si="2"/>
        <v>6333</v>
      </c>
      <c r="K68" s="97">
        <f t="shared" si="3"/>
        <v>85492</v>
      </c>
      <c r="L68" s="99" t="s">
        <v>110</v>
      </c>
    </row>
    <row r="69" spans="1:12" ht="30" hidden="1" customHeight="1" x14ac:dyDescent="0.25">
      <c r="A69" s="57">
        <v>4</v>
      </c>
      <c r="B69" s="30" t="s">
        <v>59</v>
      </c>
      <c r="C69" s="31">
        <v>8938529045924</v>
      </c>
      <c r="D69" s="31">
        <v>203632</v>
      </c>
      <c r="E69" s="57" t="s">
        <v>62</v>
      </c>
      <c r="F69" s="57">
        <v>1</v>
      </c>
      <c r="G69" s="111"/>
      <c r="H69" s="97">
        <f>IFERROR(VLOOKUP(B69,'TONG HOP'!$B$18:$J$28,9,0),"")</f>
        <v>114279</v>
      </c>
      <c r="I69" s="98">
        <f t="shared" si="1"/>
        <v>114279</v>
      </c>
      <c r="J69" s="97">
        <f t="shared" si="2"/>
        <v>9142</v>
      </c>
      <c r="K69" s="97">
        <f t="shared" si="3"/>
        <v>123421</v>
      </c>
      <c r="L69" s="99" t="s">
        <v>110</v>
      </c>
    </row>
    <row r="70" spans="1:12" ht="30" hidden="1" customHeight="1" x14ac:dyDescent="0.25">
      <c r="A70" s="57">
        <v>5</v>
      </c>
      <c r="B70" s="30" t="s">
        <v>81</v>
      </c>
      <c r="C70" s="31">
        <v>8938529045238</v>
      </c>
      <c r="D70" s="31">
        <v>203634</v>
      </c>
      <c r="E70" s="57" t="s">
        <v>62</v>
      </c>
      <c r="F70" s="57">
        <v>1</v>
      </c>
      <c r="G70" s="112"/>
      <c r="H70" s="97">
        <f>IFERROR(VLOOKUP(B70,'TONG HOP'!$B$18:$J$28,9,0),"")</f>
        <v>123686</v>
      </c>
      <c r="I70" s="98">
        <f t="shared" si="1"/>
        <v>123686</v>
      </c>
      <c r="J70" s="97">
        <f t="shared" si="2"/>
        <v>9895</v>
      </c>
      <c r="K70" s="97">
        <f t="shared" si="3"/>
        <v>133581</v>
      </c>
      <c r="L70" s="99" t="s">
        <v>110</v>
      </c>
    </row>
    <row r="71" spans="1:12" ht="30" hidden="1" customHeight="1" x14ac:dyDescent="0.25">
      <c r="A71" s="57"/>
      <c r="B71" s="66" t="s">
        <v>111</v>
      </c>
      <c r="C71" s="31"/>
      <c r="D71" s="31"/>
      <c r="E71" s="57"/>
      <c r="F71" s="57"/>
      <c r="G71" s="110" t="s">
        <v>112</v>
      </c>
      <c r="H71" s="97" t="str">
        <f>IFERROR(VLOOKUP(B71,'TONG HOP'!$B$18:$J$28,9,0),"")</f>
        <v/>
      </c>
      <c r="I71" s="98" t="str">
        <f t="shared" si="1"/>
        <v/>
      </c>
      <c r="J71" s="97" t="str">
        <f t="shared" si="2"/>
        <v/>
      </c>
      <c r="K71" s="97" t="str">
        <f t="shared" si="3"/>
        <v/>
      </c>
      <c r="L71" s="99" t="s">
        <v>112</v>
      </c>
    </row>
    <row r="72" spans="1:12" ht="30" hidden="1" customHeight="1" x14ac:dyDescent="0.25">
      <c r="A72" s="57">
        <v>1</v>
      </c>
      <c r="B72" s="30" t="s">
        <v>59</v>
      </c>
      <c r="C72" s="31"/>
      <c r="D72" s="31">
        <v>203632</v>
      </c>
      <c r="E72" s="57" t="s">
        <v>62</v>
      </c>
      <c r="F72" s="57">
        <v>2</v>
      </c>
      <c r="G72" s="111"/>
      <c r="H72" s="97">
        <f>IFERROR(VLOOKUP(B72,'TONG HOP'!$B$18:$J$28,9,0),"")</f>
        <v>114279</v>
      </c>
      <c r="I72" s="98">
        <f t="shared" si="1"/>
        <v>228558</v>
      </c>
      <c r="J72" s="97">
        <f t="shared" si="2"/>
        <v>18285</v>
      </c>
      <c r="K72" s="97">
        <f t="shared" si="3"/>
        <v>246843</v>
      </c>
      <c r="L72" s="99" t="s">
        <v>112</v>
      </c>
    </row>
    <row r="73" spans="1:12" ht="30" hidden="1" customHeight="1" x14ac:dyDescent="0.25">
      <c r="A73" s="57">
        <v>2</v>
      </c>
      <c r="B73" s="30" t="s">
        <v>81</v>
      </c>
      <c r="C73" s="31"/>
      <c r="D73" s="31">
        <v>203634</v>
      </c>
      <c r="E73" s="57" t="s">
        <v>62</v>
      </c>
      <c r="F73" s="57">
        <v>1</v>
      </c>
      <c r="G73" s="112"/>
      <c r="H73" s="97">
        <f>IFERROR(VLOOKUP(B73,'TONG HOP'!$B$18:$J$28,9,0),"")</f>
        <v>123686</v>
      </c>
      <c r="I73" s="98">
        <f t="shared" si="1"/>
        <v>123686</v>
      </c>
      <c r="J73" s="97">
        <f t="shared" si="2"/>
        <v>9895</v>
      </c>
      <c r="K73" s="97">
        <f t="shared" si="3"/>
        <v>133581</v>
      </c>
      <c r="L73" s="99" t="s">
        <v>112</v>
      </c>
    </row>
    <row r="74" spans="1:12" ht="30" hidden="1" customHeight="1" x14ac:dyDescent="0.25">
      <c r="A74" s="57"/>
      <c r="B74" s="66" t="s">
        <v>113</v>
      </c>
      <c r="C74" s="31"/>
      <c r="D74" s="31"/>
      <c r="E74" s="57"/>
      <c r="F74" s="57"/>
      <c r="G74" s="110" t="s">
        <v>114</v>
      </c>
      <c r="H74" s="97" t="str">
        <f>IFERROR(VLOOKUP(B74,'TONG HOP'!$B$18:$J$28,9,0),"")</f>
        <v/>
      </c>
      <c r="I74" s="98" t="str">
        <f t="shared" si="1"/>
        <v/>
      </c>
      <c r="J74" s="97" t="str">
        <f t="shared" si="2"/>
        <v/>
      </c>
      <c r="K74" s="97" t="str">
        <f t="shared" si="3"/>
        <v/>
      </c>
      <c r="L74" s="99" t="s">
        <v>114</v>
      </c>
    </row>
    <row r="75" spans="1:12" ht="30" hidden="1" customHeight="1" x14ac:dyDescent="0.25">
      <c r="A75" s="57">
        <v>1</v>
      </c>
      <c r="B75" s="30" t="s">
        <v>68</v>
      </c>
      <c r="C75" s="31">
        <v>8938529045467</v>
      </c>
      <c r="D75" s="31">
        <v>315117</v>
      </c>
      <c r="E75" s="57" t="s">
        <v>50</v>
      </c>
      <c r="F75" s="57">
        <v>2</v>
      </c>
      <c r="G75" s="111"/>
      <c r="H75" s="97">
        <f>IFERROR(VLOOKUP(B75,'TONG HOP'!$B$18:$J$28,9,0),"")</f>
        <v>35389</v>
      </c>
      <c r="I75" s="98">
        <f t="shared" si="1"/>
        <v>70778</v>
      </c>
      <c r="J75" s="97">
        <f t="shared" si="2"/>
        <v>5662</v>
      </c>
      <c r="K75" s="97">
        <f t="shared" si="3"/>
        <v>76440</v>
      </c>
      <c r="L75" s="99" t="s">
        <v>114</v>
      </c>
    </row>
    <row r="76" spans="1:12" ht="30" hidden="1" customHeight="1" x14ac:dyDescent="0.25">
      <c r="A76" s="57">
        <v>2</v>
      </c>
      <c r="B76" s="30" t="s">
        <v>69</v>
      </c>
      <c r="C76" s="31">
        <v>8938529045443</v>
      </c>
      <c r="D76" s="31">
        <v>315116</v>
      </c>
      <c r="E76" s="57" t="s">
        <v>50</v>
      </c>
      <c r="F76" s="57">
        <v>1</v>
      </c>
      <c r="G76" s="111"/>
      <c r="H76" s="97">
        <f>IFERROR(VLOOKUP(B76,'TONG HOP'!$B$18:$J$28,9,0),"")</f>
        <v>36750</v>
      </c>
      <c r="I76" s="98">
        <f t="shared" si="1"/>
        <v>36750</v>
      </c>
      <c r="J76" s="97">
        <f t="shared" si="2"/>
        <v>2940</v>
      </c>
      <c r="K76" s="97">
        <f t="shared" si="3"/>
        <v>39690</v>
      </c>
      <c r="L76" s="99" t="s">
        <v>114</v>
      </c>
    </row>
    <row r="77" spans="1:12" ht="30" hidden="1" customHeight="1" x14ac:dyDescent="0.25">
      <c r="A77" s="57">
        <v>3</v>
      </c>
      <c r="B77" s="30" t="s">
        <v>59</v>
      </c>
      <c r="C77" s="31">
        <v>8938529045924</v>
      </c>
      <c r="D77" s="31">
        <v>203632</v>
      </c>
      <c r="E77" s="57" t="s">
        <v>62</v>
      </c>
      <c r="F77" s="57">
        <v>1</v>
      </c>
      <c r="G77" s="111"/>
      <c r="H77" s="97">
        <f>IFERROR(VLOOKUP(B77,'TONG HOP'!$B$18:$J$28,9,0),"")</f>
        <v>114279</v>
      </c>
      <c r="I77" s="98">
        <f t="shared" si="1"/>
        <v>114279</v>
      </c>
      <c r="J77" s="97">
        <f t="shared" si="2"/>
        <v>9142</v>
      </c>
      <c r="K77" s="97">
        <f t="shared" si="3"/>
        <v>123421</v>
      </c>
      <c r="L77" s="99" t="s">
        <v>114</v>
      </c>
    </row>
    <row r="78" spans="1:12" ht="30" hidden="1" customHeight="1" x14ac:dyDescent="0.25">
      <c r="A78" s="57">
        <v>4</v>
      </c>
      <c r="B78" s="30" t="s">
        <v>57</v>
      </c>
      <c r="C78" s="31">
        <v>8938529045627</v>
      </c>
      <c r="D78" s="31">
        <v>236665</v>
      </c>
      <c r="E78" s="57" t="s">
        <v>62</v>
      </c>
      <c r="F78" s="57">
        <v>3</v>
      </c>
      <c r="G78" s="112"/>
      <c r="H78" s="97">
        <f>IFERROR(VLOOKUP(B78,'TONG HOP'!$B$18:$J$28,9,0),"")</f>
        <v>59932</v>
      </c>
      <c r="I78" s="98">
        <f t="shared" si="1"/>
        <v>179796</v>
      </c>
      <c r="J78" s="97">
        <f t="shared" si="2"/>
        <v>14384</v>
      </c>
      <c r="K78" s="97">
        <f t="shared" si="3"/>
        <v>194180</v>
      </c>
      <c r="L78" s="99" t="s">
        <v>114</v>
      </c>
    </row>
    <row r="79" spans="1:12" ht="30" hidden="1" customHeight="1" x14ac:dyDescent="0.25">
      <c r="A79" s="57"/>
      <c r="B79" s="58" t="s">
        <v>115</v>
      </c>
      <c r="C79" s="31"/>
      <c r="D79" s="31"/>
      <c r="E79" s="57"/>
      <c r="F79" s="57"/>
      <c r="G79" s="107" t="s">
        <v>116</v>
      </c>
      <c r="H79" s="97" t="str">
        <f>IFERROR(VLOOKUP(B79,'TONG HOP'!$B$18:$J$28,9,0),"")</f>
        <v/>
      </c>
      <c r="I79" s="98" t="str">
        <f t="shared" si="1"/>
        <v/>
      </c>
      <c r="J79" s="97" t="str">
        <f t="shared" si="2"/>
        <v/>
      </c>
      <c r="K79" s="97" t="str">
        <f t="shared" si="3"/>
        <v/>
      </c>
      <c r="L79" s="102" t="s">
        <v>116</v>
      </c>
    </row>
    <row r="80" spans="1:12" ht="30" hidden="1" customHeight="1" x14ac:dyDescent="0.25">
      <c r="A80" s="60">
        <v>1</v>
      </c>
      <c r="B80" s="30" t="s">
        <v>59</v>
      </c>
      <c r="C80" s="31"/>
      <c r="D80" s="31">
        <v>203632</v>
      </c>
      <c r="E80" s="57" t="s">
        <v>62</v>
      </c>
      <c r="F80" s="57">
        <v>1</v>
      </c>
      <c r="G80" s="108"/>
      <c r="H80" s="97">
        <f>IFERROR(VLOOKUP(B80,'TONG HOP'!$B$18:$J$28,9,0),"")</f>
        <v>114279</v>
      </c>
      <c r="I80" s="98">
        <f t="shared" si="1"/>
        <v>114279</v>
      </c>
      <c r="J80" s="97">
        <f t="shared" si="2"/>
        <v>9142</v>
      </c>
      <c r="K80" s="97">
        <f t="shared" si="3"/>
        <v>123421</v>
      </c>
      <c r="L80" s="102" t="s">
        <v>116</v>
      </c>
    </row>
    <row r="81" spans="1:12" ht="30" hidden="1" customHeight="1" x14ac:dyDescent="0.25">
      <c r="A81" s="57">
        <v>2</v>
      </c>
      <c r="B81" s="30" t="s">
        <v>58</v>
      </c>
      <c r="C81" s="31"/>
      <c r="D81" s="31">
        <v>203630</v>
      </c>
      <c r="E81" s="57" t="s">
        <v>62</v>
      </c>
      <c r="F81" s="57">
        <v>1</v>
      </c>
      <c r="G81" s="109"/>
      <c r="H81" s="97">
        <f>IFERROR(VLOOKUP(B81,'TONG HOP'!$B$18:$J$28,9,0),"")</f>
        <v>79159</v>
      </c>
      <c r="I81" s="98">
        <f t="shared" si="1"/>
        <v>79159</v>
      </c>
      <c r="J81" s="97">
        <f t="shared" si="2"/>
        <v>6333</v>
      </c>
      <c r="K81" s="97">
        <f t="shared" si="3"/>
        <v>85492</v>
      </c>
      <c r="L81" s="102" t="s">
        <v>116</v>
      </c>
    </row>
    <row r="82" spans="1:12" ht="30" hidden="1" customHeight="1" x14ac:dyDescent="0.25">
      <c r="A82" s="57"/>
      <c r="B82" s="58" t="s">
        <v>117</v>
      </c>
      <c r="C82" s="31"/>
      <c r="D82" s="31"/>
      <c r="E82" s="57"/>
      <c r="F82" s="57"/>
      <c r="G82" s="107" t="s">
        <v>118</v>
      </c>
      <c r="H82" s="97" t="str">
        <f>IFERROR(VLOOKUP(B82,'TONG HOP'!$B$18:$J$28,9,0),"")</f>
        <v/>
      </c>
      <c r="I82" s="98" t="str">
        <f t="shared" si="1"/>
        <v/>
      </c>
      <c r="J82" s="97" t="str">
        <f t="shared" si="2"/>
        <v/>
      </c>
      <c r="K82" s="97" t="str">
        <f t="shared" si="3"/>
        <v/>
      </c>
      <c r="L82" s="102" t="s">
        <v>118</v>
      </c>
    </row>
    <row r="83" spans="1:12" ht="30" hidden="1" customHeight="1" x14ac:dyDescent="0.25">
      <c r="A83" s="57">
        <v>1</v>
      </c>
      <c r="B83" s="30" t="s">
        <v>76</v>
      </c>
      <c r="C83" s="31">
        <v>8938529045795</v>
      </c>
      <c r="D83" s="31">
        <v>317011</v>
      </c>
      <c r="E83" s="57" t="s">
        <v>50</v>
      </c>
      <c r="F83" s="57">
        <v>1</v>
      </c>
      <c r="G83" s="109"/>
      <c r="H83" s="97">
        <f>IFERROR(VLOOKUP(B83,'TONG HOP'!$B$18:$J$28,9,0),"")</f>
        <v>114279</v>
      </c>
      <c r="I83" s="98">
        <f t="shared" si="1"/>
        <v>114279</v>
      </c>
      <c r="J83" s="97">
        <f t="shared" si="2"/>
        <v>9142</v>
      </c>
      <c r="K83" s="97">
        <f t="shared" si="3"/>
        <v>123421</v>
      </c>
      <c r="L83" s="102" t="s">
        <v>118</v>
      </c>
    </row>
    <row r="84" spans="1:12" ht="30" hidden="1" customHeight="1" x14ac:dyDescent="0.25">
      <c r="A84" s="57"/>
      <c r="B84" s="58" t="s">
        <v>119</v>
      </c>
      <c r="C84" s="31"/>
      <c r="D84" s="31"/>
      <c r="E84" s="57"/>
      <c r="F84" s="57"/>
      <c r="G84" s="107" t="s">
        <v>120</v>
      </c>
      <c r="H84" s="97" t="str">
        <f>IFERROR(VLOOKUP(B84,'TONG HOP'!$B$18:$J$28,9,0),"")</f>
        <v/>
      </c>
      <c r="I84" s="98" t="str">
        <f t="shared" si="1"/>
        <v/>
      </c>
      <c r="J84" s="97" t="str">
        <f t="shared" si="2"/>
        <v/>
      </c>
      <c r="K84" s="97" t="str">
        <f t="shared" si="3"/>
        <v/>
      </c>
      <c r="L84" s="102" t="s">
        <v>120</v>
      </c>
    </row>
    <row r="85" spans="1:12" ht="30" hidden="1" customHeight="1" x14ac:dyDescent="0.25">
      <c r="A85" s="57">
        <v>1</v>
      </c>
      <c r="B85" s="30" t="s">
        <v>57</v>
      </c>
      <c r="C85" s="31">
        <v>8938529045627</v>
      </c>
      <c r="D85" s="31">
        <v>236665</v>
      </c>
      <c r="E85" s="57" t="s">
        <v>62</v>
      </c>
      <c r="F85" s="57">
        <v>1</v>
      </c>
      <c r="G85" s="108"/>
      <c r="H85" s="97">
        <f>IFERROR(VLOOKUP(B85,'TONG HOP'!$B$18:$J$28,9,0),"")</f>
        <v>59932</v>
      </c>
      <c r="I85" s="98">
        <f t="shared" si="1"/>
        <v>59932</v>
      </c>
      <c r="J85" s="97">
        <f t="shared" si="2"/>
        <v>4795</v>
      </c>
      <c r="K85" s="97">
        <f t="shared" si="3"/>
        <v>64727</v>
      </c>
      <c r="L85" s="102" t="s">
        <v>120</v>
      </c>
    </row>
    <row r="86" spans="1:12" ht="30" hidden="1" customHeight="1" x14ac:dyDescent="0.25">
      <c r="A86" s="57">
        <v>2</v>
      </c>
      <c r="B86" s="30" t="s">
        <v>60</v>
      </c>
      <c r="C86" s="31">
        <v>8938529045030</v>
      </c>
      <c r="D86" s="31">
        <v>261126</v>
      </c>
      <c r="E86" s="57" t="s">
        <v>62</v>
      </c>
      <c r="F86" s="57">
        <v>1</v>
      </c>
      <c r="G86" s="109"/>
      <c r="H86" s="97">
        <f>IFERROR(VLOOKUP(B86,'TONG HOP'!$B$18:$J$28,9,0),"")</f>
        <v>54097</v>
      </c>
      <c r="I86" s="98">
        <f t="shared" ref="I86:I106" si="4">IFERROR(H86*F86,"")</f>
        <v>54097</v>
      </c>
      <c r="J86" s="97">
        <f t="shared" ref="J86:J106" si="5">IFERROR(ROUND(I86*8%,0),"")</f>
        <v>4328</v>
      </c>
      <c r="K86" s="97">
        <f t="shared" ref="K86:K106" si="6">IFERROR(J86+I86,"")</f>
        <v>58425</v>
      </c>
      <c r="L86" s="102" t="s">
        <v>120</v>
      </c>
    </row>
    <row r="87" spans="1:12" ht="30" hidden="1" customHeight="1" x14ac:dyDescent="0.25">
      <c r="A87" s="71"/>
      <c r="B87" s="72" t="s">
        <v>121</v>
      </c>
      <c r="C87" s="73"/>
      <c r="D87" s="71"/>
      <c r="E87" s="71"/>
      <c r="F87" s="71"/>
      <c r="G87" s="110" t="s">
        <v>122</v>
      </c>
      <c r="H87" s="97" t="str">
        <f>IFERROR(VLOOKUP(B87,'TONG HOP'!$B$18:$J$28,9,0),"")</f>
        <v/>
      </c>
      <c r="I87" s="98" t="str">
        <f t="shared" si="4"/>
        <v/>
      </c>
      <c r="J87" s="97" t="str">
        <f t="shared" si="5"/>
        <v/>
      </c>
      <c r="K87" s="97" t="str">
        <f t="shared" si="6"/>
        <v/>
      </c>
      <c r="L87" s="99" t="s">
        <v>122</v>
      </c>
    </row>
    <row r="88" spans="1:12" ht="30" hidden="1" customHeight="1" x14ac:dyDescent="0.25">
      <c r="A88" s="71">
        <v>1</v>
      </c>
      <c r="B88" s="74" t="s">
        <v>57</v>
      </c>
      <c r="C88" s="73">
        <v>8938529045627</v>
      </c>
      <c r="D88" s="71">
        <v>236665</v>
      </c>
      <c r="E88" s="71" t="s">
        <v>62</v>
      </c>
      <c r="F88" s="71">
        <v>1</v>
      </c>
      <c r="G88" s="111"/>
      <c r="H88" s="97">
        <f>IFERROR(VLOOKUP(B88,'TONG HOP'!$B$18:$J$28,9,0),"")</f>
        <v>59932</v>
      </c>
      <c r="I88" s="98">
        <f t="shared" si="4"/>
        <v>59932</v>
      </c>
      <c r="J88" s="97">
        <f t="shared" si="5"/>
        <v>4795</v>
      </c>
      <c r="K88" s="97">
        <f t="shared" si="6"/>
        <v>64727</v>
      </c>
      <c r="L88" s="99" t="s">
        <v>122</v>
      </c>
    </row>
    <row r="89" spans="1:12" ht="30" hidden="1" customHeight="1" x14ac:dyDescent="0.25">
      <c r="A89" s="71">
        <v>2</v>
      </c>
      <c r="B89" s="74" t="s">
        <v>59</v>
      </c>
      <c r="C89" s="73">
        <v>8938529045924</v>
      </c>
      <c r="D89" s="71">
        <v>203632</v>
      </c>
      <c r="E89" s="71" t="s">
        <v>62</v>
      </c>
      <c r="F89" s="71">
        <v>1</v>
      </c>
      <c r="G89" s="112"/>
      <c r="H89" s="97">
        <f>IFERROR(VLOOKUP(B89,'TONG HOP'!$B$18:$J$28,9,0),"")</f>
        <v>114279</v>
      </c>
      <c r="I89" s="98">
        <f t="shared" si="4"/>
        <v>114279</v>
      </c>
      <c r="J89" s="97">
        <f t="shared" si="5"/>
        <v>9142</v>
      </c>
      <c r="K89" s="97">
        <f t="shared" si="6"/>
        <v>123421</v>
      </c>
      <c r="L89" s="99" t="s">
        <v>122</v>
      </c>
    </row>
    <row r="90" spans="1:12" ht="30" hidden="1" customHeight="1" x14ac:dyDescent="0.25">
      <c r="A90" s="57"/>
      <c r="B90" s="72" t="s">
        <v>123</v>
      </c>
      <c r="C90" s="31"/>
      <c r="D90" s="31"/>
      <c r="E90" s="57"/>
      <c r="F90" s="57"/>
      <c r="G90" s="107" t="s">
        <v>124</v>
      </c>
      <c r="H90" s="97" t="str">
        <f>IFERROR(VLOOKUP(B90,'TONG HOP'!$B$18:$J$28,9,0),"")</f>
        <v/>
      </c>
      <c r="I90" s="98" t="str">
        <f t="shared" si="4"/>
        <v/>
      </c>
      <c r="J90" s="97" t="str">
        <f t="shared" si="5"/>
        <v/>
      </c>
      <c r="K90" s="97" t="str">
        <f t="shared" si="6"/>
        <v/>
      </c>
      <c r="L90" s="102" t="s">
        <v>124</v>
      </c>
    </row>
    <row r="91" spans="1:12" ht="30" hidden="1" customHeight="1" x14ac:dyDescent="0.25">
      <c r="A91" s="57">
        <v>1</v>
      </c>
      <c r="B91" s="74" t="s">
        <v>69</v>
      </c>
      <c r="C91" s="31">
        <v>8938529045443</v>
      </c>
      <c r="D91" s="31">
        <v>315116</v>
      </c>
      <c r="E91" s="57" t="s">
        <v>50</v>
      </c>
      <c r="F91" s="57">
        <v>1</v>
      </c>
      <c r="G91" s="109"/>
      <c r="H91" s="97">
        <f>IFERROR(VLOOKUP(B91,'TONG HOP'!$B$18:$J$28,9,0),"")</f>
        <v>36750</v>
      </c>
      <c r="I91" s="98">
        <f t="shared" si="4"/>
        <v>36750</v>
      </c>
      <c r="J91" s="97">
        <f t="shared" si="5"/>
        <v>2940</v>
      </c>
      <c r="K91" s="97">
        <f t="shared" si="6"/>
        <v>39690</v>
      </c>
      <c r="L91" s="102" t="s">
        <v>124</v>
      </c>
    </row>
    <row r="92" spans="1:12" ht="30" hidden="1" customHeight="1" x14ac:dyDescent="0.25">
      <c r="A92" s="57"/>
      <c r="B92" s="72" t="s">
        <v>125</v>
      </c>
      <c r="C92" s="31"/>
      <c r="D92" s="31"/>
      <c r="E92" s="57"/>
      <c r="F92" s="57"/>
      <c r="G92" s="110" t="s">
        <v>126</v>
      </c>
      <c r="H92" s="97" t="str">
        <f>IFERROR(VLOOKUP(B92,'TONG HOP'!$B$18:$J$28,9,0),"")</f>
        <v/>
      </c>
      <c r="I92" s="98" t="str">
        <f t="shared" si="4"/>
        <v/>
      </c>
      <c r="J92" s="97" t="str">
        <f t="shared" si="5"/>
        <v/>
      </c>
      <c r="K92" s="97" t="str">
        <f t="shared" si="6"/>
        <v/>
      </c>
      <c r="L92" s="99" t="s">
        <v>126</v>
      </c>
    </row>
    <row r="93" spans="1:12" ht="30" hidden="1" customHeight="1" x14ac:dyDescent="0.25">
      <c r="A93" s="57">
        <v>1</v>
      </c>
      <c r="B93" s="59" t="s">
        <v>60</v>
      </c>
      <c r="C93" s="31">
        <v>8938529045030</v>
      </c>
      <c r="D93" s="31">
        <v>261126</v>
      </c>
      <c r="E93" s="57" t="s">
        <v>62</v>
      </c>
      <c r="F93" s="57">
        <v>1</v>
      </c>
      <c r="G93" s="112"/>
      <c r="H93" s="97">
        <f>IFERROR(VLOOKUP(B93,'TONG HOP'!$B$18:$J$28,9,0),"")</f>
        <v>54097</v>
      </c>
      <c r="I93" s="98">
        <f t="shared" si="4"/>
        <v>54097</v>
      </c>
      <c r="J93" s="97">
        <f t="shared" si="5"/>
        <v>4328</v>
      </c>
      <c r="K93" s="97">
        <f t="shared" si="6"/>
        <v>58425</v>
      </c>
      <c r="L93" s="99" t="s">
        <v>126</v>
      </c>
    </row>
    <row r="94" spans="1:12" ht="30" hidden="1" customHeight="1" x14ac:dyDescent="0.25">
      <c r="A94" s="57"/>
      <c r="B94" s="72" t="s">
        <v>127</v>
      </c>
      <c r="C94" s="31"/>
      <c r="D94" s="31"/>
      <c r="E94" s="57"/>
      <c r="F94" s="57"/>
      <c r="G94" s="110" t="s">
        <v>128</v>
      </c>
      <c r="H94" s="97" t="str">
        <f>IFERROR(VLOOKUP(B94,'TONG HOP'!$B$18:$J$28,9,0),"")</f>
        <v/>
      </c>
      <c r="I94" s="98" t="str">
        <f t="shared" si="4"/>
        <v/>
      </c>
      <c r="J94" s="97" t="str">
        <f t="shared" si="5"/>
        <v/>
      </c>
      <c r="K94" s="97" t="str">
        <f t="shared" si="6"/>
        <v/>
      </c>
      <c r="L94" s="99" t="s">
        <v>128</v>
      </c>
    </row>
    <row r="95" spans="1:12" ht="30" hidden="1" customHeight="1" x14ac:dyDescent="0.25">
      <c r="A95" s="57">
        <v>1</v>
      </c>
      <c r="B95" s="59" t="s">
        <v>59</v>
      </c>
      <c r="C95" s="31"/>
      <c r="D95" s="31">
        <v>203632</v>
      </c>
      <c r="E95" s="57" t="s">
        <v>62</v>
      </c>
      <c r="F95" s="57">
        <v>2</v>
      </c>
      <c r="G95" s="112"/>
      <c r="H95" s="97">
        <f>IFERROR(VLOOKUP(B95,'TONG HOP'!$B$18:$J$28,9,0),"")</f>
        <v>114279</v>
      </c>
      <c r="I95" s="98">
        <f t="shared" si="4"/>
        <v>228558</v>
      </c>
      <c r="J95" s="97">
        <f t="shared" si="5"/>
        <v>18285</v>
      </c>
      <c r="K95" s="97">
        <f t="shared" si="6"/>
        <v>246843</v>
      </c>
      <c r="L95" s="99" t="s">
        <v>128</v>
      </c>
    </row>
    <row r="96" spans="1:12" ht="30" hidden="1" customHeight="1" x14ac:dyDescent="0.25">
      <c r="A96" s="57"/>
      <c r="B96" s="58" t="s">
        <v>129</v>
      </c>
      <c r="C96" s="31"/>
      <c r="D96" s="31"/>
      <c r="E96" s="57"/>
      <c r="F96" s="57"/>
      <c r="G96" s="110" t="s">
        <v>130</v>
      </c>
      <c r="H96" s="97" t="str">
        <f>IFERROR(VLOOKUP(B96,'TONG HOP'!$B$18:$J$28,9,0),"")</f>
        <v/>
      </c>
      <c r="I96" s="98" t="str">
        <f t="shared" si="4"/>
        <v/>
      </c>
      <c r="J96" s="97" t="str">
        <f t="shared" si="5"/>
        <v/>
      </c>
      <c r="K96" s="97" t="str">
        <f t="shared" si="6"/>
        <v/>
      </c>
      <c r="L96" s="99" t="s">
        <v>130</v>
      </c>
    </row>
    <row r="97" spans="1:12" ht="30" hidden="1" customHeight="1" x14ac:dyDescent="0.25">
      <c r="A97" s="57">
        <v>1</v>
      </c>
      <c r="B97" s="59" t="s">
        <v>68</v>
      </c>
      <c r="C97" s="31">
        <v>8938529045467</v>
      </c>
      <c r="D97" s="31">
        <v>315117</v>
      </c>
      <c r="E97" s="57" t="s">
        <v>50</v>
      </c>
      <c r="F97" s="57">
        <v>3</v>
      </c>
      <c r="G97" s="111"/>
      <c r="H97" s="97">
        <f>IFERROR(VLOOKUP(B97,'TONG HOP'!$B$18:$J$28,9,0),"")</f>
        <v>35389</v>
      </c>
      <c r="I97" s="98">
        <f t="shared" si="4"/>
        <v>106167</v>
      </c>
      <c r="J97" s="97">
        <f t="shared" si="5"/>
        <v>8493</v>
      </c>
      <c r="K97" s="97">
        <f t="shared" si="6"/>
        <v>114660</v>
      </c>
      <c r="L97" s="99" t="s">
        <v>130</v>
      </c>
    </row>
    <row r="98" spans="1:12" ht="30" hidden="1" customHeight="1" x14ac:dyDescent="0.25">
      <c r="A98" s="57">
        <v>2</v>
      </c>
      <c r="B98" s="59" t="s">
        <v>57</v>
      </c>
      <c r="C98" s="31">
        <v>8938529045627</v>
      </c>
      <c r="D98" s="31">
        <v>236665</v>
      </c>
      <c r="E98" s="57" t="s">
        <v>62</v>
      </c>
      <c r="F98" s="57">
        <v>2</v>
      </c>
      <c r="G98" s="111"/>
      <c r="H98" s="97">
        <f>IFERROR(VLOOKUP(B98,'TONG HOP'!$B$18:$J$28,9,0),"")</f>
        <v>59932</v>
      </c>
      <c r="I98" s="98">
        <f t="shared" si="4"/>
        <v>119864</v>
      </c>
      <c r="J98" s="97">
        <f t="shared" si="5"/>
        <v>9589</v>
      </c>
      <c r="K98" s="97">
        <f t="shared" si="6"/>
        <v>129453</v>
      </c>
      <c r="L98" s="99" t="s">
        <v>130</v>
      </c>
    </row>
    <row r="99" spans="1:12" ht="30" hidden="1" customHeight="1" x14ac:dyDescent="0.25">
      <c r="A99" s="57">
        <v>3</v>
      </c>
      <c r="B99" s="59" t="s">
        <v>69</v>
      </c>
      <c r="C99" s="31">
        <v>8938529045443</v>
      </c>
      <c r="D99" s="31">
        <v>315116</v>
      </c>
      <c r="E99" s="57" t="s">
        <v>50</v>
      </c>
      <c r="F99" s="57">
        <v>2</v>
      </c>
      <c r="G99" s="112"/>
      <c r="H99" s="97">
        <f>IFERROR(VLOOKUP(B99,'TONG HOP'!$B$18:$J$28,9,0),"")</f>
        <v>36750</v>
      </c>
      <c r="I99" s="98">
        <f t="shared" si="4"/>
        <v>73500</v>
      </c>
      <c r="J99" s="97">
        <f t="shared" si="5"/>
        <v>5880</v>
      </c>
      <c r="K99" s="97">
        <f t="shared" si="6"/>
        <v>79380</v>
      </c>
      <c r="L99" s="99" t="s">
        <v>130</v>
      </c>
    </row>
    <row r="100" spans="1:12" ht="30" hidden="1" customHeight="1" x14ac:dyDescent="0.25">
      <c r="A100" s="57"/>
      <c r="B100" s="58" t="s">
        <v>131</v>
      </c>
      <c r="C100" s="31"/>
      <c r="D100" s="31"/>
      <c r="E100" s="57"/>
      <c r="F100" s="57"/>
      <c r="G100" s="110" t="s">
        <v>132</v>
      </c>
      <c r="H100" s="97" t="str">
        <f>IFERROR(VLOOKUP(B100,'TONG HOP'!$B$18:$J$28,9,0),"")</f>
        <v/>
      </c>
      <c r="I100" s="98" t="str">
        <f t="shared" si="4"/>
        <v/>
      </c>
      <c r="J100" s="97" t="str">
        <f t="shared" si="5"/>
        <v/>
      </c>
      <c r="K100" s="97" t="str">
        <f t="shared" si="6"/>
        <v/>
      </c>
      <c r="L100" s="99" t="s">
        <v>132</v>
      </c>
    </row>
    <row r="101" spans="1:12" ht="30" hidden="1" customHeight="1" x14ac:dyDescent="0.25">
      <c r="A101" s="57">
        <v>1</v>
      </c>
      <c r="B101" s="59" t="s">
        <v>57</v>
      </c>
      <c r="C101" s="31">
        <v>8938529045627</v>
      </c>
      <c r="D101" s="31">
        <v>236665</v>
      </c>
      <c r="E101" s="57" t="s">
        <v>62</v>
      </c>
      <c r="F101" s="57">
        <v>4</v>
      </c>
      <c r="G101" s="111"/>
      <c r="H101" s="97">
        <f>IFERROR(VLOOKUP(B101,'TONG HOP'!$B$18:$J$28,9,0),"")</f>
        <v>59932</v>
      </c>
      <c r="I101" s="98">
        <f t="shared" si="4"/>
        <v>239728</v>
      </c>
      <c r="J101" s="97">
        <f t="shared" si="5"/>
        <v>19178</v>
      </c>
      <c r="K101" s="97">
        <f t="shared" si="6"/>
        <v>258906</v>
      </c>
      <c r="L101" s="99" t="s">
        <v>132</v>
      </c>
    </row>
    <row r="102" spans="1:12" ht="30" hidden="1" customHeight="1" x14ac:dyDescent="0.25">
      <c r="A102" s="57">
        <v>2</v>
      </c>
      <c r="B102" s="59" t="s">
        <v>59</v>
      </c>
      <c r="C102" s="31">
        <v>8938529045924</v>
      </c>
      <c r="D102" s="31">
        <v>203632</v>
      </c>
      <c r="E102" s="57" t="s">
        <v>62</v>
      </c>
      <c r="F102" s="57">
        <v>1</v>
      </c>
      <c r="G102" s="112"/>
      <c r="H102" s="97">
        <f>IFERROR(VLOOKUP(B102,'TONG HOP'!$B$18:$J$28,9,0),"")</f>
        <v>114279</v>
      </c>
      <c r="I102" s="98">
        <f t="shared" si="4"/>
        <v>114279</v>
      </c>
      <c r="J102" s="97">
        <f t="shared" si="5"/>
        <v>9142</v>
      </c>
      <c r="K102" s="97">
        <f t="shared" si="6"/>
        <v>123421</v>
      </c>
      <c r="L102" s="99" t="s">
        <v>132</v>
      </c>
    </row>
    <row r="103" spans="1:12" ht="30" customHeight="1" x14ac:dyDescent="0.25">
      <c r="A103" s="57"/>
      <c r="B103" s="58" t="s">
        <v>136</v>
      </c>
      <c r="C103" s="31"/>
      <c r="D103" s="31"/>
      <c r="E103" s="57"/>
      <c r="F103" s="57"/>
      <c r="G103" s="76" t="s">
        <v>135</v>
      </c>
      <c r="H103" s="97" t="str">
        <f>IFERROR(VLOOKUP(B103,'TONG HOP'!$B$18:$J$28,9,0),"")</f>
        <v/>
      </c>
      <c r="I103" s="98" t="str">
        <f t="shared" si="4"/>
        <v/>
      </c>
      <c r="J103" s="97" t="str">
        <f t="shared" si="5"/>
        <v/>
      </c>
      <c r="K103" s="97" t="str">
        <f t="shared" si="6"/>
        <v/>
      </c>
      <c r="L103" s="99" t="s">
        <v>135</v>
      </c>
    </row>
    <row r="104" spans="1:12" ht="30" customHeight="1" x14ac:dyDescent="0.25">
      <c r="A104" s="57">
        <v>1</v>
      </c>
      <c r="B104" s="59" t="s">
        <v>59</v>
      </c>
      <c r="C104" s="31"/>
      <c r="D104" s="31">
        <v>203632</v>
      </c>
      <c r="E104" s="57" t="s">
        <v>62</v>
      </c>
      <c r="F104" s="57">
        <v>4</v>
      </c>
      <c r="G104" s="77"/>
      <c r="H104" s="97">
        <f>IFERROR(VLOOKUP(B104,'TONG HOP'!$B$18:$J$28,9,0),"")</f>
        <v>114279</v>
      </c>
      <c r="I104" s="98">
        <f t="shared" si="4"/>
        <v>457116</v>
      </c>
      <c r="J104" s="97">
        <f t="shared" si="5"/>
        <v>36569</v>
      </c>
      <c r="K104" s="97">
        <f t="shared" si="6"/>
        <v>493685</v>
      </c>
      <c r="L104" s="99" t="s">
        <v>135</v>
      </c>
    </row>
    <row r="105" spans="1:12" ht="30" customHeight="1" x14ac:dyDescent="0.25">
      <c r="A105" s="57">
        <v>2</v>
      </c>
      <c r="B105" s="59" t="s">
        <v>60</v>
      </c>
      <c r="C105" s="31">
        <v>8938529045030</v>
      </c>
      <c r="D105" s="31">
        <v>261126</v>
      </c>
      <c r="E105" s="57" t="s">
        <v>62</v>
      </c>
      <c r="F105" s="57">
        <v>1</v>
      </c>
      <c r="G105" s="77"/>
      <c r="H105" s="97">
        <f>IFERROR(VLOOKUP(B105,'TONG HOP'!$B$18:$J$28,9,0),"")</f>
        <v>54097</v>
      </c>
      <c r="I105" s="98">
        <f t="shared" si="4"/>
        <v>54097</v>
      </c>
      <c r="J105" s="97">
        <f t="shared" si="5"/>
        <v>4328</v>
      </c>
      <c r="K105" s="97">
        <f t="shared" si="6"/>
        <v>58425</v>
      </c>
      <c r="L105" s="99" t="s">
        <v>135</v>
      </c>
    </row>
    <row r="106" spans="1:12" ht="30" customHeight="1" x14ac:dyDescent="0.25">
      <c r="A106" s="57">
        <v>3</v>
      </c>
      <c r="B106" s="59" t="s">
        <v>61</v>
      </c>
      <c r="C106" s="31">
        <v>8938529045634</v>
      </c>
      <c r="D106" s="31">
        <v>203631</v>
      </c>
      <c r="E106" s="57" t="s">
        <v>62</v>
      </c>
      <c r="F106" s="57">
        <v>1</v>
      </c>
      <c r="G106" s="78"/>
      <c r="H106" s="97">
        <f>IFERROR(VLOOKUP(B106,'TONG HOP'!$B$18:$J$28,9,0),"")</f>
        <v>115567</v>
      </c>
      <c r="I106" s="98">
        <f t="shared" si="4"/>
        <v>115567</v>
      </c>
      <c r="J106" s="97">
        <f t="shared" si="5"/>
        <v>9245</v>
      </c>
      <c r="K106" s="97">
        <f t="shared" si="6"/>
        <v>124812</v>
      </c>
      <c r="L106" s="99" t="s">
        <v>135</v>
      </c>
    </row>
    <row r="107" spans="1:12" ht="36.75" customHeight="1" x14ac:dyDescent="0.25">
      <c r="A107" s="67"/>
      <c r="B107" s="68" t="s">
        <v>41</v>
      </c>
      <c r="C107" s="69"/>
      <c r="D107" s="67"/>
      <c r="E107" s="67"/>
      <c r="F107" s="69">
        <f>SUM(F20:F106)</f>
        <v>122</v>
      </c>
      <c r="G107" s="70"/>
      <c r="L107" s="70"/>
    </row>
    <row r="143" spans="2:2" x14ac:dyDescent="0.3">
      <c r="B143"/>
    </row>
    <row r="144" spans="2:2" x14ac:dyDescent="0.3">
      <c r="B144"/>
    </row>
    <row r="145" spans="2:2" x14ac:dyDescent="0.3">
      <c r="B145"/>
    </row>
    <row r="146" spans="2:2" x14ac:dyDescent="0.3">
      <c r="B146"/>
    </row>
    <row r="147" spans="2:2" x14ac:dyDescent="0.3">
      <c r="B147"/>
    </row>
    <row r="148" spans="2:2" x14ac:dyDescent="0.3">
      <c r="B148"/>
    </row>
    <row r="149" spans="2:2" x14ac:dyDescent="0.3">
      <c r="B149"/>
    </row>
    <row r="150" spans="2:2" x14ac:dyDescent="0.3">
      <c r="B150"/>
    </row>
    <row r="151" spans="2:2" x14ac:dyDescent="0.3">
      <c r="B151"/>
    </row>
    <row r="152" spans="2:2" x14ac:dyDescent="0.3">
      <c r="B152"/>
    </row>
    <row r="153" spans="2:2" x14ac:dyDescent="0.3">
      <c r="B153"/>
    </row>
    <row r="154" spans="2:2" x14ac:dyDescent="0.3">
      <c r="B154"/>
    </row>
    <row r="155" spans="2:2" x14ac:dyDescent="0.3">
      <c r="B155"/>
    </row>
    <row r="156" spans="2:2" x14ac:dyDescent="0.3">
      <c r="B156"/>
    </row>
    <row r="157" spans="2:2" x14ac:dyDescent="0.3">
      <c r="B157"/>
    </row>
    <row r="158" spans="2:2" x14ac:dyDescent="0.3">
      <c r="B158"/>
    </row>
    <row r="159" spans="2:2" x14ac:dyDescent="0.3">
      <c r="B159"/>
    </row>
    <row r="160" spans="2:2" x14ac:dyDescent="0.3">
      <c r="B160"/>
    </row>
    <row r="161" spans="2:2" x14ac:dyDescent="0.3">
      <c r="B161"/>
    </row>
    <row r="162" spans="2:2" x14ac:dyDescent="0.3">
      <c r="B162"/>
    </row>
    <row r="163" spans="2:2" x14ac:dyDescent="0.3">
      <c r="B163"/>
    </row>
    <row r="164" spans="2:2" x14ac:dyDescent="0.3">
      <c r="B164"/>
    </row>
    <row r="165" spans="2:2" x14ac:dyDescent="0.3">
      <c r="B165"/>
    </row>
    <row r="166" spans="2:2" x14ac:dyDescent="0.3">
      <c r="B166"/>
    </row>
    <row r="167" spans="2:2" x14ac:dyDescent="0.3">
      <c r="B167"/>
    </row>
    <row r="168" spans="2:2" x14ac:dyDescent="0.3">
      <c r="B168"/>
    </row>
    <row r="169" spans="2:2" x14ac:dyDescent="0.3">
      <c r="B169"/>
    </row>
    <row r="170" spans="2:2" x14ac:dyDescent="0.3">
      <c r="B170"/>
    </row>
    <row r="171" spans="2:2" x14ac:dyDescent="0.3">
      <c r="B171"/>
    </row>
    <row r="172" spans="2:2" x14ac:dyDescent="0.3">
      <c r="B172"/>
    </row>
    <row r="173" spans="2:2" x14ac:dyDescent="0.3">
      <c r="B173"/>
    </row>
    <row r="174" spans="2:2" x14ac:dyDescent="0.3">
      <c r="B174"/>
    </row>
    <row r="175" spans="2:2" x14ac:dyDescent="0.3">
      <c r="B175"/>
    </row>
    <row r="176" spans="2:2" x14ac:dyDescent="0.3">
      <c r="B176"/>
    </row>
    <row r="177" spans="2:2" x14ac:dyDescent="0.3">
      <c r="B177"/>
    </row>
    <row r="178" spans="2:2" x14ac:dyDescent="0.3">
      <c r="B178"/>
    </row>
    <row r="179" spans="2:2" x14ac:dyDescent="0.3">
      <c r="B179"/>
    </row>
    <row r="180" spans="2:2" x14ac:dyDescent="0.3">
      <c r="B180"/>
    </row>
    <row r="181" spans="2:2" x14ac:dyDescent="0.3">
      <c r="B181"/>
    </row>
    <row r="182" spans="2:2" x14ac:dyDescent="0.3">
      <c r="B182"/>
    </row>
    <row r="183" spans="2:2" x14ac:dyDescent="0.3">
      <c r="B183"/>
    </row>
    <row r="184" spans="2:2" x14ac:dyDescent="0.3">
      <c r="B184"/>
    </row>
    <row r="185" spans="2:2" x14ac:dyDescent="0.3">
      <c r="B185"/>
    </row>
    <row r="186" spans="2:2" x14ac:dyDescent="0.3">
      <c r="B186"/>
    </row>
    <row r="187" spans="2:2" x14ac:dyDescent="0.3">
      <c r="B187"/>
    </row>
    <row r="188" spans="2:2" x14ac:dyDescent="0.3">
      <c r="B188"/>
    </row>
    <row r="189" spans="2:2" x14ac:dyDescent="0.3">
      <c r="B189"/>
    </row>
    <row r="190" spans="2:2" x14ac:dyDescent="0.3">
      <c r="B190"/>
    </row>
    <row r="191" spans="2:2" x14ac:dyDescent="0.3">
      <c r="B191"/>
    </row>
    <row r="192" spans="2:2" x14ac:dyDescent="0.3">
      <c r="B192"/>
    </row>
    <row r="193" spans="2:2" x14ac:dyDescent="0.3">
      <c r="B193"/>
    </row>
    <row r="194" spans="2:2" x14ac:dyDescent="0.3">
      <c r="B194"/>
    </row>
    <row r="195" spans="2:2" x14ac:dyDescent="0.3">
      <c r="B195"/>
    </row>
    <row r="196" spans="2:2" x14ac:dyDescent="0.3">
      <c r="B196"/>
    </row>
    <row r="197" spans="2:2" x14ac:dyDescent="0.3">
      <c r="B197"/>
    </row>
    <row r="198" spans="2:2" x14ac:dyDescent="0.3">
      <c r="B198"/>
    </row>
    <row r="199" spans="2:2" x14ac:dyDescent="0.3">
      <c r="B199"/>
    </row>
    <row r="200" spans="2:2" x14ac:dyDescent="0.3">
      <c r="B200"/>
    </row>
    <row r="201" spans="2:2" x14ac:dyDescent="0.3">
      <c r="B201"/>
    </row>
    <row r="202" spans="2:2" x14ac:dyDescent="0.3">
      <c r="B202"/>
    </row>
  </sheetData>
  <autoFilter ref="A19:G107" xr:uid="{00000000-0009-0000-0000-000000000000}">
    <filterColumn colId="1" showButton="0"/>
  </autoFilter>
  <mergeCells count="29">
    <mergeCell ref="G92:G93"/>
    <mergeCell ref="G94:G95"/>
    <mergeCell ref="G96:G99"/>
    <mergeCell ref="G100:G102"/>
    <mergeCell ref="G103:G106"/>
    <mergeCell ref="G74:G78"/>
    <mergeCell ref="G79:G81"/>
    <mergeCell ref="G82:G83"/>
    <mergeCell ref="G84:G86"/>
    <mergeCell ref="G87:G89"/>
    <mergeCell ref="G90:G91"/>
    <mergeCell ref="G52:G56"/>
    <mergeCell ref="G57:G59"/>
    <mergeCell ref="G60:G61"/>
    <mergeCell ref="G62:G64"/>
    <mergeCell ref="G65:G70"/>
    <mergeCell ref="G71:G73"/>
    <mergeCell ref="G35:G37"/>
    <mergeCell ref="G38:G39"/>
    <mergeCell ref="G40:G43"/>
    <mergeCell ref="G44:G46"/>
    <mergeCell ref="G47:G49"/>
    <mergeCell ref="G50:G51"/>
    <mergeCell ref="A6:G6"/>
    <mergeCell ref="F17:F18"/>
    <mergeCell ref="G17:G18"/>
    <mergeCell ref="G20:G27"/>
    <mergeCell ref="G28:G31"/>
    <mergeCell ref="G32:G3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07"/>
  <sheetViews>
    <sheetView topLeftCell="A79" workbookViewId="0">
      <selection activeCell="H104" sqref="H104"/>
    </sheetView>
  </sheetViews>
  <sheetFormatPr defaultColWidth="9.140625" defaultRowHeight="20.25" x14ac:dyDescent="0.3"/>
  <cols>
    <col min="1" max="1" width="5.7109375" style="29" customWidth="1"/>
    <col min="2" max="2" width="58.85546875" style="32" customWidth="1"/>
    <col min="3" max="3" width="16.28515625" style="33" customWidth="1"/>
    <col min="4" max="4" width="11" style="29" customWidth="1"/>
    <col min="5" max="5" width="9" style="29" customWidth="1"/>
    <col min="6" max="6" width="11.28515625" style="29" customWidth="1"/>
    <col min="7" max="7" width="19.85546875" style="64" customWidth="1"/>
    <col min="8" max="16384" width="9.140625" style="29"/>
  </cols>
  <sheetData>
    <row r="1" spans="1:7" x14ac:dyDescent="0.3">
      <c r="G1" s="64" t="s">
        <v>67</v>
      </c>
    </row>
    <row r="2" spans="1:7" x14ac:dyDescent="0.3">
      <c r="A2" s="34" t="s">
        <v>0</v>
      </c>
      <c r="D2" s="34" t="s">
        <v>1</v>
      </c>
    </row>
    <row r="3" spans="1:7" x14ac:dyDescent="0.3">
      <c r="A3" s="35"/>
      <c r="D3" s="34" t="s">
        <v>2</v>
      </c>
    </row>
    <row r="4" spans="1:7" x14ac:dyDescent="0.3">
      <c r="A4" s="35"/>
      <c r="D4" s="34" t="s">
        <v>3</v>
      </c>
    </row>
    <row r="5" spans="1:7" x14ac:dyDescent="0.3">
      <c r="A5" s="36"/>
      <c r="D5" s="34"/>
    </row>
    <row r="6" spans="1:7" x14ac:dyDescent="0.25">
      <c r="A6" s="82" t="s">
        <v>4</v>
      </c>
      <c r="B6" s="82"/>
      <c r="C6" s="82"/>
      <c r="D6" s="82"/>
      <c r="E6" s="82"/>
      <c r="F6" s="82"/>
      <c r="G6" s="82"/>
    </row>
    <row r="7" spans="1:7" x14ac:dyDescent="0.3">
      <c r="A7" s="36"/>
    </row>
    <row r="8" spans="1:7" x14ac:dyDescent="0.3">
      <c r="A8" s="37" t="s">
        <v>5</v>
      </c>
      <c r="B8" s="38"/>
      <c r="C8" s="39"/>
      <c r="D8" s="40"/>
      <c r="E8" s="40"/>
      <c r="F8" s="40"/>
    </row>
    <row r="9" spans="1:7" x14ac:dyDescent="0.3">
      <c r="A9" s="42" t="s">
        <v>6</v>
      </c>
      <c r="B9" s="37" t="s">
        <v>7</v>
      </c>
      <c r="C9" s="39"/>
      <c r="D9" s="40"/>
      <c r="E9" s="40"/>
      <c r="F9" s="40"/>
    </row>
    <row r="10" spans="1:7" x14ac:dyDescent="0.3">
      <c r="A10" s="42" t="s">
        <v>6</v>
      </c>
      <c r="B10" s="37" t="s">
        <v>8</v>
      </c>
      <c r="C10" s="39"/>
      <c r="D10" s="40"/>
      <c r="E10" s="40"/>
      <c r="F10" s="40"/>
    </row>
    <row r="11" spans="1:7" x14ac:dyDescent="0.3">
      <c r="A11" s="42" t="s">
        <v>6</v>
      </c>
      <c r="B11" s="37">
        <v>1210</v>
      </c>
      <c r="C11" s="39"/>
      <c r="D11" s="40"/>
      <c r="E11" s="40"/>
      <c r="F11" s="40"/>
    </row>
    <row r="12" spans="1:7" ht="18" customHeight="1" x14ac:dyDescent="0.3">
      <c r="A12" s="42"/>
      <c r="B12" s="37"/>
      <c r="C12" s="39"/>
      <c r="D12" s="40"/>
      <c r="E12" s="40"/>
      <c r="F12" s="40"/>
    </row>
    <row r="13" spans="1:7" x14ac:dyDescent="0.3">
      <c r="A13" s="43" t="s">
        <v>137</v>
      </c>
      <c r="B13" s="38"/>
      <c r="C13" s="44" t="s">
        <v>9</v>
      </c>
      <c r="D13" s="40"/>
      <c r="E13" s="40"/>
      <c r="F13" s="40"/>
    </row>
    <row r="14" spans="1:7" x14ac:dyDescent="0.3">
      <c r="A14" s="45" t="s">
        <v>11</v>
      </c>
      <c r="B14" s="38"/>
      <c r="C14" s="39"/>
      <c r="D14" s="40"/>
      <c r="E14" s="40"/>
      <c r="F14" s="40"/>
    </row>
    <row r="15" spans="1:7" x14ac:dyDescent="0.3">
      <c r="A15" s="41" t="s">
        <v>49</v>
      </c>
      <c r="B15" s="38"/>
      <c r="C15" s="46" t="s">
        <v>46</v>
      </c>
      <c r="D15" s="40"/>
      <c r="E15" s="40" t="s">
        <v>138</v>
      </c>
      <c r="F15" s="40"/>
    </row>
    <row r="16" spans="1:7" x14ac:dyDescent="0.3">
      <c r="A16" s="45"/>
    </row>
    <row r="17" spans="1:7" ht="15.75" customHeight="1" x14ac:dyDescent="0.25">
      <c r="A17" s="47" t="s">
        <v>12</v>
      </c>
      <c r="B17" s="48" t="s">
        <v>13</v>
      </c>
      <c r="C17" s="49" t="s">
        <v>12</v>
      </c>
      <c r="D17" s="50" t="s">
        <v>12</v>
      </c>
      <c r="E17" s="50" t="s">
        <v>12</v>
      </c>
      <c r="F17" s="85" t="s">
        <v>47</v>
      </c>
      <c r="G17" s="83" t="s">
        <v>19</v>
      </c>
    </row>
    <row r="18" spans="1:7" ht="21" customHeight="1" x14ac:dyDescent="0.25">
      <c r="A18" s="51" t="s">
        <v>14</v>
      </c>
      <c r="B18" s="52" t="s">
        <v>15</v>
      </c>
      <c r="C18" s="53" t="s">
        <v>16</v>
      </c>
      <c r="D18" s="51" t="s">
        <v>17</v>
      </c>
      <c r="E18" s="51" t="s">
        <v>18</v>
      </c>
      <c r="F18" s="86"/>
      <c r="G18" s="84"/>
    </row>
    <row r="19" spans="1:7" x14ac:dyDescent="0.25">
      <c r="A19" s="54" t="s">
        <v>20</v>
      </c>
      <c r="B19" s="55" t="s">
        <v>21</v>
      </c>
      <c r="C19" s="56" t="s">
        <v>22</v>
      </c>
      <c r="D19" s="54" t="s">
        <v>23</v>
      </c>
      <c r="E19" s="54" t="s">
        <v>24</v>
      </c>
      <c r="F19" s="55"/>
      <c r="G19" s="65"/>
    </row>
    <row r="20" spans="1:7" ht="30" customHeight="1" x14ac:dyDescent="0.25">
      <c r="A20" s="57"/>
      <c r="B20" s="58" t="s">
        <v>83</v>
      </c>
      <c r="C20" s="31"/>
      <c r="D20" s="31"/>
      <c r="E20" s="57"/>
      <c r="F20" s="57"/>
      <c r="G20" s="79" t="s">
        <v>84</v>
      </c>
    </row>
    <row r="21" spans="1:7" ht="30" customHeight="1" x14ac:dyDescent="0.25">
      <c r="A21" s="57">
        <v>1</v>
      </c>
      <c r="B21" s="30" t="s">
        <v>60</v>
      </c>
      <c r="C21" s="31">
        <v>8938529045030</v>
      </c>
      <c r="D21" s="31">
        <v>261126</v>
      </c>
      <c r="E21" s="57" t="s">
        <v>62</v>
      </c>
      <c r="F21" s="57">
        <v>2</v>
      </c>
      <c r="G21" s="80"/>
    </row>
    <row r="22" spans="1:7" ht="30" customHeight="1" x14ac:dyDescent="0.25">
      <c r="A22" s="57">
        <v>2</v>
      </c>
      <c r="B22" s="30" t="s">
        <v>57</v>
      </c>
      <c r="C22" s="31">
        <v>8938529045627</v>
      </c>
      <c r="D22" s="31">
        <v>236665</v>
      </c>
      <c r="E22" s="57" t="s">
        <v>62</v>
      </c>
      <c r="F22" s="57">
        <v>3</v>
      </c>
      <c r="G22" s="80"/>
    </row>
    <row r="23" spans="1:7" ht="30" customHeight="1" x14ac:dyDescent="0.25">
      <c r="A23" s="57">
        <v>3</v>
      </c>
      <c r="B23" s="30" t="s">
        <v>58</v>
      </c>
      <c r="C23" s="31">
        <v>8938529045856</v>
      </c>
      <c r="D23" s="31">
        <v>203630</v>
      </c>
      <c r="E23" s="57" t="s">
        <v>62</v>
      </c>
      <c r="F23" s="57">
        <v>1</v>
      </c>
      <c r="G23" s="80"/>
    </row>
    <row r="24" spans="1:7" ht="30" customHeight="1" x14ac:dyDescent="0.25">
      <c r="A24" s="57">
        <v>4</v>
      </c>
      <c r="B24" s="30" t="s">
        <v>76</v>
      </c>
      <c r="C24" s="31">
        <v>8938529045795</v>
      </c>
      <c r="D24" s="31">
        <v>317011</v>
      </c>
      <c r="E24" s="57" t="s">
        <v>50</v>
      </c>
      <c r="F24" s="57">
        <v>2</v>
      </c>
      <c r="G24" s="80"/>
    </row>
    <row r="25" spans="1:7" ht="30" customHeight="1" x14ac:dyDescent="0.25">
      <c r="A25" s="57">
        <v>5</v>
      </c>
      <c r="B25" s="30" t="s">
        <v>59</v>
      </c>
      <c r="C25" s="31">
        <v>8938529045924</v>
      </c>
      <c r="D25" s="31">
        <v>203632</v>
      </c>
      <c r="E25" s="57" t="s">
        <v>62</v>
      </c>
      <c r="F25" s="57">
        <v>2</v>
      </c>
      <c r="G25" s="80"/>
    </row>
    <row r="26" spans="1:7" ht="30" customHeight="1" x14ac:dyDescent="0.25">
      <c r="A26" s="57">
        <v>6</v>
      </c>
      <c r="B26" s="30" t="s">
        <v>69</v>
      </c>
      <c r="C26" s="31">
        <v>8938529045443</v>
      </c>
      <c r="D26" s="31">
        <v>315116</v>
      </c>
      <c r="E26" s="57" t="s">
        <v>50</v>
      </c>
      <c r="F26" s="57">
        <v>2</v>
      </c>
      <c r="G26" s="80"/>
    </row>
    <row r="27" spans="1:7" ht="30" customHeight="1" x14ac:dyDescent="0.25">
      <c r="A27" s="57">
        <v>7</v>
      </c>
      <c r="B27" s="30" t="s">
        <v>82</v>
      </c>
      <c r="C27" s="31">
        <v>8938529045047</v>
      </c>
      <c r="D27" s="31">
        <v>261127</v>
      </c>
      <c r="E27" s="57" t="s">
        <v>62</v>
      </c>
      <c r="F27" s="57">
        <v>2</v>
      </c>
      <c r="G27" s="81"/>
    </row>
    <row r="28" spans="1:7" ht="30" customHeight="1" x14ac:dyDescent="0.25">
      <c r="A28" s="57"/>
      <c r="B28" s="58" t="s">
        <v>85</v>
      </c>
      <c r="C28" s="31"/>
      <c r="D28" s="31"/>
      <c r="E28" s="57"/>
      <c r="F28" s="57"/>
      <c r="G28" s="79" t="s">
        <v>86</v>
      </c>
    </row>
    <row r="29" spans="1:7" ht="30" customHeight="1" x14ac:dyDescent="0.25">
      <c r="A29" s="57">
        <v>1</v>
      </c>
      <c r="B29" s="30" t="s">
        <v>69</v>
      </c>
      <c r="C29" s="31">
        <v>8938529045443</v>
      </c>
      <c r="D29" s="31">
        <v>315116</v>
      </c>
      <c r="E29" s="57" t="s">
        <v>50</v>
      </c>
      <c r="F29" s="57">
        <v>2</v>
      </c>
      <c r="G29" s="80"/>
    </row>
    <row r="30" spans="1:7" ht="30" customHeight="1" x14ac:dyDescent="0.25">
      <c r="A30" s="57">
        <v>2</v>
      </c>
      <c r="B30" s="30" t="s">
        <v>68</v>
      </c>
      <c r="C30" s="31">
        <v>8938529045467</v>
      </c>
      <c r="D30" s="31">
        <v>315117</v>
      </c>
      <c r="E30" s="57" t="s">
        <v>50</v>
      </c>
      <c r="F30" s="57">
        <v>2</v>
      </c>
      <c r="G30" s="80"/>
    </row>
    <row r="31" spans="1:7" ht="30" customHeight="1" x14ac:dyDescent="0.25">
      <c r="A31" s="57">
        <v>3</v>
      </c>
      <c r="B31" s="30" t="s">
        <v>59</v>
      </c>
      <c r="C31" s="31">
        <v>8938529045924</v>
      </c>
      <c r="D31" s="31">
        <v>203632</v>
      </c>
      <c r="E31" s="57" t="s">
        <v>62</v>
      </c>
      <c r="F31" s="57">
        <v>3</v>
      </c>
      <c r="G31" s="81"/>
    </row>
    <row r="32" spans="1:7" ht="30" customHeight="1" x14ac:dyDescent="0.25">
      <c r="A32" s="57"/>
      <c r="B32" s="58" t="s">
        <v>87</v>
      </c>
      <c r="C32" s="31"/>
      <c r="D32" s="31"/>
      <c r="E32" s="57"/>
      <c r="F32" s="57"/>
      <c r="G32" s="79" t="s">
        <v>88</v>
      </c>
    </row>
    <row r="33" spans="1:7" ht="30" customHeight="1" x14ac:dyDescent="0.25">
      <c r="A33" s="57">
        <v>1</v>
      </c>
      <c r="B33" s="30" t="s">
        <v>57</v>
      </c>
      <c r="C33" s="31">
        <v>8938529045627</v>
      </c>
      <c r="D33" s="31">
        <v>236665</v>
      </c>
      <c r="E33" s="57" t="s">
        <v>62</v>
      </c>
      <c r="F33" s="57">
        <v>4</v>
      </c>
      <c r="G33" s="80"/>
    </row>
    <row r="34" spans="1:7" ht="30" customHeight="1" x14ac:dyDescent="0.25">
      <c r="A34" s="57">
        <v>2</v>
      </c>
      <c r="B34" s="30" t="s">
        <v>82</v>
      </c>
      <c r="C34" s="31">
        <v>8938529045047</v>
      </c>
      <c r="D34" s="31">
        <v>261127</v>
      </c>
      <c r="E34" s="57" t="s">
        <v>62</v>
      </c>
      <c r="F34" s="57">
        <v>1</v>
      </c>
      <c r="G34" s="81"/>
    </row>
    <row r="35" spans="1:7" ht="30" customHeight="1" x14ac:dyDescent="0.25">
      <c r="A35" s="57"/>
      <c r="B35" s="58" t="s">
        <v>89</v>
      </c>
      <c r="C35" s="31"/>
      <c r="D35" s="31"/>
      <c r="E35" s="57"/>
      <c r="F35" s="57"/>
      <c r="G35" s="79" t="s">
        <v>90</v>
      </c>
    </row>
    <row r="36" spans="1:7" ht="30" customHeight="1" x14ac:dyDescent="0.25">
      <c r="A36" s="57">
        <v>1</v>
      </c>
      <c r="B36" s="30" t="s">
        <v>57</v>
      </c>
      <c r="C36" s="31">
        <v>8938529045627</v>
      </c>
      <c r="D36" s="31">
        <v>236665</v>
      </c>
      <c r="E36" s="57" t="s">
        <v>62</v>
      </c>
      <c r="F36" s="57">
        <v>4</v>
      </c>
      <c r="G36" s="80"/>
    </row>
    <row r="37" spans="1:7" ht="30" customHeight="1" x14ac:dyDescent="0.25">
      <c r="A37" s="57">
        <v>2</v>
      </c>
      <c r="B37" s="30" t="s">
        <v>59</v>
      </c>
      <c r="C37" s="31">
        <v>8938529045924</v>
      </c>
      <c r="D37" s="31">
        <v>203632</v>
      </c>
      <c r="E37" s="57" t="s">
        <v>62</v>
      </c>
      <c r="F37" s="57">
        <v>2</v>
      </c>
      <c r="G37" s="81"/>
    </row>
    <row r="38" spans="1:7" ht="30" customHeight="1" x14ac:dyDescent="0.25">
      <c r="A38" s="57"/>
      <c r="B38" s="58" t="s">
        <v>91</v>
      </c>
      <c r="C38" s="31"/>
      <c r="D38" s="31"/>
      <c r="E38" s="57"/>
      <c r="F38" s="57"/>
      <c r="G38" s="79" t="s">
        <v>92</v>
      </c>
    </row>
    <row r="39" spans="1:7" ht="30" customHeight="1" x14ac:dyDescent="0.25">
      <c r="A39" s="57">
        <v>1</v>
      </c>
      <c r="B39" s="59" t="s">
        <v>60</v>
      </c>
      <c r="C39" s="31"/>
      <c r="D39" s="31">
        <v>261126</v>
      </c>
      <c r="E39" s="57" t="s">
        <v>62</v>
      </c>
      <c r="F39" s="57">
        <v>3</v>
      </c>
      <c r="G39" s="81"/>
    </row>
    <row r="40" spans="1:7" ht="30" customHeight="1" x14ac:dyDescent="0.25">
      <c r="A40" s="57"/>
      <c r="B40" s="58" t="s">
        <v>93</v>
      </c>
      <c r="C40" s="31"/>
      <c r="D40" s="31"/>
      <c r="E40" s="57"/>
      <c r="F40" s="57"/>
      <c r="G40" s="76" t="s">
        <v>94</v>
      </c>
    </row>
    <row r="41" spans="1:7" ht="30" customHeight="1" x14ac:dyDescent="0.25">
      <c r="A41" s="57">
        <v>1</v>
      </c>
      <c r="B41" s="59" t="s">
        <v>69</v>
      </c>
      <c r="C41" s="31"/>
      <c r="D41" s="31">
        <v>315116</v>
      </c>
      <c r="E41" s="57" t="s">
        <v>50</v>
      </c>
      <c r="F41" s="57">
        <v>3</v>
      </c>
      <c r="G41" s="77"/>
    </row>
    <row r="42" spans="1:7" ht="30" customHeight="1" x14ac:dyDescent="0.25">
      <c r="A42" s="57">
        <v>2</v>
      </c>
      <c r="B42" s="59" t="s">
        <v>68</v>
      </c>
      <c r="C42" s="31"/>
      <c r="D42" s="31">
        <v>315117</v>
      </c>
      <c r="E42" s="57" t="s">
        <v>50</v>
      </c>
      <c r="F42" s="57">
        <v>4</v>
      </c>
      <c r="G42" s="77"/>
    </row>
    <row r="43" spans="1:7" ht="30" customHeight="1" x14ac:dyDescent="0.25">
      <c r="A43" s="57">
        <v>3</v>
      </c>
      <c r="B43" s="59" t="s">
        <v>76</v>
      </c>
      <c r="C43" s="31">
        <v>8938529045795</v>
      </c>
      <c r="D43" s="31">
        <v>317011</v>
      </c>
      <c r="E43" s="57" t="s">
        <v>50</v>
      </c>
      <c r="F43" s="57">
        <v>2</v>
      </c>
      <c r="G43" s="78"/>
    </row>
    <row r="44" spans="1:7" ht="30" customHeight="1" x14ac:dyDescent="0.25">
      <c r="A44" s="57"/>
      <c r="B44" s="58" t="s">
        <v>95</v>
      </c>
      <c r="C44" s="31"/>
      <c r="D44" s="31"/>
      <c r="E44" s="57"/>
      <c r="F44" s="57"/>
      <c r="G44" s="76" t="s">
        <v>96</v>
      </c>
    </row>
    <row r="45" spans="1:7" ht="30" customHeight="1" x14ac:dyDescent="0.25">
      <c r="A45" s="57">
        <v>1</v>
      </c>
      <c r="B45" s="59" t="s">
        <v>57</v>
      </c>
      <c r="C45" s="31"/>
      <c r="D45" s="31">
        <v>236665</v>
      </c>
      <c r="E45" s="57" t="s">
        <v>62</v>
      </c>
      <c r="F45" s="57">
        <v>5</v>
      </c>
      <c r="G45" s="77"/>
    </row>
    <row r="46" spans="1:7" ht="30" customHeight="1" x14ac:dyDescent="0.25">
      <c r="A46" s="57">
        <v>2</v>
      </c>
      <c r="B46" s="59" t="s">
        <v>60</v>
      </c>
      <c r="C46" s="31">
        <v>8938529045030</v>
      </c>
      <c r="D46" s="31">
        <v>261126</v>
      </c>
      <c r="E46" s="57" t="s">
        <v>62</v>
      </c>
      <c r="F46" s="57">
        <v>1</v>
      </c>
      <c r="G46" s="78"/>
    </row>
    <row r="47" spans="1:7" ht="30" customHeight="1" x14ac:dyDescent="0.25">
      <c r="A47" s="57"/>
      <c r="B47" s="58" t="s">
        <v>97</v>
      </c>
      <c r="C47" s="31"/>
      <c r="D47" s="31"/>
      <c r="E47" s="57"/>
      <c r="F47" s="57"/>
      <c r="G47" s="76" t="s">
        <v>98</v>
      </c>
    </row>
    <row r="48" spans="1:7" ht="30" customHeight="1" x14ac:dyDescent="0.25">
      <c r="A48" s="57">
        <v>1</v>
      </c>
      <c r="B48" s="59" t="s">
        <v>60</v>
      </c>
      <c r="C48" s="31"/>
      <c r="D48" s="31">
        <v>261126</v>
      </c>
      <c r="E48" s="57" t="s">
        <v>62</v>
      </c>
      <c r="F48" s="57">
        <v>1</v>
      </c>
      <c r="G48" s="77"/>
    </row>
    <row r="49" spans="1:7" ht="30" customHeight="1" x14ac:dyDescent="0.25">
      <c r="A49" s="57">
        <v>2</v>
      </c>
      <c r="B49" s="59" t="s">
        <v>59</v>
      </c>
      <c r="C49" s="31"/>
      <c r="D49" s="31">
        <v>203632</v>
      </c>
      <c r="E49" s="57" t="s">
        <v>62</v>
      </c>
      <c r="F49" s="57">
        <v>1</v>
      </c>
      <c r="G49" s="78"/>
    </row>
    <row r="50" spans="1:7" ht="30" customHeight="1" x14ac:dyDescent="0.25">
      <c r="A50" s="57"/>
      <c r="B50" s="58" t="s">
        <v>99</v>
      </c>
      <c r="C50" s="31"/>
      <c r="D50" s="31"/>
      <c r="E50" s="57"/>
      <c r="F50" s="57"/>
      <c r="G50" s="76" t="s">
        <v>100</v>
      </c>
    </row>
    <row r="51" spans="1:7" ht="30" customHeight="1" x14ac:dyDescent="0.25">
      <c r="A51" s="57">
        <v>1</v>
      </c>
      <c r="B51" s="59" t="s">
        <v>57</v>
      </c>
      <c r="C51" s="31">
        <v>8938529045627</v>
      </c>
      <c r="D51" s="31">
        <v>236665</v>
      </c>
      <c r="E51" s="57" t="s">
        <v>62</v>
      </c>
      <c r="F51" s="57">
        <v>1</v>
      </c>
      <c r="G51" s="78"/>
    </row>
    <row r="52" spans="1:7" ht="30" customHeight="1" x14ac:dyDescent="0.25">
      <c r="A52" s="57"/>
      <c r="B52" s="58" t="s">
        <v>101</v>
      </c>
      <c r="C52" s="31"/>
      <c r="D52" s="31"/>
      <c r="E52" s="57"/>
      <c r="F52" s="57"/>
      <c r="G52" s="76" t="s">
        <v>102</v>
      </c>
    </row>
    <row r="53" spans="1:7" ht="30" customHeight="1" x14ac:dyDescent="0.25">
      <c r="A53" s="57">
        <v>1</v>
      </c>
      <c r="B53" s="30" t="s">
        <v>59</v>
      </c>
      <c r="C53" s="62">
        <v>8938529045924</v>
      </c>
      <c r="D53" s="61">
        <v>203632</v>
      </c>
      <c r="E53" s="61" t="s">
        <v>62</v>
      </c>
      <c r="F53" s="61">
        <v>2</v>
      </c>
      <c r="G53" s="77"/>
    </row>
    <row r="54" spans="1:7" ht="30" customHeight="1" x14ac:dyDescent="0.25">
      <c r="A54" s="57">
        <v>2</v>
      </c>
      <c r="B54" s="30" t="s">
        <v>74</v>
      </c>
      <c r="C54" s="62">
        <v>8938529045832</v>
      </c>
      <c r="D54" s="61">
        <v>317010</v>
      </c>
      <c r="E54" s="61" t="s">
        <v>50</v>
      </c>
      <c r="F54" s="61">
        <v>2</v>
      </c>
      <c r="G54" s="77"/>
    </row>
    <row r="55" spans="1:7" ht="30" customHeight="1" x14ac:dyDescent="0.25">
      <c r="A55" s="57">
        <v>3</v>
      </c>
      <c r="B55" s="30" t="s">
        <v>76</v>
      </c>
      <c r="C55" s="62">
        <v>8938529045795</v>
      </c>
      <c r="D55" s="61">
        <v>317011</v>
      </c>
      <c r="E55" s="61" t="s">
        <v>50</v>
      </c>
      <c r="F55" s="61">
        <v>1</v>
      </c>
      <c r="G55" s="77"/>
    </row>
    <row r="56" spans="1:7" ht="30" customHeight="1" x14ac:dyDescent="0.25">
      <c r="A56" s="57">
        <v>4</v>
      </c>
      <c r="B56" s="30" t="s">
        <v>58</v>
      </c>
      <c r="C56" s="31">
        <v>8938529045856</v>
      </c>
      <c r="D56" s="31">
        <v>203630</v>
      </c>
      <c r="E56" s="57" t="s">
        <v>62</v>
      </c>
      <c r="F56" s="57">
        <v>2</v>
      </c>
      <c r="G56" s="78"/>
    </row>
    <row r="57" spans="1:7" ht="30" customHeight="1" x14ac:dyDescent="0.25">
      <c r="A57" s="57"/>
      <c r="B57" s="58" t="s">
        <v>103</v>
      </c>
      <c r="C57" s="31"/>
      <c r="D57" s="31"/>
      <c r="E57" s="57"/>
      <c r="F57" s="63"/>
      <c r="G57" s="79" t="s">
        <v>104</v>
      </c>
    </row>
    <row r="58" spans="1:7" ht="30" customHeight="1" x14ac:dyDescent="0.25">
      <c r="A58" s="57">
        <v>1</v>
      </c>
      <c r="B58" s="30" t="s">
        <v>57</v>
      </c>
      <c r="C58" s="31"/>
      <c r="D58" s="31">
        <v>236665</v>
      </c>
      <c r="E58" s="57" t="s">
        <v>62</v>
      </c>
      <c r="F58" s="57">
        <v>2</v>
      </c>
      <c r="G58" s="80"/>
    </row>
    <row r="59" spans="1:7" ht="30" customHeight="1" x14ac:dyDescent="0.25">
      <c r="A59" s="57">
        <v>2</v>
      </c>
      <c r="B59" s="30" t="s">
        <v>59</v>
      </c>
      <c r="C59" s="31"/>
      <c r="D59" s="31">
        <v>203632</v>
      </c>
      <c r="E59" s="57" t="s">
        <v>62</v>
      </c>
      <c r="F59" s="57">
        <v>3</v>
      </c>
      <c r="G59" s="81"/>
    </row>
    <row r="60" spans="1:7" ht="30" customHeight="1" x14ac:dyDescent="0.25">
      <c r="A60" s="57"/>
      <c r="B60" s="58" t="s">
        <v>105</v>
      </c>
      <c r="C60" s="31"/>
      <c r="D60" s="31"/>
      <c r="E60" s="57"/>
      <c r="F60" s="57"/>
      <c r="G60" s="79" t="s">
        <v>106</v>
      </c>
    </row>
    <row r="61" spans="1:7" ht="30" customHeight="1" x14ac:dyDescent="0.25">
      <c r="A61" s="57">
        <v>1</v>
      </c>
      <c r="B61" s="30" t="s">
        <v>60</v>
      </c>
      <c r="C61" s="31"/>
      <c r="D61" s="31">
        <v>261126</v>
      </c>
      <c r="E61" s="57" t="s">
        <v>62</v>
      </c>
      <c r="F61" s="57">
        <v>4</v>
      </c>
      <c r="G61" s="81"/>
    </row>
    <row r="62" spans="1:7" ht="30" customHeight="1" x14ac:dyDescent="0.25">
      <c r="A62" s="57"/>
      <c r="B62" s="66" t="s">
        <v>107</v>
      </c>
      <c r="C62" s="31"/>
      <c r="D62" s="31"/>
      <c r="E62" s="57"/>
      <c r="F62" s="57"/>
      <c r="G62" s="76" t="s">
        <v>108</v>
      </c>
    </row>
    <row r="63" spans="1:7" ht="30" customHeight="1" x14ac:dyDescent="0.25">
      <c r="A63" s="57">
        <v>1</v>
      </c>
      <c r="B63" s="30" t="s">
        <v>82</v>
      </c>
      <c r="C63" s="31"/>
      <c r="D63" s="31">
        <v>261127</v>
      </c>
      <c r="E63" s="57" t="s">
        <v>62</v>
      </c>
      <c r="F63" s="57">
        <v>5</v>
      </c>
      <c r="G63" s="77"/>
    </row>
    <row r="64" spans="1:7" ht="30" customHeight="1" x14ac:dyDescent="0.25">
      <c r="A64" s="57">
        <v>2</v>
      </c>
      <c r="B64" s="30" t="s">
        <v>76</v>
      </c>
      <c r="C64" s="31">
        <v>8938529045795</v>
      </c>
      <c r="D64" s="31">
        <v>317011</v>
      </c>
      <c r="E64" s="57" t="s">
        <v>50</v>
      </c>
      <c r="F64" s="57">
        <v>1</v>
      </c>
      <c r="G64" s="78"/>
    </row>
    <row r="65" spans="1:7" ht="30" customHeight="1" x14ac:dyDescent="0.25">
      <c r="A65" s="57"/>
      <c r="B65" s="66" t="s">
        <v>109</v>
      </c>
      <c r="C65" s="31"/>
      <c r="D65" s="31"/>
      <c r="E65" s="57"/>
      <c r="F65" s="57"/>
      <c r="G65" s="76" t="s">
        <v>110</v>
      </c>
    </row>
    <row r="66" spans="1:7" ht="30" customHeight="1" x14ac:dyDescent="0.25">
      <c r="A66" s="57">
        <v>1</v>
      </c>
      <c r="B66" s="30" t="s">
        <v>60</v>
      </c>
      <c r="C66" s="31">
        <v>8938529045030</v>
      </c>
      <c r="D66" s="31">
        <v>261126</v>
      </c>
      <c r="E66" s="57" t="s">
        <v>62</v>
      </c>
      <c r="F66" s="57">
        <v>4</v>
      </c>
      <c r="G66" s="77"/>
    </row>
    <row r="67" spans="1:7" ht="30" customHeight="1" x14ac:dyDescent="0.25">
      <c r="A67" s="57">
        <v>2</v>
      </c>
      <c r="B67" s="30" t="s">
        <v>57</v>
      </c>
      <c r="C67" s="31">
        <v>8938529045627</v>
      </c>
      <c r="D67" s="31">
        <v>236665</v>
      </c>
      <c r="E67" s="57" t="s">
        <v>62</v>
      </c>
      <c r="F67" s="57">
        <v>1</v>
      </c>
      <c r="G67" s="77"/>
    </row>
    <row r="68" spans="1:7" ht="30" customHeight="1" x14ac:dyDescent="0.25">
      <c r="A68" s="57">
        <v>3</v>
      </c>
      <c r="B68" s="30" t="s">
        <v>58</v>
      </c>
      <c r="C68" s="31">
        <v>8938529045856</v>
      </c>
      <c r="D68" s="31">
        <v>203630</v>
      </c>
      <c r="E68" s="57" t="s">
        <v>62</v>
      </c>
      <c r="F68" s="57">
        <v>1</v>
      </c>
      <c r="G68" s="77"/>
    </row>
    <row r="69" spans="1:7" ht="30" customHeight="1" x14ac:dyDescent="0.25">
      <c r="A69" s="57">
        <v>4</v>
      </c>
      <c r="B69" s="30" t="s">
        <v>59</v>
      </c>
      <c r="C69" s="31">
        <v>8938529045924</v>
      </c>
      <c r="D69" s="31">
        <v>203632</v>
      </c>
      <c r="E69" s="57" t="s">
        <v>62</v>
      </c>
      <c r="F69" s="57">
        <v>1</v>
      </c>
      <c r="G69" s="77"/>
    </row>
    <row r="70" spans="1:7" ht="30" customHeight="1" x14ac:dyDescent="0.25">
      <c r="A70" s="57">
        <v>5</v>
      </c>
      <c r="B70" s="30" t="s">
        <v>81</v>
      </c>
      <c r="C70" s="31">
        <v>8938529045238</v>
      </c>
      <c r="D70" s="31">
        <v>203634</v>
      </c>
      <c r="E70" s="57" t="s">
        <v>62</v>
      </c>
      <c r="F70" s="57">
        <v>1</v>
      </c>
      <c r="G70" s="78"/>
    </row>
    <row r="71" spans="1:7" ht="30" customHeight="1" x14ac:dyDescent="0.25">
      <c r="A71" s="57"/>
      <c r="B71" s="66" t="s">
        <v>111</v>
      </c>
      <c r="C71" s="31"/>
      <c r="D71" s="31"/>
      <c r="E71" s="57"/>
      <c r="F71" s="57"/>
      <c r="G71" s="76" t="s">
        <v>112</v>
      </c>
    </row>
    <row r="72" spans="1:7" ht="30" customHeight="1" x14ac:dyDescent="0.25">
      <c r="A72" s="57">
        <v>1</v>
      </c>
      <c r="B72" s="30" t="s">
        <v>59</v>
      </c>
      <c r="C72" s="31"/>
      <c r="D72" s="31">
        <v>203632</v>
      </c>
      <c r="E72" s="57" t="s">
        <v>62</v>
      </c>
      <c r="F72" s="57">
        <v>2</v>
      </c>
      <c r="G72" s="77"/>
    </row>
    <row r="73" spans="1:7" ht="30" customHeight="1" x14ac:dyDescent="0.25">
      <c r="A73" s="57">
        <v>2</v>
      </c>
      <c r="B73" s="30" t="s">
        <v>81</v>
      </c>
      <c r="C73" s="31"/>
      <c r="D73" s="31">
        <v>203634</v>
      </c>
      <c r="E73" s="57" t="s">
        <v>62</v>
      </c>
      <c r="F73" s="57">
        <v>1</v>
      </c>
      <c r="G73" s="78"/>
    </row>
    <row r="74" spans="1:7" ht="30" customHeight="1" x14ac:dyDescent="0.25">
      <c r="A74" s="57"/>
      <c r="B74" s="66" t="s">
        <v>113</v>
      </c>
      <c r="C74" s="31"/>
      <c r="D74" s="31"/>
      <c r="E74" s="57"/>
      <c r="F74" s="57"/>
      <c r="G74" s="76" t="s">
        <v>114</v>
      </c>
    </row>
    <row r="75" spans="1:7" ht="30" customHeight="1" x14ac:dyDescent="0.25">
      <c r="A75" s="57">
        <v>1</v>
      </c>
      <c r="B75" s="30" t="s">
        <v>68</v>
      </c>
      <c r="C75" s="31">
        <v>8938529045467</v>
      </c>
      <c r="D75" s="31">
        <v>315117</v>
      </c>
      <c r="E75" s="57" t="s">
        <v>50</v>
      </c>
      <c r="F75" s="57">
        <v>2</v>
      </c>
      <c r="G75" s="77"/>
    </row>
    <row r="76" spans="1:7" ht="30" customHeight="1" x14ac:dyDescent="0.25">
      <c r="A76" s="57">
        <v>2</v>
      </c>
      <c r="B76" s="30" t="s">
        <v>69</v>
      </c>
      <c r="C76" s="31">
        <v>8938529045443</v>
      </c>
      <c r="D76" s="31">
        <v>315116</v>
      </c>
      <c r="E76" s="57" t="s">
        <v>50</v>
      </c>
      <c r="F76" s="57">
        <v>1</v>
      </c>
      <c r="G76" s="77"/>
    </row>
    <row r="77" spans="1:7" ht="30" customHeight="1" x14ac:dyDescent="0.25">
      <c r="A77" s="57">
        <v>3</v>
      </c>
      <c r="B77" s="30" t="s">
        <v>59</v>
      </c>
      <c r="C77" s="31">
        <v>8938529045924</v>
      </c>
      <c r="D77" s="31">
        <v>203632</v>
      </c>
      <c r="E77" s="57" t="s">
        <v>62</v>
      </c>
      <c r="F77" s="57">
        <v>1</v>
      </c>
      <c r="G77" s="77"/>
    </row>
    <row r="78" spans="1:7" ht="30" customHeight="1" x14ac:dyDescent="0.25">
      <c r="A78" s="57">
        <v>4</v>
      </c>
      <c r="B78" s="30" t="s">
        <v>57</v>
      </c>
      <c r="C78" s="31">
        <v>8938529045627</v>
      </c>
      <c r="D78" s="31">
        <v>236665</v>
      </c>
      <c r="E78" s="57" t="s">
        <v>62</v>
      </c>
      <c r="F78" s="57">
        <v>3</v>
      </c>
      <c r="G78" s="78"/>
    </row>
    <row r="79" spans="1:7" ht="30" customHeight="1" x14ac:dyDescent="0.25">
      <c r="A79" s="57"/>
      <c r="B79" s="58" t="s">
        <v>115</v>
      </c>
      <c r="C79" s="31"/>
      <c r="D79" s="31"/>
      <c r="E79" s="57"/>
      <c r="F79" s="57"/>
      <c r="G79" s="79" t="s">
        <v>116</v>
      </c>
    </row>
    <row r="80" spans="1:7" ht="30" customHeight="1" x14ac:dyDescent="0.25">
      <c r="A80" s="60">
        <v>1</v>
      </c>
      <c r="B80" s="30" t="s">
        <v>59</v>
      </c>
      <c r="C80" s="31"/>
      <c r="D80" s="31">
        <v>203632</v>
      </c>
      <c r="E80" s="57" t="s">
        <v>62</v>
      </c>
      <c r="F80" s="57">
        <v>1</v>
      </c>
      <c r="G80" s="80"/>
    </row>
    <row r="81" spans="1:7" ht="30" customHeight="1" x14ac:dyDescent="0.25">
      <c r="A81" s="57">
        <v>2</v>
      </c>
      <c r="B81" s="30" t="s">
        <v>58</v>
      </c>
      <c r="C81" s="31"/>
      <c r="D81" s="31">
        <v>203630</v>
      </c>
      <c r="E81" s="57" t="s">
        <v>62</v>
      </c>
      <c r="F81" s="57">
        <v>1</v>
      </c>
      <c r="G81" s="81"/>
    </row>
    <row r="82" spans="1:7" ht="30" customHeight="1" x14ac:dyDescent="0.25">
      <c r="A82" s="57"/>
      <c r="B82" s="58" t="s">
        <v>117</v>
      </c>
      <c r="C82" s="31"/>
      <c r="D82" s="31"/>
      <c r="E82" s="57"/>
      <c r="F82" s="57"/>
      <c r="G82" s="79" t="s">
        <v>118</v>
      </c>
    </row>
    <row r="83" spans="1:7" ht="30" customHeight="1" x14ac:dyDescent="0.25">
      <c r="A83" s="57">
        <v>1</v>
      </c>
      <c r="B83" s="30" t="s">
        <v>76</v>
      </c>
      <c r="C83" s="31">
        <v>8938529045795</v>
      </c>
      <c r="D83" s="31">
        <v>317011</v>
      </c>
      <c r="E83" s="57" t="s">
        <v>50</v>
      </c>
      <c r="F83" s="57">
        <v>1</v>
      </c>
      <c r="G83" s="81"/>
    </row>
    <row r="84" spans="1:7" ht="30" customHeight="1" x14ac:dyDescent="0.25">
      <c r="A84" s="57"/>
      <c r="B84" s="58" t="s">
        <v>119</v>
      </c>
      <c r="C84" s="31"/>
      <c r="D84" s="31"/>
      <c r="E84" s="57"/>
      <c r="F84" s="57"/>
      <c r="G84" s="79" t="s">
        <v>120</v>
      </c>
    </row>
    <row r="85" spans="1:7" ht="30" customHeight="1" x14ac:dyDescent="0.25">
      <c r="A85" s="57">
        <v>1</v>
      </c>
      <c r="B85" s="30" t="s">
        <v>57</v>
      </c>
      <c r="C85" s="31">
        <v>8938529045627</v>
      </c>
      <c r="D85" s="31">
        <v>236665</v>
      </c>
      <c r="E85" s="57" t="s">
        <v>62</v>
      </c>
      <c r="F85" s="57">
        <v>1</v>
      </c>
      <c r="G85" s="80"/>
    </row>
    <row r="86" spans="1:7" ht="30" customHeight="1" x14ac:dyDescent="0.25">
      <c r="A86" s="57">
        <v>2</v>
      </c>
      <c r="B86" s="30" t="s">
        <v>60</v>
      </c>
      <c r="C86" s="31">
        <v>8938529045030</v>
      </c>
      <c r="D86" s="31">
        <v>261126</v>
      </c>
      <c r="E86" s="57" t="s">
        <v>62</v>
      </c>
      <c r="F86" s="57">
        <v>1</v>
      </c>
      <c r="G86" s="81"/>
    </row>
    <row r="87" spans="1:7" ht="30" customHeight="1" x14ac:dyDescent="0.25">
      <c r="A87" s="71"/>
      <c r="B87" s="72" t="s">
        <v>121</v>
      </c>
      <c r="C87" s="73"/>
      <c r="D87" s="71"/>
      <c r="E87" s="71"/>
      <c r="F87" s="71"/>
      <c r="G87" s="76" t="s">
        <v>122</v>
      </c>
    </row>
    <row r="88" spans="1:7" ht="30" customHeight="1" x14ac:dyDescent="0.25">
      <c r="A88" s="71">
        <v>1</v>
      </c>
      <c r="B88" s="74" t="s">
        <v>57</v>
      </c>
      <c r="C88" s="73">
        <v>8938529045627</v>
      </c>
      <c r="D88" s="71">
        <v>236665</v>
      </c>
      <c r="E88" s="71" t="s">
        <v>62</v>
      </c>
      <c r="F88" s="71">
        <v>1</v>
      </c>
      <c r="G88" s="77"/>
    </row>
    <row r="89" spans="1:7" ht="30" customHeight="1" x14ac:dyDescent="0.25">
      <c r="A89" s="71">
        <v>2</v>
      </c>
      <c r="B89" s="74" t="s">
        <v>59</v>
      </c>
      <c r="C89" s="73">
        <v>8938529045924</v>
      </c>
      <c r="D89" s="71">
        <v>203632</v>
      </c>
      <c r="E89" s="71" t="s">
        <v>62</v>
      </c>
      <c r="F89" s="71">
        <v>1</v>
      </c>
      <c r="G89" s="78"/>
    </row>
    <row r="90" spans="1:7" ht="30" customHeight="1" x14ac:dyDescent="0.25">
      <c r="A90" s="57"/>
      <c r="B90" s="72" t="s">
        <v>123</v>
      </c>
      <c r="C90" s="31"/>
      <c r="D90" s="31"/>
      <c r="E90" s="57"/>
      <c r="F90" s="57"/>
      <c r="G90" s="79" t="s">
        <v>124</v>
      </c>
    </row>
    <row r="91" spans="1:7" ht="30" customHeight="1" x14ac:dyDescent="0.25">
      <c r="A91" s="57">
        <v>1</v>
      </c>
      <c r="B91" s="74" t="s">
        <v>69</v>
      </c>
      <c r="C91" s="31">
        <v>8938529045443</v>
      </c>
      <c r="D91" s="31">
        <v>315116</v>
      </c>
      <c r="E91" s="57" t="s">
        <v>50</v>
      </c>
      <c r="F91" s="57">
        <v>1</v>
      </c>
      <c r="G91" s="81"/>
    </row>
    <row r="92" spans="1:7" ht="30" customHeight="1" x14ac:dyDescent="0.25">
      <c r="A92" s="57"/>
      <c r="B92" s="72" t="s">
        <v>125</v>
      </c>
      <c r="C92" s="31"/>
      <c r="D92" s="31"/>
      <c r="E92" s="57"/>
      <c r="F92" s="57"/>
      <c r="G92" s="76" t="s">
        <v>126</v>
      </c>
    </row>
    <row r="93" spans="1:7" ht="30" customHeight="1" x14ac:dyDescent="0.25">
      <c r="A93" s="57">
        <v>1</v>
      </c>
      <c r="B93" s="59" t="s">
        <v>60</v>
      </c>
      <c r="C93" s="31">
        <v>8938529045030</v>
      </c>
      <c r="D93" s="31">
        <v>261126</v>
      </c>
      <c r="E93" s="57" t="s">
        <v>62</v>
      </c>
      <c r="F93" s="57">
        <v>1</v>
      </c>
      <c r="G93" s="78"/>
    </row>
    <row r="94" spans="1:7" ht="30" customHeight="1" x14ac:dyDescent="0.25">
      <c r="A94" s="57"/>
      <c r="B94" s="72" t="s">
        <v>127</v>
      </c>
      <c r="C94" s="31"/>
      <c r="D94" s="31"/>
      <c r="E94" s="57"/>
      <c r="F94" s="57"/>
      <c r="G94" s="76" t="s">
        <v>128</v>
      </c>
    </row>
    <row r="95" spans="1:7" ht="30" customHeight="1" x14ac:dyDescent="0.25">
      <c r="A95" s="57">
        <v>1</v>
      </c>
      <c r="B95" s="59" t="s">
        <v>59</v>
      </c>
      <c r="C95" s="31"/>
      <c r="D95" s="31">
        <v>203632</v>
      </c>
      <c r="E95" s="57" t="s">
        <v>62</v>
      </c>
      <c r="F95" s="57">
        <v>2</v>
      </c>
      <c r="G95" s="78"/>
    </row>
    <row r="96" spans="1:7" ht="30" customHeight="1" x14ac:dyDescent="0.25">
      <c r="A96" s="57"/>
      <c r="B96" s="58" t="s">
        <v>129</v>
      </c>
      <c r="C96" s="31"/>
      <c r="D96" s="31"/>
      <c r="E96" s="57"/>
      <c r="F96" s="57"/>
      <c r="G96" s="76" t="s">
        <v>130</v>
      </c>
    </row>
    <row r="97" spans="1:7" ht="30" customHeight="1" x14ac:dyDescent="0.25">
      <c r="A97" s="57">
        <v>1</v>
      </c>
      <c r="B97" s="59" t="s">
        <v>68</v>
      </c>
      <c r="C97" s="31">
        <v>8938529045467</v>
      </c>
      <c r="D97" s="31">
        <v>315117</v>
      </c>
      <c r="E97" s="57" t="s">
        <v>50</v>
      </c>
      <c r="F97" s="57">
        <v>3</v>
      </c>
      <c r="G97" s="77"/>
    </row>
    <row r="98" spans="1:7" ht="30" customHeight="1" x14ac:dyDescent="0.25">
      <c r="A98" s="57">
        <v>2</v>
      </c>
      <c r="B98" s="59" t="s">
        <v>57</v>
      </c>
      <c r="C98" s="31">
        <v>8938529045627</v>
      </c>
      <c r="D98" s="31">
        <v>236665</v>
      </c>
      <c r="E98" s="57" t="s">
        <v>62</v>
      </c>
      <c r="F98" s="57">
        <v>2</v>
      </c>
      <c r="G98" s="77"/>
    </row>
    <row r="99" spans="1:7" ht="30" customHeight="1" x14ac:dyDescent="0.25">
      <c r="A99" s="57">
        <v>3</v>
      </c>
      <c r="B99" s="59" t="s">
        <v>69</v>
      </c>
      <c r="C99" s="31">
        <v>8938529045443</v>
      </c>
      <c r="D99" s="31">
        <v>315116</v>
      </c>
      <c r="E99" s="57" t="s">
        <v>50</v>
      </c>
      <c r="F99" s="57">
        <v>2</v>
      </c>
      <c r="G99" s="78"/>
    </row>
    <row r="100" spans="1:7" ht="30" customHeight="1" x14ac:dyDescent="0.25">
      <c r="A100" s="57"/>
      <c r="B100" s="58" t="s">
        <v>131</v>
      </c>
      <c r="C100" s="31"/>
      <c r="D100" s="31"/>
      <c r="E100" s="57"/>
      <c r="F100" s="57"/>
      <c r="G100" s="76" t="s">
        <v>132</v>
      </c>
    </row>
    <row r="101" spans="1:7" ht="30" customHeight="1" x14ac:dyDescent="0.25">
      <c r="A101" s="57">
        <v>1</v>
      </c>
      <c r="B101" s="59" t="s">
        <v>57</v>
      </c>
      <c r="C101" s="31">
        <v>8938529045627</v>
      </c>
      <c r="D101" s="31">
        <v>236665</v>
      </c>
      <c r="E101" s="57" t="s">
        <v>62</v>
      </c>
      <c r="F101" s="57">
        <v>4</v>
      </c>
      <c r="G101" s="77"/>
    </row>
    <row r="102" spans="1:7" ht="30" customHeight="1" x14ac:dyDescent="0.25">
      <c r="A102" s="57">
        <v>2</v>
      </c>
      <c r="B102" s="59" t="s">
        <v>59</v>
      </c>
      <c r="C102" s="31">
        <v>8938529045924</v>
      </c>
      <c r="D102" s="31">
        <v>203632</v>
      </c>
      <c r="E102" s="57" t="s">
        <v>62</v>
      </c>
      <c r="F102" s="57">
        <v>1</v>
      </c>
      <c r="G102" s="78"/>
    </row>
    <row r="103" spans="1:7" ht="30" customHeight="1" x14ac:dyDescent="0.25">
      <c r="A103" s="57"/>
      <c r="B103" s="58" t="s">
        <v>136</v>
      </c>
      <c r="C103" s="31"/>
      <c r="D103" s="31"/>
      <c r="E103" s="57"/>
      <c r="F103" s="57"/>
      <c r="G103" s="76" t="s">
        <v>135</v>
      </c>
    </row>
    <row r="104" spans="1:7" ht="30" customHeight="1" x14ac:dyDescent="0.25">
      <c r="A104" s="57">
        <v>1</v>
      </c>
      <c r="B104" s="59" t="s">
        <v>59</v>
      </c>
      <c r="C104" s="31"/>
      <c r="D104" s="31">
        <v>203632</v>
      </c>
      <c r="E104" s="57" t="s">
        <v>62</v>
      </c>
      <c r="F104" s="57">
        <v>4</v>
      </c>
      <c r="G104" s="77"/>
    </row>
    <row r="105" spans="1:7" ht="30" customHeight="1" x14ac:dyDescent="0.25">
      <c r="A105" s="57">
        <v>2</v>
      </c>
      <c r="B105" s="59" t="s">
        <v>60</v>
      </c>
      <c r="C105" s="31">
        <v>8938529045030</v>
      </c>
      <c r="D105" s="31">
        <v>261126</v>
      </c>
      <c r="E105" s="57" t="s">
        <v>62</v>
      </c>
      <c r="F105" s="57">
        <v>1</v>
      </c>
      <c r="G105" s="77"/>
    </row>
    <row r="106" spans="1:7" ht="30" customHeight="1" x14ac:dyDescent="0.25">
      <c r="A106" s="57">
        <v>3</v>
      </c>
      <c r="B106" s="59" t="s">
        <v>61</v>
      </c>
      <c r="C106" s="31">
        <v>8938529045634</v>
      </c>
      <c r="D106" s="31">
        <v>203631</v>
      </c>
      <c r="E106" s="57" t="s">
        <v>62</v>
      </c>
      <c r="F106" s="57">
        <v>1</v>
      </c>
      <c r="G106" s="78"/>
    </row>
    <row r="107" spans="1:7" ht="36.75" customHeight="1" x14ac:dyDescent="0.25">
      <c r="A107" s="67"/>
      <c r="B107" s="68" t="s">
        <v>41</v>
      </c>
      <c r="C107" s="69"/>
      <c r="D107" s="67"/>
      <c r="E107" s="67"/>
      <c r="F107" s="69">
        <f>SUM(F20:F106)</f>
        <v>122</v>
      </c>
      <c r="G107" s="70"/>
    </row>
  </sheetData>
  <autoFilter ref="A19:G107" xr:uid="{00000000-0009-0000-0000-000000000000}">
    <filterColumn colId="1" showButton="0"/>
  </autoFilter>
  <mergeCells count="29">
    <mergeCell ref="G103:G106"/>
    <mergeCell ref="G90:G91"/>
    <mergeCell ref="G92:G93"/>
    <mergeCell ref="G94:G95"/>
    <mergeCell ref="G96:G99"/>
    <mergeCell ref="G100:G102"/>
    <mergeCell ref="A6:G6"/>
    <mergeCell ref="G17:G18"/>
    <mergeCell ref="F17:F18"/>
    <mergeCell ref="G20:G27"/>
    <mergeCell ref="G28:G31"/>
    <mergeCell ref="G60:G61"/>
    <mergeCell ref="G62:G64"/>
    <mergeCell ref="G84:G86"/>
    <mergeCell ref="G50:G51"/>
    <mergeCell ref="G32:G34"/>
    <mergeCell ref="G44:G46"/>
    <mergeCell ref="G47:G49"/>
    <mergeCell ref="G40:G43"/>
    <mergeCell ref="G38:G39"/>
    <mergeCell ref="G35:G37"/>
    <mergeCell ref="G65:G70"/>
    <mergeCell ref="G52:G56"/>
    <mergeCell ref="G57:G59"/>
    <mergeCell ref="G87:G89"/>
    <mergeCell ref="G79:G81"/>
    <mergeCell ref="G82:G83"/>
    <mergeCell ref="G71:G73"/>
    <mergeCell ref="G74:G7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K43"/>
  <sheetViews>
    <sheetView view="pageBreakPreview" topLeftCell="A20" zoomScale="87" zoomScaleNormal="87" zoomScaleSheetLayoutView="87" workbookViewId="0">
      <selection activeCell="H28" sqref="H28"/>
    </sheetView>
  </sheetViews>
  <sheetFormatPr defaultColWidth="9.140625" defaultRowHeight="15.75" x14ac:dyDescent="0.25"/>
  <cols>
    <col min="1" max="1" width="6.85546875" style="18" customWidth="1"/>
    <col min="2" max="2" width="42.42578125" style="18" customWidth="1"/>
    <col min="3" max="3" width="19.7109375" style="18" customWidth="1"/>
    <col min="4" max="4" width="11.28515625" style="18" hidden="1" customWidth="1"/>
    <col min="5" max="5" width="10.140625" style="18" customWidth="1"/>
    <col min="6" max="6" width="12.42578125" style="18" customWidth="1"/>
    <col min="7" max="7" width="7" style="18" customWidth="1"/>
    <col min="8" max="8" width="8" style="18" customWidth="1"/>
    <col min="9" max="9" width="11.5703125" style="18" customWidth="1"/>
    <col min="10" max="10" width="13.7109375" style="18" customWidth="1"/>
    <col min="11" max="11" width="18.7109375" style="18" customWidth="1"/>
    <col min="12" max="16384" width="9.140625" style="18"/>
  </cols>
  <sheetData>
    <row r="1" spans="1:11" ht="18" x14ac:dyDescent="0.25">
      <c r="A1" s="1" t="s">
        <v>25</v>
      </c>
      <c r="B1" s="2"/>
      <c r="C1" s="16"/>
      <c r="D1" s="16"/>
      <c r="E1" s="2"/>
      <c r="F1" s="16"/>
      <c r="G1" s="2" t="s">
        <v>1</v>
      </c>
      <c r="H1" s="16"/>
      <c r="I1" s="16"/>
      <c r="J1" s="16"/>
      <c r="K1" s="17"/>
    </row>
    <row r="2" spans="1:11" x14ac:dyDescent="0.25">
      <c r="A2" s="19"/>
      <c r="B2" s="16"/>
      <c r="C2" s="16"/>
      <c r="D2" s="16"/>
      <c r="E2" s="16"/>
      <c r="F2" s="16"/>
      <c r="G2" s="19" t="s">
        <v>2</v>
      </c>
      <c r="H2" s="88" t="s">
        <v>2</v>
      </c>
      <c r="I2" s="88"/>
      <c r="J2" s="88"/>
      <c r="K2" s="17"/>
    </row>
    <row r="3" spans="1:11" x14ac:dyDescent="0.25">
      <c r="A3" s="19"/>
      <c r="B3" s="16"/>
      <c r="C3" s="16"/>
      <c r="D3" s="16"/>
      <c r="E3" s="16"/>
      <c r="F3" s="16"/>
      <c r="G3" s="16"/>
      <c r="H3" s="88" t="s">
        <v>3</v>
      </c>
      <c r="I3" s="88"/>
      <c r="J3" s="88"/>
      <c r="K3" s="17"/>
    </row>
    <row r="4" spans="1:11" ht="18" x14ac:dyDescent="0.25">
      <c r="A4" s="94" t="s">
        <v>26</v>
      </c>
      <c r="B4" s="94"/>
      <c r="C4" s="94"/>
      <c r="D4" s="94"/>
      <c r="E4" s="94"/>
      <c r="F4" s="94"/>
      <c r="G4" s="94"/>
      <c r="H4" s="94"/>
      <c r="I4" s="94"/>
      <c r="J4" s="94"/>
      <c r="K4" s="94"/>
    </row>
    <row r="5" spans="1:11" s="21" customFormat="1" ht="18" x14ac:dyDescent="0.25">
      <c r="A5" s="95" t="s">
        <v>133</v>
      </c>
      <c r="B5" s="96"/>
      <c r="C5" s="96"/>
      <c r="D5" s="96"/>
      <c r="E5" s="96"/>
      <c r="F5" s="96"/>
      <c r="G5" s="96"/>
      <c r="H5" s="3"/>
      <c r="I5" s="3"/>
      <c r="J5" s="3"/>
      <c r="K5" s="20"/>
    </row>
    <row r="6" spans="1:11" s="21" customFormat="1" ht="18" x14ac:dyDescent="0.25">
      <c r="A6" s="93" t="s">
        <v>27</v>
      </c>
      <c r="B6" s="93"/>
      <c r="C6" s="93"/>
      <c r="D6" s="93"/>
      <c r="E6" s="93"/>
      <c r="F6" s="93"/>
      <c r="G6" s="93"/>
      <c r="H6" s="3"/>
      <c r="I6" s="3"/>
      <c r="J6" s="3"/>
      <c r="K6" s="20"/>
    </row>
    <row r="7" spans="1:11" s="21" customFormat="1" ht="18" x14ac:dyDescent="0.25">
      <c r="A7" s="96" t="s">
        <v>45</v>
      </c>
      <c r="B7" s="96"/>
      <c r="C7" s="96"/>
      <c r="D7" s="96"/>
      <c r="E7" s="96"/>
      <c r="F7" s="96"/>
      <c r="G7" s="3"/>
      <c r="H7" s="3"/>
      <c r="I7" s="3"/>
      <c r="J7" s="3"/>
      <c r="K7" s="20"/>
    </row>
    <row r="8" spans="1:11" s="21" customFormat="1" ht="18" x14ac:dyDescent="0.25">
      <c r="A8" s="96" t="s">
        <v>66</v>
      </c>
      <c r="B8" s="96"/>
      <c r="C8" s="96"/>
      <c r="D8" s="96"/>
      <c r="E8" s="96"/>
      <c r="F8" s="96"/>
      <c r="G8" s="3"/>
      <c r="H8" s="3"/>
      <c r="I8" s="3"/>
      <c r="J8" s="3"/>
      <c r="K8" s="20"/>
    </row>
    <row r="9" spans="1:11" s="21" customFormat="1" ht="18" x14ac:dyDescent="0.25">
      <c r="A9" s="93" t="s">
        <v>48</v>
      </c>
      <c r="B9" s="93"/>
      <c r="C9" s="93"/>
      <c r="D9" s="93"/>
      <c r="E9" s="93"/>
      <c r="F9" s="93"/>
      <c r="G9" s="93"/>
      <c r="H9" s="93"/>
      <c r="I9" s="93"/>
      <c r="J9" s="93"/>
      <c r="K9" s="93"/>
    </row>
    <row r="10" spans="1:11" s="21" customFormat="1" ht="18" x14ac:dyDescent="0.25">
      <c r="A10" s="96" t="s">
        <v>10</v>
      </c>
      <c r="B10" s="96"/>
      <c r="C10" s="96"/>
      <c r="D10" s="12"/>
      <c r="E10" s="96"/>
      <c r="F10" s="96"/>
      <c r="G10" s="3"/>
      <c r="H10" s="3"/>
      <c r="I10" s="3"/>
      <c r="J10" s="3"/>
      <c r="K10" s="20"/>
    </row>
    <row r="11" spans="1:11" s="21" customFormat="1" ht="18" x14ac:dyDescent="0.25">
      <c r="A11" s="3" t="s">
        <v>63</v>
      </c>
      <c r="B11" s="3"/>
      <c r="C11" s="3"/>
      <c r="D11" s="3"/>
      <c r="E11" s="3"/>
      <c r="F11" s="3"/>
      <c r="G11" s="3"/>
      <c r="H11" s="3"/>
      <c r="I11" s="3"/>
      <c r="J11" s="3"/>
      <c r="K11" s="20"/>
    </row>
    <row r="12" spans="1:11" s="21" customFormat="1" ht="18" x14ac:dyDescent="0.25">
      <c r="A12" s="12" t="s">
        <v>64</v>
      </c>
      <c r="B12" s="12"/>
      <c r="C12" s="12"/>
      <c r="D12" s="12"/>
      <c r="E12" s="12"/>
      <c r="F12" s="12"/>
      <c r="G12" s="12"/>
      <c r="H12" s="3"/>
      <c r="I12" s="3"/>
      <c r="J12" s="3"/>
      <c r="K12" s="20"/>
    </row>
    <row r="13" spans="1:11" s="21" customFormat="1" ht="18" x14ac:dyDescent="0.25">
      <c r="A13" s="92" t="s">
        <v>134</v>
      </c>
      <c r="B13" s="93"/>
      <c r="C13" s="93"/>
      <c r="D13" s="93"/>
      <c r="E13" s="93"/>
      <c r="F13" s="93"/>
      <c r="G13" s="93"/>
      <c r="H13" s="3"/>
      <c r="I13" s="3"/>
      <c r="J13" s="3"/>
      <c r="K13" s="20"/>
    </row>
    <row r="14" spans="1:11" s="21" customFormat="1" ht="18" x14ac:dyDescent="0.25">
      <c r="A14" s="3" t="s">
        <v>28</v>
      </c>
      <c r="B14" s="3"/>
      <c r="C14" s="3"/>
      <c r="D14" s="3"/>
      <c r="E14" s="3"/>
      <c r="F14" s="3"/>
      <c r="G14" s="3"/>
      <c r="H14" s="3"/>
      <c r="I14" s="22">
        <f ca="1">SUM(I18:I28)</f>
        <v>122</v>
      </c>
      <c r="J14" s="3"/>
      <c r="K14" s="20"/>
    </row>
    <row r="15" spans="1:1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7"/>
    </row>
    <row r="16" spans="1:11" x14ac:dyDescent="0.25">
      <c r="A16" s="89" t="s">
        <v>14</v>
      </c>
      <c r="B16" s="89" t="s">
        <v>29</v>
      </c>
      <c r="C16" s="89" t="s">
        <v>30</v>
      </c>
      <c r="D16" s="11"/>
      <c r="E16" s="89" t="s">
        <v>31</v>
      </c>
      <c r="F16" s="89"/>
      <c r="G16" s="89" t="s">
        <v>32</v>
      </c>
      <c r="H16" s="89" t="s">
        <v>33</v>
      </c>
      <c r="I16" s="89" t="s">
        <v>34</v>
      </c>
      <c r="J16" s="89" t="s">
        <v>35</v>
      </c>
      <c r="K16" s="90" t="s">
        <v>36</v>
      </c>
    </row>
    <row r="17" spans="1:11" x14ac:dyDescent="0.25">
      <c r="A17" s="89"/>
      <c r="B17" s="89"/>
      <c r="C17" s="89"/>
      <c r="D17" s="11"/>
      <c r="E17" s="11" t="s">
        <v>37</v>
      </c>
      <c r="F17" s="11" t="s">
        <v>38</v>
      </c>
      <c r="G17" s="89"/>
      <c r="H17" s="89"/>
      <c r="I17" s="89"/>
      <c r="J17" s="89"/>
      <c r="K17" s="90"/>
    </row>
    <row r="18" spans="1:11" ht="35.1" customHeight="1" x14ac:dyDescent="0.25">
      <c r="A18" s="4">
        <f>ROW()-17</f>
        <v>1</v>
      </c>
      <c r="B18" s="5" t="s">
        <v>58</v>
      </c>
      <c r="C18" s="8" t="s">
        <v>51</v>
      </c>
      <c r="D18" s="7">
        <v>203630</v>
      </c>
      <c r="E18" s="4"/>
      <c r="F18" s="23"/>
      <c r="G18" s="4"/>
      <c r="H18" s="4" t="s">
        <v>50</v>
      </c>
      <c r="I18" s="4">
        <f ca="1">SUMIF('CHI TIẾT'!$D$20:$F$106,'TONG HOP'!D18,'CHI TIẾT'!$F$20:$F$106)</f>
        <v>5</v>
      </c>
      <c r="J18" s="15">
        <v>79159</v>
      </c>
      <c r="K18" s="6">
        <f t="shared" ref="K18:K28" ca="1" si="0">J18*I18</f>
        <v>395795</v>
      </c>
    </row>
    <row r="19" spans="1:11" ht="35.1" customHeight="1" x14ac:dyDescent="0.25">
      <c r="A19" s="4">
        <f t="shared" ref="A19:A28" si="1">ROW()-17</f>
        <v>2</v>
      </c>
      <c r="B19" s="5" t="s">
        <v>61</v>
      </c>
      <c r="C19" s="8" t="s">
        <v>55</v>
      </c>
      <c r="D19" s="7">
        <v>203631</v>
      </c>
      <c r="E19" s="4"/>
      <c r="F19" s="23"/>
      <c r="G19" s="4"/>
      <c r="H19" s="4" t="s">
        <v>50</v>
      </c>
      <c r="I19" s="4">
        <f ca="1">SUMIF('CHI TIẾT'!$D$20:$F$106,'TONG HOP'!D19,'CHI TIẾT'!$F$20:$F$106)</f>
        <v>1</v>
      </c>
      <c r="J19" s="15">
        <v>115567</v>
      </c>
      <c r="K19" s="6">
        <f t="shared" ca="1" si="0"/>
        <v>115567</v>
      </c>
    </row>
    <row r="20" spans="1:11" ht="35.1" customHeight="1" x14ac:dyDescent="0.25">
      <c r="A20" s="4">
        <f t="shared" si="1"/>
        <v>3</v>
      </c>
      <c r="B20" s="5" t="s">
        <v>59</v>
      </c>
      <c r="C20" s="8" t="s">
        <v>53</v>
      </c>
      <c r="D20" s="7">
        <v>203632</v>
      </c>
      <c r="E20" s="4"/>
      <c r="F20" s="23"/>
      <c r="G20" s="4"/>
      <c r="H20" s="4" t="s">
        <v>50</v>
      </c>
      <c r="I20" s="4">
        <f ca="1">SUMIF('CHI TIẾT'!$D$20:$F$106,'TONG HOP'!D20,'CHI TIẾT'!$F$20:$F$106)</f>
        <v>26</v>
      </c>
      <c r="J20" s="15">
        <v>114279</v>
      </c>
      <c r="K20" s="6">
        <f t="shared" ca="1" si="0"/>
        <v>2971254</v>
      </c>
    </row>
    <row r="21" spans="1:11" ht="35.1" customHeight="1" x14ac:dyDescent="0.25">
      <c r="A21" s="4">
        <f t="shared" si="1"/>
        <v>4</v>
      </c>
      <c r="B21" s="5" t="s">
        <v>81</v>
      </c>
      <c r="C21" s="8" t="s">
        <v>79</v>
      </c>
      <c r="D21" s="7">
        <v>203634</v>
      </c>
      <c r="E21" s="4"/>
      <c r="F21" s="23"/>
      <c r="G21" s="4"/>
      <c r="H21" s="4" t="s">
        <v>50</v>
      </c>
      <c r="I21" s="4">
        <f ca="1">SUMIF('CHI TIẾT'!$D$20:$F$106,'TONG HOP'!D21,'CHI TIẾT'!$F$20:$F$106)</f>
        <v>2</v>
      </c>
      <c r="J21" s="15">
        <v>123686</v>
      </c>
      <c r="K21" s="6">
        <f t="shared" ca="1" si="0"/>
        <v>247372</v>
      </c>
    </row>
    <row r="22" spans="1:11" ht="35.1" customHeight="1" x14ac:dyDescent="0.25">
      <c r="A22" s="4">
        <f t="shared" si="1"/>
        <v>5</v>
      </c>
      <c r="B22" s="5" t="s">
        <v>57</v>
      </c>
      <c r="C22" s="8" t="s">
        <v>54</v>
      </c>
      <c r="D22" s="7">
        <v>236665</v>
      </c>
      <c r="E22" s="4"/>
      <c r="F22" s="23"/>
      <c r="G22" s="4"/>
      <c r="H22" s="4" t="s">
        <v>50</v>
      </c>
      <c r="I22" s="4">
        <f ca="1">SUMIF('CHI TIẾT'!$D$20:$F$106,'TONG HOP'!D22,'CHI TIẾT'!$F$20:$F$106)</f>
        <v>31</v>
      </c>
      <c r="J22" s="15">
        <v>59932</v>
      </c>
      <c r="K22" s="6">
        <f t="shared" ca="1" si="0"/>
        <v>1857892</v>
      </c>
    </row>
    <row r="23" spans="1:11" ht="35.1" customHeight="1" x14ac:dyDescent="0.25">
      <c r="A23" s="4">
        <f t="shared" si="1"/>
        <v>6</v>
      </c>
      <c r="B23" s="5" t="s">
        <v>60</v>
      </c>
      <c r="C23" s="8" t="s">
        <v>52</v>
      </c>
      <c r="D23" s="7">
        <v>261126</v>
      </c>
      <c r="E23" s="4"/>
      <c r="F23" s="23"/>
      <c r="G23" s="4"/>
      <c r="H23" s="4" t="s">
        <v>50</v>
      </c>
      <c r="I23" s="4">
        <f ca="1">SUMIF('CHI TIẾT'!$D$20:$F$106,'TONG HOP'!D23,'CHI TIẾT'!$F$20:$F$106)</f>
        <v>18</v>
      </c>
      <c r="J23" s="15">
        <v>54097</v>
      </c>
      <c r="K23" s="6">
        <f t="shared" ca="1" si="0"/>
        <v>973746</v>
      </c>
    </row>
    <row r="24" spans="1:11" ht="35.1" customHeight="1" x14ac:dyDescent="0.25">
      <c r="A24" s="4">
        <f t="shared" si="1"/>
        <v>7</v>
      </c>
      <c r="B24" s="5" t="s">
        <v>82</v>
      </c>
      <c r="C24" s="8" t="s">
        <v>80</v>
      </c>
      <c r="D24" s="7">
        <v>261127</v>
      </c>
      <c r="E24" s="4"/>
      <c r="F24" s="23"/>
      <c r="G24" s="4"/>
      <c r="H24" s="4" t="s">
        <v>50</v>
      </c>
      <c r="I24" s="4">
        <f ca="1">SUMIF('CHI TIẾT'!$D$20:$F$106,'TONG HOP'!D24,'CHI TIẾT'!$F$20:$F$106)</f>
        <v>8</v>
      </c>
      <c r="J24" s="15">
        <v>46000</v>
      </c>
      <c r="K24" s="6">
        <f t="shared" ca="1" si="0"/>
        <v>368000</v>
      </c>
    </row>
    <row r="25" spans="1:11" ht="35.1" customHeight="1" x14ac:dyDescent="0.25">
      <c r="A25" s="4">
        <f t="shared" si="1"/>
        <v>8</v>
      </c>
      <c r="B25" s="5" t="s">
        <v>69</v>
      </c>
      <c r="C25" s="10" t="s">
        <v>72</v>
      </c>
      <c r="D25" s="7">
        <v>315116</v>
      </c>
      <c r="E25" s="4"/>
      <c r="F25" s="23"/>
      <c r="G25" s="4"/>
      <c r="H25" s="4" t="s">
        <v>71</v>
      </c>
      <c r="I25" s="4">
        <f ca="1">SUMIF('CHI TIẾT'!$D$20:$F$106,'TONG HOP'!D25,'CHI TIẾT'!$F$20:$F$106)</f>
        <v>11</v>
      </c>
      <c r="J25" s="15">
        <v>36750</v>
      </c>
      <c r="K25" s="6">
        <f t="shared" ca="1" si="0"/>
        <v>404250</v>
      </c>
    </row>
    <row r="26" spans="1:11" ht="35.1" customHeight="1" x14ac:dyDescent="0.25">
      <c r="A26" s="4">
        <f t="shared" si="1"/>
        <v>9</v>
      </c>
      <c r="B26" s="5" t="s">
        <v>68</v>
      </c>
      <c r="C26" s="8" t="s">
        <v>73</v>
      </c>
      <c r="D26" s="7">
        <v>315117</v>
      </c>
      <c r="E26" s="4"/>
      <c r="F26" s="23"/>
      <c r="G26" s="4"/>
      <c r="H26" s="4" t="s">
        <v>71</v>
      </c>
      <c r="I26" s="4">
        <f ca="1">SUMIF('CHI TIẾT'!$D$20:$F$106,'TONG HOP'!D26,'CHI TIẾT'!$F$20:$F$106)</f>
        <v>11</v>
      </c>
      <c r="J26" s="15">
        <v>35389</v>
      </c>
      <c r="K26" s="6">
        <f t="shared" ca="1" si="0"/>
        <v>389279</v>
      </c>
    </row>
    <row r="27" spans="1:11" ht="35.1" customHeight="1" x14ac:dyDescent="0.25">
      <c r="A27" s="4">
        <f t="shared" si="1"/>
        <v>10</v>
      </c>
      <c r="B27" s="5" t="s">
        <v>74</v>
      </c>
      <c r="C27" s="8" t="s">
        <v>75</v>
      </c>
      <c r="D27" s="7">
        <v>317010</v>
      </c>
      <c r="E27" s="4"/>
      <c r="F27" s="23"/>
      <c r="G27" s="4"/>
      <c r="H27" s="4" t="s">
        <v>50</v>
      </c>
      <c r="I27" s="4">
        <f ca="1">SUMIF('CHI TIẾT'!$D$20:$F$106,'TONG HOP'!D27,'CHI TIẾT'!$F$20:$F$106)</f>
        <v>2</v>
      </c>
      <c r="J27" s="15">
        <v>104615</v>
      </c>
      <c r="K27" s="6">
        <f t="shared" ca="1" si="0"/>
        <v>209230</v>
      </c>
    </row>
    <row r="28" spans="1:11" ht="35.1" customHeight="1" x14ac:dyDescent="0.25">
      <c r="A28" s="4">
        <f t="shared" si="1"/>
        <v>11</v>
      </c>
      <c r="B28" s="5" t="s">
        <v>76</v>
      </c>
      <c r="C28" s="8" t="s">
        <v>77</v>
      </c>
      <c r="D28" s="7">
        <v>317011</v>
      </c>
      <c r="E28" s="4"/>
      <c r="F28" s="23"/>
      <c r="G28" s="4"/>
      <c r="H28" s="4" t="s">
        <v>50</v>
      </c>
      <c r="I28" s="4">
        <f ca="1">SUMIF('CHI TIẾT'!$D$20:$F$106,'TONG HOP'!D28,'CHI TIẾT'!$F$20:$F$106)</f>
        <v>7</v>
      </c>
      <c r="J28" s="15">
        <v>114279</v>
      </c>
      <c r="K28" s="6">
        <f t="shared" ca="1" si="0"/>
        <v>799953</v>
      </c>
    </row>
    <row r="29" spans="1:11" ht="32.25" customHeight="1" x14ac:dyDescent="0.25">
      <c r="A29" s="24"/>
      <c r="B29" s="5"/>
      <c r="C29" s="24"/>
      <c r="D29" s="25"/>
      <c r="E29" s="91" t="s">
        <v>39</v>
      </c>
      <c r="F29" s="91"/>
      <c r="G29" s="24"/>
      <c r="H29" s="26"/>
      <c r="I29" s="26"/>
      <c r="J29" s="26"/>
      <c r="K29" s="6">
        <f ca="1">SUM(K18:K28)</f>
        <v>8732338</v>
      </c>
    </row>
    <row r="30" spans="1:11" ht="32.25" customHeight="1" x14ac:dyDescent="0.25">
      <c r="A30" s="24"/>
      <c r="B30" s="9"/>
      <c r="C30" s="24"/>
      <c r="D30" s="24"/>
      <c r="E30" s="91" t="s">
        <v>40</v>
      </c>
      <c r="F30" s="91"/>
      <c r="G30" s="24"/>
      <c r="H30" s="27"/>
      <c r="I30" s="27"/>
      <c r="J30" s="27"/>
      <c r="K30" s="27"/>
    </row>
    <row r="31" spans="1:11" ht="32.25" customHeight="1" x14ac:dyDescent="0.25">
      <c r="A31" s="24"/>
      <c r="B31" s="14" t="s">
        <v>56</v>
      </c>
      <c r="C31" s="24"/>
      <c r="D31" s="24"/>
      <c r="E31" s="91"/>
      <c r="F31" s="91"/>
      <c r="G31" s="24"/>
      <c r="H31" s="13"/>
      <c r="I31" s="13"/>
      <c r="J31" s="13"/>
      <c r="K31" s="13">
        <f ca="1">K29*8%</f>
        <v>698587.04</v>
      </c>
    </row>
    <row r="32" spans="1:11" ht="32.25" customHeight="1" x14ac:dyDescent="0.25">
      <c r="A32" s="24"/>
      <c r="B32" s="24"/>
      <c r="C32" s="24"/>
      <c r="D32" s="24"/>
      <c r="E32" s="91" t="s">
        <v>41</v>
      </c>
      <c r="F32" s="91"/>
      <c r="G32" s="24"/>
      <c r="H32" s="26"/>
      <c r="I32" s="26"/>
      <c r="J32" s="26"/>
      <c r="K32" s="26">
        <f ca="1">K29+K31</f>
        <v>9430925.0399999991</v>
      </c>
    </row>
    <row r="33" spans="1:1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7"/>
    </row>
    <row r="34" spans="1:11" x14ac:dyDescent="0.25">
      <c r="A34" s="16"/>
      <c r="B34" s="16" t="s">
        <v>42</v>
      </c>
      <c r="C34" s="16"/>
      <c r="D34" s="16"/>
      <c r="E34" s="16"/>
      <c r="F34" s="16"/>
      <c r="G34" s="16"/>
      <c r="H34" s="16"/>
      <c r="I34" s="16"/>
      <c r="J34" s="16"/>
      <c r="K34" s="17"/>
    </row>
    <row r="35" spans="1:11" x14ac:dyDescent="0.25">
      <c r="A35" s="16"/>
      <c r="B35" s="16" t="s">
        <v>43</v>
      </c>
      <c r="C35" s="16"/>
      <c r="D35" s="16"/>
      <c r="E35" s="16"/>
      <c r="F35" s="16"/>
      <c r="G35" s="16"/>
      <c r="H35" s="16"/>
      <c r="I35" s="16"/>
      <c r="J35" s="16"/>
      <c r="K35" s="17"/>
    </row>
    <row r="36" spans="1:1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s="28" customFormat="1" x14ac:dyDescent="0.25">
      <c r="A37" s="87" t="s">
        <v>70</v>
      </c>
      <c r="B37" s="88"/>
      <c r="C37" s="87" t="s">
        <v>78</v>
      </c>
      <c r="D37" s="88"/>
      <c r="E37" s="88"/>
      <c r="F37" s="88"/>
      <c r="G37" s="88" t="s">
        <v>65</v>
      </c>
      <c r="H37" s="88"/>
      <c r="I37" s="88"/>
      <c r="J37" s="88" t="s">
        <v>44</v>
      </c>
      <c r="K37" s="88"/>
    </row>
    <row r="43" spans="1:11" x14ac:dyDescent="0.25">
      <c r="B43" s="75" t="s">
        <v>139</v>
      </c>
    </row>
  </sheetData>
  <autoFilter ref="A16:K32" xr:uid="{00000000-0009-0000-0000-000001000000}">
    <filterColumn colId="4" showButton="0"/>
  </autoFilter>
  <sortState xmlns:xlrd2="http://schemas.microsoft.com/office/spreadsheetml/2017/richdata2" ref="B18:H28">
    <sortCondition ref="D18:D28"/>
    <sortCondition ref="H18:H28"/>
    <sortCondition ref="C18:C28"/>
    <sortCondition ref="B18:B28"/>
  </sortState>
  <mergeCells count="27">
    <mergeCell ref="A13:G13"/>
    <mergeCell ref="H2:J2"/>
    <mergeCell ref="H3:J3"/>
    <mergeCell ref="A4:K4"/>
    <mergeCell ref="A5:G5"/>
    <mergeCell ref="A6:G6"/>
    <mergeCell ref="A7:F7"/>
    <mergeCell ref="A8:F8"/>
    <mergeCell ref="A9:K9"/>
    <mergeCell ref="A10:C10"/>
    <mergeCell ref="E10:F10"/>
    <mergeCell ref="A37:B37"/>
    <mergeCell ref="C37:F37"/>
    <mergeCell ref="G37:I37"/>
    <mergeCell ref="J37:K37"/>
    <mergeCell ref="I16:I17"/>
    <mergeCell ref="J16:J17"/>
    <mergeCell ref="K16:K17"/>
    <mergeCell ref="E29:F29"/>
    <mergeCell ref="E30:F31"/>
    <mergeCell ref="E32:F32"/>
    <mergeCell ref="A16:A17"/>
    <mergeCell ref="B16:B17"/>
    <mergeCell ref="C16:C17"/>
    <mergeCell ref="E16:F16"/>
    <mergeCell ref="G16:G17"/>
    <mergeCell ref="H16:H17"/>
  </mergeCells>
  <conditionalFormatting sqref="D1:D1048576">
    <cfRule type="duplicateValues" dxfId="1" priority="14"/>
  </conditionalFormatting>
  <conditionalFormatting sqref="D18:D28">
    <cfRule type="duplicateValues" dxfId="0" priority="45"/>
  </conditionalFormatting>
  <hyperlinks>
    <hyperlink ref="E39" r:id="rId1" display="8934822201333" xr:uid="{00000000-0004-0000-0100-000000000000}"/>
    <hyperlink ref="F39" r:id="rId2" display="113128" xr:uid="{00000000-0004-0000-0100-000001000000}"/>
    <hyperlink ref="E42" r:id="rId3" display="8934822201333" xr:uid="{00000000-0004-0000-0100-000002000000}"/>
    <hyperlink ref="F42" r:id="rId4" display="113128" xr:uid="{00000000-0004-0000-0100-000003000000}"/>
    <hyperlink ref="E45" r:id="rId5" display="8934822201333" xr:uid="{00000000-0004-0000-0100-000004000000}"/>
    <hyperlink ref="F45" r:id="rId6" display="113128" xr:uid="{00000000-0004-0000-0100-000005000000}"/>
    <hyperlink ref="E48" r:id="rId7" display="8934822201333" xr:uid="{00000000-0004-0000-0100-000006000000}"/>
    <hyperlink ref="F48" r:id="rId8" display="113128" xr:uid="{00000000-0004-0000-0100-000007000000}"/>
    <hyperlink ref="E51" r:id="rId9" display="8934822201333" xr:uid="{00000000-0004-0000-0100-000008000000}"/>
    <hyperlink ref="F51" r:id="rId10" display="113128" xr:uid="{00000000-0004-0000-0100-000009000000}"/>
  </hyperlinks>
  <printOptions horizontalCentered="1"/>
  <pageMargins left="0" right="0" top="0" bottom="0" header="0" footer="0"/>
  <pageSetup scale="68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CHI TIẾT-nháp</vt:lpstr>
      <vt:lpstr>CHI TIẾT</vt:lpstr>
      <vt:lpstr>TONG 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Kieu Ngan</dc:creator>
  <cp:lastModifiedBy>Admin</cp:lastModifiedBy>
  <cp:lastPrinted>2026-09-03T08:30:30Z</cp:lastPrinted>
  <dcterms:created xsi:type="dcterms:W3CDTF">2018-11-30T08:27:38Z</dcterms:created>
  <dcterms:modified xsi:type="dcterms:W3CDTF">2026-09-03T10:38:32Z</dcterms:modified>
</cp:coreProperties>
</file>