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 activeTab="1"/>
  </bookViews>
  <sheets>
    <sheet name="CHI TIẾT (3)" sheetId="4" r:id="rId1"/>
    <sheet name="CHI TIẾT" sheetId="1" r:id="rId2"/>
    <sheet name="CHI TIẾT (2)" sheetId="3" r:id="rId3"/>
    <sheet name="TONG HOP" sheetId="2" r:id="rId4"/>
  </sheets>
  <externalReferences>
    <externalReference r:id="rId5"/>
    <externalReference r:id="rId6"/>
  </externalReferences>
  <definedNames>
    <definedName name="_xlnm._FilterDatabase" localSheetId="1" hidden="1">'CHI TIẾT'!$A$19:$O$137</definedName>
    <definedName name="_xlnm._FilterDatabase" localSheetId="2" hidden="1">'CHI TIẾT (2)'!$A$19:$G$22</definedName>
    <definedName name="_xlnm._FilterDatabase" localSheetId="0" hidden="1">'CHI TIẾT (3)'!$A$19:$G$137</definedName>
    <definedName name="_xlnm._FilterDatabase" localSheetId="3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6" i="1" l="1"/>
  <c r="O135" i="1"/>
  <c r="O133" i="1"/>
  <c r="O132" i="1"/>
  <c r="O130" i="1"/>
  <c r="O129" i="1"/>
  <c r="O127" i="1"/>
  <c r="O126" i="1"/>
  <c r="O124" i="1"/>
  <c r="O122" i="1"/>
  <c r="O121" i="1"/>
  <c r="O119" i="1"/>
  <c r="O118" i="1"/>
  <c r="O114" i="1"/>
  <c r="O113" i="1"/>
  <c r="O112" i="1"/>
  <c r="O110" i="1"/>
  <c r="O109" i="1"/>
  <c r="O107" i="1"/>
  <c r="O106" i="1"/>
  <c r="O105" i="1"/>
  <c r="O98" i="1"/>
  <c r="O97" i="1"/>
  <c r="O96" i="1"/>
  <c r="O94" i="1"/>
  <c r="O93" i="1"/>
  <c r="O92" i="1"/>
  <c r="O91" i="1"/>
  <c r="O90" i="1"/>
  <c r="O88" i="1"/>
  <c r="O87" i="1"/>
  <c r="O83" i="1"/>
  <c r="O82" i="1"/>
  <c r="O71" i="1"/>
  <c r="O70" i="1"/>
  <c r="O68" i="1"/>
  <c r="O66" i="1"/>
  <c r="O58" i="1"/>
  <c r="O57" i="1"/>
  <c r="O52" i="1"/>
  <c r="O50" i="1"/>
  <c r="O49" i="1"/>
  <c r="O48" i="1"/>
  <c r="O46" i="1"/>
  <c r="O45" i="1"/>
  <c r="O44" i="1"/>
  <c r="O43" i="1"/>
  <c r="O42" i="1"/>
  <c r="O40" i="1"/>
  <c r="O39" i="1"/>
  <c r="O38" i="1"/>
  <c r="O36" i="1"/>
  <c r="O34" i="1"/>
  <c r="O33" i="1"/>
  <c r="O31" i="1"/>
  <c r="O30" i="1"/>
  <c r="O29" i="1"/>
  <c r="O27" i="1"/>
  <c r="O26" i="1"/>
  <c r="O25" i="1"/>
  <c r="H134" i="1" l="1"/>
  <c r="H131" i="1"/>
  <c r="H128" i="1"/>
  <c r="H125" i="1"/>
  <c r="H123" i="1"/>
  <c r="H120" i="1"/>
  <c r="H117" i="1"/>
  <c r="H115" i="1"/>
  <c r="H111" i="1"/>
  <c r="H108" i="1"/>
  <c r="H104" i="1"/>
  <c r="H102" i="1"/>
  <c r="H99" i="1"/>
  <c r="H95" i="1"/>
  <c r="H89" i="1"/>
  <c r="H86" i="1"/>
  <c r="H84" i="1"/>
  <c r="H81" i="1"/>
  <c r="H79" i="1"/>
  <c r="H74" i="1"/>
  <c r="H72" i="1"/>
  <c r="H69" i="1"/>
  <c r="H67" i="1"/>
  <c r="H65" i="1"/>
  <c r="H59" i="1"/>
  <c r="H56" i="1"/>
  <c r="H54" i="1"/>
  <c r="H53" i="1"/>
  <c r="H51" i="1"/>
  <c r="H47" i="1"/>
  <c r="H41" i="1"/>
  <c r="H37" i="1"/>
  <c r="H35" i="1"/>
  <c r="H32" i="1"/>
  <c r="H28" i="1"/>
  <c r="H24" i="1"/>
  <c r="H20" i="1"/>
  <c r="I134" i="1"/>
  <c r="I135" i="1" s="1"/>
  <c r="I131" i="1"/>
  <c r="I132" i="1" s="1"/>
  <c r="I128" i="1"/>
  <c r="I129" i="1" s="1"/>
  <c r="I125" i="1"/>
  <c r="I126" i="1" s="1"/>
  <c r="I123" i="1"/>
  <c r="I124" i="1" s="1"/>
  <c r="I120" i="1"/>
  <c r="I121" i="1" s="1"/>
  <c r="I117" i="1"/>
  <c r="I118" i="1" s="1"/>
  <c r="I115" i="1"/>
  <c r="I116" i="1" s="1"/>
  <c r="J116" i="1" s="1"/>
  <c r="I111" i="1"/>
  <c r="J111" i="1" s="1"/>
  <c r="J112" i="1" s="1"/>
  <c r="J113" i="1" s="1"/>
  <c r="J114" i="1" s="1"/>
  <c r="I108" i="1"/>
  <c r="I109" i="1" s="1"/>
  <c r="I104" i="1"/>
  <c r="I105" i="1" s="1"/>
  <c r="I102" i="1"/>
  <c r="I103" i="1" s="1"/>
  <c r="J103" i="1" s="1"/>
  <c r="I99" i="1"/>
  <c r="I100" i="1" s="1"/>
  <c r="I101" i="1" s="1"/>
  <c r="J101" i="1" s="1"/>
  <c r="I95" i="1"/>
  <c r="I96" i="1" s="1"/>
  <c r="I89" i="1"/>
  <c r="I90" i="1" s="1"/>
  <c r="I86" i="1"/>
  <c r="I87" i="1" s="1"/>
  <c r="I84" i="1"/>
  <c r="I85" i="1" s="1"/>
  <c r="J85" i="1" s="1"/>
  <c r="I81" i="1"/>
  <c r="I82" i="1" s="1"/>
  <c r="I79" i="1"/>
  <c r="I80" i="1" s="1"/>
  <c r="J80" i="1" s="1"/>
  <c r="I74" i="1"/>
  <c r="I75" i="1" s="1"/>
  <c r="I76" i="1" s="1"/>
  <c r="I77" i="1" s="1"/>
  <c r="I78" i="1" s="1"/>
  <c r="J78" i="1" s="1"/>
  <c r="I72" i="1"/>
  <c r="I73" i="1" s="1"/>
  <c r="J73" i="1" s="1"/>
  <c r="I69" i="1"/>
  <c r="I70" i="1" s="1"/>
  <c r="I67" i="1"/>
  <c r="I68" i="1" s="1"/>
  <c r="I65" i="1"/>
  <c r="I66" i="1" s="1"/>
  <c r="I59" i="1"/>
  <c r="I60" i="1" s="1"/>
  <c r="I61" i="1" s="1"/>
  <c r="I62" i="1" s="1"/>
  <c r="I63" i="1" s="1"/>
  <c r="I64" i="1" s="1"/>
  <c r="J64" i="1" s="1"/>
  <c r="I56" i="1"/>
  <c r="I57" i="1" s="1"/>
  <c r="I54" i="1"/>
  <c r="I55" i="1" s="1"/>
  <c r="J55" i="1" s="1"/>
  <c r="I53" i="1"/>
  <c r="J53" i="1" s="1"/>
  <c r="I51" i="1"/>
  <c r="I52" i="1" s="1"/>
  <c r="I47" i="1"/>
  <c r="I48" i="1" s="1"/>
  <c r="I41" i="1"/>
  <c r="I42" i="1" s="1"/>
  <c r="I37" i="1"/>
  <c r="I38" i="1" s="1"/>
  <c r="I35" i="1"/>
  <c r="I36" i="1" s="1"/>
  <c r="I32" i="1"/>
  <c r="I33" i="1" s="1"/>
  <c r="I28" i="1"/>
  <c r="I29" i="1" s="1"/>
  <c r="I24" i="1"/>
  <c r="I25" i="1" s="1"/>
  <c r="I20" i="1"/>
  <c r="I21" i="1" s="1"/>
  <c r="I22" i="1" s="1"/>
  <c r="I23" i="1" s="1"/>
  <c r="J23" i="1" s="1"/>
  <c r="F137" i="4"/>
  <c r="I119" i="1" l="1"/>
  <c r="L118" i="1"/>
  <c r="I49" i="1"/>
  <c r="L48" i="1"/>
  <c r="I83" i="1"/>
  <c r="L82" i="1"/>
  <c r="I122" i="1"/>
  <c r="L121" i="1"/>
  <c r="L124" i="1"/>
  <c r="I88" i="1"/>
  <c r="L87" i="1"/>
  <c r="I127" i="1"/>
  <c r="L126" i="1"/>
  <c r="I34" i="1"/>
  <c r="L33" i="1"/>
  <c r="I110" i="1"/>
  <c r="L109" i="1"/>
  <c r="L36" i="1"/>
  <c r="I39" i="1"/>
  <c r="L38" i="1"/>
  <c r="I43" i="1"/>
  <c r="L42" i="1"/>
  <c r="L52" i="1"/>
  <c r="I91" i="1"/>
  <c r="L90" i="1"/>
  <c r="I130" i="1"/>
  <c r="L129" i="1"/>
  <c r="I71" i="1"/>
  <c r="L70" i="1"/>
  <c r="I133" i="1"/>
  <c r="L132" i="1"/>
  <c r="I136" i="1"/>
  <c r="L135" i="1"/>
  <c r="I97" i="1"/>
  <c r="L96" i="1"/>
  <c r="I58" i="1"/>
  <c r="L57" i="1"/>
  <c r="I26" i="1"/>
  <c r="L25" i="1"/>
  <c r="L66" i="1"/>
  <c r="I30" i="1"/>
  <c r="L29" i="1"/>
  <c r="L68" i="1"/>
  <c r="I106" i="1"/>
  <c r="L105" i="1"/>
  <c r="J67" i="1"/>
  <c r="J68" i="1" s="1"/>
  <c r="M68" i="1" s="1"/>
  <c r="J95" i="1"/>
  <c r="J96" i="1" s="1"/>
  <c r="J97" i="1" s="1"/>
  <c r="J98" i="1" s="1"/>
  <c r="J123" i="1"/>
  <c r="J124" i="1" s="1"/>
  <c r="M124" i="1" s="1"/>
  <c r="J65" i="1"/>
  <c r="J66" i="1" s="1"/>
  <c r="M66" i="1" s="1"/>
  <c r="J69" i="1"/>
  <c r="J70" i="1" s="1"/>
  <c r="J71" i="1" s="1"/>
  <c r="J108" i="1"/>
  <c r="J109" i="1" s="1"/>
  <c r="J110" i="1" s="1"/>
  <c r="J125" i="1"/>
  <c r="J126" i="1" s="1"/>
  <c r="J127" i="1" s="1"/>
  <c r="J35" i="1"/>
  <c r="J36" i="1" s="1"/>
  <c r="M36" i="1" s="1"/>
  <c r="J89" i="1"/>
  <c r="J90" i="1" s="1"/>
  <c r="J91" i="1" s="1"/>
  <c r="J92" i="1" s="1"/>
  <c r="J93" i="1" s="1"/>
  <c r="J94" i="1" s="1"/>
  <c r="J37" i="1"/>
  <c r="J38" i="1" s="1"/>
  <c r="J39" i="1" s="1"/>
  <c r="J40" i="1" s="1"/>
  <c r="J41" i="1"/>
  <c r="J42" i="1" s="1"/>
  <c r="J43" i="1" s="1"/>
  <c r="J44" i="1" s="1"/>
  <c r="J45" i="1" s="1"/>
  <c r="J46" i="1" s="1"/>
  <c r="J47" i="1"/>
  <c r="J48" i="1" s="1"/>
  <c r="J49" i="1" s="1"/>
  <c r="J50" i="1" s="1"/>
  <c r="J51" i="1"/>
  <c r="J52" i="1" s="1"/>
  <c r="M52" i="1" s="1"/>
  <c r="J117" i="1"/>
  <c r="J118" i="1" s="1"/>
  <c r="J119" i="1" s="1"/>
  <c r="J104" i="1"/>
  <c r="J105" i="1" s="1"/>
  <c r="J106" i="1" s="1"/>
  <c r="J107" i="1" s="1"/>
  <c r="J56" i="1"/>
  <c r="J57" i="1" s="1"/>
  <c r="J58" i="1" s="1"/>
  <c r="J120" i="1"/>
  <c r="J121" i="1" s="1"/>
  <c r="J122" i="1" s="1"/>
  <c r="J128" i="1"/>
  <c r="J129" i="1" s="1"/>
  <c r="J130" i="1" s="1"/>
  <c r="J28" i="1"/>
  <c r="J29" i="1" s="1"/>
  <c r="J30" i="1" s="1"/>
  <c r="J31" i="1" s="1"/>
  <c r="J81" i="1"/>
  <c r="J82" i="1" s="1"/>
  <c r="J83" i="1" s="1"/>
  <c r="J131" i="1"/>
  <c r="J132" i="1" s="1"/>
  <c r="J133" i="1" s="1"/>
  <c r="J24" i="1"/>
  <c r="J25" i="1" s="1"/>
  <c r="J26" i="1" s="1"/>
  <c r="J27" i="1" s="1"/>
  <c r="J32" i="1"/>
  <c r="J33" i="1" s="1"/>
  <c r="J34" i="1" s="1"/>
  <c r="J86" i="1"/>
  <c r="J87" i="1" s="1"/>
  <c r="J88" i="1" s="1"/>
  <c r="J134" i="1"/>
  <c r="J135" i="1" s="1"/>
  <c r="J136" i="1" s="1"/>
  <c r="J60" i="1"/>
  <c r="J61" i="1"/>
  <c r="J75" i="1"/>
  <c r="J79" i="1"/>
  <c r="J77" i="1"/>
  <c r="J84" i="1"/>
  <c r="J21" i="1"/>
  <c r="J72" i="1"/>
  <c r="J62" i="1"/>
  <c r="J74" i="1"/>
  <c r="J115" i="1"/>
  <c r="I112" i="1"/>
  <c r="J54" i="1"/>
  <c r="J102" i="1"/>
  <c r="J20" i="1"/>
  <c r="J22" i="1"/>
  <c r="J59" i="1"/>
  <c r="J63" i="1"/>
  <c r="J99" i="1"/>
  <c r="J76" i="1"/>
  <c r="J100" i="1"/>
  <c r="I20" i="3"/>
  <c r="F22" i="3"/>
  <c r="M105" i="1" l="1"/>
  <c r="M70" i="1"/>
  <c r="M82" i="1"/>
  <c r="M25" i="1"/>
  <c r="M110" i="1"/>
  <c r="L110" i="1"/>
  <c r="M132" i="1"/>
  <c r="M121" i="1"/>
  <c r="M112" i="1"/>
  <c r="L112" i="1"/>
  <c r="I27" i="1"/>
  <c r="M26" i="1"/>
  <c r="L26" i="1"/>
  <c r="M133" i="1"/>
  <c r="L133" i="1"/>
  <c r="M42" i="1"/>
  <c r="M33" i="1"/>
  <c r="M122" i="1"/>
  <c r="L122" i="1"/>
  <c r="M58" i="1"/>
  <c r="L58" i="1"/>
  <c r="M71" i="1"/>
  <c r="L71" i="1"/>
  <c r="M126" i="1"/>
  <c r="M83" i="1"/>
  <c r="L83" i="1"/>
  <c r="M34" i="1"/>
  <c r="L34" i="1"/>
  <c r="M96" i="1"/>
  <c r="M38" i="1"/>
  <c r="M127" i="1"/>
  <c r="L127" i="1"/>
  <c r="I107" i="1"/>
  <c r="L106" i="1"/>
  <c r="M106" i="1"/>
  <c r="M57" i="1"/>
  <c r="I44" i="1"/>
  <c r="M43" i="1"/>
  <c r="L43" i="1"/>
  <c r="M129" i="1"/>
  <c r="I40" i="1"/>
  <c r="M39" i="1"/>
  <c r="L39" i="1"/>
  <c r="M48" i="1"/>
  <c r="M29" i="1"/>
  <c r="I98" i="1"/>
  <c r="L97" i="1"/>
  <c r="M97" i="1"/>
  <c r="M130" i="1"/>
  <c r="L130" i="1"/>
  <c r="M87" i="1"/>
  <c r="I50" i="1"/>
  <c r="M49" i="1"/>
  <c r="L49" i="1"/>
  <c r="I31" i="1"/>
  <c r="M30" i="1"/>
  <c r="L30" i="1"/>
  <c r="M88" i="1"/>
  <c r="L88" i="1"/>
  <c r="M118" i="1"/>
  <c r="M135" i="1"/>
  <c r="M90" i="1"/>
  <c r="M136" i="1"/>
  <c r="L136" i="1"/>
  <c r="I92" i="1"/>
  <c r="M91" i="1"/>
  <c r="L91" i="1"/>
  <c r="M109" i="1"/>
  <c r="M119" i="1"/>
  <c r="L119" i="1"/>
  <c r="I113" i="1"/>
  <c r="A20" i="2"/>
  <c r="A21" i="2"/>
  <c r="A22" i="2"/>
  <c r="A23" i="2"/>
  <c r="A24" i="2"/>
  <c r="I45" i="1" l="1"/>
  <c r="M44" i="1"/>
  <c r="L44" i="1"/>
  <c r="M27" i="1"/>
  <c r="L27" i="1"/>
  <c r="M107" i="1"/>
  <c r="L107" i="1"/>
  <c r="M113" i="1"/>
  <c r="L113" i="1"/>
  <c r="M31" i="1"/>
  <c r="L31" i="1"/>
  <c r="M50" i="1"/>
  <c r="L50" i="1"/>
  <c r="M98" i="1"/>
  <c r="L98" i="1"/>
  <c r="I93" i="1"/>
  <c r="M92" i="1"/>
  <c r="L92" i="1"/>
  <c r="M40" i="1"/>
  <c r="L40" i="1"/>
  <c r="I114" i="1"/>
  <c r="I24" i="2"/>
  <c r="K24" i="2" s="1"/>
  <c r="I21" i="2"/>
  <c r="K21" i="2" s="1"/>
  <c r="I22" i="2"/>
  <c r="K22" i="2" s="1"/>
  <c r="I94" i="1" l="1"/>
  <c r="M93" i="1"/>
  <c r="L93" i="1"/>
  <c r="M114" i="1"/>
  <c r="L114" i="1"/>
  <c r="I46" i="1"/>
  <c r="M45" i="1"/>
  <c r="L45" i="1"/>
  <c r="F137" i="1"/>
  <c r="L46" i="1" l="1"/>
  <c r="M46" i="1"/>
  <c r="M94" i="1"/>
  <c r="L94" i="1"/>
  <c r="A19" i="2"/>
  <c r="A18" i="2"/>
  <c r="I19" i="2" l="1"/>
  <c r="K19" i="2" s="1"/>
  <c r="I20" i="2"/>
  <c r="K20" i="2" s="1"/>
  <c r="I23" i="2"/>
  <c r="K23" i="2" s="1"/>
  <c r="I18" i="2" l="1"/>
  <c r="K18" i="2" s="1"/>
  <c r="I14" i="2" l="1"/>
  <c r="K25" i="2" l="1"/>
  <c r="K27" i="2" l="1"/>
  <c r="K28" i="2" s="1"/>
</calcChain>
</file>

<file path=xl/sharedStrings.xml><?xml version="1.0" encoding="utf-8"?>
<sst xmlns="http://schemas.openxmlformats.org/spreadsheetml/2006/main" count="755" uniqueCount="165">
  <si>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</si>
  <si>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</si>
  <si>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</si>
  <si>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</si>
  <si>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</si>
  <si>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</si>
  <si>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</si>
  <si>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</si>
  <si>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</si>
  <si>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</si>
  <si>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</si>
  <si>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</si>
  <si>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</si>
  <si>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</si>
  <si>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</si>
  <si>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</si>
  <si>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</si>
  <si>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</si>
  <si>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</si>
  <si>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</si>
  <si>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</si>
  <si>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</si>
  <si>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</si>
  <si>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</si>
  <si>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</si>
  <si>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</si>
  <si>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</si>
  <si>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</si>
  <si>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</si>
  <si>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</si>
  <si>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</si>
  <si>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</si>
  <si>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</si>
  <si>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</si>
  <si>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</si>
  <si>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</si>
  <si>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</si>
  <si>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</si>
  <si>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</si>
  <si>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</si>
  <si>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</si>
  <si>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</si>
  <si>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</si>
  <si>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</si>
  <si>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</si>
  <si>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</si>
  <si>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</si>
  <si>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</si>
  <si>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</si>
  <si>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</si>
  <si>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</si>
  <si>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</si>
  <si>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</si>
  <si>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</si>
  <si>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</si>
  <si>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</si>
  <si>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</si>
  <si>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</si>
  <si>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</si>
  <si>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</si>
  <si>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</si>
  <si>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</si>
  <si>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</si>
  <si>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</si>
  <si>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</si>
  <si>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</si>
  <si>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</si>
  <si>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</si>
  <si>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</si>
  <si>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</si>
  <si>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Mã số thuế: 0309391503</t>
  </si>
  <si>
    <t>Đại Diện Bên Nhận(NCC)</t>
  </si>
  <si>
    <t>Địa chỉ: 7A/1 THÀNH THÁI, PHƯỜNG DIÊN HỒNG, TPHCM</t>
  </si>
  <si>
    <t>CỬA HÀNG: ĐƯỜNG SỐ 17-Q7 (1036)</t>
  </si>
  <si>
    <t>CỬA HÀNG: ĐƯỜNG SỐ 6 (1158)</t>
  </si>
  <si>
    <t>I-02276950</t>
  </si>
  <si>
    <t>CỬA HÀNG: TRỊNH THỊ MIẾNG (1204)</t>
  </si>
  <si>
    <t>I-02281193</t>
  </si>
  <si>
    <t>CỬA HÀNG: UNG VĂN KHIÊM (1063)</t>
  </si>
  <si>
    <t>I-02281283</t>
  </si>
  <si>
    <t>CỬA HÀNG: ĐÌNH PHONG PHÚ 1 (1129)</t>
  </si>
  <si>
    <t>I-02281253</t>
  </si>
  <si>
    <t>I-02280984</t>
  </si>
  <si>
    <t>CỬA HÀNG: THÍCH QUẢNG ĐỨC (1121)</t>
  </si>
  <si>
    <t>I-02281205</t>
  </si>
  <si>
    <t>CỬA HÀNG: HIỆP BÌNH (1185)</t>
  </si>
  <si>
    <t>I-02281314</t>
  </si>
  <si>
    <t>I-02283924</t>
  </si>
  <si>
    <t>CỬA HÀNG: ĐƯỜNG SỐ 2 (1139)</t>
  </si>
  <si>
    <t>I-02284377</t>
  </si>
  <si>
    <t>CỬA HÀNG: NGUYỄN VĂN BỨA (1194)</t>
  </si>
  <si>
    <t>I-02284500</t>
  </si>
  <si>
    <t>CỬA HÀNG: ĐƯỜNG SỐ 1-BT (1058)</t>
  </si>
  <si>
    <t>I-02281813</t>
  </si>
  <si>
    <t>CỬA HÀNG: THẠCH LAM (1027)</t>
  </si>
  <si>
    <t>I-02287565</t>
  </si>
  <si>
    <t>CỬA HÀNG: TRẦN VĂN MƯỜI (1120)</t>
  </si>
  <si>
    <t>I-02289960</t>
  </si>
  <si>
    <t>CỬA HÀNG: PHAN VĂN HÂN (1169)</t>
  </si>
  <si>
    <t>I-02294744</t>
  </si>
  <si>
    <t>CỬA HÀNG: HÀ HUY GIÁP 2 (1179)</t>
  </si>
  <si>
    <t>I-02294014</t>
  </si>
  <si>
    <t>CỬA HÀNG: BÙI CÔNG TRỪNG (1142)</t>
  </si>
  <si>
    <t>I-02294030</t>
  </si>
  <si>
    <t>CỬA HÀNG: LÊ VĨNH HÒA (1099)</t>
  </si>
  <si>
    <t>I-02294903</t>
  </si>
  <si>
    <t>CỬA HÀNG: HƯƠNG LỘ 2-2 (1173)</t>
  </si>
  <si>
    <t>I-02294904</t>
  </si>
  <si>
    <t>CỬA HÀNG: PHẠM THẾ HIỂN 3 (1101)</t>
  </si>
  <si>
    <t>I-02295444</t>
  </si>
  <si>
    <t>CỬA HÀNG: CỦ CHI 9 (1137)</t>
  </si>
  <si>
    <t>I-02295546</t>
  </si>
  <si>
    <t>CỬA HÀNG: LẠC LONG QUÂN 1 (1009)</t>
  </si>
  <si>
    <t>I-02295616</t>
  </si>
  <si>
    <t>CỬA HÀNG: ĐƯỜNG 5C (1132)</t>
  </si>
  <si>
    <t>I-02297089</t>
  </si>
  <si>
    <t>CỬA HÀNG: HOÀNG NGỌC PHÁCH (1224)</t>
  </si>
  <si>
    <t>I-02297911</t>
  </si>
  <si>
    <t>CỬA HÀNG: NGUYỄN THỊ ĐỊNH 2 (1150)</t>
  </si>
  <si>
    <t>I-02297885</t>
  </si>
  <si>
    <t>CỬA HÀNG: QUANG TRUNG (1008)</t>
  </si>
  <si>
    <t>I-02297023</t>
  </si>
  <si>
    <t>CỬA HÀNG: QUỐC LỘ 50-2 (1164)</t>
  </si>
  <si>
    <t>I-02299506</t>
  </si>
  <si>
    <t>CỬA HÀNG: NGUYỄN THƯỢNG HIỀN (1109)</t>
  </si>
  <si>
    <t>I-02299713</t>
  </si>
  <si>
    <t>CỬA HÀNG: PHẠM VĂN HAI (1005)</t>
  </si>
  <si>
    <t>I-02300222</t>
  </si>
  <si>
    <t>CỬA HÀNG: LÝ THƯỜNG KIỆT (1065)</t>
  </si>
  <si>
    <t>I-02300899</t>
  </si>
  <si>
    <t>I-02300800</t>
  </si>
  <si>
    <t>CỬA HÀNG: ĐƯỜNG SỐ 41 (1019)</t>
  </si>
  <si>
    <t>I-02299240</t>
  </si>
  <si>
    <t>I-02302030</t>
  </si>
  <si>
    <t>CỬA HÀNG: TỈNH LỘ 43 (1203)</t>
  </si>
  <si>
    <t>I-02304198</t>
  </si>
  <si>
    <t>I-02306019</t>
  </si>
  <si>
    <t>CỬA HÀNG: LÊ VĂN LƯƠNG 1 (1040)</t>
  </si>
  <si>
    <t>I-02305893</t>
  </si>
  <si>
    <t>CỬA HÀNG: DƯƠNG CÔNG KHI (1147)</t>
  </si>
  <si>
    <t>I-02305237</t>
  </si>
  <si>
    <t>Hôm nay, ngày 20 tháng 09 năm 2025, với sự chứng kiến của:</t>
  </si>
  <si>
    <t>Lý do xuất trả hàng: CẬN DATE-NCC LẤY HÀNG TẠI CH THÁNG 9/2025</t>
  </si>
  <si>
    <t>CỬA HÀNG: CỦ CHI 12 (1153)</t>
  </si>
  <si>
    <t>CỬA HÀNG: HỒ VĂN TƯ (1064)</t>
  </si>
  <si>
    <t>I-02281126</t>
  </si>
  <si>
    <t>Hôm nay ngày : 20.09.2025</t>
  </si>
  <si>
    <t>Địa chỉ: 12/14/18 Đường 49, khu phố 69, Phường Hiệp Bình, Thành phố Hồ Chí Minh,VNM</t>
  </si>
  <si>
    <t>F</t>
  </si>
  <si>
    <t>G</t>
  </si>
  <si>
    <t>H</t>
  </si>
  <si>
    <t>J</t>
  </si>
  <si>
    <t>I</t>
  </si>
  <si>
    <t>K</t>
  </si>
  <si>
    <t>M</t>
  </si>
  <si>
    <t>N</t>
  </si>
  <si>
    <t>W</t>
  </si>
  <si>
    <t>có sẵn, không đổ, chỉ check lại</t>
  </si>
  <si>
    <t>CGM300</t>
  </si>
  <si>
    <t>CGM500</t>
  </si>
  <si>
    <t>GM500</t>
  </si>
  <si>
    <t>GTLX250G</t>
  </si>
  <si>
    <t>MNH250</t>
  </si>
  <si>
    <t>TH200</t>
  </si>
  <si>
    <t>TH400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</si>
</sst>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9" fillId="0" borderId="5" xfId="0" quotePrefix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1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5" xfId="0" quotePrefix="1" applyFont="1" applyBorder="1" applyAlignment="1">
      <alignment horizontal="left" vertical="center"/>
    </xf>
    <xf numFmtId="0" fontId="3" fillId="0" borderId="5" xfId="0" applyFont="1" applyBorder="1"/>
    <xf numFmtId="1" fontId="3" fillId="0" borderId="5" xfId="0" applyNumberFormat="1" applyFont="1" applyBorder="1"/>
    <xf numFmtId="0" fontId="28" fillId="0" borderId="12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28" fillId="0" borderId="7" xfId="0" applyFont="1" applyBorder="1" applyAlignment="1">
      <alignment horizontal="center" vertical="center" wrapText="1" readingOrder="1"/>
    </xf>
    <xf numFmtId="0" fontId="28" fillId="0" borderId="5" xfId="0" applyFont="1" applyBorder="1" applyAlignment="1">
      <alignment horizontal="center" vertical="center" readingOrder="1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vertical="center" readingOrder="1"/>
    </xf>
    <xf numFmtId="0" fontId="28" fillId="0" borderId="12" xfId="0" applyFont="1" applyBorder="1" applyAlignment="1">
      <alignment vertical="center" readingOrder="1"/>
    </xf>
    <xf numFmtId="0" fontId="28" fillId="0" borderId="7" xfId="0" applyFont="1" applyBorder="1" applyAlignment="1">
      <alignment vertical="center" readingOrder="1"/>
    </xf>
    <xf numFmtId="0" fontId="28" fillId="0" borderId="6" xfId="0" applyFont="1" applyBorder="1" applyAlignment="1">
      <alignment vertical="center" wrapText="1" readingOrder="1"/>
    </xf>
    <xf numFmtId="0" fontId="28" fillId="0" borderId="12" xfId="0" applyFont="1" applyBorder="1" applyAlignment="1">
      <alignment vertical="center" wrapText="1" readingOrder="1"/>
    </xf>
    <xf numFmtId="0" fontId="28" fillId="0" borderId="7" xfId="0" applyFont="1" applyBorder="1" applyAlignment="1">
      <alignment vertical="center" wrapText="1" readingOrder="1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8" fillId="0" borderId="5" xfId="0" applyFont="1" applyBorder="1" applyAlignment="1">
      <alignment vertical="center" readingOrder="1"/>
    </xf>
    <xf numFmtId="14" fontId="3" fillId="0" borderId="0" xfId="0" applyNumberFormat="1" applyFont="1"/>
  </cellXfs>
  <cellStyles count="11"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48920228"/>
          <a:ext cx="190158" cy="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ra_lai_hang_b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hap__xuat_k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lai_hang_ban"/>
    </sheetNames>
    <sheetDataSet>
      <sheetData sheetId="0">
        <row r="1">
          <cell r="D1" t="str">
            <v>Số hóa đơn</v>
          </cell>
          <cell r="E1" t="str">
            <v>Mã khách hàng</v>
          </cell>
        </row>
        <row r="2">
          <cell r="D2" t="str">
            <v>I-02281193</v>
          </cell>
          <cell r="E2" t="str">
            <v>satra0170</v>
          </cell>
        </row>
        <row r="3">
          <cell r="D3" t="str">
            <v>I-02284500</v>
          </cell>
          <cell r="E3" t="str">
            <v>satra0169</v>
          </cell>
        </row>
        <row r="4">
          <cell r="D4" t="str">
            <v>I-02287565</v>
          </cell>
          <cell r="E4" t="str">
            <v>satra0191</v>
          </cell>
        </row>
        <row r="5">
          <cell r="D5" t="str">
            <v>I-02294014</v>
          </cell>
          <cell r="E5" t="str">
            <v>satra0090</v>
          </cell>
        </row>
        <row r="6">
          <cell r="D6" t="str">
            <v>I-02294030</v>
          </cell>
          <cell r="E6" t="str">
            <v>satra0088</v>
          </cell>
        </row>
        <row r="7">
          <cell r="D7" t="str">
            <v>I-02294903</v>
          </cell>
          <cell r="E7" t="str">
            <v>satra0194</v>
          </cell>
        </row>
        <row r="8">
          <cell r="D8" t="str">
            <v>I-02295444</v>
          </cell>
          <cell r="E8" t="str">
            <v>satra0049</v>
          </cell>
        </row>
        <row r="9">
          <cell r="D9" t="str">
            <v>I-02297885</v>
          </cell>
          <cell r="E9" t="str">
            <v>satra0013</v>
          </cell>
        </row>
        <row r="10">
          <cell r="D10" t="str">
            <v>I-02297911</v>
          </cell>
          <cell r="E10" t="str">
            <v>satra0217</v>
          </cell>
        </row>
        <row r="11">
          <cell r="D11" t="str">
            <v>I-02300222</v>
          </cell>
          <cell r="E11" t="str">
            <v>satra0181</v>
          </cell>
        </row>
        <row r="12">
          <cell r="D12" t="str">
            <v>I-02309345</v>
          </cell>
          <cell r="E12" t="str">
            <v>satra0064</v>
          </cell>
        </row>
        <row r="13">
          <cell r="D13" t="str">
            <v>I-02309472</v>
          </cell>
          <cell r="E13" t="str">
            <v>satra0216</v>
          </cell>
        </row>
        <row r="14">
          <cell r="D14" t="str">
            <v>13C TRẦN VĂN MƯỜI (PTH/satra0165</v>
          </cell>
          <cell r="E14" t="str">
            <v>satra0165</v>
          </cell>
        </row>
        <row r="15">
          <cell r="D15" t="str">
            <v>I-02313889</v>
          </cell>
          <cell r="E15" t="str">
            <v>satra0035</v>
          </cell>
        </row>
        <row r="16">
          <cell r="D16" t="str">
            <v>ngày: 30</v>
          </cell>
          <cell r="E16" t="str">
            <v>satra0199</v>
          </cell>
        </row>
        <row r="17">
          <cell r="D17" t="str">
            <v>I-02318592</v>
          </cell>
          <cell r="E17" t="str">
            <v>satra0191</v>
          </cell>
        </row>
        <row r="18">
          <cell r="D18" t="str">
            <v>I-02311065</v>
          </cell>
          <cell r="E18" t="str">
            <v>satra0194</v>
          </cell>
        </row>
        <row r="19">
          <cell r="D19" t="str">
            <v>I-02319170</v>
          </cell>
          <cell r="E19" t="str">
            <v>satra1164</v>
          </cell>
        </row>
        <row r="20">
          <cell r="D20" t="str">
            <v>I-02319241</v>
          </cell>
          <cell r="E20" t="str">
            <v>satra0088</v>
          </cell>
        </row>
        <row r="21">
          <cell r="D21" t="str">
            <v>I-02319249</v>
          </cell>
          <cell r="E21" t="str">
            <v>satra0095</v>
          </cell>
        </row>
        <row r="22">
          <cell r="D22" t="str">
            <v>I-02320806</v>
          </cell>
          <cell r="E22" t="str">
            <v>satra0367</v>
          </cell>
        </row>
        <row r="23">
          <cell r="D23" t="str">
            <v>I-02320743</v>
          </cell>
          <cell r="E23" t="str">
            <v>satra0088</v>
          </cell>
        </row>
        <row r="24">
          <cell r="D24" t="str">
            <v>I-02323567</v>
          </cell>
          <cell r="E24" t="str">
            <v>satra0062</v>
          </cell>
        </row>
        <row r="25">
          <cell r="D25" t="str">
            <v>I-02323994</v>
          </cell>
          <cell r="E25" t="str">
            <v>satra0018</v>
          </cell>
        </row>
        <row r="26">
          <cell r="D26" t="str">
            <v>I-02323744</v>
          </cell>
          <cell r="E26" t="str">
            <v>satra0161</v>
          </cell>
        </row>
        <row r="27">
          <cell r="D27" t="str">
            <v>I-02324557</v>
          </cell>
          <cell r="E27" t="str">
            <v>satra0092</v>
          </cell>
        </row>
        <row r="28">
          <cell r="D28" t="str">
            <v>I-02324477</v>
          </cell>
          <cell r="E28" t="str">
            <v>satra0161</v>
          </cell>
        </row>
        <row r="29">
          <cell r="D29" t="str">
            <v>I-02324319</v>
          </cell>
          <cell r="E29" t="str">
            <v>satra0161</v>
          </cell>
        </row>
        <row r="30">
          <cell r="D30" t="str">
            <v>I-02329092</v>
          </cell>
          <cell r="E30" t="str">
            <v>satra1226</v>
          </cell>
        </row>
        <row r="31">
          <cell r="D31" t="str">
            <v>I-02330059</v>
          </cell>
          <cell r="E31" t="str">
            <v>satra0215</v>
          </cell>
        </row>
        <row r="32">
          <cell r="D32" t="str">
            <v>I-02330360</v>
          </cell>
          <cell r="E32" t="str">
            <v>satra0145</v>
          </cell>
        </row>
        <row r="36">
          <cell r="D36" t="str">
            <v>I-02281193</v>
          </cell>
        </row>
        <row r="37">
          <cell r="D37" t="str">
            <v>I-02281283</v>
          </cell>
        </row>
        <row r="38">
          <cell r="D38" t="str">
            <v>I-02281253</v>
          </cell>
        </row>
        <row r="39">
          <cell r="D39" t="str">
            <v>I-02280984</v>
          </cell>
        </row>
        <row r="40">
          <cell r="D40" t="str">
            <v>I-02276950</v>
          </cell>
        </row>
        <row r="41">
          <cell r="D41" t="str">
            <v>I-02281205</v>
          </cell>
        </row>
        <row r="42">
          <cell r="D42" t="str">
            <v>I-02281314</v>
          </cell>
        </row>
        <row r="43">
          <cell r="D43" t="str">
            <v>I-02283924</v>
          </cell>
        </row>
        <row r="44">
          <cell r="D44" t="str">
            <v>I-02284377</v>
          </cell>
        </row>
        <row r="45">
          <cell r="D45" t="str">
            <v>I-02306019</v>
          </cell>
        </row>
        <row r="46">
          <cell r="D46" t="str">
            <v>I-02284500</v>
          </cell>
        </row>
        <row r="47">
          <cell r="D47" t="str">
            <v>I-02281813</v>
          </cell>
        </row>
        <row r="48">
          <cell r="D48" t="str">
            <v>I-02287565</v>
          </cell>
        </row>
        <row r="49">
          <cell r="D49" t="str">
            <v>I-02289960</v>
          </cell>
        </row>
        <row r="50">
          <cell r="D50" t="str">
            <v>I-02302030</v>
          </cell>
        </row>
        <row r="51">
          <cell r="D51" t="str">
            <v>I-02294744</v>
          </cell>
        </row>
        <row r="52">
          <cell r="D52" t="str">
            <v>I-02294014</v>
          </cell>
        </row>
        <row r="53">
          <cell r="D53" t="str">
            <v>I-02294030</v>
          </cell>
        </row>
        <row r="54">
          <cell r="D54" t="str">
            <v>I-02294903</v>
          </cell>
        </row>
        <row r="55">
          <cell r="D55" t="str">
            <v>I-02294904</v>
          </cell>
        </row>
        <row r="56">
          <cell r="D56" t="str">
            <v>I-02295444</v>
          </cell>
        </row>
        <row r="57">
          <cell r="D57" t="str">
            <v>I-02295546</v>
          </cell>
        </row>
        <row r="58">
          <cell r="D58" t="str">
            <v>I-02295616</v>
          </cell>
        </row>
        <row r="59">
          <cell r="D59" t="str">
            <v>I-02297089</v>
          </cell>
        </row>
        <row r="60">
          <cell r="D60" t="str">
            <v>I-02297911</v>
          </cell>
        </row>
        <row r="61">
          <cell r="D61" t="str">
            <v>I-02297885</v>
          </cell>
        </row>
        <row r="62">
          <cell r="D62" t="str">
            <v>I-02297023</v>
          </cell>
        </row>
        <row r="63">
          <cell r="D63" t="str">
            <v>I-02299506</v>
          </cell>
        </row>
        <row r="64">
          <cell r="D64" t="str">
            <v>I-02299713</v>
          </cell>
        </row>
        <row r="65">
          <cell r="D65" t="str">
            <v>I-02300222</v>
          </cell>
        </row>
        <row r="66">
          <cell r="D66" t="str">
            <v>I-02300899</v>
          </cell>
        </row>
        <row r="67">
          <cell r="D67" t="str">
            <v>I-02300800</v>
          </cell>
        </row>
        <row r="68">
          <cell r="D68" t="str">
            <v>I-02299240</v>
          </cell>
        </row>
        <row r="69">
          <cell r="D69" t="str">
            <v>I-02304198</v>
          </cell>
        </row>
        <row r="70">
          <cell r="D70" t="str">
            <v>I-02305893</v>
          </cell>
        </row>
        <row r="71">
          <cell r="D71" t="str">
            <v>I-02305237</v>
          </cell>
        </row>
        <row r="72">
          <cell r="D72" t="str">
            <v>I-02281126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p__xuat_kho"/>
    </sheetNames>
    <sheetDataSet>
      <sheetData sheetId="0">
        <row r="1">
          <cell r="A1" t="str">
            <v>Số hóa đơn</v>
          </cell>
          <cell r="B1" t="str">
            <v>Ngày hạch toán</v>
          </cell>
          <cell r="C1" t="str">
            <v>Ngày chứng từ</v>
          </cell>
          <cell r="E1" t="str">
            <v>Số hóa đơn</v>
          </cell>
          <cell r="F1" t="str">
            <v>Diễn giải</v>
          </cell>
          <cell r="G1" t="str">
            <v>Tổng tiền</v>
          </cell>
          <cell r="H1" t="str">
            <v>Người giao/Người nhận</v>
          </cell>
          <cell r="I1" t="str">
            <v>Mã đối tượng</v>
          </cell>
        </row>
        <row r="2">
          <cell r="A2" t="str">
            <v>I-02330059</v>
          </cell>
          <cell r="B2">
            <v>45948</v>
          </cell>
          <cell r="C2">
            <v>45948</v>
          </cell>
          <cell r="E2" t="str">
            <v>I-02330059</v>
          </cell>
          <cell r="F2" t="str">
            <v>ĐÃ KIỂM TRA - Hàng trả - SATRA - satra0215 - SATRA 260 TRẦN NÃO (Phiếu trả ngày: 18/10/2025)</v>
          </cell>
          <cell r="G2">
            <v>0</v>
          </cell>
          <cell r="H2" t="str">
            <v>260 SATRAFOODS TRẦN NÃO</v>
          </cell>
          <cell r="I2" t="str">
            <v>satra0215</v>
          </cell>
        </row>
        <row r="3">
          <cell r="A3" t="str">
            <v>I-02330360</v>
          </cell>
          <cell r="B3">
            <v>45948</v>
          </cell>
          <cell r="C3">
            <v>45948</v>
          </cell>
          <cell r="E3" t="str">
            <v>I-02330360</v>
          </cell>
          <cell r="F3" t="str">
            <v>ĐÃ KIỂM TRA - Hàng trả - SATRA - satra0145 - SATRA 1 LÊ MINH NHỰT, CỦ CHI 13 (Phiếu trả ngày: 18/10/2025)</v>
          </cell>
          <cell r="G3">
            <v>0</v>
          </cell>
          <cell r="H3" t="str">
            <v>01 Satrafoods Lê Minh Nhựt</v>
          </cell>
          <cell r="I3" t="str">
            <v>satra0145</v>
          </cell>
        </row>
        <row r="4">
          <cell r="A4" t="str">
            <v>I-02329092</v>
          </cell>
          <cell r="B4">
            <v>45946</v>
          </cell>
          <cell r="C4">
            <v>45946</v>
          </cell>
          <cell r="E4" t="str">
            <v>I-02329092</v>
          </cell>
          <cell r="F4" t="str">
            <v>ĐÃ KIỂM TRA -Hàng trả - SATRA - satra1226 - SATRA Chung cư Phú Đông, Sky Garden, Dĩ An, Bình Dương (Phiếu trả ngày: 16/10/2025)</v>
          </cell>
          <cell r="G4">
            <v>0</v>
          </cell>
          <cell r="H4" t="str">
            <v>SATRAFOODS AN BÌNH (SKY PHÚ ĐÔNG)</v>
          </cell>
          <cell r="I4" t="str">
            <v>satra1226</v>
          </cell>
        </row>
        <row r="5">
          <cell r="A5" t="str">
            <v>I-02324319</v>
          </cell>
          <cell r="B5">
            <v>45940</v>
          </cell>
          <cell r="C5">
            <v>45940</v>
          </cell>
          <cell r="E5" t="str">
            <v>I-02324319</v>
          </cell>
          <cell r="F5" t="str">
            <v>ĐÃ KIỂM TRA - Hàng trả - SATRA - satra0161 - 1146 Phạm Thế Hiển, Phường 5, Quận 8, TP. HCM (Phiếu trả ngày: 10/10/2025)</v>
          </cell>
          <cell r="G5">
            <v>0</v>
          </cell>
          <cell r="H5" t="str">
            <v>11/3 Satrafoods Lý Thường Kiệt</v>
          </cell>
          <cell r="I5" t="str">
            <v>satra0161</v>
          </cell>
        </row>
        <row r="6">
          <cell r="A6" t="str">
            <v>I-02324477</v>
          </cell>
          <cell r="B6">
            <v>45940</v>
          </cell>
          <cell r="C6">
            <v>45940</v>
          </cell>
          <cell r="E6" t="str">
            <v>I-02324477</v>
          </cell>
          <cell r="F6" t="str">
            <v>ĐÃ KIỂM TRA - Hàng trả - SATRA - satra0161 - 3437 Phạm Thế Hiển, Phường Bình Đông, Tp.HCM (Phiếu trả ngày: 10/10/2025)</v>
          </cell>
          <cell r="G6">
            <v>0</v>
          </cell>
          <cell r="H6" t="str">
            <v>11/3 Satrafoods Lý Thường Kiệt</v>
          </cell>
          <cell r="I6" t="str">
            <v>satra0161</v>
          </cell>
        </row>
        <row r="7">
          <cell r="A7" t="str">
            <v>I-02324557</v>
          </cell>
          <cell r="B7">
            <v>45940</v>
          </cell>
          <cell r="C7">
            <v>45940</v>
          </cell>
          <cell r="E7" t="str">
            <v>I-02324557</v>
          </cell>
          <cell r="F7" t="str">
            <v>ĐÃ KIỂM TRA - Hàng trả - SATRA - satra0092 - SATRA 66 THẠNH LỘC 27 (Phiếu trả ngày: 10/10/2025)</v>
          </cell>
          <cell r="G7">
            <v>0</v>
          </cell>
          <cell r="H7" t="str">
            <v>66 SatrafoodsThạnh Lộc 27</v>
          </cell>
          <cell r="I7" t="str">
            <v>satra0092</v>
          </cell>
        </row>
        <row r="8">
          <cell r="A8" t="str">
            <v>I-02323994</v>
          </cell>
          <cell r="B8">
            <v>45939</v>
          </cell>
          <cell r="C8">
            <v>45939</v>
          </cell>
          <cell r="E8" t="str">
            <v>I-02323994</v>
          </cell>
          <cell r="F8" t="str">
            <v>ĐÃ KIỂM TRA - Hàng trả - SATRA - satra0018 - SATRA 46-48 ĐƯỜNG SỐ 41 (Phiếu trả ngày: 09/10/2025)</v>
          </cell>
          <cell r="G8">
            <v>0</v>
          </cell>
          <cell r="H8" t="str">
            <v>46-48 Satrafoods Đường số 41</v>
          </cell>
          <cell r="I8" t="str">
            <v>satra0018</v>
          </cell>
        </row>
        <row r="9">
          <cell r="A9" t="str">
            <v>I-02323744</v>
          </cell>
          <cell r="B9">
            <v>45939</v>
          </cell>
          <cell r="C9">
            <v>45939</v>
          </cell>
          <cell r="E9" t="str">
            <v>I-02323744</v>
          </cell>
          <cell r="F9" t="str">
            <v>ĐÃ KIỂM TRA - Hàng trả - SATRA - satra0161 - 11/3 Lý Thường Kiệt, Xã Hóc Môn, Tp.HCM (Phiếu trả ngày: 09/10/2025)</v>
          </cell>
          <cell r="G9">
            <v>0</v>
          </cell>
          <cell r="H9" t="str">
            <v>11/3 Satrafoods Lý Thường Kiệt</v>
          </cell>
          <cell r="I9" t="str">
            <v>satra0161</v>
          </cell>
        </row>
        <row r="10">
          <cell r="A10" t="str">
            <v>I-02323567</v>
          </cell>
          <cell r="B10">
            <v>45939</v>
          </cell>
          <cell r="C10">
            <v>45939</v>
          </cell>
          <cell r="E10" t="str">
            <v>I-02323567</v>
          </cell>
          <cell r="F10" t="str">
            <v>ĐÃ KIỂM TRA - Hàng trả - SATRA - satra0062 - SATRA 1403 NGUYỄN DUY TRINH (Phiếu trả ngày: 09/10/2025)</v>
          </cell>
          <cell r="G10">
            <v>0</v>
          </cell>
          <cell r="H10" t="str">
            <v>1403 Satrafoods Nguyễn Duy Trinh</v>
          </cell>
          <cell r="I10" t="str">
            <v>satra0062</v>
          </cell>
        </row>
        <row r="11">
          <cell r="A11" t="str">
            <v>I-02320743</v>
          </cell>
          <cell r="B11">
            <v>45936</v>
          </cell>
          <cell r="C11">
            <v>45936</v>
          </cell>
          <cell r="E11" t="str">
            <v>I-02320743</v>
          </cell>
          <cell r="F11" t="str">
            <v>ĐÃ KIỂM TRA - Hàng trả - SATRA - satra0088 - SATRA 25 BÙI CÔNG TRỪNG (PTH/I-02320743 -  06/10/2025)</v>
          </cell>
          <cell r="G11">
            <v>0</v>
          </cell>
          <cell r="H11" t="str">
            <v>25 Satrafoods Bùi Công Trừng</v>
          </cell>
          <cell r="I11" t="str">
            <v>satra0088</v>
          </cell>
        </row>
        <row r="12">
          <cell r="A12" t="str">
            <v>I-02320806</v>
          </cell>
          <cell r="B12">
            <v>45936</v>
          </cell>
          <cell r="C12">
            <v>45936</v>
          </cell>
          <cell r="E12" t="str">
            <v>I-02320806</v>
          </cell>
          <cell r="F12" t="str">
            <v>ĐÃ KIỂM TRA - Hàng trả - SATRA - satra0367 - 367A Phan Văn Trị, Phường 11, Quận Bình Thạnh,Tp.Hồ Chí Minh (Phiếu trả ngày: 06/10/2025)</v>
          </cell>
          <cell r="G12">
            <v>0</v>
          </cell>
          <cell r="H12" t="str">
            <v>367A Satrafoods PHAN VĂN TRỊ</v>
          </cell>
          <cell r="I12" t="str">
            <v>satra0367</v>
          </cell>
        </row>
        <row r="13">
          <cell r="A13" t="str">
            <v>I-02319170</v>
          </cell>
          <cell r="B13">
            <v>45934</v>
          </cell>
          <cell r="C13">
            <v>45934</v>
          </cell>
          <cell r="E13" t="str">
            <v>I-02319170</v>
          </cell>
          <cell r="F13" t="str">
            <v>ĐÃ KIỂM TRA - Hàng trả - SATRA - satra1164 - Satrafoods QUỐC LỘ 50 - 2 (PTH/I-02319170 - 04/10/2025)</v>
          </cell>
          <cell r="G13">
            <v>0</v>
          </cell>
          <cell r="H13" t="str">
            <v>Số 2452 Satrafoods Quốc lộ 50</v>
          </cell>
          <cell r="I13" t="str">
            <v>satra1164</v>
          </cell>
        </row>
        <row r="14">
          <cell r="A14" t="str">
            <v>I-02319249</v>
          </cell>
          <cell r="B14">
            <v>45934</v>
          </cell>
          <cell r="C14">
            <v>45934</v>
          </cell>
          <cell r="E14" t="str">
            <v>I-02319249</v>
          </cell>
          <cell r="F14" t="str">
            <v>ĐÃ KIỂM TRA - Hàng trả - SATRA - satra0095 - Satrafoods ĐINH ĐỨC THIỆN (PTH/I-02319249- 04/10/2025)</v>
          </cell>
          <cell r="G14">
            <v>0</v>
          </cell>
          <cell r="H14" t="str">
            <v>180 Satrafoods Đinh Đức Thiện</v>
          </cell>
          <cell r="I14" t="str">
            <v>satra0095</v>
          </cell>
        </row>
        <row r="15">
          <cell r="A15" t="str">
            <v>I-02319241</v>
          </cell>
          <cell r="B15">
            <v>45934</v>
          </cell>
          <cell r="C15">
            <v>45934</v>
          </cell>
          <cell r="E15" t="str">
            <v>I-02319241</v>
          </cell>
          <cell r="F15" t="str">
            <v>ĐÃ KIỂM TRA - Hàng trả - SATRA - satra0088 - Satrafoods BÙI CÔNG TRỪNG (PTH/I-02319241 -  04/10/2025)</v>
          </cell>
          <cell r="G15">
            <v>0</v>
          </cell>
          <cell r="H15" t="str">
            <v>25 Satrafoods Bùi Công Trừng</v>
          </cell>
          <cell r="I15" t="str">
            <v>satra0088</v>
          </cell>
        </row>
        <row r="16">
          <cell r="A16" t="str">
            <v>I-02311065</v>
          </cell>
          <cell r="B16">
            <v>45933</v>
          </cell>
          <cell r="C16">
            <v>45933</v>
          </cell>
          <cell r="E16" t="str">
            <v>I-02311065</v>
          </cell>
          <cell r="F16" t="str">
            <v>ĐÃ KIỂM TRA - Hàng trả - SATRA - satra0194 - SATRA 78 LÊ VĨNH HÒA (PTH/I-02311065 - 03/10/2025)</v>
          </cell>
          <cell r="G16">
            <v>0</v>
          </cell>
          <cell r="H16" t="str">
            <v>78-80 Satrafoods Lê Vĩnh Hòa</v>
          </cell>
          <cell r="I16" t="str">
            <v>satra0194</v>
          </cell>
        </row>
        <row r="17">
          <cell r="A17" t="str">
            <v>I-02318592</v>
          </cell>
          <cell r="B17">
            <v>45933</v>
          </cell>
          <cell r="C17">
            <v>45933</v>
          </cell>
          <cell r="E17" t="str">
            <v>I-02318592</v>
          </cell>
          <cell r="F17" t="str">
            <v>ĐÃ KIỂM TRA - Hàng trả - SATRA - satra0191 - SATRA 119 THẠCH LAM (PTH/I-02318592 - 03/10/2025)</v>
          </cell>
          <cell r="G17">
            <v>0</v>
          </cell>
          <cell r="H17" t="str">
            <v>119 Satrafoods Thạch Lam</v>
          </cell>
          <cell r="I17" t="str">
            <v>satra0191</v>
          </cell>
        </row>
        <row r="18">
          <cell r="A18" t="str">
            <v>I-02314746</v>
          </cell>
          <cell r="B18">
            <v>45932</v>
          </cell>
          <cell r="C18">
            <v>45932</v>
          </cell>
          <cell r="E18" t="str">
            <v>I-02314746</v>
          </cell>
          <cell r="F18" t="str">
            <v>Hàng Trả - Satrafoods KHA VẠN CÂN - phiếu:I-02314746</v>
          </cell>
          <cell r="G18">
            <v>0</v>
          </cell>
          <cell r="H18" t="str">
            <v>1182 Satrafoods Kha Vạn Cân</v>
          </cell>
          <cell r="I18" t="str">
            <v>satra0199</v>
          </cell>
        </row>
        <row r="19">
          <cell r="A19">
            <v>2025090217</v>
          </cell>
          <cell r="B19">
            <v>45930</v>
          </cell>
          <cell r="C19">
            <v>45930</v>
          </cell>
          <cell r="E19">
            <v>2025090217</v>
          </cell>
          <cell r="F19" t="str">
            <v>Hàng trả - SATRA - satra0199 - Satrafoods KHA VẠN CÂN (Phiếu trả ngày: 30/09/2025)</v>
          </cell>
          <cell r="G19">
            <v>0</v>
          </cell>
          <cell r="H19" t="str">
            <v>1182 Satrafoods Kha Vạn Cân</v>
          </cell>
          <cell r="I19" t="str">
            <v>satra0199</v>
          </cell>
        </row>
        <row r="20">
          <cell r="A20" t="str">
            <v>I-02313889</v>
          </cell>
          <cell r="B20">
            <v>45929</v>
          </cell>
          <cell r="C20">
            <v>45929</v>
          </cell>
          <cell r="E20" t="str">
            <v>I-02313889</v>
          </cell>
          <cell r="F20" t="str">
            <v>ĐÃ KIỂM TRA - Hàng trả - SATRA - satra0035 - SATRA 6-8 ĐƯỜNG SỐ 17 (Phiếu trả ngày: 29/09/2025)</v>
          </cell>
          <cell r="G20">
            <v>0</v>
          </cell>
          <cell r="H20" t="str">
            <v>6-8 Satrafoods Đường số 17</v>
          </cell>
          <cell r="I20" t="str">
            <v>satra0035</v>
          </cell>
        </row>
        <row r="21">
          <cell r="A21">
            <v>2025090507</v>
          </cell>
          <cell r="B21">
            <v>45925</v>
          </cell>
          <cell r="C21">
            <v>45925</v>
          </cell>
          <cell r="E21">
            <v>2025090507</v>
          </cell>
          <cell r="F21" t="str">
            <v>ĐÃ KIỂM TRA - Hàng trả - SATRA - satra0165 - SATRA 26/13C TRẦN VĂN MƯỜI (PTH/satra0165 - 25/09/2025)</v>
          </cell>
          <cell r="G21">
            <v>0</v>
          </cell>
          <cell r="H21" t="str">
            <v>26/13C Satrafoods Trần Văn Mười</v>
          </cell>
          <cell r="I21" t="str">
            <v>satra0165</v>
          </cell>
        </row>
        <row r="22">
          <cell r="A22" t="str">
            <v>I-02311093</v>
          </cell>
          <cell r="B22">
            <v>45925</v>
          </cell>
          <cell r="C22">
            <v>45925</v>
          </cell>
          <cell r="E22" t="str">
            <v>I-02311093</v>
          </cell>
          <cell r="F22" t="str">
            <v>Hàng trả - satra0178 - SATRA 163 PHAN ĐĂNG LƯU - Phiếu: I-02311093</v>
          </cell>
          <cell r="G22">
            <v>277711</v>
          </cell>
          <cell r="H22" t="str">
            <v>163 Satrafoods Phan Đăng Lưu</v>
          </cell>
          <cell r="I22" t="str">
            <v>satra0178</v>
          </cell>
        </row>
        <row r="23">
          <cell r="A23" t="str">
            <v>I-02310760</v>
          </cell>
          <cell r="B23">
            <v>45925</v>
          </cell>
          <cell r="C23">
            <v>45925</v>
          </cell>
          <cell r="E23" t="str">
            <v>I-02310760</v>
          </cell>
          <cell r="F23" t="str">
            <v>Hàng trả - satra0215 - SATRA 260 TRẦN NÃO - Phiếu: I-02310760</v>
          </cell>
          <cell r="G23">
            <v>833133</v>
          </cell>
          <cell r="H23" t="str">
            <v>260 SATRAFOODS TRẦN NÃO</v>
          </cell>
          <cell r="I23" t="str">
            <v>satra0215</v>
          </cell>
        </row>
        <row r="24">
          <cell r="A24" t="str">
            <v>I-02309345</v>
          </cell>
          <cell r="B24">
            <v>45923</v>
          </cell>
          <cell r="C24">
            <v>45923</v>
          </cell>
          <cell r="E24" t="str">
            <v>I-02309345</v>
          </cell>
          <cell r="F24" t="str">
            <v>ĐÃ KIỂM TRA - Hàng trả - SATRA - satra0064 - Satrafoods LÒ LU (PTH/I-02309345 - 23/09/2025)</v>
          </cell>
          <cell r="G24">
            <v>0</v>
          </cell>
          <cell r="H24" t="str">
            <v>88 Satrafoods Lò Lu</v>
          </cell>
          <cell r="I24" t="str">
            <v>satra0064</v>
          </cell>
        </row>
        <row r="25">
          <cell r="A25" t="str">
            <v>I-02309361</v>
          </cell>
          <cell r="B25">
            <v>45923</v>
          </cell>
          <cell r="C25">
            <v>45923</v>
          </cell>
          <cell r="E25" t="str">
            <v>I-02309361</v>
          </cell>
          <cell r="F25" t="str">
            <v>Hàng trả - satra0209 - SATRA N23 VẠN PHÚC - Phiếu: I-02309361</v>
          </cell>
          <cell r="G25">
            <v>222248</v>
          </cell>
          <cell r="H25" t="str">
            <v>Satrafoods N23, Khu nhà ở Vạn Phúc 1</v>
          </cell>
          <cell r="I25" t="str">
            <v>satra0209</v>
          </cell>
        </row>
        <row r="26">
          <cell r="A26" t="str">
            <v>I-02309472</v>
          </cell>
          <cell r="B26">
            <v>45923</v>
          </cell>
          <cell r="C26">
            <v>45923</v>
          </cell>
          <cell r="E26" t="str">
            <v>I-02309472</v>
          </cell>
          <cell r="F26" t="str">
            <v>ĐÃ KIỂM TRA - Hàng trả - SATRA - satra0216 - Satrafoods TÂN CẢNG (PTH/ I-02309472- 23/09/2025)</v>
          </cell>
          <cell r="G26">
            <v>0</v>
          </cell>
          <cell r="H26" t="str">
            <v>125A-127 Satrafoods Tân Cảng</v>
          </cell>
          <cell r="I26" t="str">
            <v>satra0216</v>
          </cell>
        </row>
        <row r="27">
          <cell r="A27" t="str">
            <v>I-02309178</v>
          </cell>
          <cell r="B27">
            <v>45923</v>
          </cell>
          <cell r="C27">
            <v>45923</v>
          </cell>
          <cell r="E27" t="str">
            <v>I-02309178</v>
          </cell>
          <cell r="F27" t="str">
            <v>Hàng trả - satra0012 - SATRA 975 NGUYỄN DUY TRINH - Phiếu: I-02309178</v>
          </cell>
          <cell r="G27">
            <v>155961</v>
          </cell>
          <cell r="H27" t="str">
            <v>975 Satrafoods Nguyễn Duy Trinh</v>
          </cell>
          <cell r="I27" t="str">
            <v>satra0012</v>
          </cell>
        </row>
        <row r="28">
          <cell r="A28" t="str">
            <v>I-02308718</v>
          </cell>
          <cell r="B28">
            <v>45922</v>
          </cell>
          <cell r="C28">
            <v>45922</v>
          </cell>
          <cell r="E28" t="str">
            <v>I-02308718</v>
          </cell>
          <cell r="F28" t="str">
            <v>Hàng trả - satra0146 - SATRA 393 QUANG TRUNG - Phiếu: I-02308718</v>
          </cell>
          <cell r="G28">
            <v>222116</v>
          </cell>
          <cell r="H28" t="str">
            <v>393 Satrafoods Quang Trung</v>
          </cell>
          <cell r="I28" t="str">
            <v>satra0146</v>
          </cell>
        </row>
        <row r="29">
          <cell r="A29" t="str">
            <v>I-02306019</v>
          </cell>
          <cell r="B29">
            <v>45918</v>
          </cell>
          <cell r="C29">
            <v>45918</v>
          </cell>
          <cell r="E29" t="str">
            <v>I-02306019</v>
          </cell>
          <cell r="F29" t="str">
            <v>Hàng trả - satra0207 - SATRA 118A ĐƯỜNG SỐ 2 - Phiếu: I-02306019</v>
          </cell>
          <cell r="G29">
            <v>222116</v>
          </cell>
          <cell r="H29" t="str">
            <v>118A Satrafoods Đường số 2</v>
          </cell>
          <cell r="I29" t="str">
            <v>satra0207</v>
          </cell>
        </row>
        <row r="30">
          <cell r="A30" t="str">
            <v>I-02305893</v>
          </cell>
          <cell r="B30">
            <v>45918</v>
          </cell>
          <cell r="C30">
            <v>45918</v>
          </cell>
          <cell r="E30" t="str">
            <v>I-02305893</v>
          </cell>
          <cell r="F30" t="str">
            <v>Hàng trả - satra0036 - SATRA 353 LÊ VĂN LƯƠNG - Phiếu: I-02305893</v>
          </cell>
          <cell r="G30">
            <v>222248</v>
          </cell>
          <cell r="H30" t="str">
            <v>353 Satrafoods Lê Văn Lương</v>
          </cell>
          <cell r="I30" t="str">
            <v>satra0036</v>
          </cell>
        </row>
        <row r="31">
          <cell r="A31" t="str">
            <v>I-02305237</v>
          </cell>
          <cell r="B31">
            <v>45917</v>
          </cell>
          <cell r="C31">
            <v>45917</v>
          </cell>
          <cell r="E31" t="str">
            <v>I-02305237</v>
          </cell>
          <cell r="F31" t="str">
            <v>Hàng trả - satra0166 - SATRA SỐ 8 DƯƠNG CÔNG KHI - Phiếu: I-02305237</v>
          </cell>
          <cell r="G31">
            <v>422848</v>
          </cell>
          <cell r="H31" t="str">
            <v>8 Satrafoods Dương Công Khi</v>
          </cell>
          <cell r="I31" t="str">
            <v>satra0166</v>
          </cell>
        </row>
        <row r="32">
          <cell r="A32" t="str">
            <v>I-02304198</v>
          </cell>
          <cell r="B32">
            <v>45916</v>
          </cell>
          <cell r="C32">
            <v>45916</v>
          </cell>
          <cell r="E32" t="str">
            <v>I-02304198</v>
          </cell>
          <cell r="F32" t="str">
            <v>Hàng trả - satra0213 - Satrafoods TỈNH LỘ 43 - Phiếu: I-02304198</v>
          </cell>
          <cell r="G32">
            <v>383356</v>
          </cell>
          <cell r="H32" t="str">
            <v>740 Satrafoods Tỉnh Lộ 43</v>
          </cell>
          <cell r="I32" t="str">
            <v>satra0213</v>
          </cell>
        </row>
        <row r="33">
          <cell r="A33" t="str">
            <v>I-02302030</v>
          </cell>
          <cell r="B33">
            <v>45913</v>
          </cell>
          <cell r="C33">
            <v>45913</v>
          </cell>
          <cell r="E33" t="str">
            <v>I-02302030</v>
          </cell>
          <cell r="F33" t="str">
            <v>Hàng trả - satra0165 - SATRA 26/13C TRẦN VĂN MƯỜI - Phiếu: I-02302030</v>
          </cell>
          <cell r="G33">
            <v>341182</v>
          </cell>
          <cell r="H33" t="str">
            <v>26/13C Satrafoods Trần Văn Mười</v>
          </cell>
          <cell r="I33" t="str">
            <v>satra0165</v>
          </cell>
        </row>
        <row r="34">
          <cell r="A34" t="str">
            <v>I-02300222</v>
          </cell>
          <cell r="B34">
            <v>45911</v>
          </cell>
          <cell r="C34">
            <v>45911</v>
          </cell>
          <cell r="E34" t="str">
            <v>I-02300222</v>
          </cell>
          <cell r="F34" t="str">
            <v>ĐÃ KIỂM TRA - Hàng trả - SATRA - satra0181 - Satrafoods PHẠM VĂN HAI (PTH/I-02300222- 11/09/2025)</v>
          </cell>
          <cell r="G34">
            <v>0</v>
          </cell>
          <cell r="H34" t="str">
            <v>187 Satrafoods Phạm Văn Hai</v>
          </cell>
          <cell r="I34" t="str">
            <v>satra0181</v>
          </cell>
        </row>
        <row r="35">
          <cell r="A35" t="str">
            <v>I-02300800</v>
          </cell>
          <cell r="B35">
            <v>45911</v>
          </cell>
          <cell r="C35">
            <v>45911</v>
          </cell>
          <cell r="E35" t="str">
            <v>I-02300800</v>
          </cell>
          <cell r="F35" t="str">
            <v>Hàng trả - satra0555 - Satrafoods 555 Tỉnh Lộ 7 (CỦ CHI 12) - Phiếu: I-02300800</v>
          </cell>
          <cell r="G35">
            <v>444364</v>
          </cell>
          <cell r="H35" t="str">
            <v>555 SATRAFOODS TỈNH LỘ 7</v>
          </cell>
          <cell r="I35" t="str">
            <v>satra0555</v>
          </cell>
        </row>
        <row r="36">
          <cell r="A36" t="str">
            <v>I-02300899</v>
          </cell>
          <cell r="B36">
            <v>45911</v>
          </cell>
          <cell r="C36">
            <v>45911</v>
          </cell>
          <cell r="E36" t="str">
            <v>I-02300899</v>
          </cell>
          <cell r="F36" t="str">
            <v>Hàng trả - satra0161 - Satrafoods LÝ THƯỜNG KIỆT - Phiếu: I-02300899</v>
          </cell>
          <cell r="G36">
            <v>329585</v>
          </cell>
          <cell r="H36" t="str">
            <v>11/3 Satrafoods Lý Thường Kiệt</v>
          </cell>
          <cell r="I36" t="str">
            <v>satra0161</v>
          </cell>
        </row>
        <row r="37">
          <cell r="A37" t="str">
            <v>I-02299240</v>
          </cell>
          <cell r="B37">
            <v>45910</v>
          </cell>
          <cell r="C37">
            <v>45910</v>
          </cell>
          <cell r="E37" t="str">
            <v>I-02299240</v>
          </cell>
          <cell r="F37" t="str">
            <v>Hàng trả - satra0018 - SATRA 46-48 ĐƯỜNG SỐ 41 - Phiếu: I-02299240</v>
          </cell>
          <cell r="G37">
            <v>666348</v>
          </cell>
          <cell r="H37" t="str">
            <v>46-48 Satrafoods Đường số 41</v>
          </cell>
          <cell r="I37" t="str">
            <v>satra0018</v>
          </cell>
        </row>
        <row r="38">
          <cell r="A38" t="str">
            <v>I-02299506</v>
          </cell>
          <cell r="B38">
            <v>45910</v>
          </cell>
          <cell r="C38">
            <v>45910</v>
          </cell>
          <cell r="E38" t="str">
            <v>I-02299506</v>
          </cell>
          <cell r="F38" t="str">
            <v>Hàng trả - satra1164 - SATRA E13/394 QUỐC LỘ 50-II - Phiếu: I-02299506</v>
          </cell>
          <cell r="G38">
            <v>333306</v>
          </cell>
          <cell r="H38" t="str">
            <v>Số 2452 Satrafoods Quốc lộ 50</v>
          </cell>
          <cell r="I38" t="str">
            <v>satra1164</v>
          </cell>
        </row>
        <row r="39">
          <cell r="A39" t="str">
            <v>I-02299713</v>
          </cell>
          <cell r="B39">
            <v>45910</v>
          </cell>
          <cell r="C39">
            <v>45910</v>
          </cell>
          <cell r="E39" t="str">
            <v>I-02299713</v>
          </cell>
          <cell r="F39" t="str">
            <v>Hàng trả - satra0154 - SATRA 80 NGUYỄN THƯỢNG HIỀN - Phiếu: I-02299713</v>
          </cell>
          <cell r="G39">
            <v>367158</v>
          </cell>
          <cell r="H39" t="str">
            <v>80 Satrafoods Nguyễn Thượng Hiền</v>
          </cell>
          <cell r="I39" t="str">
            <v>satra0154</v>
          </cell>
        </row>
        <row r="40">
          <cell r="A40" t="str">
            <v>I-02297885</v>
          </cell>
          <cell r="B40">
            <v>45909</v>
          </cell>
          <cell r="C40">
            <v>45909</v>
          </cell>
          <cell r="E40" t="str">
            <v>I-02297885</v>
          </cell>
          <cell r="F40" t="str">
            <v>ĐÃ KIỂM TRA - Hàng trả - SATRA - satra0013 - SATRA 3/1 NGUYỄN THỊ ĐỊNH (Phiếu trả ngày: 09/09/2025)</v>
          </cell>
          <cell r="G40">
            <v>0</v>
          </cell>
          <cell r="H40" t="str">
            <v>3/1 Satrafoods Nguyễn Thị Định</v>
          </cell>
          <cell r="I40" t="str">
            <v>satra0013</v>
          </cell>
        </row>
        <row r="41">
          <cell r="A41" t="str">
            <v>I-02297911</v>
          </cell>
          <cell r="B41">
            <v>45909</v>
          </cell>
          <cell r="C41">
            <v>45909</v>
          </cell>
          <cell r="E41" t="str">
            <v>I-02297911</v>
          </cell>
          <cell r="F41" t="str">
            <v>ĐÃ KIỂM TRA - Hàng trả - SATRA - satra0217 - 1224 HOÀNG NGỌC PHÁCH (PTH/I-02297911 - 09/09/2025)</v>
          </cell>
          <cell r="G41">
            <v>0</v>
          </cell>
          <cell r="H41" t="str">
            <v>34C SATRAFOODS HOÀNG NGỌC PHÁCH</v>
          </cell>
          <cell r="I41" t="str">
            <v>satra0217</v>
          </cell>
        </row>
        <row r="42">
          <cell r="A42" t="str">
            <v>I-02297023</v>
          </cell>
          <cell r="B42">
            <v>45908</v>
          </cell>
          <cell r="C42">
            <v>45908</v>
          </cell>
          <cell r="E42" t="str">
            <v>I-02297023</v>
          </cell>
          <cell r="F42" t="str">
            <v>Hàng trả - satra0146 - SATRA 393 QUANG TRUNG - Phiếu: I-02297023</v>
          </cell>
          <cell r="G42">
            <v>295679</v>
          </cell>
          <cell r="H42" t="str">
            <v>393 Satrafoods Quang Trung</v>
          </cell>
          <cell r="I42" t="str">
            <v>satra0146</v>
          </cell>
        </row>
        <row r="43">
          <cell r="A43" t="str">
            <v>I-02297089</v>
          </cell>
          <cell r="B43">
            <v>45908</v>
          </cell>
          <cell r="C43">
            <v>45908</v>
          </cell>
          <cell r="E43" t="str">
            <v>I-02297089</v>
          </cell>
          <cell r="F43" t="str">
            <v>Hàng trả - satra0113 - SATRA 173 ĐƯỜNG 5C - Phiếu: I-02297089</v>
          </cell>
          <cell r="G43">
            <v>338024</v>
          </cell>
          <cell r="H43" t="str">
            <v>173 Satrafoods Đường số 5C</v>
          </cell>
          <cell r="I43" t="str">
            <v>satra0113</v>
          </cell>
        </row>
        <row r="44">
          <cell r="A44" t="str">
            <v>I-02295546</v>
          </cell>
          <cell r="B44">
            <v>45906</v>
          </cell>
          <cell r="C44">
            <v>45906</v>
          </cell>
          <cell r="E44" t="str">
            <v>I-02295546</v>
          </cell>
          <cell r="F44" t="str">
            <v>Hàng trả - satra0141 - SATRA 728 Tỉnh lộ 8 - Phiếu: I-02295546</v>
          </cell>
          <cell r="G44">
            <v>277711</v>
          </cell>
          <cell r="H44" t="str">
            <v>728 Satrafoods Tỉnh lộ 8</v>
          </cell>
          <cell r="I44" t="str">
            <v>satra0141</v>
          </cell>
        </row>
        <row r="45">
          <cell r="A45" t="str">
            <v>I-02295616</v>
          </cell>
          <cell r="B45">
            <v>45906</v>
          </cell>
          <cell r="C45">
            <v>45906</v>
          </cell>
          <cell r="E45" t="str">
            <v>I-02295616</v>
          </cell>
          <cell r="F45" t="str">
            <v>Hàng trả - satra0073 - SATRA 224 LẠC LONG QUÂN - Phiếu: I-02295616</v>
          </cell>
          <cell r="G45">
            <v>884313</v>
          </cell>
          <cell r="H45" t="str">
            <v>224 Satrafoods Lạc Long Quân</v>
          </cell>
          <cell r="I45" t="str">
            <v>satra0073</v>
          </cell>
        </row>
        <row r="46">
          <cell r="A46" t="str">
            <v>I-02295444</v>
          </cell>
          <cell r="B46">
            <v>45906</v>
          </cell>
          <cell r="C46">
            <v>45906</v>
          </cell>
          <cell r="E46" t="str">
            <v>I-02295444</v>
          </cell>
          <cell r="F46" t="str">
            <v>ĐÃ KIỂM TRA - Hàng trả - SATRA - satra0049 - Satrafoods PHẠM THẾ HIỂN 3 (PTH/I-02295444 - 06/09/2025)</v>
          </cell>
          <cell r="G46">
            <v>0</v>
          </cell>
          <cell r="H46" t="str">
            <v>3437 Satrafoods Phạm Thế Hiển</v>
          </cell>
          <cell r="I46" t="str">
            <v>satra0049</v>
          </cell>
        </row>
        <row r="47">
          <cell r="A47" t="str">
            <v>I-02294744</v>
          </cell>
          <cell r="B47">
            <v>45905</v>
          </cell>
          <cell r="C47">
            <v>45905</v>
          </cell>
          <cell r="E47" t="str">
            <v>I-02294744</v>
          </cell>
          <cell r="F47" t="str">
            <v>Hàng trả - satra0130 - SATRA 112 PHAN VĂN HÂN - Phiếu: I-02294744</v>
          </cell>
          <cell r="G47">
            <v>206144</v>
          </cell>
          <cell r="H47" t="str">
            <v>112 Satrafoods Phan Văn Hân</v>
          </cell>
          <cell r="I47" t="str">
            <v>satra0130</v>
          </cell>
        </row>
        <row r="48">
          <cell r="A48" t="str">
            <v>I-02294903</v>
          </cell>
          <cell r="B48">
            <v>45905</v>
          </cell>
          <cell r="C48">
            <v>45905</v>
          </cell>
          <cell r="E48" t="str">
            <v>I-02294903</v>
          </cell>
          <cell r="F48" t="str">
            <v>ĐÃ KIỂM TRA - Hàng trả - SATRA - satra0194 - Satrafoods LÊ VĨNH HOÀ (PTH/I-02294903 - 05/09/2025)</v>
          </cell>
          <cell r="G48">
            <v>0</v>
          </cell>
          <cell r="H48" t="str">
            <v>78-80 Satrafoods Lê Vĩnh Hòa</v>
          </cell>
          <cell r="I48" t="str">
            <v>satra0194</v>
          </cell>
        </row>
        <row r="49">
          <cell r="A49" t="str">
            <v>I-02294904</v>
          </cell>
          <cell r="B49">
            <v>45905</v>
          </cell>
          <cell r="C49">
            <v>45905</v>
          </cell>
          <cell r="E49" t="str">
            <v>I-02294904</v>
          </cell>
          <cell r="F49" t="str">
            <v>Hàng trả - satra0115 - SATRA 730A HƯƠNG LỘ 2 (II) - Phiếu: I-02294904</v>
          </cell>
          <cell r="G49">
            <v>161241</v>
          </cell>
          <cell r="H49" t="str">
            <v>730A Satrafoods Hương Lộ 2</v>
          </cell>
          <cell r="I49" t="str">
            <v>satra0115</v>
          </cell>
        </row>
        <row r="50">
          <cell r="A50" t="str">
            <v>I-02294030</v>
          </cell>
          <cell r="B50">
            <v>45904</v>
          </cell>
          <cell r="C50">
            <v>45904</v>
          </cell>
          <cell r="E50" t="str">
            <v>I-02294030</v>
          </cell>
          <cell r="F50" t="str">
            <v>ĐÃ KIỂM TRA - Hàng trả - SATRA - satra0088 - Satrafoods BÙI CÔNG TRỪNG (PTH/I-02294030 - 04/09/2025)</v>
          </cell>
          <cell r="G50">
            <v>0</v>
          </cell>
          <cell r="H50" t="str">
            <v>25 Satrafoods Bùi Công Trừng</v>
          </cell>
          <cell r="I50" t="str">
            <v>satra0088</v>
          </cell>
        </row>
        <row r="51">
          <cell r="A51" t="str">
            <v>I-02294014</v>
          </cell>
          <cell r="B51">
            <v>45904</v>
          </cell>
          <cell r="C51">
            <v>45904</v>
          </cell>
          <cell r="E51" t="str">
            <v>I-02294014</v>
          </cell>
          <cell r="F51" t="str">
            <v>ĐÃ KIỂM TRA - Hàng trả - SATRA - satra0090 - Satrafoods HÀ HUY GIÁP 2 (PTH/I-02294014 -  04/09/2025)</v>
          </cell>
          <cell r="G51">
            <v>0</v>
          </cell>
          <cell r="H51" t="str">
            <v>412B Satrafoods Hà Huy Giáp</v>
          </cell>
          <cell r="I51" t="str">
            <v>satra0090</v>
          </cell>
        </row>
        <row r="52">
          <cell r="A52" t="str">
            <v>I-02289960</v>
          </cell>
          <cell r="B52">
            <v>45899</v>
          </cell>
          <cell r="C52">
            <v>45899</v>
          </cell>
          <cell r="E52" t="str">
            <v>I-02289960</v>
          </cell>
          <cell r="F52" t="str">
            <v>Hàng Trả - Satrafoods TRẦN VĂN MƯỜI - phiếu :INV:I-02289960 - satra0165</v>
          </cell>
          <cell r="G52">
            <v>0</v>
          </cell>
          <cell r="H52" t="str">
            <v>26/13C Satrafoods Trần Văn Mười</v>
          </cell>
          <cell r="I52" t="str">
            <v>satra0165</v>
          </cell>
        </row>
        <row r="53">
          <cell r="A53" t="str">
            <v>I-02287565</v>
          </cell>
          <cell r="B53">
            <v>45901</v>
          </cell>
          <cell r="C53">
            <v>45896</v>
          </cell>
          <cell r="E53" t="str">
            <v>I-02287565</v>
          </cell>
          <cell r="F53" t="str">
            <v>ĐÃ KIỂM TRA - Hàng trả - SATRA - satra0191 - Satrafoods THẠCH LAM (PTH/I-02287565 - 27/08/2025)</v>
          </cell>
          <cell r="G53">
            <v>0</v>
          </cell>
          <cell r="H53" t="str">
            <v>119 Satrafoods Thạch Lam</v>
          </cell>
          <cell r="I53" t="str">
            <v>satra0191</v>
          </cell>
        </row>
        <row r="54">
          <cell r="A54" t="str">
            <v>I-02284500</v>
          </cell>
          <cell r="B54">
            <v>45901</v>
          </cell>
          <cell r="C54">
            <v>45892</v>
          </cell>
          <cell r="E54" t="str">
            <v>I-02284500</v>
          </cell>
          <cell r="F54" t="str">
            <v>ĐÃ KIỂM TRA - Hàng trả - SATRA - satra0169 - Satrafoods NGUYỄN VĂN BỨA (PTH/I-02284500 - 23/08/2025)</v>
          </cell>
          <cell r="G54">
            <v>0</v>
          </cell>
          <cell r="H54" t="str">
            <v>310 Satrafoods Nguyễn Văn Bứa</v>
          </cell>
          <cell r="I54" t="str">
            <v>satra0169</v>
          </cell>
        </row>
        <row r="55">
          <cell r="A55" t="str">
            <v>I-02284377</v>
          </cell>
          <cell r="B55">
            <v>45892</v>
          </cell>
          <cell r="C55">
            <v>45892</v>
          </cell>
          <cell r="E55" t="str">
            <v>I-02284377</v>
          </cell>
          <cell r="F55" t="str">
            <v>Hàng Trả - Satrafoods ĐƯỜNG SỐ 2 THỦ ĐỨC - phiếu :INV:I-02284377 - satra0207</v>
          </cell>
          <cell r="G55">
            <v>0</v>
          </cell>
          <cell r="H55" t="str">
            <v>118A Satrafoods Đường số 2</v>
          </cell>
          <cell r="I55" t="str">
            <v>satra0207</v>
          </cell>
        </row>
        <row r="56">
          <cell r="A56" t="str">
            <v>I-02283924</v>
          </cell>
          <cell r="B56">
            <v>45891</v>
          </cell>
          <cell r="C56">
            <v>45891</v>
          </cell>
          <cell r="E56" t="str">
            <v>I-02283924</v>
          </cell>
          <cell r="F56" t="str">
            <v>Hàng Trả - Satrafoods ĐƯỜNG SỐ 17 - phiếu :INV:I-02283924 - satra0035</v>
          </cell>
          <cell r="G56">
            <v>0</v>
          </cell>
          <cell r="H56" t="str">
            <v>6-8 Satrafoods Đường số 17</v>
          </cell>
          <cell r="I56" t="str">
            <v>satra0035</v>
          </cell>
        </row>
        <row r="57">
          <cell r="A57" t="str">
            <v>I-02281813</v>
          </cell>
          <cell r="B57">
            <v>45889</v>
          </cell>
          <cell r="C57">
            <v>45889</v>
          </cell>
          <cell r="E57" t="str">
            <v>I-02281813</v>
          </cell>
          <cell r="F57" t="str">
            <v>Hàng Trả - Satrafoods ĐƯỜNG SỐ 1 - phiếu :INV:I-02281813 - satra0108</v>
          </cell>
          <cell r="G57">
            <v>0</v>
          </cell>
          <cell r="H57" t="str">
            <v>101A-103 Satrafoods Đường số 1</v>
          </cell>
          <cell r="I57" t="str">
            <v>satra0108</v>
          </cell>
        </row>
        <row r="58">
          <cell r="A58" t="str">
            <v>I-02281193</v>
          </cell>
          <cell r="B58">
            <v>45901</v>
          </cell>
          <cell r="C58">
            <v>45888</v>
          </cell>
          <cell r="E58" t="str">
            <v>I-02281193</v>
          </cell>
          <cell r="F58" t="str">
            <v>ĐÃ KIỂM TRA - Hàng trả - SATRA - satra0170 - Satrafoods TRỊNH THỊ MIẾNG (PTH/I-02281193 - 19/08/2025)</v>
          </cell>
          <cell r="G58">
            <v>0</v>
          </cell>
          <cell r="H58" t="str">
            <v>109/4E Satrafoods Trịnh Thị Miếng</v>
          </cell>
          <cell r="I58" t="str">
            <v>satra0170</v>
          </cell>
        </row>
        <row r="59">
          <cell r="A59" t="str">
            <v>I-02281205</v>
          </cell>
          <cell r="B59">
            <v>45888</v>
          </cell>
          <cell r="C59">
            <v>45888</v>
          </cell>
          <cell r="E59" t="str">
            <v>I-02281205</v>
          </cell>
          <cell r="F59" t="str">
            <v>Hàng Trả - Satrafoods THÍCH QUẢNG ĐỨC - phiếu :INV:I-02281205 - satra0180</v>
          </cell>
          <cell r="G59">
            <v>0</v>
          </cell>
          <cell r="H59" t="str">
            <v>140-142 Satrafoods Thích Quảng Đức</v>
          </cell>
          <cell r="I59" t="str">
            <v>satra0180</v>
          </cell>
        </row>
        <row r="60">
          <cell r="A60" t="str">
            <v>I-02281126</v>
          </cell>
          <cell r="B60">
            <v>45888</v>
          </cell>
          <cell r="C60">
            <v>45888</v>
          </cell>
          <cell r="E60" t="str">
            <v>I-02281126</v>
          </cell>
          <cell r="F60" t="str">
            <v>Hàng Trả - Satrafoods HỒ VĂN TƯ - phiếu :INV:I-02281126 - satra0200</v>
          </cell>
          <cell r="G60">
            <v>0</v>
          </cell>
          <cell r="H60" t="str">
            <v>60 Satrafoods Hồ Văn Tư</v>
          </cell>
          <cell r="I60" t="str">
            <v>satra0200</v>
          </cell>
        </row>
        <row r="61">
          <cell r="A61" t="str">
            <v>I-02281314</v>
          </cell>
          <cell r="B61">
            <v>45888</v>
          </cell>
          <cell r="C61">
            <v>45888</v>
          </cell>
          <cell r="E61" t="str">
            <v>I-02281314</v>
          </cell>
          <cell r="F61" t="str">
            <v>Hàng Trả - Satrafoods HIỆP BÌNH - phiếu : INV:I-02281314 - satra0212</v>
          </cell>
          <cell r="G61">
            <v>0</v>
          </cell>
          <cell r="H61" t="str">
            <v>187 Satrafoods Hiệp Bình</v>
          </cell>
          <cell r="I61" t="str">
            <v>satra0212</v>
          </cell>
        </row>
        <row r="62">
          <cell r="A62" t="str">
            <v>I-02281283</v>
          </cell>
          <cell r="B62">
            <v>45888</v>
          </cell>
          <cell r="C62">
            <v>45888</v>
          </cell>
          <cell r="E62" t="str">
            <v>I-02281283</v>
          </cell>
          <cell r="F62" t="str">
            <v>Hàng Trả - Satrafoods UNG VĂN KHIÊM - phiếu :INV:I-02281283 - satra0124</v>
          </cell>
          <cell r="G62">
            <v>0</v>
          </cell>
          <cell r="H62" t="str">
            <v>184 Satrafoods Ung Văn Khiêm</v>
          </cell>
          <cell r="I62" t="str">
            <v>satra0124</v>
          </cell>
        </row>
        <row r="63">
          <cell r="A63" t="str">
            <v>I-02281253</v>
          </cell>
          <cell r="B63">
            <v>45888</v>
          </cell>
          <cell r="C63">
            <v>45888</v>
          </cell>
          <cell r="E63" t="str">
            <v>I-02281253</v>
          </cell>
          <cell r="F63" t="str">
            <v>Hàng Trả - Satrafoods ĐÌNH PHONG PHÚ - phiếu :INV:I-02281253 - satra0060</v>
          </cell>
          <cell r="G63">
            <v>0</v>
          </cell>
          <cell r="H63" t="str">
            <v>204 Satrafoods Đình Phong Phú</v>
          </cell>
          <cell r="I63" t="str">
            <v>satra0060</v>
          </cell>
        </row>
        <row r="64">
          <cell r="A64" t="str">
            <v>I-02280984</v>
          </cell>
          <cell r="B64">
            <v>45888</v>
          </cell>
          <cell r="C64">
            <v>45888</v>
          </cell>
          <cell r="E64" t="str">
            <v>I-02280984</v>
          </cell>
          <cell r="F64" t="str">
            <v>Hàng Trả - Satrafoods ĐƯỜNG SỐ 6 - phiếu :INV:I-02280984 -satra0210</v>
          </cell>
          <cell r="G64">
            <v>0</v>
          </cell>
          <cell r="H64" t="str">
            <v>11 Satrafoods Đường số 6</v>
          </cell>
          <cell r="I64" t="str">
            <v>satra0210</v>
          </cell>
        </row>
        <row r="65">
          <cell r="A65" t="str">
            <v>I-02280346</v>
          </cell>
          <cell r="B65">
            <v>45887</v>
          </cell>
          <cell r="C65">
            <v>45887</v>
          </cell>
          <cell r="E65" t="str">
            <v>I-02280346</v>
          </cell>
          <cell r="F65" t="str">
            <v>Hàng Trả - phiếu :INV:I-02280346 - Satrafoods VÕ VĂN VÂN - satra0099</v>
          </cell>
          <cell r="G65">
            <v>0</v>
          </cell>
          <cell r="H65" t="str">
            <v>Số C9/3A Satrafoods Võ Văn Vân</v>
          </cell>
          <cell r="I65" t="str">
            <v>satra0099</v>
          </cell>
        </row>
        <row r="66">
          <cell r="A66" t="str">
            <v>I-02279819</v>
          </cell>
          <cell r="B66">
            <v>45887</v>
          </cell>
          <cell r="C66">
            <v>45887</v>
          </cell>
          <cell r="E66" t="str">
            <v>I-02279819</v>
          </cell>
          <cell r="F66" t="str">
            <v>Hàng Trả - Satrafoods VĨNH LỘC - phiếu :INV:I-02279819 - satra0106</v>
          </cell>
          <cell r="G66">
            <v>0</v>
          </cell>
          <cell r="H66" t="str">
            <v>Lô D12/I Satrafoods Nguyễn Thị Tú</v>
          </cell>
          <cell r="I66" t="str">
            <v>satra0106</v>
          </cell>
        </row>
        <row r="67">
          <cell r="A67" t="str">
            <v>I-02279449</v>
          </cell>
          <cell r="B67">
            <v>45901</v>
          </cell>
          <cell r="C67">
            <v>45886</v>
          </cell>
          <cell r="E67" t="str">
            <v>I-02279449</v>
          </cell>
          <cell r="F67" t="str">
            <v>ĐÃ KIỂM TRA - Hàng trả - SATRA - satra0026 - Satrafoods PHAN VĂN KHỎE (PTH/ I-02279449- 17/08/2025)</v>
          </cell>
          <cell r="G67">
            <v>0</v>
          </cell>
          <cell r="H67" t="str">
            <v>30A Satrafoods Phan Văn Khỏe</v>
          </cell>
          <cell r="I67" t="str">
            <v>satra0026</v>
          </cell>
        </row>
        <row r="68">
          <cell r="A68" t="str">
            <v>T0010493</v>
          </cell>
          <cell r="B68">
            <v>45885</v>
          </cell>
          <cell r="C68">
            <v>45885</v>
          </cell>
          <cell r="E68" t="str">
            <v>T0010493</v>
          </cell>
          <cell r="F68" t="str">
            <v>Hàng Trả - Satrafoods LÂM VĂN BỀN - phiếu :INV:I-02279039 - satra0040</v>
          </cell>
          <cell r="G68">
            <v>0</v>
          </cell>
          <cell r="H68" t="str">
            <v>86 Satrafoods Lâm Văn Bền</v>
          </cell>
          <cell r="I68" t="str">
            <v>satra0040</v>
          </cell>
        </row>
        <row r="69">
          <cell r="A69" t="str">
            <v>T0010494</v>
          </cell>
          <cell r="B69">
            <v>45885</v>
          </cell>
          <cell r="C69">
            <v>45885</v>
          </cell>
          <cell r="E69" t="str">
            <v>T0010494</v>
          </cell>
          <cell r="F69" t="str">
            <v>Hàng Trả - Satrafoods LÊ VĂN LƯƠNG 3 - phiếu :INV:I-02278726 - satra0174</v>
          </cell>
          <cell r="G69">
            <v>0</v>
          </cell>
          <cell r="H69" t="str">
            <v>1560/2 Satrafoods Lê Văn Lương</v>
          </cell>
          <cell r="I69" t="str">
            <v>satra0174</v>
          </cell>
        </row>
        <row r="70">
          <cell r="A70" t="str">
            <v>T0010468</v>
          </cell>
          <cell r="B70">
            <v>45885</v>
          </cell>
          <cell r="C70">
            <v>45885</v>
          </cell>
          <cell r="E70" t="str">
            <v>T0010468</v>
          </cell>
          <cell r="F70" t="str">
            <v>Hàng Trả - Satrafoods ĐIỆN BIÊN PHỦ - phiếu :INV:I-02279094 - satra0015</v>
          </cell>
          <cell r="G70">
            <v>0</v>
          </cell>
          <cell r="H70" t="str">
            <v>635A Satrafoods Điện Biên Phủ</v>
          </cell>
          <cell r="I70" t="str">
            <v>satra0015</v>
          </cell>
        </row>
        <row r="71">
          <cell r="A71" t="str">
            <v>T0010495</v>
          </cell>
          <cell r="B71">
            <v>45885</v>
          </cell>
          <cell r="C71">
            <v>45885</v>
          </cell>
          <cell r="E71" t="str">
            <v>T0010495</v>
          </cell>
          <cell r="F71" t="str">
            <v>Hàng Trả - Satrafoods LÊ VĂN LƯƠNG 2 - phiếu :INV:I-02278762 - satra0173</v>
          </cell>
          <cell r="G71">
            <v>0</v>
          </cell>
          <cell r="H71" t="str">
            <v>1131A - 1131B Satrafoods Lê Văn Lương</v>
          </cell>
          <cell r="I71" t="str">
            <v>satra0173</v>
          </cell>
        </row>
        <row r="72">
          <cell r="A72" t="str">
            <v>T0010467</v>
          </cell>
          <cell r="B72">
            <v>45885</v>
          </cell>
          <cell r="C72">
            <v>45885</v>
          </cell>
          <cell r="E72" t="str">
            <v>T0010467</v>
          </cell>
          <cell r="F72" t="str">
            <v>Hàng Trả - Satrafoods HÙNG VƯƠNG - phiếu :INV:I-02279138 - satra0022</v>
          </cell>
          <cell r="G72">
            <v>0</v>
          </cell>
          <cell r="H72" t="str">
            <v>347-353 Satrafoods Hùng Vương</v>
          </cell>
          <cell r="I72" t="str">
            <v>satra0022</v>
          </cell>
        </row>
        <row r="73">
          <cell r="A73">
            <v>2025090253</v>
          </cell>
          <cell r="B73">
            <v>45901</v>
          </cell>
          <cell r="C73">
            <v>45885</v>
          </cell>
          <cell r="E73">
            <v>2025090253</v>
          </cell>
          <cell r="F73" t="str">
            <v>ĐÃ KIỂM TRA - Hàng trả - SATRA - satra0083 - Satrafoods NGUYỄN THỊ KIÊU (PTH/I-02279135 - 16/08/2025)</v>
          </cell>
          <cell r="G73">
            <v>0</v>
          </cell>
          <cell r="H73" t="str">
            <v>46 - 46A Satrafoods Nguyễn Thị Kiêu</v>
          </cell>
          <cell r="I73" t="str">
            <v>satra0083</v>
          </cell>
        </row>
        <row r="74">
          <cell r="A74" t="str">
            <v>T0010469</v>
          </cell>
          <cell r="B74">
            <v>45884</v>
          </cell>
          <cell r="C74">
            <v>45884</v>
          </cell>
          <cell r="E74" t="str">
            <v>T0010469</v>
          </cell>
          <cell r="F74" t="str">
            <v>Hàng Trả - Satrafoods MAN THIỆN - phiếu :INV:I-02278475 - satra0069</v>
          </cell>
          <cell r="G74">
            <v>0</v>
          </cell>
          <cell r="H74" t="str">
            <v>80 Satrafoods Man Thiện</v>
          </cell>
          <cell r="I74" t="str">
            <v>satra0069</v>
          </cell>
        </row>
        <row r="75">
          <cell r="A75" t="str">
            <v>T0010328</v>
          </cell>
          <cell r="B75">
            <v>45884</v>
          </cell>
          <cell r="C75">
            <v>45884</v>
          </cell>
          <cell r="E75" t="str">
            <v>T0010328</v>
          </cell>
          <cell r="F75" t="str">
            <v>Hàng Trả - Satrafoods TÂN HÒA ĐÔNG - phiếu :INV:I-02278552 -satra0029</v>
          </cell>
          <cell r="G75">
            <v>0</v>
          </cell>
          <cell r="H75" t="str">
            <v>243 Satrafoods Tân Hòa Đông</v>
          </cell>
          <cell r="I75" t="str">
            <v>satra0029</v>
          </cell>
        </row>
        <row r="76">
          <cell r="A76" t="str">
            <v>T0010327</v>
          </cell>
          <cell r="B76">
            <v>45884</v>
          </cell>
          <cell r="C76">
            <v>45884</v>
          </cell>
          <cell r="E76" t="str">
            <v>T0010327</v>
          </cell>
          <cell r="F76" t="str">
            <v>Hàng Trả - Satrafoods LÊ VĂN QUỚI - phiếu :INV: I-02278587 - satra0111</v>
          </cell>
          <cell r="G76">
            <v>0</v>
          </cell>
          <cell r="H76" t="str">
            <v>36 Satrafoods Lê Văn Quới</v>
          </cell>
          <cell r="I76" t="str">
            <v>satra0111</v>
          </cell>
        </row>
        <row r="77">
          <cell r="A77" t="str">
            <v>T0010325</v>
          </cell>
          <cell r="B77">
            <v>45883</v>
          </cell>
          <cell r="C77">
            <v>45883</v>
          </cell>
          <cell r="E77" t="str">
            <v>T0010325</v>
          </cell>
          <cell r="F77" t="str">
            <v>Hàng Trả - TTTM Satra đường Phạm Hùng - phiếu: PX-00024220 - SATRA-020 hóa đơn 00009240</v>
          </cell>
          <cell r="G77">
            <v>0</v>
          </cell>
          <cell r="I77" t="str">
            <v>SATRA-020</v>
          </cell>
        </row>
        <row r="78">
          <cell r="A78" t="str">
            <v>T0010281</v>
          </cell>
          <cell r="B78">
            <v>45883</v>
          </cell>
          <cell r="C78">
            <v>45883</v>
          </cell>
          <cell r="E78" t="str">
            <v>T0010281</v>
          </cell>
          <cell r="F78" t="str">
            <v>Hàng Trả - Satrafoods PHẠM VĂN HAI - phiếu :INV:I-02277128 - satra0181</v>
          </cell>
          <cell r="G78">
            <v>0</v>
          </cell>
          <cell r="H78" t="str">
            <v>187 Satrafoods Phạm Văn Hai</v>
          </cell>
          <cell r="I78" t="str">
            <v>satra0181</v>
          </cell>
        </row>
        <row r="79">
          <cell r="A79">
            <v>2025090252</v>
          </cell>
          <cell r="B79">
            <v>45901</v>
          </cell>
          <cell r="C79">
            <v>45883</v>
          </cell>
          <cell r="E79">
            <v>2025090252</v>
          </cell>
          <cell r="F79" t="str">
            <v>ĐÃ KIỂM TRA - Hàng trả - SATRA - satra0191 - Satrafoods THẠCH LAM (PTH/I-02277381 - 14/08/2025)</v>
          </cell>
          <cell r="G79">
            <v>0</v>
          </cell>
          <cell r="H79" t="str">
            <v>119 Satrafoods Thạch Lam</v>
          </cell>
          <cell r="I79" t="str">
            <v>satra0191</v>
          </cell>
        </row>
        <row r="80">
          <cell r="A80" t="str">
            <v>T0010284</v>
          </cell>
          <cell r="B80">
            <v>45882</v>
          </cell>
          <cell r="C80">
            <v>45882</v>
          </cell>
          <cell r="E80" t="str">
            <v>T0010284</v>
          </cell>
          <cell r="F80" t="str">
            <v>Hàng Trả -Satrafoods LÊ THỊ HÀ - phiếu :INV:I-02276290</v>
          </cell>
          <cell r="G80">
            <v>0</v>
          </cell>
          <cell r="H80" t="str">
            <v>143 Satrafoods Lê Thị Hà</v>
          </cell>
          <cell r="I80" t="str">
            <v>satra0163</v>
          </cell>
        </row>
        <row r="81">
          <cell r="A81" t="str">
            <v>I-02276950</v>
          </cell>
          <cell r="B81">
            <v>45882</v>
          </cell>
          <cell r="C81">
            <v>45882</v>
          </cell>
          <cell r="E81" t="str">
            <v>I-02276950</v>
          </cell>
          <cell r="F81" t="str">
            <v>Hàng Trả - Satrafoods ĐƯỜNG SỐ 6 - phiếu :INV:I-02276950 - satra0210</v>
          </cell>
          <cell r="G81">
            <v>0</v>
          </cell>
          <cell r="H81" t="str">
            <v>11 Satrafoods Đường số 6</v>
          </cell>
          <cell r="I81" t="str">
            <v>satra0210</v>
          </cell>
        </row>
        <row r="82">
          <cell r="A82" t="str">
            <v>T0010326</v>
          </cell>
          <cell r="B82">
            <v>45881</v>
          </cell>
          <cell r="C82">
            <v>45881</v>
          </cell>
          <cell r="E82" t="str">
            <v>T0010326</v>
          </cell>
          <cell r="F82" t="str">
            <v>Hàng Trả - Satrafoods LÊ VĂN THỌ - phiếu: INV:I-02275906 - satra0147</v>
          </cell>
          <cell r="G82">
            <v>0</v>
          </cell>
          <cell r="H82" t="str">
            <v>492 Satrafoods Lê Văn Thọ</v>
          </cell>
          <cell r="I82" t="str">
            <v>satra0147</v>
          </cell>
        </row>
        <row r="83">
          <cell r="A83" t="str">
            <v>T0010238</v>
          </cell>
          <cell r="B83">
            <v>45881</v>
          </cell>
          <cell r="C83">
            <v>45881</v>
          </cell>
          <cell r="E83" t="str">
            <v>T0010238</v>
          </cell>
          <cell r="F83" t="str">
            <v>Hàng Trả - phiếu :INV:I-02275786 - Satrafoods KHA VẠN CÂN - satra0199</v>
          </cell>
          <cell r="G83">
            <v>0</v>
          </cell>
          <cell r="H83" t="str">
            <v>1182 Satrafoods Kha Vạn Cân</v>
          </cell>
          <cell r="I83" t="str">
            <v>satra0199</v>
          </cell>
        </row>
        <row r="84">
          <cell r="A84" t="str">
            <v>T0010239</v>
          </cell>
          <cell r="B84">
            <v>45881</v>
          </cell>
          <cell r="C84">
            <v>45881</v>
          </cell>
          <cell r="E84" t="str">
            <v>T0010239</v>
          </cell>
          <cell r="F84" t="str">
            <v>Hàng Trả - Satrafoods KHA VẠN CÂN - phiếu :INV:I-02275805 - satra0199</v>
          </cell>
          <cell r="G84">
            <v>0</v>
          </cell>
          <cell r="H84" t="str">
            <v>1182 Satrafoods Kha Vạn Cân</v>
          </cell>
          <cell r="I84" t="str">
            <v>satra0199</v>
          </cell>
        </row>
        <row r="85">
          <cell r="A85" t="str">
            <v>T0010286</v>
          </cell>
          <cell r="B85">
            <v>45880</v>
          </cell>
          <cell r="C85">
            <v>45880</v>
          </cell>
          <cell r="E85" t="str">
            <v>T0010286</v>
          </cell>
          <cell r="F85" t="str">
            <v>Hàng Trả - phiếu : INV:I-02274775 - Satrafoods NƠ TRANG LONG 2 - satra0122</v>
          </cell>
          <cell r="G85">
            <v>0</v>
          </cell>
          <cell r="H85" t="str">
            <v>462 Satrafoods Nơ Trang Long</v>
          </cell>
          <cell r="I85" t="str">
            <v>satra0122</v>
          </cell>
        </row>
        <row r="86">
          <cell r="A86" t="str">
            <v>T0010285</v>
          </cell>
          <cell r="B86">
            <v>45880</v>
          </cell>
          <cell r="C86">
            <v>45880</v>
          </cell>
          <cell r="E86" t="str">
            <v>T0010285</v>
          </cell>
          <cell r="F86" t="str">
            <v>Hàng Trả - Satrafoods NGUYỄN THƯỢNG HIỀN - phiếu : INV:I-02274352 - satra0154</v>
          </cell>
          <cell r="G86">
            <v>0</v>
          </cell>
          <cell r="H86" t="str">
            <v>80 Satrafoods Nguyễn Thượng Hiền</v>
          </cell>
          <cell r="I86" t="str">
            <v>satra0154</v>
          </cell>
        </row>
        <row r="87">
          <cell r="A87">
            <v>2025090258</v>
          </cell>
          <cell r="B87">
            <v>45901</v>
          </cell>
          <cell r="C87">
            <v>45880</v>
          </cell>
          <cell r="E87">
            <v>2025090258</v>
          </cell>
          <cell r="F87" t="str">
            <v>ĐÃ KIỂM TRA - Hàng trả - SATRA - satra0090 - Satrafoods HÀ HUY GIÁP 2 (PTH/I-02274552 -  11/08/2025)</v>
          </cell>
          <cell r="G87">
            <v>0</v>
          </cell>
          <cell r="H87" t="str">
            <v>412B Satrafoods Hà Huy Giáp</v>
          </cell>
          <cell r="I87" t="str">
            <v>satra0090</v>
          </cell>
        </row>
        <row r="88">
          <cell r="A88" t="str">
            <v>T0010094</v>
          </cell>
          <cell r="B88">
            <v>45877</v>
          </cell>
          <cell r="C88">
            <v>45877</v>
          </cell>
          <cell r="E88" t="str">
            <v>T0010094</v>
          </cell>
          <cell r="F88" t="str">
            <v>Hàng Trả - Satrafoods ĐƯỜNG SỐ 5C - phiếu :INV:I-02273171- satra0113</v>
          </cell>
          <cell r="G88">
            <v>0</v>
          </cell>
          <cell r="H88" t="str">
            <v>173 Satrafoods Đường số 5C</v>
          </cell>
          <cell r="I88" t="str">
            <v>satra0113</v>
          </cell>
        </row>
        <row r="89">
          <cell r="A89">
            <v>2025090256</v>
          </cell>
          <cell r="B89">
            <v>45901</v>
          </cell>
          <cell r="C89">
            <v>45876</v>
          </cell>
          <cell r="E89">
            <v>2025090256</v>
          </cell>
          <cell r="F89" t="str">
            <v>ĐÃ KIỂM TRA - Hàng trả - SATRA - satra0193 - Satrafoods TÂN HƯƠNG (PTH/I-02272150 - 07/08/2025)</v>
          </cell>
          <cell r="G89">
            <v>0</v>
          </cell>
          <cell r="H89" t="str">
            <v>121 – 121A Satrafoods Tân Hương</v>
          </cell>
          <cell r="I89" t="str">
            <v>satra0193</v>
          </cell>
        </row>
        <row r="90">
          <cell r="A90" t="str">
            <v>T0010117</v>
          </cell>
          <cell r="B90">
            <v>45876</v>
          </cell>
          <cell r="C90">
            <v>45876</v>
          </cell>
          <cell r="E90" t="str">
            <v>T0010117</v>
          </cell>
          <cell r="F90" t="str">
            <v>Hàng Trả - phiếu :INV:I-02272238 - Satrafoods AN BÌNH - satra1226</v>
          </cell>
          <cell r="G90">
            <v>0</v>
          </cell>
          <cell r="H90" t="str">
            <v>SATRAFOODS AN BÌNH (SKY PHÚ ĐÔNG)</v>
          </cell>
          <cell r="I90" t="str">
            <v>satra1226</v>
          </cell>
        </row>
        <row r="91">
          <cell r="A91">
            <v>2025090250</v>
          </cell>
          <cell r="B91">
            <v>45901</v>
          </cell>
          <cell r="C91">
            <v>45874</v>
          </cell>
          <cell r="E91">
            <v>2025090250</v>
          </cell>
          <cell r="F91" t="str">
            <v>ĐÃ KIỂM TRA - Hàng trả - SATRA - satra0185 - Satrafoods HOÀNG BẬT ĐẠT (PTH/I-02269814 - 05/08/2025)</v>
          </cell>
          <cell r="G91">
            <v>0</v>
          </cell>
          <cell r="H91" t="str">
            <v>Số 3 Satrafoods Hoàng Bật Đạt</v>
          </cell>
          <cell r="I91" t="str">
            <v>satra0185</v>
          </cell>
        </row>
        <row r="92">
          <cell r="A92" t="str">
            <v>T0010059</v>
          </cell>
          <cell r="B92">
            <v>45874</v>
          </cell>
          <cell r="C92">
            <v>45874</v>
          </cell>
          <cell r="E92" t="str">
            <v>T0010059</v>
          </cell>
          <cell r="F92" t="str">
            <v>Hàng Trả - Satrafoods LÊ THỊ RIÊNG - phiếu :INV:I-02269955 - satra0001</v>
          </cell>
          <cell r="G92">
            <v>0</v>
          </cell>
          <cell r="H92" t="str">
            <v>2-4-6 Satrafoods Lê Thị Riêng</v>
          </cell>
          <cell r="I92" t="str">
            <v>satra0001</v>
          </cell>
        </row>
        <row r="93">
          <cell r="A93" t="str">
            <v>T0010044</v>
          </cell>
          <cell r="B93">
            <v>45871</v>
          </cell>
          <cell r="C93">
            <v>45871</v>
          </cell>
          <cell r="E93" t="str">
            <v>T0010044</v>
          </cell>
          <cell r="F93" t="str">
            <v>Hàng Trả - Satrafoods ĐƯỜNG SỐ 17 - phiếu :INV: I-02267161 - satra0035</v>
          </cell>
          <cell r="G93">
            <v>0</v>
          </cell>
          <cell r="H93" t="str">
            <v>6-8 Satrafoods Đường số 17</v>
          </cell>
          <cell r="I93" t="str">
            <v>satra0035</v>
          </cell>
        </row>
        <row r="94">
          <cell r="A94" t="str">
            <v>T0010043</v>
          </cell>
          <cell r="B94">
            <v>45871</v>
          </cell>
          <cell r="C94">
            <v>45871</v>
          </cell>
          <cell r="E94" t="str">
            <v>T0010043</v>
          </cell>
          <cell r="F94" t="str">
            <v>Hàng Trả - Satrafoods VẠN PHÚC 1 - phiếu :INV:I-02266938 - satra0209</v>
          </cell>
          <cell r="G94">
            <v>0</v>
          </cell>
          <cell r="H94" t="str">
            <v>Satrafoods N23, Khu nhà ở Vạn Phúc 1</v>
          </cell>
          <cell r="I94" t="str">
            <v>satra0209</v>
          </cell>
        </row>
        <row r="95">
          <cell r="A95" t="str">
            <v>T0010283</v>
          </cell>
          <cell r="B95">
            <v>45868</v>
          </cell>
          <cell r="C95">
            <v>45868</v>
          </cell>
          <cell r="E95" t="str">
            <v>T0010283</v>
          </cell>
          <cell r="F95" t="str">
            <v>Hàng Trả - Satrafoods CỬU LONG - phiếu :INV:I-02263760 - satra0071</v>
          </cell>
          <cell r="G95">
            <v>0</v>
          </cell>
          <cell r="H95" t="str">
            <v>85 Satrafoods Cửu Long</v>
          </cell>
          <cell r="I95" t="str">
            <v>satra0071</v>
          </cell>
        </row>
        <row r="96">
          <cell r="A96">
            <v>2025090257</v>
          </cell>
          <cell r="B96">
            <v>45901</v>
          </cell>
          <cell r="C96">
            <v>45866</v>
          </cell>
          <cell r="E96">
            <v>2025090257</v>
          </cell>
          <cell r="F96" t="str">
            <v>ĐÃ KIỂM TRA - Hàng trả - SATRA - satra0088 - Satrafoods BÙI CÔNG TRỪNG (PTH/I-02261954 - 28/07/2025)</v>
          </cell>
          <cell r="G96">
            <v>0</v>
          </cell>
          <cell r="H96" t="str">
            <v>25 Satrafoods Bùi Công Trừng</v>
          </cell>
          <cell r="I96" t="str">
            <v>satra0088</v>
          </cell>
        </row>
        <row r="97">
          <cell r="A97" t="str">
            <v>T0010060</v>
          </cell>
          <cell r="B97">
            <v>45845</v>
          </cell>
          <cell r="C97">
            <v>45845</v>
          </cell>
          <cell r="E97" t="str">
            <v>T0010060</v>
          </cell>
          <cell r="F97" t="str">
            <v>Hàng Trả - Satrafoods LÊ VĂN LINH - phiếu :INV:I-02245372 - satra0019</v>
          </cell>
          <cell r="G97">
            <v>0</v>
          </cell>
          <cell r="H97" t="str">
            <v>48–50 Satrafoods Lê Văn Linh</v>
          </cell>
          <cell r="I97" t="str">
            <v>satra0019</v>
          </cell>
        </row>
        <row r="98">
          <cell r="A98" t="str">
            <v>T0010113</v>
          </cell>
          <cell r="B98">
            <v>45792</v>
          </cell>
          <cell r="C98">
            <v>45792</v>
          </cell>
          <cell r="E98" t="str">
            <v>T0010113</v>
          </cell>
          <cell r="F98" t="str">
            <v>Hàng Trả - phiếu :INV:I-02197923 - Satrafoods LÊ ĐỨC THỌ - satra0151</v>
          </cell>
          <cell r="G98">
            <v>0</v>
          </cell>
          <cell r="H98" t="str">
            <v/>
          </cell>
          <cell r="I98" t="str">
            <v>satra0151</v>
          </cell>
        </row>
        <row r="99">
          <cell r="A99" t="str">
            <v>T0010115</v>
          </cell>
          <cell r="B99">
            <v>45772</v>
          </cell>
          <cell r="C99">
            <v>45772</v>
          </cell>
          <cell r="E99" t="str">
            <v>T0010115</v>
          </cell>
          <cell r="F99" t="str">
            <v>Hàng Trả - phiếu : INV:I-02180308 - Satrafoods THẠCH LAM - satra0191</v>
          </cell>
          <cell r="G99">
            <v>0</v>
          </cell>
          <cell r="H99" t="str">
            <v>119 Satrafoods Thạch Lam</v>
          </cell>
          <cell r="I99" t="str">
            <v>satra0191</v>
          </cell>
        </row>
        <row r="100">
          <cell r="A100" t="str">
            <v>T0010116</v>
          </cell>
          <cell r="B100">
            <v>45766</v>
          </cell>
          <cell r="C100">
            <v>45766</v>
          </cell>
          <cell r="E100" t="str">
            <v>T0010116</v>
          </cell>
          <cell r="F100" t="str">
            <v>Hàng Trả - CHI NHÁNH TỔNG CÔNG TY THƯƠNG MẠI SÀI GÒN- TNHH MTV- TRUNG TÂM THƯƠNG MẠI SATRA VÕ VĂN KIỆT - SATRA-028</v>
          </cell>
          <cell r="G100">
            <v>0</v>
          </cell>
          <cell r="I100" t="str">
            <v>SATRA-028</v>
          </cell>
        </row>
        <row r="101">
          <cell r="A101" t="str">
            <v>T0010032</v>
          </cell>
          <cell r="B101">
            <v>45758</v>
          </cell>
          <cell r="C101">
            <v>45758</v>
          </cell>
          <cell r="E101" t="str">
            <v>T0010032</v>
          </cell>
          <cell r="F101" t="str">
            <v>Hàng Trả - Satrafoods THÍCH QUẢNG ĐỨC - phiếu :INV:I-02169225 -satra0180</v>
          </cell>
          <cell r="G101">
            <v>0</v>
          </cell>
          <cell r="H101" t="str">
            <v>140-142 Satrafoods Thích Quảng Đức</v>
          </cell>
          <cell r="I101" t="str">
            <v>satra0180</v>
          </cell>
        </row>
        <row r="102">
          <cell r="A102" t="str">
            <v>T0010112</v>
          </cell>
          <cell r="B102">
            <v>45758</v>
          </cell>
          <cell r="C102">
            <v>45758</v>
          </cell>
          <cell r="E102" t="str">
            <v>T0010112</v>
          </cell>
          <cell r="F102" t="str">
            <v>Hàng Trả - phiếu : INV:I-02169252 - Satrafoods ĐƯỜNG SỐ 41 - satra0018</v>
          </cell>
          <cell r="G102">
            <v>0</v>
          </cell>
          <cell r="H102" t="str">
            <v>46-48 Satrafoods Đường số 41</v>
          </cell>
          <cell r="I102" t="str">
            <v>satra0018</v>
          </cell>
        </row>
        <row r="103">
          <cell r="A103" t="str">
            <v>T0010114</v>
          </cell>
          <cell r="B103">
            <v>45755</v>
          </cell>
          <cell r="C103">
            <v>45755</v>
          </cell>
          <cell r="E103" t="str">
            <v>T0010114</v>
          </cell>
          <cell r="F103" t="str">
            <v>Hàng Trả - Satrafoods PHẠM THẾ HIỂN 3 - phiếu :INV:I-02165153 - satra0049</v>
          </cell>
          <cell r="G103">
            <v>0</v>
          </cell>
          <cell r="H103" t="str">
            <v>3437 Satrafoods Phạm Thế Hiển</v>
          </cell>
          <cell r="I103" t="str">
            <v>satra0049</v>
          </cell>
        </row>
        <row r="104">
          <cell r="A104" t="str">
            <v>T0010033</v>
          </cell>
          <cell r="B104">
            <v>45735</v>
          </cell>
          <cell r="C104">
            <v>45735</v>
          </cell>
          <cell r="E104" t="str">
            <v>T0010033</v>
          </cell>
          <cell r="F104" t="str">
            <v>Hàng Trả - Satrafoods NGUYỄN DUY TRINH 3 - phiếu :INV:I-02148287 - satra0062</v>
          </cell>
          <cell r="G104">
            <v>0</v>
          </cell>
          <cell r="H104" t="str">
            <v>1403 Satrafoods Nguyễn Duy Trinh</v>
          </cell>
          <cell r="I104" t="str">
            <v>satra0062</v>
          </cell>
        </row>
        <row r="105">
          <cell r="A105" t="str">
            <v>T0010041</v>
          </cell>
          <cell r="B105">
            <v>45720</v>
          </cell>
          <cell r="C105">
            <v>45720</v>
          </cell>
          <cell r="E105" t="str">
            <v>T0010041</v>
          </cell>
          <cell r="F105" t="str">
            <v>Hàng Trả - Satrafoods VẠN PHÚC 1 - phiếu :INV:I-02133470 - satra0209</v>
          </cell>
          <cell r="G105">
            <v>0</v>
          </cell>
          <cell r="H105" t="str">
            <v>Satrafoods N23, Khu nhà ở Vạn Phúc 1</v>
          </cell>
          <cell r="I105" t="str">
            <v>satra0209</v>
          </cell>
        </row>
        <row r="106">
          <cell r="A106" t="str">
            <v>T0010042</v>
          </cell>
          <cell r="B106">
            <v>45701</v>
          </cell>
          <cell r="C106">
            <v>45701</v>
          </cell>
          <cell r="E106" t="str">
            <v>T0010042</v>
          </cell>
          <cell r="F106" t="str">
            <v>Hàng Trả - Satrafoods BÙI CÔNG TRỪNG - phiếu :INV:I-02117014 - satra0088</v>
          </cell>
          <cell r="G106">
            <v>0</v>
          </cell>
          <cell r="H106" t="str">
            <v>25 Satrafoods Bùi Công Trừng</v>
          </cell>
          <cell r="I106" t="str">
            <v>satra0088</v>
          </cell>
        </row>
        <row r="110">
          <cell r="A110" t="str">
            <v>I-02281283</v>
          </cell>
        </row>
        <row r="111">
          <cell r="A111" t="str">
            <v>I-02281253</v>
          </cell>
        </row>
        <row r="112">
          <cell r="A112" t="str">
            <v>I-02280984</v>
          </cell>
        </row>
        <row r="113">
          <cell r="A113" t="str">
            <v>I-02276950</v>
          </cell>
        </row>
        <row r="114">
          <cell r="A114" t="str">
            <v>I-02281205</v>
          </cell>
        </row>
        <row r="115">
          <cell r="A115" t="str">
            <v>I-02281314</v>
          </cell>
        </row>
        <row r="116">
          <cell r="A116" t="str">
            <v>I-02283924</v>
          </cell>
        </row>
        <row r="117">
          <cell r="A117" t="str">
            <v>I-02284377</v>
          </cell>
        </row>
        <row r="118">
          <cell r="A118" t="str">
            <v>I-02306019</v>
          </cell>
        </row>
        <row r="119">
          <cell r="A119" t="str">
            <v>I-02281813</v>
          </cell>
        </row>
        <row r="120">
          <cell r="A120" t="str">
            <v>I-02289960</v>
          </cell>
        </row>
        <row r="121">
          <cell r="A121" t="str">
            <v>I-02302030</v>
          </cell>
        </row>
        <row r="122">
          <cell r="A122" t="str">
            <v>I-02294744</v>
          </cell>
        </row>
        <row r="123">
          <cell r="A123" t="str">
            <v>I-02294904</v>
          </cell>
        </row>
        <row r="124">
          <cell r="A124" t="str">
            <v>I-02295546</v>
          </cell>
        </row>
        <row r="125">
          <cell r="A125" t="str">
            <v>I-02295616</v>
          </cell>
        </row>
        <row r="126">
          <cell r="A126" t="str">
            <v>I-02297089</v>
          </cell>
        </row>
        <row r="127">
          <cell r="A127" t="str">
            <v>I-02297023</v>
          </cell>
        </row>
        <row r="128">
          <cell r="A128" t="str">
            <v>I-02299506</v>
          </cell>
        </row>
        <row r="129">
          <cell r="A129" t="str">
            <v>I-02299713</v>
          </cell>
        </row>
        <row r="130">
          <cell r="A130" t="str">
            <v>I-02300899</v>
          </cell>
        </row>
        <row r="131">
          <cell r="A131" t="str">
            <v>I-02300800</v>
          </cell>
        </row>
        <row r="132">
          <cell r="A132" t="str">
            <v>I-02299240</v>
          </cell>
        </row>
        <row r="133">
          <cell r="A133" t="str">
            <v>I-02304198</v>
          </cell>
        </row>
        <row r="134">
          <cell r="A134" t="str">
            <v>I-02305893</v>
          </cell>
        </row>
        <row r="135">
          <cell r="A135" t="str">
            <v>I-02305237</v>
          </cell>
        </row>
        <row r="136">
          <cell r="A136" t="str">
            <v>I-02281126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37"/>
  <sheetViews>
    <sheetView topLeftCell="A115" workbookViewId="0">
      <selection activeCell="G20" sqref="G20:G136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9" style="3" customWidth="1"/>
    <col min="6" max="6" width="11.28515625" style="3" customWidth="1"/>
    <col min="7" max="7" width="19.85546875" style="20" customWidth="1"/>
    <col min="8" max="8" width="0" style="3" hidden="1" customWidth="1"/>
    <col min="9" max="16384" width="9.140625" style="3"/>
  </cols>
  <sheetData>
    <row r="1" spans="1:7" x14ac:dyDescent="0.25">
      <c r="G1" s="20" t="s">
        <v>130</v>
      </c>
    </row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9" t="s">
        <v>4</v>
      </c>
      <c r="B6" s="79"/>
      <c r="C6" s="79"/>
      <c r="D6" s="79"/>
      <c r="E6" s="79"/>
      <c r="F6" s="79"/>
      <c r="G6" s="79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146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7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2" t="s">
        <v>50</v>
      </c>
      <c r="G17" s="80" t="s">
        <v>20</v>
      </c>
    </row>
    <row r="18" spans="1:7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3"/>
      <c r="G18" s="81"/>
    </row>
    <row r="19" spans="1:7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7" ht="30" customHeight="1" x14ac:dyDescent="0.25">
      <c r="A20" s="40"/>
      <c r="B20" s="42" t="s">
        <v>76</v>
      </c>
      <c r="C20" s="41"/>
      <c r="D20" s="41"/>
      <c r="E20" s="40"/>
      <c r="F20" s="40"/>
      <c r="G20" s="73" t="s">
        <v>77</v>
      </c>
    </row>
    <row r="21" spans="1:7" ht="30" customHeight="1" x14ac:dyDescent="0.25">
      <c r="A21" s="40">
        <v>1</v>
      </c>
      <c r="B21" s="43" t="s">
        <v>63</v>
      </c>
      <c r="C21" s="41">
        <v>8938529045030</v>
      </c>
      <c r="D21" s="41">
        <v>261126</v>
      </c>
      <c r="E21" s="40" t="s">
        <v>65</v>
      </c>
      <c r="F21" s="40">
        <v>2</v>
      </c>
      <c r="G21" s="74"/>
    </row>
    <row r="22" spans="1:7" ht="30" customHeight="1" x14ac:dyDescent="0.25">
      <c r="A22" s="40">
        <v>2</v>
      </c>
      <c r="B22" s="43" t="s">
        <v>61</v>
      </c>
      <c r="C22" s="31">
        <v>8938529045856</v>
      </c>
      <c r="D22" s="41">
        <v>203630</v>
      </c>
      <c r="E22" s="40" t="s">
        <v>65</v>
      </c>
      <c r="F22" s="40">
        <v>4</v>
      </c>
      <c r="G22" s="74"/>
    </row>
    <row r="23" spans="1:7" ht="30" customHeight="1" x14ac:dyDescent="0.25">
      <c r="A23" s="40">
        <v>3</v>
      </c>
      <c r="B23" s="43" t="s">
        <v>64</v>
      </c>
      <c r="C23" s="41">
        <v>8938529045634</v>
      </c>
      <c r="D23" s="41">
        <v>203631</v>
      </c>
      <c r="E23" s="40" t="s">
        <v>65</v>
      </c>
      <c r="F23" s="40">
        <v>3</v>
      </c>
      <c r="G23" s="75"/>
    </row>
    <row r="24" spans="1:7" ht="30" customHeight="1" x14ac:dyDescent="0.25">
      <c r="A24" s="40"/>
      <c r="B24" s="42" t="s">
        <v>78</v>
      </c>
      <c r="C24" s="41"/>
      <c r="D24" s="41"/>
      <c r="E24" s="40"/>
      <c r="F24" s="40"/>
      <c r="G24" s="73" t="s">
        <v>79</v>
      </c>
    </row>
    <row r="25" spans="1:7" ht="30" customHeight="1" x14ac:dyDescent="0.25">
      <c r="A25" s="40">
        <v>1</v>
      </c>
      <c r="B25" s="43" t="s">
        <v>60</v>
      </c>
      <c r="C25" s="41">
        <v>8938529045627</v>
      </c>
      <c r="D25" s="41">
        <v>236665</v>
      </c>
      <c r="E25" s="40" t="s">
        <v>65</v>
      </c>
      <c r="F25" s="40">
        <v>3</v>
      </c>
      <c r="G25" s="74"/>
    </row>
    <row r="26" spans="1:7" ht="30" customHeight="1" x14ac:dyDescent="0.25">
      <c r="A26" s="40">
        <v>2</v>
      </c>
      <c r="B26" s="43" t="s">
        <v>63</v>
      </c>
      <c r="C26" s="41">
        <v>8938529045030</v>
      </c>
      <c r="D26" s="41">
        <v>261126</v>
      </c>
      <c r="E26" s="40" t="s">
        <v>65</v>
      </c>
      <c r="F26" s="40">
        <v>3</v>
      </c>
      <c r="G26" s="74"/>
    </row>
    <row r="27" spans="1:7" ht="30" customHeight="1" x14ac:dyDescent="0.25">
      <c r="A27" s="40">
        <v>3</v>
      </c>
      <c r="B27" s="43" t="s">
        <v>62</v>
      </c>
      <c r="C27" s="41">
        <v>8938529045924</v>
      </c>
      <c r="D27" s="41">
        <v>203632</v>
      </c>
      <c r="E27" s="40" t="s">
        <v>65</v>
      </c>
      <c r="F27" s="40">
        <v>1</v>
      </c>
      <c r="G27" s="75"/>
    </row>
    <row r="28" spans="1:7" ht="30" customHeight="1" x14ac:dyDescent="0.25">
      <c r="A28" s="40"/>
      <c r="B28" s="45" t="s">
        <v>80</v>
      </c>
      <c r="C28" s="41"/>
      <c r="D28" s="41"/>
      <c r="E28" s="40"/>
      <c r="F28" s="40"/>
      <c r="G28" s="73" t="s">
        <v>81</v>
      </c>
    </row>
    <row r="29" spans="1:7" ht="30" customHeight="1" x14ac:dyDescent="0.25">
      <c r="A29" s="40">
        <v>1</v>
      </c>
      <c r="B29" s="43" t="s">
        <v>64</v>
      </c>
      <c r="C29" s="41"/>
      <c r="D29" s="41">
        <v>203631</v>
      </c>
      <c r="E29" s="40" t="s">
        <v>65</v>
      </c>
      <c r="F29" s="40">
        <v>3</v>
      </c>
      <c r="G29" s="74"/>
    </row>
    <row r="30" spans="1:7" ht="30" customHeight="1" x14ac:dyDescent="0.25">
      <c r="A30" s="40">
        <v>2</v>
      </c>
      <c r="B30" s="43" t="s">
        <v>62</v>
      </c>
      <c r="C30" s="41">
        <v>8938529045924</v>
      </c>
      <c r="D30" s="41">
        <v>203632</v>
      </c>
      <c r="E30" s="40" t="s">
        <v>65</v>
      </c>
      <c r="F30" s="40">
        <v>6</v>
      </c>
      <c r="G30" s="74"/>
    </row>
    <row r="31" spans="1:7" ht="30" customHeight="1" x14ac:dyDescent="0.25">
      <c r="A31" s="40">
        <v>3</v>
      </c>
      <c r="B31" s="43" t="s">
        <v>61</v>
      </c>
      <c r="C31" s="41">
        <v>8938529045856</v>
      </c>
      <c r="D31" s="41">
        <v>203630</v>
      </c>
      <c r="E31" s="40" t="s">
        <v>65</v>
      </c>
      <c r="F31" s="40">
        <v>2</v>
      </c>
      <c r="G31" s="75"/>
    </row>
    <row r="32" spans="1:7" ht="30" customHeight="1" x14ac:dyDescent="0.25">
      <c r="A32" s="40"/>
      <c r="B32" s="45" t="s">
        <v>74</v>
      </c>
      <c r="C32" s="41"/>
      <c r="D32" s="41"/>
      <c r="E32" s="40"/>
      <c r="F32" s="40"/>
      <c r="G32" s="73" t="s">
        <v>82</v>
      </c>
    </row>
    <row r="33" spans="1:7" ht="30" customHeight="1" x14ac:dyDescent="0.25">
      <c r="A33" s="40">
        <v>1</v>
      </c>
      <c r="B33" s="43" t="s">
        <v>60</v>
      </c>
      <c r="C33" s="31">
        <v>8938529045627</v>
      </c>
      <c r="D33" s="41">
        <v>236665</v>
      </c>
      <c r="E33" s="40" t="s">
        <v>65</v>
      </c>
      <c r="F33" s="40">
        <v>2</v>
      </c>
      <c r="G33" s="74"/>
    </row>
    <row r="34" spans="1:7" ht="30" customHeight="1" x14ac:dyDescent="0.25">
      <c r="A34" s="40">
        <v>2</v>
      </c>
      <c r="B34" s="43" t="s">
        <v>61</v>
      </c>
      <c r="C34" s="41">
        <v>8938529045856</v>
      </c>
      <c r="D34" s="41">
        <v>203630</v>
      </c>
      <c r="E34" s="40" t="s">
        <v>65</v>
      </c>
      <c r="F34" s="40">
        <v>3</v>
      </c>
      <c r="G34" s="75"/>
    </row>
    <row r="35" spans="1:7" ht="30" customHeight="1" x14ac:dyDescent="0.25">
      <c r="A35" s="40">
        <v>1</v>
      </c>
      <c r="B35" s="43" t="s">
        <v>62</v>
      </c>
      <c r="C35" s="41">
        <v>8938529045924</v>
      </c>
      <c r="D35" s="41">
        <v>203632</v>
      </c>
      <c r="E35" s="40" t="s">
        <v>65</v>
      </c>
      <c r="F35" s="40">
        <v>2</v>
      </c>
      <c r="G35" s="73" t="s">
        <v>75</v>
      </c>
    </row>
    <row r="36" spans="1:7" ht="30" customHeight="1" x14ac:dyDescent="0.25">
      <c r="A36" s="40">
        <v>2</v>
      </c>
      <c r="B36" s="43" t="s">
        <v>60</v>
      </c>
      <c r="C36" s="41">
        <v>8938529045627</v>
      </c>
      <c r="D36" s="41">
        <v>236665</v>
      </c>
      <c r="E36" s="40" t="s">
        <v>65</v>
      </c>
      <c r="F36" s="40">
        <v>1</v>
      </c>
      <c r="G36" s="75"/>
    </row>
    <row r="37" spans="1:7" ht="30" customHeight="1" x14ac:dyDescent="0.25">
      <c r="A37" s="40"/>
      <c r="B37" s="45" t="s">
        <v>83</v>
      </c>
      <c r="C37" s="41"/>
      <c r="D37" s="41"/>
      <c r="E37" s="40"/>
      <c r="F37" s="40"/>
      <c r="G37" s="73" t="s">
        <v>84</v>
      </c>
    </row>
    <row r="38" spans="1:7" ht="30" customHeight="1" x14ac:dyDescent="0.25">
      <c r="A38" s="40">
        <v>1</v>
      </c>
      <c r="B38" s="43" t="s">
        <v>60</v>
      </c>
      <c r="C38" s="41"/>
      <c r="D38" s="41">
        <v>236665</v>
      </c>
      <c r="E38" s="40" t="s">
        <v>65</v>
      </c>
      <c r="F38" s="40">
        <v>1</v>
      </c>
      <c r="G38" s="74"/>
    </row>
    <row r="39" spans="1:7" ht="30" customHeight="1" x14ac:dyDescent="0.25">
      <c r="A39" s="40">
        <v>2</v>
      </c>
      <c r="B39" s="43" t="s">
        <v>62</v>
      </c>
      <c r="C39" s="41"/>
      <c r="D39" s="41">
        <v>203632</v>
      </c>
      <c r="E39" s="40" t="s">
        <v>65</v>
      </c>
      <c r="F39" s="40">
        <v>2</v>
      </c>
      <c r="G39" s="74"/>
    </row>
    <row r="40" spans="1:7" ht="30" customHeight="1" x14ac:dyDescent="0.25">
      <c r="A40" s="40">
        <v>3</v>
      </c>
      <c r="B40" s="43" t="s">
        <v>61</v>
      </c>
      <c r="C40" s="41"/>
      <c r="D40" s="41">
        <v>203630</v>
      </c>
      <c r="E40" s="40" t="s">
        <v>65</v>
      </c>
      <c r="F40" s="40">
        <v>5</v>
      </c>
      <c r="G40" s="75"/>
    </row>
    <row r="41" spans="1:7" ht="30" customHeight="1" x14ac:dyDescent="0.25">
      <c r="A41" s="40"/>
      <c r="B41" s="45" t="s">
        <v>85</v>
      </c>
      <c r="C41" s="41"/>
      <c r="D41" s="41"/>
      <c r="E41" s="40"/>
      <c r="F41" s="40"/>
      <c r="G41" s="73" t="s">
        <v>86</v>
      </c>
    </row>
    <row r="42" spans="1:7" ht="30" customHeight="1" x14ac:dyDescent="0.25">
      <c r="A42" s="40">
        <v>1</v>
      </c>
      <c r="B42" s="43" t="s">
        <v>63</v>
      </c>
      <c r="C42" s="41">
        <v>8938529045030</v>
      </c>
      <c r="D42" s="41">
        <v>261126</v>
      </c>
      <c r="E42" s="40" t="s">
        <v>65</v>
      </c>
      <c r="F42" s="40">
        <v>1</v>
      </c>
      <c r="G42" s="74"/>
    </row>
    <row r="43" spans="1:7" ht="30" customHeight="1" x14ac:dyDescent="0.25">
      <c r="A43" s="40">
        <v>2</v>
      </c>
      <c r="B43" s="43" t="s">
        <v>66</v>
      </c>
      <c r="C43" s="41">
        <v>8938529045238</v>
      </c>
      <c r="D43" s="41">
        <v>203634</v>
      </c>
      <c r="E43" s="40" t="s">
        <v>65</v>
      </c>
      <c r="F43" s="40">
        <v>1</v>
      </c>
      <c r="G43" s="74"/>
    </row>
    <row r="44" spans="1:7" ht="30" customHeight="1" x14ac:dyDescent="0.25">
      <c r="A44" s="40">
        <v>3</v>
      </c>
      <c r="B44" s="43" t="s">
        <v>60</v>
      </c>
      <c r="C44" s="31">
        <v>8938529045627</v>
      </c>
      <c r="D44" s="41">
        <v>236665</v>
      </c>
      <c r="E44" s="40" t="s">
        <v>65</v>
      </c>
      <c r="F44" s="40">
        <v>2</v>
      </c>
      <c r="G44" s="74"/>
    </row>
    <row r="45" spans="1:7" ht="30" customHeight="1" x14ac:dyDescent="0.25">
      <c r="A45" s="40">
        <v>4</v>
      </c>
      <c r="B45" s="43" t="s">
        <v>64</v>
      </c>
      <c r="C45" s="31">
        <v>8938529045634</v>
      </c>
      <c r="D45" s="41">
        <v>203631</v>
      </c>
      <c r="E45" s="40" t="s">
        <v>65</v>
      </c>
      <c r="F45" s="40">
        <v>2</v>
      </c>
      <c r="G45" s="74"/>
    </row>
    <row r="46" spans="1:7" ht="30" customHeight="1" x14ac:dyDescent="0.25">
      <c r="A46" s="40">
        <v>5</v>
      </c>
      <c r="B46" s="43" t="s">
        <v>62</v>
      </c>
      <c r="C46" s="31">
        <v>8938529045924</v>
      </c>
      <c r="D46" s="41">
        <v>203632</v>
      </c>
      <c r="E46" s="40" t="s">
        <v>65</v>
      </c>
      <c r="F46" s="40">
        <v>2</v>
      </c>
      <c r="G46" s="75"/>
    </row>
    <row r="47" spans="1:7" ht="30" customHeight="1" x14ac:dyDescent="0.25">
      <c r="A47" s="40"/>
      <c r="B47" s="45" t="s">
        <v>73</v>
      </c>
      <c r="C47" s="31"/>
      <c r="D47" s="41"/>
      <c r="E47" s="40"/>
      <c r="F47" s="40"/>
      <c r="G47" s="73" t="s">
        <v>87</v>
      </c>
    </row>
    <row r="48" spans="1:7" ht="30" customHeight="1" x14ac:dyDescent="0.25">
      <c r="A48" s="40">
        <v>1</v>
      </c>
      <c r="B48" s="43" t="s">
        <v>61</v>
      </c>
      <c r="C48" s="41"/>
      <c r="D48" s="41">
        <v>203630</v>
      </c>
      <c r="E48" s="40" t="s">
        <v>65</v>
      </c>
      <c r="F48" s="40">
        <v>5</v>
      </c>
      <c r="G48" s="74"/>
    </row>
    <row r="49" spans="1:7" ht="30" customHeight="1" x14ac:dyDescent="0.25">
      <c r="A49" s="40">
        <v>2</v>
      </c>
      <c r="B49" s="43" t="s">
        <v>60</v>
      </c>
      <c r="C49" s="41"/>
      <c r="D49" s="41">
        <v>236665</v>
      </c>
      <c r="E49" s="40" t="s">
        <v>65</v>
      </c>
      <c r="F49" s="40">
        <v>2</v>
      </c>
      <c r="G49" s="74"/>
    </row>
    <row r="50" spans="1:7" ht="30" customHeight="1" x14ac:dyDescent="0.25">
      <c r="A50" s="40">
        <v>3</v>
      </c>
      <c r="B50" s="43" t="s">
        <v>63</v>
      </c>
      <c r="C50" s="41"/>
      <c r="D50" s="41">
        <v>261126</v>
      </c>
      <c r="E50" s="40" t="s">
        <v>65</v>
      </c>
      <c r="F50" s="40">
        <v>3</v>
      </c>
      <c r="G50" s="75"/>
    </row>
    <row r="51" spans="1:7" ht="30" customHeight="1" x14ac:dyDescent="0.25">
      <c r="A51" s="40"/>
      <c r="B51" s="45" t="s">
        <v>88</v>
      </c>
      <c r="C51" s="41"/>
      <c r="D51" s="41"/>
      <c r="E51" s="40"/>
      <c r="F51" s="40"/>
      <c r="G51" s="73" t="s">
        <v>89</v>
      </c>
    </row>
    <row r="52" spans="1:7" ht="30" customHeight="1" x14ac:dyDescent="0.25">
      <c r="A52" s="40">
        <v>1</v>
      </c>
      <c r="B52" s="43" t="s">
        <v>68</v>
      </c>
      <c r="C52" s="31"/>
      <c r="D52" s="41">
        <v>261127</v>
      </c>
      <c r="E52" s="40" t="s">
        <v>65</v>
      </c>
      <c r="F52" s="40">
        <v>4</v>
      </c>
      <c r="G52" s="75"/>
    </row>
    <row r="53" spans="1:7" ht="30" customHeight="1" x14ac:dyDescent="0.25">
      <c r="A53" s="40">
        <v>1</v>
      </c>
      <c r="B53" s="43" t="s">
        <v>62</v>
      </c>
      <c r="C53" s="31"/>
      <c r="D53" s="41">
        <v>203632</v>
      </c>
      <c r="E53" s="40" t="s">
        <v>65</v>
      </c>
      <c r="F53" s="40">
        <v>2</v>
      </c>
      <c r="G53" s="72" t="s">
        <v>136</v>
      </c>
    </row>
    <row r="54" spans="1:7" ht="30" customHeight="1" x14ac:dyDescent="0.25">
      <c r="A54" s="40"/>
      <c r="B54" s="45" t="s">
        <v>90</v>
      </c>
      <c r="C54" s="41"/>
      <c r="D54" s="41"/>
      <c r="E54" s="40"/>
      <c r="F54" s="40"/>
      <c r="G54" s="73" t="s">
        <v>91</v>
      </c>
    </row>
    <row r="55" spans="1:7" ht="30" customHeight="1" x14ac:dyDescent="0.25">
      <c r="A55" s="40">
        <v>1</v>
      </c>
      <c r="B55" s="43" t="s">
        <v>62</v>
      </c>
      <c r="C55" s="31">
        <v>8938529045924</v>
      </c>
      <c r="D55" s="41">
        <v>203632</v>
      </c>
      <c r="E55" s="40" t="s">
        <v>65</v>
      </c>
      <c r="F55" s="40">
        <v>3</v>
      </c>
      <c r="G55" s="75"/>
    </row>
    <row r="56" spans="1:7" ht="30" customHeight="1" x14ac:dyDescent="0.25">
      <c r="A56" s="26"/>
      <c r="B56" s="45" t="s">
        <v>92</v>
      </c>
      <c r="C56" s="31"/>
      <c r="D56" s="26"/>
      <c r="E56" s="26"/>
      <c r="F56" s="26"/>
      <c r="G56" s="73" t="s">
        <v>93</v>
      </c>
    </row>
    <row r="57" spans="1:7" ht="30" customHeight="1" x14ac:dyDescent="0.25">
      <c r="A57" s="26">
        <v>1</v>
      </c>
      <c r="B57" s="43" t="s">
        <v>62</v>
      </c>
      <c r="C57" s="31">
        <v>8938529045924</v>
      </c>
      <c r="D57" s="26">
        <v>203632</v>
      </c>
      <c r="E57" s="26" t="s">
        <v>65</v>
      </c>
      <c r="F57" s="26">
        <v>3</v>
      </c>
      <c r="G57" s="74"/>
    </row>
    <row r="58" spans="1:7" ht="30" customHeight="1" x14ac:dyDescent="0.25">
      <c r="A58" s="26">
        <v>2</v>
      </c>
      <c r="B58" s="43" t="s">
        <v>61</v>
      </c>
      <c r="C58" s="41"/>
      <c r="D58" s="26">
        <v>203630</v>
      </c>
      <c r="E58" s="26" t="s">
        <v>65</v>
      </c>
      <c r="F58" s="26">
        <v>2</v>
      </c>
      <c r="G58" s="75"/>
    </row>
    <row r="59" spans="1:7" ht="30" customHeight="1" x14ac:dyDescent="0.25">
      <c r="A59" s="26"/>
      <c r="B59" s="45" t="s">
        <v>94</v>
      </c>
      <c r="C59" s="31"/>
      <c r="D59" s="26"/>
      <c r="E59" s="26"/>
      <c r="F59" s="26"/>
      <c r="G59" s="73" t="s">
        <v>95</v>
      </c>
    </row>
    <row r="60" spans="1:7" ht="30" customHeight="1" x14ac:dyDescent="0.25">
      <c r="A60" s="26">
        <v>1</v>
      </c>
      <c r="B60" s="43" t="s">
        <v>60</v>
      </c>
      <c r="C60" s="41">
        <v>8938529045627</v>
      </c>
      <c r="D60" s="26">
        <v>236665</v>
      </c>
      <c r="E60" s="26" t="s">
        <v>65</v>
      </c>
      <c r="F60" s="26">
        <v>4</v>
      </c>
      <c r="G60" s="74"/>
    </row>
    <row r="61" spans="1:7" ht="30" customHeight="1" x14ac:dyDescent="0.25">
      <c r="A61" s="26">
        <v>2</v>
      </c>
      <c r="B61" s="43" t="s">
        <v>64</v>
      </c>
      <c r="C61" s="31">
        <v>8938529045634</v>
      </c>
      <c r="D61" s="26">
        <v>203631</v>
      </c>
      <c r="E61" s="26" t="s">
        <v>65</v>
      </c>
      <c r="F61" s="26">
        <v>1</v>
      </c>
      <c r="G61" s="74"/>
    </row>
    <row r="62" spans="1:7" ht="30" customHeight="1" x14ac:dyDescent="0.25">
      <c r="A62" s="26">
        <v>3</v>
      </c>
      <c r="B62" s="43" t="s">
        <v>68</v>
      </c>
      <c r="C62" s="41">
        <v>8938529045047</v>
      </c>
      <c r="D62" s="26">
        <v>261127</v>
      </c>
      <c r="E62" s="26" t="s">
        <v>65</v>
      </c>
      <c r="F62" s="26">
        <v>2</v>
      </c>
      <c r="G62" s="74"/>
    </row>
    <row r="63" spans="1:7" ht="30" customHeight="1" x14ac:dyDescent="0.25">
      <c r="A63" s="26">
        <v>4</v>
      </c>
      <c r="B63" s="43" t="s">
        <v>61</v>
      </c>
      <c r="C63" s="31">
        <v>8938529045856</v>
      </c>
      <c r="D63" s="26">
        <v>203630</v>
      </c>
      <c r="E63" s="26" t="s">
        <v>65</v>
      </c>
      <c r="F63" s="26">
        <v>1</v>
      </c>
      <c r="G63" s="74"/>
    </row>
    <row r="64" spans="1:7" ht="30" customHeight="1" x14ac:dyDescent="0.25">
      <c r="A64" s="26">
        <v>5</v>
      </c>
      <c r="B64" s="43" t="s">
        <v>63</v>
      </c>
      <c r="C64" s="31">
        <v>8938529045030</v>
      </c>
      <c r="D64" s="26">
        <v>261126</v>
      </c>
      <c r="E64" s="26" t="s">
        <v>65</v>
      </c>
      <c r="F64" s="26">
        <v>2</v>
      </c>
      <c r="G64" s="75"/>
    </row>
    <row r="65" spans="1:7" ht="30" customHeight="1" x14ac:dyDescent="0.25">
      <c r="A65" s="26"/>
      <c r="B65" s="68" t="s">
        <v>96</v>
      </c>
      <c r="C65" s="31"/>
      <c r="D65" s="26"/>
      <c r="E65" s="26"/>
      <c r="F65" s="26"/>
      <c r="G65" s="73" t="s">
        <v>97</v>
      </c>
    </row>
    <row r="66" spans="1:7" ht="30" customHeight="1" x14ac:dyDescent="0.25">
      <c r="A66" s="26">
        <v>1</v>
      </c>
      <c r="B66" s="43" t="s">
        <v>68</v>
      </c>
      <c r="C66" s="31">
        <v>8938529045047</v>
      </c>
      <c r="D66" s="26">
        <v>261127</v>
      </c>
      <c r="E66" s="26" t="s">
        <v>65</v>
      </c>
      <c r="F66" s="26">
        <v>3</v>
      </c>
      <c r="G66" s="75"/>
    </row>
    <row r="67" spans="1:7" ht="30" customHeight="1" x14ac:dyDescent="0.25">
      <c r="A67" s="26">
        <v>1</v>
      </c>
      <c r="B67" s="43" t="s">
        <v>62</v>
      </c>
      <c r="C67" s="31">
        <v>8938529045924</v>
      </c>
      <c r="D67" s="26">
        <v>203632</v>
      </c>
      <c r="E67" s="26" t="s">
        <v>65</v>
      </c>
      <c r="F67" s="26">
        <v>2</v>
      </c>
      <c r="G67" s="73" t="s">
        <v>133</v>
      </c>
    </row>
    <row r="68" spans="1:7" ht="30" customHeight="1" x14ac:dyDescent="0.25">
      <c r="A68" s="26">
        <v>2</v>
      </c>
      <c r="B68" s="43" t="s">
        <v>66</v>
      </c>
      <c r="C68" s="31">
        <v>8938529045238</v>
      </c>
      <c r="D68" s="26">
        <v>203634</v>
      </c>
      <c r="E68" s="26" t="s">
        <v>65</v>
      </c>
      <c r="F68" s="26">
        <v>1</v>
      </c>
      <c r="G68" s="75"/>
    </row>
    <row r="69" spans="1:7" ht="30" customHeight="1" x14ac:dyDescent="0.25">
      <c r="A69" s="26"/>
      <c r="B69" s="69" t="s">
        <v>98</v>
      </c>
      <c r="C69" s="41"/>
      <c r="D69" s="26"/>
      <c r="E69" s="26"/>
      <c r="F69" s="26"/>
      <c r="G69" s="84" t="s">
        <v>99</v>
      </c>
    </row>
    <row r="70" spans="1:7" ht="30" customHeight="1" x14ac:dyDescent="0.25">
      <c r="A70" s="26">
        <v>1</v>
      </c>
      <c r="B70" s="43" t="s">
        <v>60</v>
      </c>
      <c r="C70" s="31">
        <v>8938529045627</v>
      </c>
      <c r="D70" s="26">
        <v>236665</v>
      </c>
      <c r="E70" s="26" t="s">
        <v>65</v>
      </c>
      <c r="F70" s="26">
        <v>1</v>
      </c>
      <c r="G70" s="85"/>
    </row>
    <row r="71" spans="1:7" ht="30" customHeight="1" x14ac:dyDescent="0.25">
      <c r="A71" s="26">
        <v>2</v>
      </c>
      <c r="B71" s="43" t="s">
        <v>63</v>
      </c>
      <c r="C71" s="41">
        <v>8938529045030</v>
      </c>
      <c r="D71" s="26">
        <v>261126</v>
      </c>
      <c r="E71" s="26" t="s">
        <v>65</v>
      </c>
      <c r="F71" s="26">
        <v>3</v>
      </c>
      <c r="G71" s="86"/>
    </row>
    <row r="72" spans="1:7" ht="30" customHeight="1" x14ac:dyDescent="0.25">
      <c r="A72" s="26"/>
      <c r="B72" s="69" t="s">
        <v>100</v>
      </c>
      <c r="C72" s="41"/>
      <c r="D72" s="26"/>
      <c r="E72" s="26"/>
      <c r="F72" s="26"/>
      <c r="G72" s="84" t="s">
        <v>101</v>
      </c>
    </row>
    <row r="73" spans="1:7" ht="30" customHeight="1" x14ac:dyDescent="0.25">
      <c r="A73" s="26">
        <v>1</v>
      </c>
      <c r="B73" s="43" t="s">
        <v>62</v>
      </c>
      <c r="C73" s="31">
        <v>8938529045924</v>
      </c>
      <c r="D73" s="26">
        <v>203632</v>
      </c>
      <c r="E73" s="26" t="s">
        <v>65</v>
      </c>
      <c r="F73" s="26">
        <v>2</v>
      </c>
      <c r="G73" s="86"/>
    </row>
    <row r="74" spans="1:7" ht="30" customHeight="1" x14ac:dyDescent="0.25">
      <c r="A74" s="26"/>
      <c r="B74" s="69" t="s">
        <v>102</v>
      </c>
      <c r="C74" s="31"/>
      <c r="D74" s="26"/>
      <c r="E74" s="26"/>
      <c r="F74" s="26"/>
      <c r="G74" s="84" t="s">
        <v>103</v>
      </c>
    </row>
    <row r="75" spans="1:7" ht="30" customHeight="1" x14ac:dyDescent="0.25">
      <c r="A75" s="26">
        <v>1</v>
      </c>
      <c r="B75" s="43" t="s">
        <v>68</v>
      </c>
      <c r="C75" s="31">
        <v>8938529045047</v>
      </c>
      <c r="D75" s="26">
        <v>261127</v>
      </c>
      <c r="E75" s="26" t="s">
        <v>65</v>
      </c>
      <c r="F75" s="26">
        <v>2</v>
      </c>
      <c r="G75" s="85"/>
    </row>
    <row r="76" spans="1:7" ht="30" customHeight="1" x14ac:dyDescent="0.25">
      <c r="A76" s="26">
        <v>2</v>
      </c>
      <c r="B76" s="43" t="s">
        <v>62</v>
      </c>
      <c r="C76" s="31">
        <v>8938529045924</v>
      </c>
      <c r="D76" s="26">
        <v>203632</v>
      </c>
      <c r="E76" s="26" t="s">
        <v>65</v>
      </c>
      <c r="F76" s="26">
        <v>2</v>
      </c>
      <c r="G76" s="85"/>
    </row>
    <row r="77" spans="1:7" ht="30" customHeight="1" x14ac:dyDescent="0.25">
      <c r="A77" s="26">
        <v>3</v>
      </c>
      <c r="B77" s="43" t="s">
        <v>64</v>
      </c>
      <c r="C77" s="41">
        <v>8938529045634</v>
      </c>
      <c r="D77" s="26">
        <v>203631</v>
      </c>
      <c r="E77" s="26" t="s">
        <v>65</v>
      </c>
      <c r="F77" s="26">
        <v>2</v>
      </c>
      <c r="G77" s="85"/>
    </row>
    <row r="78" spans="1:7" ht="30" customHeight="1" x14ac:dyDescent="0.25">
      <c r="A78" s="26">
        <v>4</v>
      </c>
      <c r="B78" s="43" t="s">
        <v>61</v>
      </c>
      <c r="C78" s="31">
        <v>8938529045856</v>
      </c>
      <c r="D78" s="26">
        <v>203630</v>
      </c>
      <c r="E78" s="26" t="s">
        <v>65</v>
      </c>
      <c r="F78" s="26">
        <v>1</v>
      </c>
      <c r="G78" s="86"/>
    </row>
    <row r="79" spans="1:7" ht="30" customHeight="1" x14ac:dyDescent="0.25">
      <c r="A79" s="26"/>
      <c r="B79" s="42" t="s">
        <v>104</v>
      </c>
      <c r="C79" s="31"/>
      <c r="D79" s="26"/>
      <c r="E79" s="26"/>
      <c r="F79" s="26"/>
      <c r="G79" s="76" t="s">
        <v>105</v>
      </c>
    </row>
    <row r="80" spans="1:7" ht="30" customHeight="1" x14ac:dyDescent="0.25">
      <c r="A80" s="26">
        <v>1</v>
      </c>
      <c r="B80" s="43" t="s">
        <v>62</v>
      </c>
      <c r="C80" s="31">
        <v>8938529045924</v>
      </c>
      <c r="D80" s="26">
        <v>203632</v>
      </c>
      <c r="E80" s="26" t="s">
        <v>65</v>
      </c>
      <c r="F80" s="26">
        <v>2</v>
      </c>
      <c r="G80" s="78"/>
    </row>
    <row r="81" spans="1:7" ht="30" customHeight="1" x14ac:dyDescent="0.25">
      <c r="A81" s="26"/>
      <c r="B81" s="42" t="s">
        <v>106</v>
      </c>
      <c r="C81" s="31"/>
      <c r="D81" s="26"/>
      <c r="E81" s="26"/>
      <c r="F81" s="26"/>
      <c r="G81" s="76" t="s">
        <v>107</v>
      </c>
    </row>
    <row r="82" spans="1:7" ht="30" customHeight="1" x14ac:dyDescent="0.25">
      <c r="A82" s="26">
        <v>1</v>
      </c>
      <c r="B82" s="43" t="s">
        <v>62</v>
      </c>
      <c r="C82" s="41">
        <v>8938529045924</v>
      </c>
      <c r="D82" s="26">
        <v>203632</v>
      </c>
      <c r="E82" s="26" t="s">
        <v>65</v>
      </c>
      <c r="F82" s="26">
        <v>1</v>
      </c>
      <c r="G82" s="77"/>
    </row>
    <row r="83" spans="1:7" ht="30" customHeight="1" x14ac:dyDescent="0.25">
      <c r="A83" s="26">
        <v>2</v>
      </c>
      <c r="B83" s="43" t="s">
        <v>63</v>
      </c>
      <c r="C83" s="31">
        <v>8938529045030</v>
      </c>
      <c r="D83" s="26">
        <v>261126</v>
      </c>
      <c r="E83" s="26" t="s">
        <v>65</v>
      </c>
      <c r="F83" s="26">
        <v>1</v>
      </c>
      <c r="G83" s="78"/>
    </row>
    <row r="84" spans="1:7" ht="30" customHeight="1" x14ac:dyDescent="0.25">
      <c r="A84" s="26"/>
      <c r="B84" s="42" t="s">
        <v>108</v>
      </c>
      <c r="C84" s="31"/>
      <c r="D84" s="26"/>
      <c r="E84" s="26"/>
      <c r="F84" s="26"/>
      <c r="G84" s="76" t="s">
        <v>109</v>
      </c>
    </row>
    <row r="85" spans="1:7" ht="30" customHeight="1" x14ac:dyDescent="0.25">
      <c r="A85" s="26">
        <v>1</v>
      </c>
      <c r="B85" s="43" t="s">
        <v>62</v>
      </c>
      <c r="C85" s="41">
        <v>8938529045924</v>
      </c>
      <c r="D85" s="26">
        <v>203632</v>
      </c>
      <c r="E85" s="26" t="s">
        <v>65</v>
      </c>
      <c r="F85" s="26">
        <v>4</v>
      </c>
      <c r="G85" s="78"/>
    </row>
    <row r="86" spans="1:7" ht="30" customHeight="1" x14ac:dyDescent="0.25">
      <c r="A86" s="26"/>
      <c r="B86" s="68" t="s">
        <v>110</v>
      </c>
      <c r="C86" s="41"/>
      <c r="D86" s="26"/>
      <c r="E86" s="26"/>
      <c r="F86" s="26"/>
      <c r="G86" s="73" t="s">
        <v>111</v>
      </c>
    </row>
    <row r="87" spans="1:7" ht="30" customHeight="1" x14ac:dyDescent="0.25">
      <c r="A87" s="26">
        <v>1</v>
      </c>
      <c r="B87" s="43" t="s">
        <v>62</v>
      </c>
      <c r="C87" s="41">
        <v>8938529045924</v>
      </c>
      <c r="D87" s="26">
        <v>203632</v>
      </c>
      <c r="E87" s="26" t="s">
        <v>65</v>
      </c>
      <c r="F87" s="26">
        <v>2</v>
      </c>
      <c r="G87" s="74"/>
    </row>
    <row r="88" spans="1:7" ht="30" customHeight="1" x14ac:dyDescent="0.25">
      <c r="A88" s="26">
        <v>2</v>
      </c>
      <c r="B88" s="43" t="s">
        <v>60</v>
      </c>
      <c r="C88" s="41">
        <v>8938529045627</v>
      </c>
      <c r="D88" s="26">
        <v>236665</v>
      </c>
      <c r="E88" s="26" t="s">
        <v>65</v>
      </c>
      <c r="F88" s="26">
        <v>1</v>
      </c>
      <c r="G88" s="75"/>
    </row>
    <row r="89" spans="1:7" ht="30" customHeight="1" x14ac:dyDescent="0.25">
      <c r="A89" s="26"/>
      <c r="B89" s="68" t="s">
        <v>112</v>
      </c>
      <c r="C89" s="41"/>
      <c r="D89" s="26"/>
      <c r="E89" s="26"/>
      <c r="F89" s="26"/>
      <c r="G89" s="73" t="s">
        <v>113</v>
      </c>
    </row>
    <row r="90" spans="1:7" ht="30" customHeight="1" x14ac:dyDescent="0.25">
      <c r="A90" s="26">
        <v>1</v>
      </c>
      <c r="B90" s="43" t="s">
        <v>64</v>
      </c>
      <c r="C90" s="41">
        <v>8938529045634</v>
      </c>
      <c r="D90" s="26">
        <v>203631</v>
      </c>
      <c r="E90" s="26" t="s">
        <v>65</v>
      </c>
      <c r="F90" s="26">
        <v>3</v>
      </c>
      <c r="G90" s="74"/>
    </row>
    <row r="91" spans="1:7" ht="30" customHeight="1" x14ac:dyDescent="0.25">
      <c r="A91" s="26">
        <v>2</v>
      </c>
      <c r="B91" s="43" t="s">
        <v>60</v>
      </c>
      <c r="C91" s="41">
        <v>8938529045627</v>
      </c>
      <c r="D91" s="26">
        <v>236665</v>
      </c>
      <c r="E91" s="26" t="s">
        <v>65</v>
      </c>
      <c r="F91" s="26">
        <v>3</v>
      </c>
      <c r="G91" s="74"/>
    </row>
    <row r="92" spans="1:7" ht="30" customHeight="1" x14ac:dyDescent="0.25">
      <c r="A92" s="26">
        <v>3</v>
      </c>
      <c r="B92" s="43" t="s">
        <v>63</v>
      </c>
      <c r="C92" s="41">
        <v>8938529045030</v>
      </c>
      <c r="D92" s="26">
        <v>261126</v>
      </c>
      <c r="E92" s="26" t="s">
        <v>65</v>
      </c>
      <c r="F92" s="26">
        <v>2</v>
      </c>
      <c r="G92" s="74"/>
    </row>
    <row r="93" spans="1:7" ht="30" customHeight="1" x14ac:dyDescent="0.25">
      <c r="A93" s="26">
        <v>4</v>
      </c>
      <c r="B93" s="43" t="s">
        <v>62</v>
      </c>
      <c r="C93" s="41">
        <v>8938529045924</v>
      </c>
      <c r="D93" s="26">
        <v>203632</v>
      </c>
      <c r="E93" s="26" t="s">
        <v>65</v>
      </c>
      <c r="F93" s="26">
        <v>2</v>
      </c>
      <c r="G93" s="74"/>
    </row>
    <row r="94" spans="1:7" ht="30" customHeight="1" x14ac:dyDescent="0.25">
      <c r="A94" s="26">
        <v>5</v>
      </c>
      <c r="B94" s="43" t="s">
        <v>61</v>
      </c>
      <c r="C94" s="41">
        <v>8938529045856</v>
      </c>
      <c r="D94" s="26">
        <v>203630</v>
      </c>
      <c r="E94" s="26" t="s">
        <v>65</v>
      </c>
      <c r="F94" s="26">
        <v>1</v>
      </c>
      <c r="G94" s="75"/>
    </row>
    <row r="95" spans="1:7" ht="30" customHeight="1" x14ac:dyDescent="0.25">
      <c r="A95" s="26"/>
      <c r="B95" s="68" t="s">
        <v>114</v>
      </c>
      <c r="C95" s="41"/>
      <c r="D95" s="26"/>
      <c r="E95" s="26"/>
      <c r="F95" s="26"/>
      <c r="G95" s="73" t="s">
        <v>115</v>
      </c>
    </row>
    <row r="96" spans="1:7" ht="30" customHeight="1" x14ac:dyDescent="0.25">
      <c r="A96" s="26">
        <v>1</v>
      </c>
      <c r="B96" s="43" t="s">
        <v>64</v>
      </c>
      <c r="C96" s="41">
        <v>8938529045634</v>
      </c>
      <c r="D96" s="26">
        <v>203631</v>
      </c>
      <c r="E96" s="26" t="s">
        <v>65</v>
      </c>
      <c r="F96" s="26">
        <v>2</v>
      </c>
      <c r="G96" s="74"/>
    </row>
    <row r="97" spans="1:7" ht="30" customHeight="1" x14ac:dyDescent="0.25">
      <c r="A97" s="26">
        <v>2</v>
      </c>
      <c r="B97" s="43" t="s">
        <v>63</v>
      </c>
      <c r="C97" s="41">
        <v>8938529045030</v>
      </c>
      <c r="D97" s="26">
        <v>261126</v>
      </c>
      <c r="E97" s="26" t="s">
        <v>65</v>
      </c>
      <c r="F97" s="26">
        <v>1</v>
      </c>
      <c r="G97" s="74"/>
    </row>
    <row r="98" spans="1:7" ht="30" customHeight="1" x14ac:dyDescent="0.25">
      <c r="A98" s="26">
        <v>3</v>
      </c>
      <c r="B98" s="43" t="s">
        <v>66</v>
      </c>
      <c r="C98" s="41">
        <v>8938529045238</v>
      </c>
      <c r="D98" s="26">
        <v>203634</v>
      </c>
      <c r="E98" s="26" t="s">
        <v>65</v>
      </c>
      <c r="F98" s="26">
        <v>1</v>
      </c>
      <c r="G98" s="75"/>
    </row>
    <row r="99" spans="1:7" ht="30" customHeight="1" x14ac:dyDescent="0.25">
      <c r="A99" s="26"/>
      <c r="B99" s="68" t="s">
        <v>116</v>
      </c>
      <c r="C99" s="41"/>
      <c r="D99" s="26"/>
      <c r="E99" s="26"/>
      <c r="F99" s="26"/>
      <c r="G99" s="73" t="s">
        <v>117</v>
      </c>
    </row>
    <row r="100" spans="1:7" ht="30" customHeight="1" x14ac:dyDescent="0.25">
      <c r="A100" s="26">
        <v>1</v>
      </c>
      <c r="B100" s="43" t="s">
        <v>66</v>
      </c>
      <c r="C100" s="41">
        <v>8938529045238</v>
      </c>
      <c r="D100" s="26">
        <v>203634</v>
      </c>
      <c r="E100" s="26" t="s">
        <v>65</v>
      </c>
      <c r="F100" s="26">
        <v>2</v>
      </c>
      <c r="G100" s="74"/>
    </row>
    <row r="101" spans="1:7" ht="30" customHeight="1" x14ac:dyDescent="0.25">
      <c r="A101" s="26">
        <v>2</v>
      </c>
      <c r="B101" s="43" t="s">
        <v>62</v>
      </c>
      <c r="C101" s="41">
        <v>8938529045924</v>
      </c>
      <c r="D101" s="26">
        <v>203632</v>
      </c>
      <c r="E101" s="26" t="s">
        <v>65</v>
      </c>
      <c r="F101" s="26">
        <v>2</v>
      </c>
      <c r="G101" s="75"/>
    </row>
    <row r="102" spans="1:7" ht="30" customHeight="1" x14ac:dyDescent="0.25">
      <c r="A102" s="26"/>
      <c r="B102" s="68" t="s">
        <v>118</v>
      </c>
      <c r="C102" s="41"/>
      <c r="D102" s="26"/>
      <c r="E102" s="26"/>
      <c r="F102" s="26"/>
      <c r="G102" s="73" t="s">
        <v>119</v>
      </c>
    </row>
    <row r="103" spans="1:7" ht="30" customHeight="1" x14ac:dyDescent="0.25">
      <c r="A103" s="26">
        <v>1</v>
      </c>
      <c r="B103" s="43" t="s">
        <v>62</v>
      </c>
      <c r="C103" s="41"/>
      <c r="D103" s="26">
        <v>203632</v>
      </c>
      <c r="E103" s="26" t="s">
        <v>65</v>
      </c>
      <c r="F103" s="26">
        <v>1</v>
      </c>
      <c r="G103" s="75"/>
    </row>
    <row r="104" spans="1:7" ht="30" customHeight="1" x14ac:dyDescent="0.25">
      <c r="A104" s="26"/>
      <c r="B104" s="68" t="s">
        <v>120</v>
      </c>
      <c r="C104" s="41"/>
      <c r="D104" s="26"/>
      <c r="E104" s="26"/>
      <c r="F104" s="26"/>
      <c r="G104" s="73" t="s">
        <v>121</v>
      </c>
    </row>
    <row r="105" spans="1:7" ht="30" customHeight="1" x14ac:dyDescent="0.25">
      <c r="A105" s="26">
        <v>1</v>
      </c>
      <c r="B105" s="43" t="s">
        <v>60</v>
      </c>
      <c r="C105" s="41">
        <v>8938529045627</v>
      </c>
      <c r="D105" s="26">
        <v>236665</v>
      </c>
      <c r="E105" s="26" t="s">
        <v>65</v>
      </c>
      <c r="F105" s="26">
        <v>2</v>
      </c>
      <c r="G105" s="74"/>
    </row>
    <row r="106" spans="1:7" ht="30" customHeight="1" x14ac:dyDescent="0.25">
      <c r="A106" s="26">
        <v>2</v>
      </c>
      <c r="B106" s="43" t="s">
        <v>62</v>
      </c>
      <c r="C106" s="41">
        <v>8938529045924</v>
      </c>
      <c r="D106" s="26">
        <v>203632</v>
      </c>
      <c r="E106" s="26" t="s">
        <v>65</v>
      </c>
      <c r="F106" s="26">
        <v>1</v>
      </c>
      <c r="G106" s="74"/>
    </row>
    <row r="107" spans="1:7" ht="30" customHeight="1" x14ac:dyDescent="0.25">
      <c r="A107" s="26">
        <v>3</v>
      </c>
      <c r="B107" s="43" t="s">
        <v>61</v>
      </c>
      <c r="C107" s="41">
        <v>8938529045856</v>
      </c>
      <c r="D107" s="26">
        <v>203630</v>
      </c>
      <c r="E107" s="26" t="s">
        <v>65</v>
      </c>
      <c r="F107" s="26">
        <v>1</v>
      </c>
      <c r="G107" s="75"/>
    </row>
    <row r="108" spans="1:7" ht="30" customHeight="1" x14ac:dyDescent="0.25">
      <c r="A108" s="26"/>
      <c r="B108" s="68" t="s">
        <v>122</v>
      </c>
      <c r="C108" s="41"/>
      <c r="D108" s="26"/>
      <c r="E108" s="26"/>
      <c r="F108" s="26"/>
      <c r="G108" s="73" t="s">
        <v>123</v>
      </c>
    </row>
    <row r="109" spans="1:7" ht="30" customHeight="1" x14ac:dyDescent="0.25">
      <c r="A109" s="26">
        <v>1</v>
      </c>
      <c r="B109" s="43" t="s">
        <v>62</v>
      </c>
      <c r="C109" s="41">
        <v>8938529045924</v>
      </c>
      <c r="D109" s="26">
        <v>203632</v>
      </c>
      <c r="E109" s="26" t="s">
        <v>65</v>
      </c>
      <c r="F109" s="26">
        <v>2</v>
      </c>
      <c r="G109" s="74"/>
    </row>
    <row r="110" spans="1:7" ht="30" customHeight="1" x14ac:dyDescent="0.25">
      <c r="A110" s="26">
        <v>2</v>
      </c>
      <c r="B110" s="43" t="s">
        <v>60</v>
      </c>
      <c r="C110" s="41">
        <v>8938529045627</v>
      </c>
      <c r="D110" s="26">
        <v>236665</v>
      </c>
      <c r="E110" s="26" t="s">
        <v>65</v>
      </c>
      <c r="F110" s="26">
        <v>2</v>
      </c>
      <c r="G110" s="75"/>
    </row>
    <row r="111" spans="1:7" ht="30" customHeight="1" x14ac:dyDescent="0.25">
      <c r="A111" s="26"/>
      <c r="B111" s="68" t="s">
        <v>124</v>
      </c>
      <c r="C111" s="41"/>
      <c r="D111" s="26"/>
      <c r="E111" s="26"/>
      <c r="F111" s="26"/>
      <c r="G111" s="73" t="s">
        <v>125</v>
      </c>
    </row>
    <row r="112" spans="1:7" ht="30" customHeight="1" x14ac:dyDescent="0.25">
      <c r="A112" s="26">
        <v>1</v>
      </c>
      <c r="B112" s="43" t="s">
        <v>61</v>
      </c>
      <c r="C112" s="41"/>
      <c r="D112" s="26">
        <v>203630</v>
      </c>
      <c r="E112" s="26" t="s">
        <v>65</v>
      </c>
      <c r="F112" s="26">
        <v>1</v>
      </c>
      <c r="G112" s="74"/>
    </row>
    <row r="113" spans="1:7" ht="30" customHeight="1" x14ac:dyDescent="0.25">
      <c r="A113" s="26">
        <v>2</v>
      </c>
      <c r="B113" s="43" t="s">
        <v>66</v>
      </c>
      <c r="C113" s="41"/>
      <c r="D113" s="26">
        <v>203634</v>
      </c>
      <c r="E113" s="26" t="s">
        <v>65</v>
      </c>
      <c r="F113" s="26">
        <v>2</v>
      </c>
      <c r="G113" s="74"/>
    </row>
    <row r="114" spans="1:7" ht="30" customHeight="1" x14ac:dyDescent="0.25">
      <c r="A114" s="26">
        <v>3</v>
      </c>
      <c r="B114" s="43" t="s">
        <v>60</v>
      </c>
      <c r="C114" s="41"/>
      <c r="D114" s="26">
        <v>236665</v>
      </c>
      <c r="E114" s="26" t="s">
        <v>65</v>
      </c>
      <c r="F114" s="26">
        <v>1</v>
      </c>
      <c r="G114" s="75"/>
    </row>
    <row r="115" spans="1:7" ht="30" customHeight="1" x14ac:dyDescent="0.25">
      <c r="A115" s="26"/>
      <c r="B115" s="68" t="s">
        <v>126</v>
      </c>
      <c r="C115" s="41"/>
      <c r="D115" s="26"/>
      <c r="E115" s="26"/>
      <c r="F115" s="26"/>
      <c r="G115" s="73" t="s">
        <v>127</v>
      </c>
    </row>
    <row r="116" spans="1:7" ht="30" customHeight="1" x14ac:dyDescent="0.25">
      <c r="A116" s="26">
        <v>1</v>
      </c>
      <c r="B116" s="43" t="s">
        <v>62</v>
      </c>
      <c r="C116" s="41">
        <v>8938529045924</v>
      </c>
      <c r="D116" s="26">
        <v>203632</v>
      </c>
      <c r="E116" s="26" t="s">
        <v>65</v>
      </c>
      <c r="F116" s="26">
        <v>1</v>
      </c>
      <c r="G116" s="75"/>
    </row>
    <row r="117" spans="1:7" ht="30" customHeight="1" x14ac:dyDescent="0.25">
      <c r="A117" s="70"/>
      <c r="B117" s="68" t="s">
        <v>128</v>
      </c>
      <c r="C117" s="71"/>
      <c r="D117" s="70"/>
      <c r="E117" s="70"/>
      <c r="F117" s="70"/>
      <c r="G117" s="88" t="s">
        <v>129</v>
      </c>
    </row>
    <row r="118" spans="1:7" ht="30" customHeight="1" x14ac:dyDescent="0.25">
      <c r="A118" s="26">
        <v>1</v>
      </c>
      <c r="B118" s="43" t="s">
        <v>64</v>
      </c>
      <c r="C118" s="41"/>
      <c r="D118" s="26">
        <v>203631</v>
      </c>
      <c r="E118" s="26" t="s">
        <v>65</v>
      </c>
      <c r="F118" s="26">
        <v>1</v>
      </c>
      <c r="G118" s="89"/>
    </row>
    <row r="119" spans="1:7" ht="30" customHeight="1" x14ac:dyDescent="0.25">
      <c r="A119" s="26">
        <v>2</v>
      </c>
      <c r="B119" s="43" t="s">
        <v>60</v>
      </c>
      <c r="C119" s="41"/>
      <c r="D119" s="26">
        <v>236665</v>
      </c>
      <c r="E119" s="26" t="s">
        <v>65</v>
      </c>
      <c r="F119" s="26">
        <v>4</v>
      </c>
      <c r="G119" s="90"/>
    </row>
    <row r="120" spans="1:7" ht="30" customHeight="1" x14ac:dyDescent="0.25">
      <c r="A120" s="26"/>
      <c r="B120" s="69" t="s">
        <v>143</v>
      </c>
      <c r="C120" s="41"/>
      <c r="D120" s="26"/>
      <c r="E120" s="26"/>
      <c r="F120" s="26"/>
      <c r="G120" s="87" t="s">
        <v>130</v>
      </c>
    </row>
    <row r="121" spans="1:7" ht="30" customHeight="1" x14ac:dyDescent="0.25">
      <c r="A121" s="26">
        <v>1</v>
      </c>
      <c r="B121" s="43" t="s">
        <v>60</v>
      </c>
      <c r="C121" s="41">
        <v>8938529045627</v>
      </c>
      <c r="D121" s="26">
        <v>236665</v>
      </c>
      <c r="E121" s="26" t="s">
        <v>65</v>
      </c>
      <c r="F121" s="26">
        <v>2</v>
      </c>
      <c r="G121" s="87"/>
    </row>
    <row r="122" spans="1:7" ht="30" customHeight="1" x14ac:dyDescent="0.25">
      <c r="A122" s="26">
        <v>2</v>
      </c>
      <c r="B122" s="43" t="s">
        <v>62</v>
      </c>
      <c r="C122" s="41">
        <v>8938529045924</v>
      </c>
      <c r="D122" s="26">
        <v>203632</v>
      </c>
      <c r="E122" s="26" t="s">
        <v>65</v>
      </c>
      <c r="F122" s="26">
        <v>3</v>
      </c>
      <c r="G122" s="87"/>
    </row>
    <row r="123" spans="1:7" ht="30" customHeight="1" x14ac:dyDescent="0.25">
      <c r="A123" s="26"/>
      <c r="B123" s="68" t="s">
        <v>131</v>
      </c>
      <c r="C123" s="41"/>
      <c r="D123" s="26"/>
      <c r="E123" s="26"/>
      <c r="F123" s="26"/>
      <c r="G123" s="87" t="s">
        <v>132</v>
      </c>
    </row>
    <row r="124" spans="1:7" ht="30" customHeight="1" x14ac:dyDescent="0.25">
      <c r="A124" s="26">
        <v>1</v>
      </c>
      <c r="B124" s="43" t="s">
        <v>62</v>
      </c>
      <c r="C124" s="41">
        <v>8938529045924</v>
      </c>
      <c r="D124" s="26">
        <v>203632</v>
      </c>
      <c r="E124" s="26" t="s">
        <v>65</v>
      </c>
      <c r="F124" s="26">
        <v>6</v>
      </c>
      <c r="G124" s="87"/>
    </row>
    <row r="125" spans="1:7" ht="30" customHeight="1" x14ac:dyDescent="0.25">
      <c r="A125" s="26"/>
      <c r="B125" s="68" t="s">
        <v>134</v>
      </c>
      <c r="C125" s="41"/>
      <c r="D125" s="26"/>
      <c r="E125" s="26"/>
      <c r="F125" s="26"/>
      <c r="G125" s="73" t="s">
        <v>135</v>
      </c>
    </row>
    <row r="126" spans="1:7" ht="30" customHeight="1" x14ac:dyDescent="0.25">
      <c r="A126" s="26">
        <v>1</v>
      </c>
      <c r="B126" s="43" t="s">
        <v>63</v>
      </c>
      <c r="C126" s="41"/>
      <c r="D126" s="26">
        <v>261126</v>
      </c>
      <c r="E126" s="26" t="s">
        <v>65</v>
      </c>
      <c r="F126" s="26">
        <v>1</v>
      </c>
      <c r="G126" s="74"/>
    </row>
    <row r="127" spans="1:7" ht="30" customHeight="1" x14ac:dyDescent="0.25">
      <c r="A127" s="26">
        <v>2</v>
      </c>
      <c r="B127" s="43" t="s">
        <v>62</v>
      </c>
      <c r="C127" s="41"/>
      <c r="D127" s="26">
        <v>203632</v>
      </c>
      <c r="E127" s="26" t="s">
        <v>65</v>
      </c>
      <c r="F127" s="26">
        <v>3</v>
      </c>
      <c r="G127" s="75"/>
    </row>
    <row r="128" spans="1:7" ht="30" customHeight="1" x14ac:dyDescent="0.25">
      <c r="A128" s="26"/>
      <c r="B128" s="68" t="s">
        <v>137</v>
      </c>
      <c r="C128" s="41"/>
      <c r="D128" s="26"/>
      <c r="E128" s="26"/>
      <c r="F128" s="26"/>
      <c r="G128" s="73" t="s">
        <v>138</v>
      </c>
    </row>
    <row r="129" spans="1:7" ht="30" customHeight="1" x14ac:dyDescent="0.25">
      <c r="A129" s="26">
        <v>1</v>
      </c>
      <c r="B129" s="43" t="s">
        <v>60</v>
      </c>
      <c r="C129" s="41">
        <v>8938529045627</v>
      </c>
      <c r="D129" s="26">
        <v>236665</v>
      </c>
      <c r="E129" s="26" t="s">
        <v>65</v>
      </c>
      <c r="F129" s="26">
        <v>2</v>
      </c>
      <c r="G129" s="74"/>
    </row>
    <row r="130" spans="1:7" ht="30" customHeight="1" x14ac:dyDescent="0.25">
      <c r="A130" s="26">
        <v>2</v>
      </c>
      <c r="B130" s="43" t="s">
        <v>62</v>
      </c>
      <c r="C130" s="41">
        <v>8938529045924</v>
      </c>
      <c r="D130" s="26">
        <v>203632</v>
      </c>
      <c r="E130" s="26" t="s">
        <v>65</v>
      </c>
      <c r="F130" s="26">
        <v>1</v>
      </c>
      <c r="G130" s="75"/>
    </row>
    <row r="131" spans="1:7" ht="30" customHeight="1" x14ac:dyDescent="0.25">
      <c r="A131" s="26"/>
      <c r="B131" s="68" t="s">
        <v>139</v>
      </c>
      <c r="C131" s="41"/>
      <c r="D131" s="26"/>
      <c r="E131" s="26"/>
      <c r="F131" s="26"/>
      <c r="G131" s="73" t="s">
        <v>140</v>
      </c>
    </row>
    <row r="132" spans="1:7" ht="30" customHeight="1" x14ac:dyDescent="0.25">
      <c r="A132" s="26">
        <v>1</v>
      </c>
      <c r="B132" s="43" t="s">
        <v>62</v>
      </c>
      <c r="C132" s="31">
        <v>8938529045924</v>
      </c>
      <c r="D132" s="26">
        <v>203632</v>
      </c>
      <c r="E132" s="26" t="s">
        <v>65</v>
      </c>
      <c r="F132" s="26">
        <v>2</v>
      </c>
      <c r="G132" s="74"/>
    </row>
    <row r="133" spans="1:7" ht="30" customHeight="1" x14ac:dyDescent="0.25">
      <c r="A133" s="26">
        <v>2</v>
      </c>
      <c r="B133" s="43" t="s">
        <v>63</v>
      </c>
      <c r="C133" s="31">
        <v>8938529045030</v>
      </c>
      <c r="D133" s="26">
        <v>261126</v>
      </c>
      <c r="E133" s="26" t="s">
        <v>65</v>
      </c>
      <c r="F133" s="26">
        <v>4</v>
      </c>
      <c r="G133" s="75"/>
    </row>
    <row r="134" spans="1:7" ht="30" customHeight="1" x14ac:dyDescent="0.25">
      <c r="A134" s="26"/>
      <c r="B134" s="68" t="s">
        <v>144</v>
      </c>
      <c r="C134" s="31"/>
      <c r="D134" s="26"/>
      <c r="E134" s="26"/>
      <c r="F134" s="26"/>
      <c r="G134" s="73" t="s">
        <v>145</v>
      </c>
    </row>
    <row r="135" spans="1:7" ht="30" customHeight="1" x14ac:dyDescent="0.25">
      <c r="A135" s="26">
        <v>1</v>
      </c>
      <c r="B135" s="43" t="s">
        <v>63</v>
      </c>
      <c r="C135" s="31">
        <v>8938529045030</v>
      </c>
      <c r="D135" s="26">
        <v>261126</v>
      </c>
      <c r="E135" s="26" t="s">
        <v>65</v>
      </c>
      <c r="F135" s="26">
        <v>1</v>
      </c>
      <c r="G135" s="74"/>
    </row>
    <row r="136" spans="1:7" ht="30" customHeight="1" x14ac:dyDescent="0.25">
      <c r="A136" s="26">
        <v>2</v>
      </c>
      <c r="B136" s="43" t="s">
        <v>60</v>
      </c>
      <c r="C136" s="31">
        <v>8938529045627</v>
      </c>
      <c r="D136" s="26">
        <v>236665</v>
      </c>
      <c r="E136" s="26" t="s">
        <v>65</v>
      </c>
      <c r="F136" s="26">
        <v>2</v>
      </c>
      <c r="G136" s="75"/>
    </row>
    <row r="137" spans="1:7" ht="25.5" customHeight="1" x14ac:dyDescent="0.25">
      <c r="A137" s="46"/>
      <c r="B137" s="47" t="s">
        <v>42</v>
      </c>
      <c r="C137" s="48"/>
      <c r="D137" s="46"/>
      <c r="E137" s="46"/>
      <c r="F137" s="48">
        <f>SUM(F20:F136)</f>
        <v>180</v>
      </c>
      <c r="G137" s="49"/>
    </row>
  </sheetData>
  <autoFilter ref="A19:G137">
    <filterColumn colId="1" showButton="0"/>
  </autoFilter>
  <mergeCells count="39">
    <mergeCell ref="G128:G130"/>
    <mergeCell ref="G131:G133"/>
    <mergeCell ref="G134:G136"/>
    <mergeCell ref="G111:G114"/>
    <mergeCell ref="G115:G116"/>
    <mergeCell ref="G117:G119"/>
    <mergeCell ref="G120:G122"/>
    <mergeCell ref="G123:G124"/>
    <mergeCell ref="G125:G127"/>
    <mergeCell ref="G89:G94"/>
    <mergeCell ref="G95:G98"/>
    <mergeCell ref="G99:G101"/>
    <mergeCell ref="G102:G103"/>
    <mergeCell ref="G104:G107"/>
    <mergeCell ref="G108:G110"/>
    <mergeCell ref="G72:G73"/>
    <mergeCell ref="G74:G78"/>
    <mergeCell ref="G79:G80"/>
    <mergeCell ref="G81:G83"/>
    <mergeCell ref="G84:G85"/>
    <mergeCell ref="G86:G88"/>
    <mergeCell ref="G54:G55"/>
    <mergeCell ref="G56:G58"/>
    <mergeCell ref="G59:G64"/>
    <mergeCell ref="G65:G66"/>
    <mergeCell ref="G67:G68"/>
    <mergeCell ref="G69:G71"/>
    <mergeCell ref="G32:G34"/>
    <mergeCell ref="G35:G36"/>
    <mergeCell ref="G37:G40"/>
    <mergeCell ref="G41:G46"/>
    <mergeCell ref="G47:G50"/>
    <mergeCell ref="G51:G52"/>
    <mergeCell ref="A6:G6"/>
    <mergeCell ref="F17:F18"/>
    <mergeCell ref="G17:G18"/>
    <mergeCell ref="G20:G23"/>
    <mergeCell ref="G24:G27"/>
    <mergeCell ref="G28: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37"/>
  <sheetViews>
    <sheetView tabSelected="1" topLeftCell="A55" workbookViewId="0">
      <selection activeCell="G59" sqref="G59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6.140625" style="3" bestFit="1" customWidth="1"/>
    <col min="6" max="6" width="11.28515625" style="3" customWidth="1"/>
    <col min="7" max="7" width="19.85546875" style="20" customWidth="1"/>
    <col min="8" max="9" width="10.28515625" style="3" bestFit="1" customWidth="1"/>
    <col min="10" max="11" width="9.140625" style="3"/>
    <col min="12" max="12" width="10.7109375" style="113" bestFit="1" customWidth="1"/>
    <col min="13" max="13" width="35.42578125" style="3" bestFit="1" customWidth="1"/>
    <col min="14" max="16384" width="9.140625" style="3"/>
  </cols>
  <sheetData>
    <row r="1" spans="1:7" x14ac:dyDescent="0.25">
      <c r="G1" s="20" t="s">
        <v>130</v>
      </c>
    </row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9" t="s">
        <v>4</v>
      </c>
      <c r="B6" s="79"/>
      <c r="C6" s="79"/>
      <c r="D6" s="79"/>
      <c r="E6" s="79"/>
      <c r="F6" s="79"/>
      <c r="G6" s="79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146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15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2" t="s">
        <v>50</v>
      </c>
      <c r="G17" s="80" t="s">
        <v>20</v>
      </c>
    </row>
    <row r="18" spans="1:15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3"/>
      <c r="G18" s="81"/>
    </row>
    <row r="19" spans="1:15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 t="s">
        <v>148</v>
      </c>
      <c r="G19" s="29" t="s">
        <v>149</v>
      </c>
      <c r="H19" s="3" t="s">
        <v>156</v>
      </c>
      <c r="I19" s="3" t="s">
        <v>150</v>
      </c>
      <c r="J19" s="3" t="s">
        <v>152</v>
      </c>
      <c r="K19" s="3" t="s">
        <v>151</v>
      </c>
      <c r="L19" s="113" t="s">
        <v>153</v>
      </c>
      <c r="M19" s="3" t="s">
        <v>153</v>
      </c>
      <c r="N19" s="3" t="s">
        <v>154</v>
      </c>
      <c r="O19" s="3" t="s">
        <v>155</v>
      </c>
    </row>
    <row r="20" spans="1:15" ht="30" customHeight="1" x14ac:dyDescent="0.25">
      <c r="A20" s="40"/>
      <c r="B20" s="42" t="s">
        <v>76</v>
      </c>
      <c r="C20" s="41"/>
      <c r="D20" s="41"/>
      <c r="E20" s="40"/>
      <c r="F20" s="40"/>
      <c r="G20" s="100" t="s">
        <v>77</v>
      </c>
      <c r="H20" s="3" t="str">
        <f>+G20</f>
        <v>I-02281193</v>
      </c>
      <c r="I20" s="3" t="str">
        <f>+G20</f>
        <v>I-02281193</v>
      </c>
      <c r="J20" s="3" t="str">
        <f>+VLOOKUP(I20,[1]Tra_lai_hang_ban!$D:$E,2,0)</f>
        <v>satra0170</v>
      </c>
      <c r="K20" s="3" t="s">
        <v>157</v>
      </c>
      <c r="L20" s="3"/>
    </row>
    <row r="21" spans="1:15" ht="30" customHeight="1" x14ac:dyDescent="0.25">
      <c r="A21" s="40">
        <v>1</v>
      </c>
      <c r="B21" s="43" t="s">
        <v>63</v>
      </c>
      <c r="C21" s="41">
        <v>8938529045030</v>
      </c>
      <c r="D21" s="41">
        <v>261126</v>
      </c>
      <c r="E21" s="40" t="s">
        <v>65</v>
      </c>
      <c r="F21" s="40">
        <v>2</v>
      </c>
      <c r="G21" s="101"/>
      <c r="I21" s="3" t="str">
        <f>+I20</f>
        <v>I-02281193</v>
      </c>
      <c r="J21" s="3" t="str">
        <f>+VLOOKUP(I21,[1]Tra_lai_hang_ban!$D:$E,2,0)</f>
        <v>satra0170</v>
      </c>
      <c r="K21" s="3" t="s">
        <v>157</v>
      </c>
      <c r="L21" s="3"/>
    </row>
    <row r="22" spans="1:15" ht="30" customHeight="1" x14ac:dyDescent="0.25">
      <c r="A22" s="40">
        <v>2</v>
      </c>
      <c r="B22" s="43" t="s">
        <v>61</v>
      </c>
      <c r="C22" s="31">
        <v>8938529045856</v>
      </c>
      <c r="D22" s="41">
        <v>203630</v>
      </c>
      <c r="E22" s="40" t="s">
        <v>65</v>
      </c>
      <c r="F22" s="40">
        <v>4</v>
      </c>
      <c r="G22" s="101"/>
      <c r="I22" s="3" t="str">
        <f>+I21</f>
        <v>I-02281193</v>
      </c>
      <c r="J22" s="3" t="str">
        <f>+VLOOKUP(I22,[1]Tra_lai_hang_ban!$D:$E,2,0)</f>
        <v>satra0170</v>
      </c>
      <c r="K22" s="3" t="s">
        <v>157</v>
      </c>
      <c r="L22" s="3"/>
    </row>
    <row r="23" spans="1:15" ht="30" customHeight="1" x14ac:dyDescent="0.25">
      <c r="A23" s="40">
        <v>3</v>
      </c>
      <c r="B23" s="43" t="s">
        <v>64</v>
      </c>
      <c r="C23" s="41">
        <v>8938529045634</v>
      </c>
      <c r="D23" s="41">
        <v>203631</v>
      </c>
      <c r="E23" s="40" t="s">
        <v>65</v>
      </c>
      <c r="F23" s="40">
        <v>3</v>
      </c>
      <c r="G23" s="102"/>
      <c r="I23" s="3" t="str">
        <f t="shared" ref="I23" si="0">+I22</f>
        <v>I-02281193</v>
      </c>
      <c r="J23" s="3" t="str">
        <f>+VLOOKUP(I23,[1]Tra_lai_hang_ban!$D:$E,2,0)</f>
        <v>satra0170</v>
      </c>
      <c r="K23" s="3" t="s">
        <v>157</v>
      </c>
      <c r="L23" s="3"/>
    </row>
    <row r="24" spans="1:15" ht="30" customHeight="1" x14ac:dyDescent="0.25">
      <c r="A24" s="40"/>
      <c r="B24" s="42" t="s">
        <v>78</v>
      </c>
      <c r="C24" s="41"/>
      <c r="D24" s="41"/>
      <c r="E24" s="40"/>
      <c r="F24" s="40"/>
      <c r="G24" s="100" t="s">
        <v>79</v>
      </c>
      <c r="H24" s="3" t="str">
        <f>+G24</f>
        <v>I-02281283</v>
      </c>
      <c r="I24" s="3" t="str">
        <f>+G24</f>
        <v>I-02281283</v>
      </c>
      <c r="J24" s="3" t="str">
        <f>+VLOOKUP(I24,[2]Nhap__xuat_kho!E$1:I$106,5,0)</f>
        <v>satra0124</v>
      </c>
      <c r="L24" s="3"/>
    </row>
    <row r="25" spans="1:15" ht="30" customHeight="1" x14ac:dyDescent="0.25">
      <c r="A25" s="40">
        <v>1</v>
      </c>
      <c r="B25" s="43" t="s">
        <v>60</v>
      </c>
      <c r="C25" s="41">
        <v>8938529045627</v>
      </c>
      <c r="D25" s="41">
        <v>236665</v>
      </c>
      <c r="E25" s="40" t="s">
        <v>65</v>
      </c>
      <c r="F25" s="40">
        <v>3</v>
      </c>
      <c r="G25" s="101"/>
      <c r="I25" s="3" t="str">
        <f t="shared" ref="I25:J42" si="1">+I24</f>
        <v>I-02281283</v>
      </c>
      <c r="J25" s="3" t="str">
        <f t="shared" si="1"/>
        <v>satra0124</v>
      </c>
      <c r="L25" s="113">
        <f>+VLOOKUP(I25,[2]Nhap__xuat_kho!$A:$C,3,0)</f>
        <v>45888</v>
      </c>
      <c r="M25" s="3" t="str">
        <f>+"Hàng trả - phiếu "&amp;I25&amp;" - "&amp;J25</f>
        <v>Hàng trả - phiếu I-02281283 - satra0124</v>
      </c>
      <c r="N25" s="3" t="s">
        <v>163</v>
      </c>
      <c r="O25" s="3">
        <f>+VLOOKUP(B25,'TONG HOP'!$B$18:$J$24,9,0)</f>
        <v>55595</v>
      </c>
    </row>
    <row r="26" spans="1:15" ht="30" customHeight="1" x14ac:dyDescent="0.25">
      <c r="A26" s="40">
        <v>2</v>
      </c>
      <c r="B26" s="43" t="s">
        <v>63</v>
      </c>
      <c r="C26" s="41">
        <v>8938529045030</v>
      </c>
      <c r="D26" s="41">
        <v>261126</v>
      </c>
      <c r="E26" s="40" t="s">
        <v>65</v>
      </c>
      <c r="F26" s="40">
        <v>3</v>
      </c>
      <c r="G26" s="101"/>
      <c r="I26" s="3" t="str">
        <f t="shared" si="1"/>
        <v>I-02281283</v>
      </c>
      <c r="J26" s="3" t="str">
        <f t="shared" si="1"/>
        <v>satra0124</v>
      </c>
      <c r="L26" s="113">
        <f>+VLOOKUP(I26,[2]Nhap__xuat_kho!$A:$C,3,0)</f>
        <v>45888</v>
      </c>
      <c r="M26" s="3" t="str">
        <f t="shared" ref="M26:M27" si="2">+"Hàng trả - phiếu "&amp;I26&amp;" - "&amp;J26</f>
        <v>Hàng trả - phiếu I-02281283 - satra0124</v>
      </c>
      <c r="N26" s="3" t="s">
        <v>161</v>
      </c>
      <c r="O26" s="3">
        <f>+VLOOKUP(B26,'TONG HOP'!$B$18:$J$24,9,0)</f>
        <v>50182</v>
      </c>
    </row>
    <row r="27" spans="1:15" ht="30" customHeight="1" x14ac:dyDescent="0.25">
      <c r="A27" s="40">
        <v>3</v>
      </c>
      <c r="B27" s="43" t="s">
        <v>62</v>
      </c>
      <c r="C27" s="41">
        <v>8938529045924</v>
      </c>
      <c r="D27" s="41">
        <v>203632</v>
      </c>
      <c r="E27" s="40" t="s">
        <v>65</v>
      </c>
      <c r="F27" s="40">
        <v>1</v>
      </c>
      <c r="G27" s="102"/>
      <c r="I27" s="3" t="str">
        <f t="shared" si="1"/>
        <v>I-02281283</v>
      </c>
      <c r="J27" s="3" t="str">
        <f t="shared" si="1"/>
        <v>satra0124</v>
      </c>
      <c r="L27" s="113">
        <f>+VLOOKUP(I27,[2]Nhap__xuat_kho!$A:$C,3,0)</f>
        <v>45888</v>
      </c>
      <c r="M27" s="3" t="str">
        <f t="shared" si="2"/>
        <v>Hàng trả - phiếu I-02281283 - satra0124</v>
      </c>
      <c r="N27" s="3" t="s">
        <v>160</v>
      </c>
      <c r="O27" s="3">
        <f>+VLOOKUP(B27,'TONG HOP'!$B$18:$J$24,9,0)</f>
        <v>111058</v>
      </c>
    </row>
    <row r="28" spans="1:15" ht="30" customHeight="1" x14ac:dyDescent="0.25">
      <c r="A28" s="40"/>
      <c r="B28" s="45" t="s">
        <v>80</v>
      </c>
      <c r="C28" s="41"/>
      <c r="D28" s="41"/>
      <c r="E28" s="40"/>
      <c r="F28" s="40"/>
      <c r="G28" s="100" t="s">
        <v>81</v>
      </c>
      <c r="H28" s="3" t="str">
        <f>+G28</f>
        <v>I-02281253</v>
      </c>
      <c r="I28" s="3" t="str">
        <f>+G28</f>
        <v>I-02281253</v>
      </c>
      <c r="J28" s="3" t="str">
        <f>+VLOOKUP(I28,[2]Nhap__xuat_kho!E$1:I$106,5,0)</f>
        <v>satra0060</v>
      </c>
      <c r="L28" s="3"/>
    </row>
    <row r="29" spans="1:15" ht="30" customHeight="1" x14ac:dyDescent="0.25">
      <c r="A29" s="40">
        <v>1</v>
      </c>
      <c r="B29" s="43" t="s">
        <v>64</v>
      </c>
      <c r="C29" s="41"/>
      <c r="D29" s="41">
        <v>203631</v>
      </c>
      <c r="E29" s="40" t="s">
        <v>65</v>
      </c>
      <c r="F29" s="40">
        <v>3</v>
      </c>
      <c r="G29" s="101"/>
      <c r="I29" s="3" t="str">
        <f t="shared" ref="I29:I31" si="3">+I28</f>
        <v>I-02281253</v>
      </c>
      <c r="J29" s="3" t="str">
        <f t="shared" si="1"/>
        <v>satra0060</v>
      </c>
      <c r="L29" s="113">
        <f>+VLOOKUP(I29,[2]Nhap__xuat_kho!$A:$C,3,0)</f>
        <v>45888</v>
      </c>
      <c r="M29" s="3" t="str">
        <f t="shared" ref="M29:M31" si="4">+"Hàng trả - phiếu "&amp;I29&amp;" - "&amp;J29</f>
        <v>Hàng trả - phiếu I-02281253 - satra0060</v>
      </c>
      <c r="N29" s="3" t="s">
        <v>164</v>
      </c>
      <c r="O29" s="3">
        <f>+VLOOKUP(B29,'TONG HOP'!$B$18:$J$24,9,0)</f>
        <v>107205</v>
      </c>
    </row>
    <row r="30" spans="1:15" ht="30" customHeight="1" x14ac:dyDescent="0.25">
      <c r="A30" s="40">
        <v>2</v>
      </c>
      <c r="B30" s="43" t="s">
        <v>62</v>
      </c>
      <c r="C30" s="41">
        <v>8938529045924</v>
      </c>
      <c r="D30" s="41">
        <v>203632</v>
      </c>
      <c r="E30" s="40" t="s">
        <v>65</v>
      </c>
      <c r="F30" s="40">
        <v>6</v>
      </c>
      <c r="G30" s="101"/>
      <c r="I30" s="3" t="str">
        <f t="shared" si="3"/>
        <v>I-02281253</v>
      </c>
      <c r="J30" s="3" t="str">
        <f t="shared" si="1"/>
        <v>satra0060</v>
      </c>
      <c r="L30" s="113">
        <f>+VLOOKUP(I30,[2]Nhap__xuat_kho!$A:$C,3,0)</f>
        <v>45888</v>
      </c>
      <c r="M30" s="3" t="str">
        <f t="shared" si="4"/>
        <v>Hàng trả - phiếu I-02281253 - satra0060</v>
      </c>
      <c r="N30" s="3" t="s">
        <v>160</v>
      </c>
      <c r="O30" s="3">
        <f>+VLOOKUP(B30,'TONG HOP'!$B$18:$J$24,9,0)</f>
        <v>111058</v>
      </c>
    </row>
    <row r="31" spans="1:15" ht="30" customHeight="1" x14ac:dyDescent="0.25">
      <c r="A31" s="40">
        <v>3</v>
      </c>
      <c r="B31" s="43" t="s">
        <v>61</v>
      </c>
      <c r="C31" s="41">
        <v>8938529045856</v>
      </c>
      <c r="D31" s="41">
        <v>203630</v>
      </c>
      <c r="E31" s="40" t="s">
        <v>65</v>
      </c>
      <c r="F31" s="40">
        <v>2</v>
      </c>
      <c r="G31" s="102"/>
      <c r="I31" s="3" t="str">
        <f t="shared" si="3"/>
        <v>I-02281253</v>
      </c>
      <c r="J31" s="3" t="str">
        <f t="shared" si="1"/>
        <v>satra0060</v>
      </c>
      <c r="L31" s="113">
        <f>+VLOOKUP(I31,[2]Nhap__xuat_kho!$A:$C,3,0)</f>
        <v>45888</v>
      </c>
      <c r="M31" s="3" t="str">
        <f t="shared" si="4"/>
        <v>Hàng trả - phiếu I-02281253 - satra0060</v>
      </c>
      <c r="N31" s="3" t="s">
        <v>158</v>
      </c>
      <c r="O31" s="3">
        <f>+VLOOKUP(B31,'TONG HOP'!$B$18:$J$24,9,0)</f>
        <v>73431</v>
      </c>
    </row>
    <row r="32" spans="1:15" ht="30" customHeight="1" x14ac:dyDescent="0.25">
      <c r="A32" s="40"/>
      <c r="B32" s="45" t="s">
        <v>74</v>
      </c>
      <c r="C32" s="41"/>
      <c r="D32" s="41"/>
      <c r="E32" s="40"/>
      <c r="F32" s="40"/>
      <c r="G32" s="100" t="s">
        <v>82</v>
      </c>
      <c r="H32" s="3" t="str">
        <f>+G32</f>
        <v>I-02280984</v>
      </c>
      <c r="I32" s="3" t="str">
        <f>+G32</f>
        <v>I-02280984</v>
      </c>
      <c r="J32" s="3" t="str">
        <f>+VLOOKUP(I32,[2]Nhap__xuat_kho!E$1:I$106,5,0)</f>
        <v>satra0210</v>
      </c>
      <c r="L32" s="3"/>
    </row>
    <row r="33" spans="1:15" ht="30" customHeight="1" x14ac:dyDescent="0.25">
      <c r="A33" s="40">
        <v>1</v>
      </c>
      <c r="B33" s="43" t="s">
        <v>60</v>
      </c>
      <c r="C33" s="31">
        <v>8938529045627</v>
      </c>
      <c r="D33" s="41">
        <v>236665</v>
      </c>
      <c r="E33" s="40" t="s">
        <v>65</v>
      </c>
      <c r="F33" s="40">
        <v>2</v>
      </c>
      <c r="G33" s="101"/>
      <c r="I33" s="3" t="str">
        <f t="shared" ref="I33:I34" si="5">+I32</f>
        <v>I-02280984</v>
      </c>
      <c r="J33" s="3" t="str">
        <f t="shared" si="1"/>
        <v>satra0210</v>
      </c>
      <c r="L33" s="113">
        <f>+VLOOKUP(I33,[2]Nhap__xuat_kho!$A:$C,3,0)</f>
        <v>45888</v>
      </c>
      <c r="M33" s="3" t="str">
        <f t="shared" ref="M33:M34" si="6">+"Hàng trả - phiếu "&amp;I33&amp;" - "&amp;J33</f>
        <v>Hàng trả - phiếu I-02280984 - satra0210</v>
      </c>
      <c r="N33" s="3" t="s">
        <v>163</v>
      </c>
      <c r="O33" s="3">
        <f>+VLOOKUP(B33,'TONG HOP'!$B$18:$J$24,9,0)</f>
        <v>55595</v>
      </c>
    </row>
    <row r="34" spans="1:15" ht="30" customHeight="1" x14ac:dyDescent="0.25">
      <c r="A34" s="40">
        <v>2</v>
      </c>
      <c r="B34" s="43" t="s">
        <v>61</v>
      </c>
      <c r="C34" s="41">
        <v>8938529045856</v>
      </c>
      <c r="D34" s="41">
        <v>203630</v>
      </c>
      <c r="E34" s="40" t="s">
        <v>65</v>
      </c>
      <c r="F34" s="40">
        <v>3</v>
      </c>
      <c r="G34" s="102"/>
      <c r="I34" s="3" t="str">
        <f t="shared" si="5"/>
        <v>I-02280984</v>
      </c>
      <c r="J34" s="3" t="str">
        <f t="shared" si="1"/>
        <v>satra0210</v>
      </c>
      <c r="L34" s="113">
        <f>+VLOOKUP(I34,[2]Nhap__xuat_kho!$A:$C,3,0)</f>
        <v>45888</v>
      </c>
      <c r="M34" s="3" t="str">
        <f t="shared" si="6"/>
        <v>Hàng trả - phiếu I-02280984 - satra0210</v>
      </c>
      <c r="N34" s="3" t="s">
        <v>158</v>
      </c>
      <c r="O34" s="3">
        <f>+VLOOKUP(B34,'TONG HOP'!$B$18:$J$24,9,0)</f>
        <v>73431</v>
      </c>
    </row>
    <row r="35" spans="1:15" ht="30" customHeight="1" x14ac:dyDescent="0.25">
      <c r="A35" s="40">
        <v>1</v>
      </c>
      <c r="B35" s="43" t="s">
        <v>62</v>
      </c>
      <c r="C35" s="41">
        <v>8938529045924</v>
      </c>
      <c r="D35" s="41">
        <v>203632</v>
      </c>
      <c r="E35" s="40" t="s">
        <v>65</v>
      </c>
      <c r="F35" s="40">
        <v>2</v>
      </c>
      <c r="G35" s="100" t="s">
        <v>75</v>
      </c>
      <c r="H35" s="3" t="str">
        <f>+G35</f>
        <v>I-02276950</v>
      </c>
      <c r="I35" s="3" t="str">
        <f>+G35</f>
        <v>I-02276950</v>
      </c>
      <c r="J35" s="3" t="str">
        <f>+VLOOKUP(I35,[2]Nhap__xuat_kho!E$1:I$106,5,0)</f>
        <v>satra0210</v>
      </c>
      <c r="L35" s="3"/>
    </row>
    <row r="36" spans="1:15" ht="30" customHeight="1" x14ac:dyDescent="0.25">
      <c r="A36" s="40">
        <v>2</v>
      </c>
      <c r="B36" s="43" t="s">
        <v>60</v>
      </c>
      <c r="C36" s="41">
        <v>8938529045627</v>
      </c>
      <c r="D36" s="41">
        <v>236665</v>
      </c>
      <c r="E36" s="40" t="s">
        <v>65</v>
      </c>
      <c r="F36" s="40">
        <v>1</v>
      </c>
      <c r="G36" s="102"/>
      <c r="I36" s="3" t="str">
        <f>+I35</f>
        <v>I-02276950</v>
      </c>
      <c r="J36" s="3" t="str">
        <f t="shared" si="1"/>
        <v>satra0210</v>
      </c>
      <c r="L36" s="113">
        <f>+VLOOKUP(I36,[2]Nhap__xuat_kho!$A:$C,3,0)</f>
        <v>45882</v>
      </c>
      <c r="M36" s="3" t="str">
        <f>+"Hàng trả - phiếu "&amp;I36&amp;" - "&amp;J36</f>
        <v>Hàng trả - phiếu I-02276950 - satra0210</v>
      </c>
      <c r="N36" s="3" t="s">
        <v>163</v>
      </c>
      <c r="O36" s="3">
        <f>+VLOOKUP(B36,'TONG HOP'!$B$18:$J$24,9,0)</f>
        <v>55595</v>
      </c>
    </row>
    <row r="37" spans="1:15" ht="30" customHeight="1" x14ac:dyDescent="0.25">
      <c r="A37" s="40"/>
      <c r="B37" s="45" t="s">
        <v>83</v>
      </c>
      <c r="C37" s="41"/>
      <c r="D37" s="41"/>
      <c r="E37" s="40"/>
      <c r="F37" s="40"/>
      <c r="G37" s="100" t="s">
        <v>84</v>
      </c>
      <c r="H37" s="3" t="str">
        <f>+G37</f>
        <v>I-02281205</v>
      </c>
      <c r="I37" s="3" t="str">
        <f>+G37</f>
        <v>I-02281205</v>
      </c>
      <c r="J37" s="3" t="str">
        <f>+VLOOKUP(I37,[2]Nhap__xuat_kho!E$1:I$106,5,0)</f>
        <v>satra0180</v>
      </c>
      <c r="L37" s="3"/>
    </row>
    <row r="38" spans="1:15" ht="30" customHeight="1" x14ac:dyDescent="0.25">
      <c r="A38" s="40">
        <v>1</v>
      </c>
      <c r="B38" s="43" t="s">
        <v>60</v>
      </c>
      <c r="C38" s="41"/>
      <c r="D38" s="41">
        <v>236665</v>
      </c>
      <c r="E38" s="40" t="s">
        <v>65</v>
      </c>
      <c r="F38" s="40">
        <v>1</v>
      </c>
      <c r="G38" s="101"/>
      <c r="I38" s="3" t="str">
        <f t="shared" ref="I38:I40" si="7">+I37</f>
        <v>I-02281205</v>
      </c>
      <c r="J38" s="3" t="str">
        <f t="shared" si="1"/>
        <v>satra0180</v>
      </c>
      <c r="L38" s="113">
        <f>+VLOOKUP(I38,[2]Nhap__xuat_kho!$A:$C,3,0)</f>
        <v>45888</v>
      </c>
      <c r="M38" s="3" t="str">
        <f t="shared" ref="M38:M40" si="8">+"Hàng trả - phiếu "&amp;I38&amp;" - "&amp;J38</f>
        <v>Hàng trả - phiếu I-02281205 - satra0180</v>
      </c>
      <c r="N38" s="3" t="s">
        <v>163</v>
      </c>
      <c r="O38" s="3">
        <f>+VLOOKUP(B38,'TONG HOP'!$B$18:$J$24,9,0)</f>
        <v>55595</v>
      </c>
    </row>
    <row r="39" spans="1:15" ht="30" customHeight="1" x14ac:dyDescent="0.25">
      <c r="A39" s="40">
        <v>2</v>
      </c>
      <c r="B39" s="43" t="s">
        <v>62</v>
      </c>
      <c r="C39" s="41"/>
      <c r="D39" s="41">
        <v>203632</v>
      </c>
      <c r="E39" s="40" t="s">
        <v>65</v>
      </c>
      <c r="F39" s="40">
        <v>2</v>
      </c>
      <c r="G39" s="101"/>
      <c r="I39" s="3" t="str">
        <f t="shared" si="7"/>
        <v>I-02281205</v>
      </c>
      <c r="J39" s="3" t="str">
        <f t="shared" si="1"/>
        <v>satra0180</v>
      </c>
      <c r="L39" s="113">
        <f>+VLOOKUP(I39,[2]Nhap__xuat_kho!$A:$C,3,0)</f>
        <v>45888</v>
      </c>
      <c r="M39" s="3" t="str">
        <f t="shared" si="8"/>
        <v>Hàng trả - phiếu I-02281205 - satra0180</v>
      </c>
      <c r="N39" s="3" t="s">
        <v>160</v>
      </c>
      <c r="O39" s="3">
        <f>+VLOOKUP(B39,'TONG HOP'!$B$18:$J$24,9,0)</f>
        <v>111058</v>
      </c>
    </row>
    <row r="40" spans="1:15" ht="30" customHeight="1" x14ac:dyDescent="0.25">
      <c r="A40" s="40">
        <v>3</v>
      </c>
      <c r="B40" s="43" t="s">
        <v>61</v>
      </c>
      <c r="C40" s="41"/>
      <c r="D40" s="41">
        <v>203630</v>
      </c>
      <c r="E40" s="40" t="s">
        <v>65</v>
      </c>
      <c r="F40" s="40">
        <v>5</v>
      </c>
      <c r="G40" s="102"/>
      <c r="I40" s="3" t="str">
        <f t="shared" si="7"/>
        <v>I-02281205</v>
      </c>
      <c r="J40" s="3" t="str">
        <f t="shared" si="1"/>
        <v>satra0180</v>
      </c>
      <c r="L40" s="113">
        <f>+VLOOKUP(I40,[2]Nhap__xuat_kho!$A:$C,3,0)</f>
        <v>45888</v>
      </c>
      <c r="M40" s="3" t="str">
        <f t="shared" si="8"/>
        <v>Hàng trả - phiếu I-02281205 - satra0180</v>
      </c>
      <c r="N40" s="3" t="s">
        <v>158</v>
      </c>
      <c r="O40" s="3">
        <f>+VLOOKUP(B40,'TONG HOP'!$B$18:$J$24,9,0)</f>
        <v>73431</v>
      </c>
    </row>
    <row r="41" spans="1:15" ht="30" customHeight="1" x14ac:dyDescent="0.25">
      <c r="A41" s="40"/>
      <c r="B41" s="45" t="s">
        <v>85</v>
      </c>
      <c r="C41" s="41"/>
      <c r="D41" s="41"/>
      <c r="E41" s="40"/>
      <c r="F41" s="40"/>
      <c r="G41" s="100" t="s">
        <v>86</v>
      </c>
      <c r="H41" s="3" t="str">
        <f>+G41</f>
        <v>I-02281314</v>
      </c>
      <c r="I41" s="3" t="str">
        <f>+G41</f>
        <v>I-02281314</v>
      </c>
      <c r="J41" s="3" t="str">
        <f>+VLOOKUP(I41,[2]Nhap__xuat_kho!E$1:I$106,5,0)</f>
        <v>satra0212</v>
      </c>
      <c r="L41" s="3"/>
    </row>
    <row r="42" spans="1:15" ht="30" customHeight="1" x14ac:dyDescent="0.25">
      <c r="A42" s="40">
        <v>1</v>
      </c>
      <c r="B42" s="43" t="s">
        <v>63</v>
      </c>
      <c r="C42" s="41">
        <v>8938529045030</v>
      </c>
      <c r="D42" s="41">
        <v>261126</v>
      </c>
      <c r="E42" s="40" t="s">
        <v>65</v>
      </c>
      <c r="F42" s="40">
        <v>1</v>
      </c>
      <c r="G42" s="101"/>
      <c r="I42" s="3" t="str">
        <f t="shared" ref="I42:J46" si="9">+I41</f>
        <v>I-02281314</v>
      </c>
      <c r="J42" s="3" t="str">
        <f t="shared" si="1"/>
        <v>satra0212</v>
      </c>
      <c r="L42" s="113">
        <f>+VLOOKUP(I42,[2]Nhap__xuat_kho!$A:$C,3,0)</f>
        <v>45888</v>
      </c>
      <c r="M42" s="3" t="str">
        <f t="shared" ref="M42:M46" si="10">+"Hàng trả - phiếu "&amp;I42&amp;" - "&amp;J42</f>
        <v>Hàng trả - phiếu I-02281314 - satra0212</v>
      </c>
      <c r="N42" s="3" t="s">
        <v>161</v>
      </c>
      <c r="O42" s="3">
        <f>+VLOOKUP(B42,'TONG HOP'!$B$18:$J$24,9,0)</f>
        <v>50182</v>
      </c>
    </row>
    <row r="43" spans="1:15" ht="30" customHeight="1" x14ac:dyDescent="0.25">
      <c r="A43" s="40">
        <v>2</v>
      </c>
      <c r="B43" s="43" t="s">
        <v>66</v>
      </c>
      <c r="C43" s="41">
        <v>8938529045238</v>
      </c>
      <c r="D43" s="41">
        <v>203634</v>
      </c>
      <c r="E43" s="40" t="s">
        <v>65</v>
      </c>
      <c r="F43" s="40">
        <v>1</v>
      </c>
      <c r="G43" s="101"/>
      <c r="I43" s="3" t="str">
        <f t="shared" si="9"/>
        <v>I-02281314</v>
      </c>
      <c r="J43" s="3" t="str">
        <f t="shared" si="9"/>
        <v>satra0212</v>
      </c>
      <c r="L43" s="113">
        <f>+VLOOKUP(I43,[2]Nhap__xuat_kho!$A:$C,3,0)</f>
        <v>45888</v>
      </c>
      <c r="M43" s="3" t="str">
        <f t="shared" si="10"/>
        <v>Hàng trả - phiếu I-02281314 - satra0212</v>
      </c>
      <c r="N43" s="3" t="s">
        <v>159</v>
      </c>
      <c r="O43" s="3">
        <f>+VLOOKUP(B43,'TONG HOP'!$B$18:$J$24,9,0)</f>
        <v>119066</v>
      </c>
    </row>
    <row r="44" spans="1:15" ht="30" customHeight="1" x14ac:dyDescent="0.25">
      <c r="A44" s="40">
        <v>3</v>
      </c>
      <c r="B44" s="43" t="s">
        <v>60</v>
      </c>
      <c r="C44" s="31">
        <v>8938529045627</v>
      </c>
      <c r="D44" s="41">
        <v>236665</v>
      </c>
      <c r="E44" s="40" t="s">
        <v>65</v>
      </c>
      <c r="F44" s="40">
        <v>2</v>
      </c>
      <c r="G44" s="101"/>
      <c r="I44" s="3" t="str">
        <f t="shared" si="9"/>
        <v>I-02281314</v>
      </c>
      <c r="J44" s="3" t="str">
        <f t="shared" si="9"/>
        <v>satra0212</v>
      </c>
      <c r="L44" s="113">
        <f>+VLOOKUP(I44,[2]Nhap__xuat_kho!$A:$C,3,0)</f>
        <v>45888</v>
      </c>
      <c r="M44" s="3" t="str">
        <f t="shared" si="10"/>
        <v>Hàng trả - phiếu I-02281314 - satra0212</v>
      </c>
      <c r="N44" s="3" t="s">
        <v>163</v>
      </c>
      <c r="O44" s="3">
        <f>+VLOOKUP(B44,'TONG HOP'!$B$18:$J$24,9,0)</f>
        <v>55595</v>
      </c>
    </row>
    <row r="45" spans="1:15" ht="30" customHeight="1" x14ac:dyDescent="0.25">
      <c r="A45" s="40">
        <v>4</v>
      </c>
      <c r="B45" s="43" t="s">
        <v>64</v>
      </c>
      <c r="C45" s="31">
        <v>8938529045634</v>
      </c>
      <c r="D45" s="41">
        <v>203631</v>
      </c>
      <c r="E45" s="40" t="s">
        <v>65</v>
      </c>
      <c r="F45" s="40">
        <v>2</v>
      </c>
      <c r="G45" s="101"/>
      <c r="I45" s="3" t="str">
        <f t="shared" si="9"/>
        <v>I-02281314</v>
      </c>
      <c r="J45" s="3" t="str">
        <f t="shared" si="9"/>
        <v>satra0212</v>
      </c>
      <c r="L45" s="113">
        <f>+VLOOKUP(I45,[2]Nhap__xuat_kho!$A:$C,3,0)</f>
        <v>45888</v>
      </c>
      <c r="M45" s="3" t="str">
        <f t="shared" si="10"/>
        <v>Hàng trả - phiếu I-02281314 - satra0212</v>
      </c>
      <c r="N45" s="3" t="s">
        <v>164</v>
      </c>
      <c r="O45" s="3">
        <f>+VLOOKUP(B45,'TONG HOP'!$B$18:$J$24,9,0)</f>
        <v>107205</v>
      </c>
    </row>
    <row r="46" spans="1:15" ht="30" customHeight="1" x14ac:dyDescent="0.25">
      <c r="A46" s="40">
        <v>5</v>
      </c>
      <c r="B46" s="43" t="s">
        <v>62</v>
      </c>
      <c r="C46" s="31">
        <v>8938529045924</v>
      </c>
      <c r="D46" s="41">
        <v>203632</v>
      </c>
      <c r="E46" s="40" t="s">
        <v>65</v>
      </c>
      <c r="F46" s="40">
        <v>2</v>
      </c>
      <c r="G46" s="102"/>
      <c r="I46" s="3" t="str">
        <f t="shared" si="9"/>
        <v>I-02281314</v>
      </c>
      <c r="J46" s="3" t="str">
        <f t="shared" si="9"/>
        <v>satra0212</v>
      </c>
      <c r="L46" s="113">
        <f>+VLOOKUP(I46,[2]Nhap__xuat_kho!$A:$C,3,0)</f>
        <v>45888</v>
      </c>
      <c r="M46" s="3" t="str">
        <f t="shared" si="10"/>
        <v>Hàng trả - phiếu I-02281314 - satra0212</v>
      </c>
      <c r="N46" s="3" t="s">
        <v>160</v>
      </c>
      <c r="O46" s="3">
        <f>+VLOOKUP(B46,'TONG HOP'!$B$18:$J$24,9,0)</f>
        <v>111058</v>
      </c>
    </row>
    <row r="47" spans="1:15" ht="30" customHeight="1" x14ac:dyDescent="0.25">
      <c r="A47" s="40"/>
      <c r="B47" s="45" t="s">
        <v>73</v>
      </c>
      <c r="C47" s="31"/>
      <c r="D47" s="41"/>
      <c r="E47" s="40"/>
      <c r="F47" s="40"/>
      <c r="G47" s="100" t="s">
        <v>87</v>
      </c>
      <c r="H47" s="3" t="str">
        <f>+G47</f>
        <v>I-02283924</v>
      </c>
      <c r="I47" s="3" t="str">
        <f>+G47</f>
        <v>I-02283924</v>
      </c>
      <c r="J47" s="3" t="str">
        <f>+VLOOKUP(I47,[2]Nhap__xuat_kho!E$1:I$106,5,0)</f>
        <v>satra0035</v>
      </c>
      <c r="L47" s="3"/>
    </row>
    <row r="48" spans="1:15" ht="30" customHeight="1" x14ac:dyDescent="0.25">
      <c r="A48" s="40">
        <v>1</v>
      </c>
      <c r="B48" s="43" t="s">
        <v>61</v>
      </c>
      <c r="C48" s="41"/>
      <c r="D48" s="41">
        <v>203630</v>
      </c>
      <c r="E48" s="40" t="s">
        <v>65</v>
      </c>
      <c r="F48" s="40">
        <v>5</v>
      </c>
      <c r="G48" s="101"/>
      <c r="I48" s="3" t="str">
        <f t="shared" ref="I48:J50" si="11">+I47</f>
        <v>I-02283924</v>
      </c>
      <c r="J48" s="3" t="str">
        <f t="shared" si="11"/>
        <v>satra0035</v>
      </c>
      <c r="L48" s="113">
        <f>+VLOOKUP(I48,[2]Nhap__xuat_kho!$A:$C,3,0)</f>
        <v>45891</v>
      </c>
      <c r="M48" s="3" t="str">
        <f t="shared" ref="M48:M50" si="12">+"Hàng trả - phiếu "&amp;I48&amp;" - "&amp;J48</f>
        <v>Hàng trả - phiếu I-02283924 - satra0035</v>
      </c>
      <c r="N48" s="3" t="s">
        <v>158</v>
      </c>
      <c r="O48" s="3">
        <f>+VLOOKUP(B48,'TONG HOP'!$B$18:$J$24,9,0)</f>
        <v>73431</v>
      </c>
    </row>
    <row r="49" spans="1:15" ht="30" customHeight="1" x14ac:dyDescent="0.25">
      <c r="A49" s="40">
        <v>2</v>
      </c>
      <c r="B49" s="43" t="s">
        <v>60</v>
      </c>
      <c r="C49" s="41"/>
      <c r="D49" s="41">
        <v>236665</v>
      </c>
      <c r="E49" s="40" t="s">
        <v>65</v>
      </c>
      <c r="F49" s="40">
        <v>2</v>
      </c>
      <c r="G49" s="101"/>
      <c r="I49" s="3" t="str">
        <f t="shared" si="11"/>
        <v>I-02283924</v>
      </c>
      <c r="J49" s="3" t="str">
        <f t="shared" si="11"/>
        <v>satra0035</v>
      </c>
      <c r="L49" s="113">
        <f>+VLOOKUP(I49,[2]Nhap__xuat_kho!$A:$C,3,0)</f>
        <v>45891</v>
      </c>
      <c r="M49" s="3" t="str">
        <f t="shared" si="12"/>
        <v>Hàng trả - phiếu I-02283924 - satra0035</v>
      </c>
      <c r="N49" s="3" t="s">
        <v>163</v>
      </c>
      <c r="O49" s="3">
        <f>+VLOOKUP(B49,'TONG HOP'!$B$18:$J$24,9,0)</f>
        <v>55595</v>
      </c>
    </row>
    <row r="50" spans="1:15" ht="30" customHeight="1" x14ac:dyDescent="0.25">
      <c r="A50" s="40">
        <v>3</v>
      </c>
      <c r="B50" s="43" t="s">
        <v>63</v>
      </c>
      <c r="C50" s="41"/>
      <c r="D50" s="41">
        <v>261126</v>
      </c>
      <c r="E50" s="40" t="s">
        <v>65</v>
      </c>
      <c r="F50" s="40">
        <v>3</v>
      </c>
      <c r="G50" s="102"/>
      <c r="I50" s="3" t="str">
        <f t="shared" si="11"/>
        <v>I-02283924</v>
      </c>
      <c r="J50" s="3" t="str">
        <f t="shared" si="11"/>
        <v>satra0035</v>
      </c>
      <c r="L50" s="113">
        <f>+VLOOKUP(I50,[2]Nhap__xuat_kho!$A:$C,3,0)</f>
        <v>45891</v>
      </c>
      <c r="M50" s="3" t="str">
        <f t="shared" si="12"/>
        <v>Hàng trả - phiếu I-02283924 - satra0035</v>
      </c>
      <c r="N50" s="3" t="s">
        <v>161</v>
      </c>
      <c r="O50" s="3">
        <f>+VLOOKUP(B50,'TONG HOP'!$B$18:$J$24,9,0)</f>
        <v>50182</v>
      </c>
    </row>
    <row r="51" spans="1:15" ht="30" customHeight="1" x14ac:dyDescent="0.25">
      <c r="A51" s="40"/>
      <c r="B51" s="45" t="s">
        <v>88</v>
      </c>
      <c r="C51" s="41"/>
      <c r="D51" s="41"/>
      <c r="E51" s="40"/>
      <c r="F51" s="40"/>
      <c r="G51" s="100" t="s">
        <v>89</v>
      </c>
      <c r="H51" s="3" t="str">
        <f>+G51</f>
        <v>I-02284377</v>
      </c>
      <c r="I51" s="3" t="str">
        <f>+G51</f>
        <v>I-02284377</v>
      </c>
      <c r="J51" s="3" t="str">
        <f>+VLOOKUP(I51,[2]Nhap__xuat_kho!E$1:I$106,5,0)</f>
        <v>satra0207</v>
      </c>
      <c r="L51" s="3"/>
    </row>
    <row r="52" spans="1:15" ht="30" customHeight="1" x14ac:dyDescent="0.25">
      <c r="A52" s="40">
        <v>1</v>
      </c>
      <c r="B52" s="43" t="s">
        <v>68</v>
      </c>
      <c r="C52" s="31"/>
      <c r="D52" s="41">
        <v>261127</v>
      </c>
      <c r="E52" s="40" t="s">
        <v>65</v>
      </c>
      <c r="F52" s="40">
        <v>4</v>
      </c>
      <c r="G52" s="102"/>
      <c r="I52" s="3" t="str">
        <f>+I51</f>
        <v>I-02284377</v>
      </c>
      <c r="J52" s="3" t="str">
        <f t="shared" ref="J52" si="13">+J51</f>
        <v>satra0207</v>
      </c>
      <c r="L52" s="113">
        <f>+VLOOKUP(I52,[2]Nhap__xuat_kho!$A:$C,3,0)</f>
        <v>45892</v>
      </c>
      <c r="M52" s="3" t="str">
        <f>+"Hàng trả - phiếu "&amp;I52&amp;" - "&amp;J52</f>
        <v>Hàng trả - phiếu I-02284377 - satra0207</v>
      </c>
      <c r="N52" s="3" t="s">
        <v>162</v>
      </c>
      <c r="O52" s="3">
        <f>+VLOOKUP(B52,'TONG HOP'!$B$18:$J$24,9,0)</f>
        <v>46000</v>
      </c>
    </row>
    <row r="53" spans="1:15" ht="30" customHeight="1" x14ac:dyDescent="0.25">
      <c r="A53" s="40">
        <v>1</v>
      </c>
      <c r="B53" s="43" t="s">
        <v>62</v>
      </c>
      <c r="C53" s="31"/>
      <c r="D53" s="41">
        <v>203632</v>
      </c>
      <c r="E53" s="40" t="s">
        <v>65</v>
      </c>
      <c r="F53" s="40">
        <v>2</v>
      </c>
      <c r="G53" s="72" t="s">
        <v>136</v>
      </c>
      <c r="H53" s="3" t="str">
        <f t="shared" ref="H53:H54" si="14">+G53</f>
        <v>I-02306019</v>
      </c>
      <c r="I53" s="3" t="str">
        <f t="shared" ref="I53:I54" si="15">+G53</f>
        <v>I-02306019</v>
      </c>
      <c r="J53" s="3" t="str">
        <f>+VLOOKUP(I53,[2]Nhap__xuat_kho!E$1:I$106,5,0)</f>
        <v>satra0207</v>
      </c>
      <c r="L53" s="3"/>
    </row>
    <row r="54" spans="1:15" ht="30" customHeight="1" x14ac:dyDescent="0.25">
      <c r="A54" s="40"/>
      <c r="B54" s="45" t="s">
        <v>90</v>
      </c>
      <c r="C54" s="41"/>
      <c r="D54" s="41"/>
      <c r="E54" s="40"/>
      <c r="F54" s="40"/>
      <c r="G54" s="100" t="s">
        <v>91</v>
      </c>
      <c r="H54" s="3" t="str">
        <f t="shared" si="14"/>
        <v>I-02284500</v>
      </c>
      <c r="I54" s="3" t="str">
        <f t="shared" si="15"/>
        <v>I-02284500</v>
      </c>
      <c r="J54" s="3" t="str">
        <f>+VLOOKUP(I54,[1]Tra_lai_hang_ban!$D:$E,2,0)</f>
        <v>satra0169</v>
      </c>
      <c r="K54" s="3" t="s">
        <v>157</v>
      </c>
      <c r="L54" s="3"/>
    </row>
    <row r="55" spans="1:15" ht="30" customHeight="1" x14ac:dyDescent="0.25">
      <c r="A55" s="40">
        <v>1</v>
      </c>
      <c r="B55" s="43" t="s">
        <v>62</v>
      </c>
      <c r="C55" s="31">
        <v>8938529045924</v>
      </c>
      <c r="D55" s="41">
        <v>203632</v>
      </c>
      <c r="E55" s="40" t="s">
        <v>65</v>
      </c>
      <c r="F55" s="40">
        <v>3</v>
      </c>
      <c r="G55" s="102"/>
      <c r="I55" s="3" t="str">
        <f>+I54</f>
        <v>I-02284500</v>
      </c>
      <c r="J55" s="3" t="str">
        <f>+VLOOKUP(I55,[1]Tra_lai_hang_ban!$D:$E,2,0)</f>
        <v>satra0169</v>
      </c>
      <c r="K55" s="3" t="s">
        <v>157</v>
      </c>
      <c r="L55" s="3"/>
    </row>
    <row r="56" spans="1:15" ht="30" customHeight="1" x14ac:dyDescent="0.25">
      <c r="A56" s="26"/>
      <c r="B56" s="45" t="s">
        <v>92</v>
      </c>
      <c r="C56" s="31"/>
      <c r="D56" s="26"/>
      <c r="E56" s="26"/>
      <c r="F56" s="26"/>
      <c r="G56" s="100" t="s">
        <v>93</v>
      </c>
      <c r="H56" s="3" t="str">
        <f>+G56</f>
        <v>I-02281813</v>
      </c>
      <c r="I56" s="3" t="str">
        <f>+G56</f>
        <v>I-02281813</v>
      </c>
      <c r="J56" s="3" t="str">
        <f>+VLOOKUP(I56,[2]Nhap__xuat_kho!E$1:I$106,5,0)</f>
        <v>satra0108</v>
      </c>
      <c r="L56" s="3"/>
    </row>
    <row r="57" spans="1:15" ht="30" customHeight="1" x14ac:dyDescent="0.25">
      <c r="A57" s="26">
        <v>1</v>
      </c>
      <c r="B57" s="43" t="s">
        <v>62</v>
      </c>
      <c r="C57" s="31">
        <v>8938529045924</v>
      </c>
      <c r="D57" s="26">
        <v>203632</v>
      </c>
      <c r="E57" s="26" t="s">
        <v>65</v>
      </c>
      <c r="F57" s="26">
        <v>3</v>
      </c>
      <c r="G57" s="101"/>
      <c r="I57" s="3" t="str">
        <f t="shared" ref="I57:J58" si="16">+I56</f>
        <v>I-02281813</v>
      </c>
      <c r="J57" s="3" t="str">
        <f t="shared" si="16"/>
        <v>satra0108</v>
      </c>
      <c r="L57" s="113">
        <f>+VLOOKUP(I57,[2]Nhap__xuat_kho!$A:$C,3,0)</f>
        <v>45889</v>
      </c>
      <c r="M57" s="3" t="str">
        <f t="shared" ref="M57:M58" si="17">+"Hàng trả - phiếu "&amp;I57&amp;" - "&amp;J57</f>
        <v>Hàng trả - phiếu I-02281813 - satra0108</v>
      </c>
      <c r="N57" s="3" t="s">
        <v>160</v>
      </c>
      <c r="O57" s="3">
        <f>+VLOOKUP(B57,'TONG HOP'!$B$18:$J$24,9,0)</f>
        <v>111058</v>
      </c>
    </row>
    <row r="58" spans="1:15" ht="30" customHeight="1" x14ac:dyDescent="0.25">
      <c r="A58" s="26">
        <v>2</v>
      </c>
      <c r="B58" s="43" t="s">
        <v>61</v>
      </c>
      <c r="C58" s="41"/>
      <c r="D58" s="26">
        <v>203630</v>
      </c>
      <c r="E58" s="26" t="s">
        <v>65</v>
      </c>
      <c r="F58" s="26">
        <v>2</v>
      </c>
      <c r="G58" s="102"/>
      <c r="I58" s="3" t="str">
        <f t="shared" si="16"/>
        <v>I-02281813</v>
      </c>
      <c r="J58" s="3" t="str">
        <f t="shared" si="16"/>
        <v>satra0108</v>
      </c>
      <c r="L58" s="113">
        <f>+VLOOKUP(I58,[2]Nhap__xuat_kho!$A:$C,3,0)</f>
        <v>45889</v>
      </c>
      <c r="M58" s="3" t="str">
        <f t="shared" si="17"/>
        <v>Hàng trả - phiếu I-02281813 - satra0108</v>
      </c>
      <c r="N58" s="3" t="s">
        <v>158</v>
      </c>
      <c r="O58" s="3">
        <f>+VLOOKUP(B58,'TONG HOP'!$B$18:$J$24,9,0)</f>
        <v>73431</v>
      </c>
    </row>
    <row r="59" spans="1:15" ht="30" customHeight="1" x14ac:dyDescent="0.25">
      <c r="A59" s="26"/>
      <c r="B59" s="45" t="s">
        <v>94</v>
      </c>
      <c r="C59" s="31"/>
      <c r="D59" s="26"/>
      <c r="E59" s="26"/>
      <c r="F59" s="26"/>
      <c r="G59" s="100" t="s">
        <v>95</v>
      </c>
      <c r="H59" s="3" t="str">
        <f>+G59</f>
        <v>I-02287565</v>
      </c>
      <c r="I59" s="3" t="str">
        <f>+G59</f>
        <v>I-02287565</v>
      </c>
      <c r="J59" s="3" t="str">
        <f>+VLOOKUP(I59,[1]Tra_lai_hang_ban!$D:$E,2,0)</f>
        <v>satra0191</v>
      </c>
      <c r="K59" s="3" t="s">
        <v>157</v>
      </c>
      <c r="L59" s="3"/>
    </row>
    <row r="60" spans="1:15" ht="30" customHeight="1" x14ac:dyDescent="0.25">
      <c r="A60" s="26">
        <v>1</v>
      </c>
      <c r="B60" s="43" t="s">
        <v>60</v>
      </c>
      <c r="C60" s="41">
        <v>8938529045627</v>
      </c>
      <c r="D60" s="26">
        <v>236665</v>
      </c>
      <c r="E60" s="26" t="s">
        <v>65</v>
      </c>
      <c r="F60" s="26">
        <v>4</v>
      </c>
      <c r="G60" s="101"/>
      <c r="I60" s="3" t="str">
        <f t="shared" ref="I60:I64" si="18">+I59</f>
        <v>I-02287565</v>
      </c>
      <c r="J60" s="3" t="str">
        <f>+VLOOKUP(I60,[1]Tra_lai_hang_ban!$D:$E,2,0)</f>
        <v>satra0191</v>
      </c>
      <c r="K60" s="3" t="s">
        <v>157</v>
      </c>
      <c r="L60" s="3"/>
    </row>
    <row r="61" spans="1:15" ht="30" customHeight="1" x14ac:dyDescent="0.25">
      <c r="A61" s="26">
        <v>2</v>
      </c>
      <c r="B61" s="43" t="s">
        <v>64</v>
      </c>
      <c r="C61" s="31">
        <v>8938529045634</v>
      </c>
      <c r="D61" s="26">
        <v>203631</v>
      </c>
      <c r="E61" s="26" t="s">
        <v>65</v>
      </c>
      <c r="F61" s="26">
        <v>1</v>
      </c>
      <c r="G61" s="101"/>
      <c r="I61" s="3" t="str">
        <f t="shared" si="18"/>
        <v>I-02287565</v>
      </c>
      <c r="J61" s="3" t="str">
        <f>+VLOOKUP(I61,[1]Tra_lai_hang_ban!$D:$E,2,0)</f>
        <v>satra0191</v>
      </c>
      <c r="K61" s="3" t="s">
        <v>157</v>
      </c>
      <c r="L61" s="3"/>
    </row>
    <row r="62" spans="1:15" ht="30" customHeight="1" x14ac:dyDescent="0.25">
      <c r="A62" s="26">
        <v>3</v>
      </c>
      <c r="B62" s="43" t="s">
        <v>68</v>
      </c>
      <c r="C62" s="41">
        <v>8938529045047</v>
      </c>
      <c r="D62" s="26">
        <v>261127</v>
      </c>
      <c r="E62" s="26" t="s">
        <v>65</v>
      </c>
      <c r="F62" s="26">
        <v>2</v>
      </c>
      <c r="G62" s="101"/>
      <c r="I62" s="3" t="str">
        <f t="shared" si="18"/>
        <v>I-02287565</v>
      </c>
      <c r="J62" s="3" t="str">
        <f>+VLOOKUP(I62,[1]Tra_lai_hang_ban!$D:$E,2,0)</f>
        <v>satra0191</v>
      </c>
      <c r="K62" s="3" t="s">
        <v>157</v>
      </c>
      <c r="L62" s="3"/>
    </row>
    <row r="63" spans="1:15" ht="30" customHeight="1" x14ac:dyDescent="0.25">
      <c r="A63" s="26">
        <v>4</v>
      </c>
      <c r="B63" s="43" t="s">
        <v>61</v>
      </c>
      <c r="C63" s="31">
        <v>8938529045856</v>
      </c>
      <c r="D63" s="26">
        <v>203630</v>
      </c>
      <c r="E63" s="26" t="s">
        <v>65</v>
      </c>
      <c r="F63" s="26">
        <v>1</v>
      </c>
      <c r="G63" s="101"/>
      <c r="I63" s="3" t="str">
        <f t="shared" si="18"/>
        <v>I-02287565</v>
      </c>
      <c r="J63" s="3" t="str">
        <f>+VLOOKUP(I63,[1]Tra_lai_hang_ban!$D:$E,2,0)</f>
        <v>satra0191</v>
      </c>
      <c r="K63" s="3" t="s">
        <v>157</v>
      </c>
      <c r="L63" s="3"/>
    </row>
    <row r="64" spans="1:15" ht="30" customHeight="1" x14ac:dyDescent="0.25">
      <c r="A64" s="26">
        <v>5</v>
      </c>
      <c r="B64" s="43" t="s">
        <v>63</v>
      </c>
      <c r="C64" s="31">
        <v>8938529045030</v>
      </c>
      <c r="D64" s="26">
        <v>261126</v>
      </c>
      <c r="E64" s="26" t="s">
        <v>65</v>
      </c>
      <c r="F64" s="26">
        <v>2</v>
      </c>
      <c r="G64" s="102"/>
      <c r="I64" s="3" t="str">
        <f t="shared" si="18"/>
        <v>I-02287565</v>
      </c>
      <c r="J64" s="3" t="str">
        <f>+VLOOKUP(I64,[1]Tra_lai_hang_ban!$D:$E,2,0)</f>
        <v>satra0191</v>
      </c>
      <c r="K64" s="3" t="s">
        <v>157</v>
      </c>
      <c r="L64" s="3"/>
    </row>
    <row r="65" spans="1:15" ht="30" customHeight="1" x14ac:dyDescent="0.25">
      <c r="A65" s="26"/>
      <c r="B65" s="68" t="s">
        <v>96</v>
      </c>
      <c r="C65" s="31"/>
      <c r="D65" s="26"/>
      <c r="E65" s="26"/>
      <c r="F65" s="26"/>
      <c r="G65" s="100" t="s">
        <v>97</v>
      </c>
      <c r="H65" s="3" t="str">
        <f>+G65</f>
        <v>I-02289960</v>
      </c>
      <c r="I65" s="3" t="str">
        <f>+G65</f>
        <v>I-02289960</v>
      </c>
      <c r="J65" s="3" t="str">
        <f>+VLOOKUP(I65,[2]Nhap__xuat_kho!E$1:I$106,5,0)</f>
        <v>satra0165</v>
      </c>
      <c r="L65" s="3"/>
    </row>
    <row r="66" spans="1:15" ht="30" customHeight="1" x14ac:dyDescent="0.25">
      <c r="A66" s="26">
        <v>1</v>
      </c>
      <c r="B66" s="43" t="s">
        <v>68</v>
      </c>
      <c r="C66" s="31">
        <v>8938529045047</v>
      </c>
      <c r="D66" s="26">
        <v>261127</v>
      </c>
      <c r="E66" s="26" t="s">
        <v>65</v>
      </c>
      <c r="F66" s="26">
        <v>3</v>
      </c>
      <c r="G66" s="102"/>
      <c r="I66" s="3" t="str">
        <f>+I65</f>
        <v>I-02289960</v>
      </c>
      <c r="J66" s="3" t="str">
        <f t="shared" ref="J66" si="19">+J65</f>
        <v>satra0165</v>
      </c>
      <c r="L66" s="113">
        <f>+VLOOKUP(I66,[2]Nhap__xuat_kho!$A:$C,3,0)</f>
        <v>45899</v>
      </c>
      <c r="M66" s="3" t="str">
        <f>+"Hàng trả - phiếu "&amp;I66&amp;" - "&amp;J66</f>
        <v>Hàng trả - phiếu I-02289960 - satra0165</v>
      </c>
      <c r="N66" s="3" t="s">
        <v>162</v>
      </c>
      <c r="O66" s="3">
        <f>+VLOOKUP(B66,'TONG HOP'!$B$18:$J$24,9,0)</f>
        <v>46000</v>
      </c>
    </row>
    <row r="67" spans="1:15" ht="30" customHeight="1" x14ac:dyDescent="0.25">
      <c r="A67" s="26">
        <v>1</v>
      </c>
      <c r="B67" s="43" t="s">
        <v>62</v>
      </c>
      <c r="C67" s="31">
        <v>8938529045924</v>
      </c>
      <c r="D67" s="26">
        <v>203632</v>
      </c>
      <c r="E67" s="26" t="s">
        <v>65</v>
      </c>
      <c r="F67" s="26">
        <v>2</v>
      </c>
      <c r="G67" s="100" t="s">
        <v>133</v>
      </c>
      <c r="H67" s="3" t="str">
        <f>+G67</f>
        <v>I-02302030</v>
      </c>
      <c r="I67" s="3" t="str">
        <f>+G67</f>
        <v>I-02302030</v>
      </c>
      <c r="J67" s="3" t="str">
        <f>+VLOOKUP(I67,[2]Nhap__xuat_kho!E$1:I$106,5,0)</f>
        <v>satra0165</v>
      </c>
      <c r="L67" s="3"/>
    </row>
    <row r="68" spans="1:15" ht="30" customHeight="1" x14ac:dyDescent="0.25">
      <c r="A68" s="26">
        <v>2</v>
      </c>
      <c r="B68" s="43" t="s">
        <v>66</v>
      </c>
      <c r="C68" s="31">
        <v>8938529045238</v>
      </c>
      <c r="D68" s="26">
        <v>203634</v>
      </c>
      <c r="E68" s="26" t="s">
        <v>65</v>
      </c>
      <c r="F68" s="26">
        <v>1</v>
      </c>
      <c r="G68" s="102"/>
      <c r="I68" s="3" t="str">
        <f>+I67</f>
        <v>I-02302030</v>
      </c>
      <c r="J68" s="3" t="str">
        <f t="shared" ref="J68" si="20">+J67</f>
        <v>satra0165</v>
      </c>
      <c r="L68" s="113">
        <f>+VLOOKUP(I68,[2]Nhap__xuat_kho!$A:$C,3,0)</f>
        <v>45913</v>
      </c>
      <c r="M68" s="3" t="str">
        <f>+"Hàng trả - phiếu "&amp;I68&amp;" - "&amp;J68</f>
        <v>Hàng trả - phiếu I-02302030 - satra0165</v>
      </c>
      <c r="N68" s="3" t="s">
        <v>159</v>
      </c>
      <c r="O68" s="3">
        <f>+VLOOKUP(B68,'TONG HOP'!$B$18:$J$24,9,0)</f>
        <v>119066</v>
      </c>
    </row>
    <row r="69" spans="1:15" ht="30" customHeight="1" x14ac:dyDescent="0.25">
      <c r="A69" s="26"/>
      <c r="B69" s="69" t="s">
        <v>98</v>
      </c>
      <c r="C69" s="41"/>
      <c r="D69" s="26"/>
      <c r="E69" s="26"/>
      <c r="F69" s="26"/>
      <c r="G69" s="103" t="s">
        <v>99</v>
      </c>
      <c r="H69" s="3" t="str">
        <f>+G69</f>
        <v>I-02294744</v>
      </c>
      <c r="I69" s="3" t="str">
        <f>+G69</f>
        <v>I-02294744</v>
      </c>
      <c r="J69" s="3" t="str">
        <f>+VLOOKUP(I69,[2]Nhap__xuat_kho!E$1:I$106,5,0)</f>
        <v>satra0130</v>
      </c>
      <c r="L69" s="3"/>
    </row>
    <row r="70" spans="1:15" ht="30" customHeight="1" x14ac:dyDescent="0.25">
      <c r="A70" s="26">
        <v>1</v>
      </c>
      <c r="B70" s="43" t="s">
        <v>60</v>
      </c>
      <c r="C70" s="31">
        <v>8938529045627</v>
      </c>
      <c r="D70" s="26">
        <v>236665</v>
      </c>
      <c r="E70" s="26" t="s">
        <v>65</v>
      </c>
      <c r="F70" s="26">
        <v>1</v>
      </c>
      <c r="G70" s="104"/>
      <c r="I70" s="3" t="str">
        <f t="shared" ref="I70:J71" si="21">+I69</f>
        <v>I-02294744</v>
      </c>
      <c r="J70" s="3" t="str">
        <f t="shared" si="21"/>
        <v>satra0130</v>
      </c>
      <c r="L70" s="113">
        <f>+VLOOKUP(I70,[2]Nhap__xuat_kho!$A:$C,3,0)</f>
        <v>45905</v>
      </c>
      <c r="M70" s="3" t="str">
        <f t="shared" ref="M70:M71" si="22">+"Hàng trả - phiếu "&amp;I70&amp;" - "&amp;J70</f>
        <v>Hàng trả - phiếu I-02294744 - satra0130</v>
      </c>
      <c r="N70" s="3" t="s">
        <v>163</v>
      </c>
      <c r="O70" s="3">
        <f>+VLOOKUP(B70,'TONG HOP'!$B$18:$J$24,9,0)</f>
        <v>55595</v>
      </c>
    </row>
    <row r="71" spans="1:15" ht="30" customHeight="1" x14ac:dyDescent="0.25">
      <c r="A71" s="26">
        <v>2</v>
      </c>
      <c r="B71" s="43" t="s">
        <v>63</v>
      </c>
      <c r="C71" s="41">
        <v>8938529045030</v>
      </c>
      <c r="D71" s="26">
        <v>261126</v>
      </c>
      <c r="E71" s="26" t="s">
        <v>65</v>
      </c>
      <c r="F71" s="26">
        <v>3</v>
      </c>
      <c r="G71" s="105"/>
      <c r="I71" s="3" t="str">
        <f t="shared" si="21"/>
        <v>I-02294744</v>
      </c>
      <c r="J71" s="3" t="str">
        <f t="shared" si="21"/>
        <v>satra0130</v>
      </c>
      <c r="L71" s="113">
        <f>+VLOOKUP(I71,[2]Nhap__xuat_kho!$A:$C,3,0)</f>
        <v>45905</v>
      </c>
      <c r="M71" s="3" t="str">
        <f t="shared" si="22"/>
        <v>Hàng trả - phiếu I-02294744 - satra0130</v>
      </c>
      <c r="N71" s="3" t="s">
        <v>161</v>
      </c>
      <c r="O71" s="3">
        <f>+VLOOKUP(B71,'TONG HOP'!$B$18:$J$24,9,0)</f>
        <v>50182</v>
      </c>
    </row>
    <row r="72" spans="1:15" ht="30" customHeight="1" x14ac:dyDescent="0.25">
      <c r="A72" s="26"/>
      <c r="B72" s="69" t="s">
        <v>100</v>
      </c>
      <c r="C72" s="41"/>
      <c r="D72" s="26"/>
      <c r="E72" s="26"/>
      <c r="F72" s="26"/>
      <c r="G72" s="103" t="s">
        <v>101</v>
      </c>
      <c r="H72" s="3" t="str">
        <f>+G72</f>
        <v>I-02294014</v>
      </c>
      <c r="I72" s="3" t="str">
        <f>+G72</f>
        <v>I-02294014</v>
      </c>
      <c r="J72" s="3" t="str">
        <f>+VLOOKUP(I72,[1]Tra_lai_hang_ban!$D:$E,2,0)</f>
        <v>satra0090</v>
      </c>
      <c r="K72" s="3" t="s">
        <v>157</v>
      </c>
      <c r="L72" s="3"/>
    </row>
    <row r="73" spans="1:15" ht="30" customHeight="1" x14ac:dyDescent="0.25">
      <c r="A73" s="26">
        <v>1</v>
      </c>
      <c r="B73" s="43" t="s">
        <v>62</v>
      </c>
      <c r="C73" s="31">
        <v>8938529045924</v>
      </c>
      <c r="D73" s="26">
        <v>203632</v>
      </c>
      <c r="E73" s="26" t="s">
        <v>65</v>
      </c>
      <c r="F73" s="26">
        <v>2</v>
      </c>
      <c r="G73" s="105"/>
      <c r="I73" s="3" t="str">
        <f>+I72</f>
        <v>I-02294014</v>
      </c>
      <c r="J73" s="3" t="str">
        <f>+VLOOKUP(I73,[1]Tra_lai_hang_ban!$D:$E,2,0)</f>
        <v>satra0090</v>
      </c>
      <c r="K73" s="3" t="s">
        <v>157</v>
      </c>
      <c r="L73" s="3"/>
    </row>
    <row r="74" spans="1:15" ht="30" customHeight="1" x14ac:dyDescent="0.25">
      <c r="A74" s="26"/>
      <c r="B74" s="69" t="s">
        <v>102</v>
      </c>
      <c r="C74" s="31"/>
      <c r="D74" s="26"/>
      <c r="E74" s="26"/>
      <c r="F74" s="26"/>
      <c r="G74" s="103" t="s">
        <v>103</v>
      </c>
      <c r="H74" s="3" t="str">
        <f>+G74</f>
        <v>I-02294030</v>
      </c>
      <c r="I74" s="3" t="str">
        <f>+G74</f>
        <v>I-02294030</v>
      </c>
      <c r="J74" s="3" t="str">
        <f>+VLOOKUP(I74,[1]Tra_lai_hang_ban!$D:$E,2,0)</f>
        <v>satra0088</v>
      </c>
      <c r="K74" s="3" t="s">
        <v>157</v>
      </c>
      <c r="L74" s="3"/>
    </row>
    <row r="75" spans="1:15" ht="30" customHeight="1" x14ac:dyDescent="0.25">
      <c r="A75" s="26">
        <v>1</v>
      </c>
      <c r="B75" s="43" t="s">
        <v>68</v>
      </c>
      <c r="C75" s="31">
        <v>8938529045047</v>
      </c>
      <c r="D75" s="26">
        <v>261127</v>
      </c>
      <c r="E75" s="26" t="s">
        <v>65</v>
      </c>
      <c r="F75" s="26">
        <v>2</v>
      </c>
      <c r="G75" s="104"/>
      <c r="I75" s="3" t="str">
        <f t="shared" ref="I75:I78" si="23">+I74</f>
        <v>I-02294030</v>
      </c>
      <c r="J75" s="3" t="str">
        <f>+VLOOKUP(I75,[1]Tra_lai_hang_ban!$D:$E,2,0)</f>
        <v>satra0088</v>
      </c>
      <c r="K75" s="3" t="s">
        <v>157</v>
      </c>
      <c r="L75" s="3"/>
    </row>
    <row r="76" spans="1:15" ht="30" customHeight="1" x14ac:dyDescent="0.25">
      <c r="A76" s="26">
        <v>2</v>
      </c>
      <c r="B76" s="43" t="s">
        <v>62</v>
      </c>
      <c r="C76" s="31">
        <v>8938529045924</v>
      </c>
      <c r="D76" s="26">
        <v>203632</v>
      </c>
      <c r="E76" s="26" t="s">
        <v>65</v>
      </c>
      <c r="F76" s="26">
        <v>2</v>
      </c>
      <c r="G76" s="104"/>
      <c r="I76" s="3" t="str">
        <f t="shared" si="23"/>
        <v>I-02294030</v>
      </c>
      <c r="J76" s="3" t="str">
        <f>+VLOOKUP(I76,[1]Tra_lai_hang_ban!$D:$E,2,0)</f>
        <v>satra0088</v>
      </c>
      <c r="K76" s="3" t="s">
        <v>157</v>
      </c>
      <c r="L76" s="3"/>
    </row>
    <row r="77" spans="1:15" ht="30" customHeight="1" x14ac:dyDescent="0.25">
      <c r="A77" s="26">
        <v>3</v>
      </c>
      <c r="B77" s="43" t="s">
        <v>64</v>
      </c>
      <c r="C77" s="41">
        <v>8938529045634</v>
      </c>
      <c r="D77" s="26">
        <v>203631</v>
      </c>
      <c r="E77" s="26" t="s">
        <v>65</v>
      </c>
      <c r="F77" s="26">
        <v>2</v>
      </c>
      <c r="G77" s="104"/>
      <c r="I77" s="3" t="str">
        <f t="shared" si="23"/>
        <v>I-02294030</v>
      </c>
      <c r="J77" s="3" t="str">
        <f>+VLOOKUP(I77,[1]Tra_lai_hang_ban!$D:$E,2,0)</f>
        <v>satra0088</v>
      </c>
      <c r="K77" s="3" t="s">
        <v>157</v>
      </c>
      <c r="L77" s="3"/>
    </row>
    <row r="78" spans="1:15" ht="30" customHeight="1" x14ac:dyDescent="0.25">
      <c r="A78" s="26">
        <v>4</v>
      </c>
      <c r="B78" s="43" t="s">
        <v>61</v>
      </c>
      <c r="C78" s="31">
        <v>8938529045856</v>
      </c>
      <c r="D78" s="26">
        <v>203630</v>
      </c>
      <c r="E78" s="26" t="s">
        <v>65</v>
      </c>
      <c r="F78" s="26">
        <v>1</v>
      </c>
      <c r="G78" s="105"/>
      <c r="I78" s="3" t="str">
        <f t="shared" si="23"/>
        <v>I-02294030</v>
      </c>
      <c r="J78" s="3" t="str">
        <f>+VLOOKUP(I78,[1]Tra_lai_hang_ban!$D:$E,2,0)</f>
        <v>satra0088</v>
      </c>
      <c r="K78" s="3" t="s">
        <v>157</v>
      </c>
      <c r="L78" s="3"/>
    </row>
    <row r="79" spans="1:15" ht="30" customHeight="1" x14ac:dyDescent="0.25">
      <c r="A79" s="26"/>
      <c r="B79" s="42" t="s">
        <v>104</v>
      </c>
      <c r="C79" s="31"/>
      <c r="D79" s="26"/>
      <c r="E79" s="26"/>
      <c r="F79" s="26"/>
      <c r="G79" s="106" t="s">
        <v>105</v>
      </c>
      <c r="H79" s="3" t="str">
        <f>+G79</f>
        <v>I-02294903</v>
      </c>
      <c r="I79" s="3" t="str">
        <f>+G79</f>
        <v>I-02294903</v>
      </c>
      <c r="J79" s="3" t="str">
        <f>+VLOOKUP(I79,[1]Tra_lai_hang_ban!$D:$E,2,0)</f>
        <v>satra0194</v>
      </c>
      <c r="K79" s="3" t="s">
        <v>157</v>
      </c>
      <c r="L79" s="3"/>
    </row>
    <row r="80" spans="1:15" ht="30" customHeight="1" x14ac:dyDescent="0.25">
      <c r="A80" s="26">
        <v>1</v>
      </c>
      <c r="B80" s="43" t="s">
        <v>62</v>
      </c>
      <c r="C80" s="31">
        <v>8938529045924</v>
      </c>
      <c r="D80" s="26">
        <v>203632</v>
      </c>
      <c r="E80" s="26" t="s">
        <v>65</v>
      </c>
      <c r="F80" s="26">
        <v>2</v>
      </c>
      <c r="G80" s="107"/>
      <c r="I80" s="3" t="str">
        <f>+I79</f>
        <v>I-02294903</v>
      </c>
      <c r="J80" s="3" t="str">
        <f>+VLOOKUP(I80,[1]Tra_lai_hang_ban!$D:$E,2,0)</f>
        <v>satra0194</v>
      </c>
      <c r="K80" s="3" t="s">
        <v>157</v>
      </c>
      <c r="L80" s="3"/>
    </row>
    <row r="81" spans="1:15" ht="30" customHeight="1" x14ac:dyDescent="0.25">
      <c r="A81" s="26"/>
      <c r="B81" s="42" t="s">
        <v>106</v>
      </c>
      <c r="C81" s="31"/>
      <c r="D81" s="26"/>
      <c r="E81" s="26"/>
      <c r="F81" s="26"/>
      <c r="G81" s="106" t="s">
        <v>107</v>
      </c>
      <c r="H81" s="3" t="str">
        <f>+G81</f>
        <v>I-02294904</v>
      </c>
      <c r="I81" s="3" t="str">
        <f>+G81</f>
        <v>I-02294904</v>
      </c>
      <c r="J81" s="3" t="str">
        <f>+VLOOKUP(I81,[2]Nhap__xuat_kho!E$1:I$106,5,0)</f>
        <v>satra0115</v>
      </c>
      <c r="L81" s="3"/>
    </row>
    <row r="82" spans="1:15" ht="30" customHeight="1" x14ac:dyDescent="0.25">
      <c r="A82" s="26">
        <v>1</v>
      </c>
      <c r="B82" s="43" t="s">
        <v>62</v>
      </c>
      <c r="C82" s="41">
        <v>8938529045924</v>
      </c>
      <c r="D82" s="26">
        <v>203632</v>
      </c>
      <c r="E82" s="26" t="s">
        <v>65</v>
      </c>
      <c r="F82" s="26">
        <v>1</v>
      </c>
      <c r="G82" s="108"/>
      <c r="I82" s="3" t="str">
        <f t="shared" ref="I82:J83" si="24">+I81</f>
        <v>I-02294904</v>
      </c>
      <c r="J82" s="3" t="str">
        <f t="shared" si="24"/>
        <v>satra0115</v>
      </c>
      <c r="L82" s="113">
        <f>+VLOOKUP(I82,[2]Nhap__xuat_kho!$A:$C,3,0)</f>
        <v>45905</v>
      </c>
      <c r="M82" s="3" t="str">
        <f t="shared" ref="M82:M83" si="25">+"Hàng trả - phiếu "&amp;I82&amp;" - "&amp;J82</f>
        <v>Hàng trả - phiếu I-02294904 - satra0115</v>
      </c>
      <c r="N82" s="3" t="s">
        <v>160</v>
      </c>
      <c r="O82" s="3">
        <f>+VLOOKUP(B82,'TONG HOP'!$B$18:$J$24,9,0)</f>
        <v>111058</v>
      </c>
    </row>
    <row r="83" spans="1:15" ht="30" customHeight="1" x14ac:dyDescent="0.25">
      <c r="A83" s="26">
        <v>2</v>
      </c>
      <c r="B83" s="43" t="s">
        <v>63</v>
      </c>
      <c r="C83" s="31">
        <v>8938529045030</v>
      </c>
      <c r="D83" s="26">
        <v>261126</v>
      </c>
      <c r="E83" s="26" t="s">
        <v>65</v>
      </c>
      <c r="F83" s="26">
        <v>1</v>
      </c>
      <c r="G83" s="107"/>
      <c r="I83" s="3" t="str">
        <f t="shared" si="24"/>
        <v>I-02294904</v>
      </c>
      <c r="J83" s="3" t="str">
        <f t="shared" si="24"/>
        <v>satra0115</v>
      </c>
      <c r="L83" s="113">
        <f>+VLOOKUP(I83,[2]Nhap__xuat_kho!$A:$C,3,0)</f>
        <v>45905</v>
      </c>
      <c r="M83" s="3" t="str">
        <f t="shared" si="25"/>
        <v>Hàng trả - phiếu I-02294904 - satra0115</v>
      </c>
      <c r="N83" s="3" t="s">
        <v>161</v>
      </c>
      <c r="O83" s="3">
        <f>+VLOOKUP(B83,'TONG HOP'!$B$18:$J$24,9,0)</f>
        <v>50182</v>
      </c>
    </row>
    <row r="84" spans="1:15" ht="30" customHeight="1" x14ac:dyDescent="0.25">
      <c r="A84" s="26"/>
      <c r="B84" s="42" t="s">
        <v>108</v>
      </c>
      <c r="C84" s="31"/>
      <c r="D84" s="26"/>
      <c r="E84" s="26"/>
      <c r="F84" s="26"/>
      <c r="G84" s="106" t="s">
        <v>109</v>
      </c>
      <c r="H84" s="3" t="str">
        <f>+G84</f>
        <v>I-02295444</v>
      </c>
      <c r="I84" s="3" t="str">
        <f>+G84</f>
        <v>I-02295444</v>
      </c>
      <c r="J84" s="3" t="str">
        <f>+VLOOKUP(I84,[1]Tra_lai_hang_ban!$D:$E,2,0)</f>
        <v>satra0049</v>
      </c>
      <c r="K84" s="3" t="s">
        <v>157</v>
      </c>
      <c r="L84" s="3"/>
    </row>
    <row r="85" spans="1:15" ht="30" customHeight="1" x14ac:dyDescent="0.25">
      <c r="A85" s="26">
        <v>1</v>
      </c>
      <c r="B85" s="43" t="s">
        <v>62</v>
      </c>
      <c r="C85" s="41">
        <v>8938529045924</v>
      </c>
      <c r="D85" s="26">
        <v>203632</v>
      </c>
      <c r="E85" s="26" t="s">
        <v>65</v>
      </c>
      <c r="F85" s="26">
        <v>4</v>
      </c>
      <c r="G85" s="107"/>
      <c r="I85" s="3" t="str">
        <f>+I84</f>
        <v>I-02295444</v>
      </c>
      <c r="J85" s="3" t="str">
        <f>+VLOOKUP(I85,[1]Tra_lai_hang_ban!$D:$E,2,0)</f>
        <v>satra0049</v>
      </c>
      <c r="K85" s="3" t="s">
        <v>157</v>
      </c>
      <c r="L85" s="3"/>
    </row>
    <row r="86" spans="1:15" ht="30" customHeight="1" x14ac:dyDescent="0.25">
      <c r="A86" s="26"/>
      <c r="B86" s="68" t="s">
        <v>110</v>
      </c>
      <c r="C86" s="41"/>
      <c r="D86" s="26"/>
      <c r="E86" s="26"/>
      <c r="F86" s="26"/>
      <c r="G86" s="100" t="s">
        <v>111</v>
      </c>
      <c r="H86" s="3" t="str">
        <f>+G86</f>
        <v>I-02295546</v>
      </c>
      <c r="I86" s="3" t="str">
        <f>+G86</f>
        <v>I-02295546</v>
      </c>
      <c r="J86" s="3" t="str">
        <f>+VLOOKUP(I86,[2]Nhap__xuat_kho!E$1:I$106,5,0)</f>
        <v>satra0141</v>
      </c>
      <c r="L86" s="3"/>
    </row>
    <row r="87" spans="1:15" ht="30" customHeight="1" x14ac:dyDescent="0.25">
      <c r="A87" s="26">
        <v>1</v>
      </c>
      <c r="B87" s="43" t="s">
        <v>62</v>
      </c>
      <c r="C87" s="41">
        <v>8938529045924</v>
      </c>
      <c r="D87" s="26">
        <v>203632</v>
      </c>
      <c r="E87" s="26" t="s">
        <v>65</v>
      </c>
      <c r="F87" s="26">
        <v>2</v>
      </c>
      <c r="G87" s="101"/>
      <c r="I87" s="3" t="str">
        <f t="shared" ref="I87:J88" si="26">+I86</f>
        <v>I-02295546</v>
      </c>
      <c r="J87" s="3" t="str">
        <f t="shared" si="26"/>
        <v>satra0141</v>
      </c>
      <c r="L87" s="113">
        <f>+VLOOKUP(I87,[2]Nhap__xuat_kho!$A:$C,3,0)</f>
        <v>45906</v>
      </c>
      <c r="M87" s="3" t="str">
        <f t="shared" ref="M87:M88" si="27">+"Hàng trả - phiếu "&amp;I87&amp;" - "&amp;J87</f>
        <v>Hàng trả - phiếu I-02295546 - satra0141</v>
      </c>
      <c r="N87" s="3" t="s">
        <v>160</v>
      </c>
      <c r="O87" s="3">
        <f>+VLOOKUP(B87,'TONG HOP'!$B$18:$J$24,9,0)</f>
        <v>111058</v>
      </c>
    </row>
    <row r="88" spans="1:15" ht="30" customHeight="1" x14ac:dyDescent="0.25">
      <c r="A88" s="26">
        <v>2</v>
      </c>
      <c r="B88" s="43" t="s">
        <v>60</v>
      </c>
      <c r="C88" s="41">
        <v>8938529045627</v>
      </c>
      <c r="D88" s="26">
        <v>236665</v>
      </c>
      <c r="E88" s="26" t="s">
        <v>65</v>
      </c>
      <c r="F88" s="26">
        <v>1</v>
      </c>
      <c r="G88" s="102"/>
      <c r="I88" s="3" t="str">
        <f t="shared" si="26"/>
        <v>I-02295546</v>
      </c>
      <c r="J88" s="3" t="str">
        <f t="shared" si="26"/>
        <v>satra0141</v>
      </c>
      <c r="L88" s="113">
        <f>+VLOOKUP(I88,[2]Nhap__xuat_kho!$A:$C,3,0)</f>
        <v>45906</v>
      </c>
      <c r="M88" s="3" t="str">
        <f t="shared" si="27"/>
        <v>Hàng trả - phiếu I-02295546 - satra0141</v>
      </c>
      <c r="N88" s="3" t="s">
        <v>163</v>
      </c>
      <c r="O88" s="3">
        <f>+VLOOKUP(B88,'TONG HOP'!$B$18:$J$24,9,0)</f>
        <v>55595</v>
      </c>
    </row>
    <row r="89" spans="1:15" ht="30" customHeight="1" x14ac:dyDescent="0.25">
      <c r="A89" s="26"/>
      <c r="B89" s="68" t="s">
        <v>112</v>
      </c>
      <c r="C89" s="41"/>
      <c r="D89" s="26"/>
      <c r="E89" s="26"/>
      <c r="F89" s="26"/>
      <c r="G89" s="100" t="s">
        <v>113</v>
      </c>
      <c r="H89" s="3" t="str">
        <f>+G89</f>
        <v>I-02295616</v>
      </c>
      <c r="I89" s="3" t="str">
        <f>+G89</f>
        <v>I-02295616</v>
      </c>
      <c r="J89" s="3" t="str">
        <f>+VLOOKUP(I89,[2]Nhap__xuat_kho!E$1:I$106,5,0)</f>
        <v>satra0073</v>
      </c>
      <c r="L89" s="3"/>
    </row>
    <row r="90" spans="1:15" ht="30" customHeight="1" x14ac:dyDescent="0.25">
      <c r="A90" s="26">
        <v>1</v>
      </c>
      <c r="B90" s="43" t="s">
        <v>64</v>
      </c>
      <c r="C90" s="41">
        <v>8938529045634</v>
      </c>
      <c r="D90" s="26">
        <v>203631</v>
      </c>
      <c r="E90" s="26" t="s">
        <v>65</v>
      </c>
      <c r="F90" s="26">
        <v>3</v>
      </c>
      <c r="G90" s="101"/>
      <c r="I90" s="3" t="str">
        <f t="shared" ref="I90:J94" si="28">+I89</f>
        <v>I-02295616</v>
      </c>
      <c r="J90" s="3" t="str">
        <f t="shared" si="28"/>
        <v>satra0073</v>
      </c>
      <c r="L90" s="113">
        <f>+VLOOKUP(I90,[2]Nhap__xuat_kho!$A:$C,3,0)</f>
        <v>45906</v>
      </c>
      <c r="M90" s="3" t="str">
        <f t="shared" ref="M90:M94" si="29">+"Hàng trả - phiếu "&amp;I90&amp;" - "&amp;J90</f>
        <v>Hàng trả - phiếu I-02295616 - satra0073</v>
      </c>
      <c r="N90" s="3" t="s">
        <v>164</v>
      </c>
      <c r="O90" s="3">
        <f>+VLOOKUP(B90,'TONG HOP'!$B$18:$J$24,9,0)</f>
        <v>107205</v>
      </c>
    </row>
    <row r="91" spans="1:15" ht="30" customHeight="1" x14ac:dyDescent="0.25">
      <c r="A91" s="26">
        <v>2</v>
      </c>
      <c r="B91" s="43" t="s">
        <v>60</v>
      </c>
      <c r="C91" s="41">
        <v>8938529045627</v>
      </c>
      <c r="D91" s="26">
        <v>236665</v>
      </c>
      <c r="E91" s="26" t="s">
        <v>65</v>
      </c>
      <c r="F91" s="26">
        <v>3</v>
      </c>
      <c r="G91" s="101"/>
      <c r="I91" s="3" t="str">
        <f t="shared" si="28"/>
        <v>I-02295616</v>
      </c>
      <c r="J91" s="3" t="str">
        <f t="shared" si="28"/>
        <v>satra0073</v>
      </c>
      <c r="L91" s="113">
        <f>+VLOOKUP(I91,[2]Nhap__xuat_kho!$A:$C,3,0)</f>
        <v>45906</v>
      </c>
      <c r="M91" s="3" t="str">
        <f t="shared" si="29"/>
        <v>Hàng trả - phiếu I-02295616 - satra0073</v>
      </c>
      <c r="N91" s="3" t="s">
        <v>163</v>
      </c>
      <c r="O91" s="3">
        <f>+VLOOKUP(B91,'TONG HOP'!$B$18:$J$24,9,0)</f>
        <v>55595</v>
      </c>
    </row>
    <row r="92" spans="1:15" ht="30" customHeight="1" x14ac:dyDescent="0.25">
      <c r="A92" s="26">
        <v>3</v>
      </c>
      <c r="B92" s="43" t="s">
        <v>63</v>
      </c>
      <c r="C92" s="41">
        <v>8938529045030</v>
      </c>
      <c r="D92" s="26">
        <v>261126</v>
      </c>
      <c r="E92" s="26" t="s">
        <v>65</v>
      </c>
      <c r="F92" s="26">
        <v>2</v>
      </c>
      <c r="G92" s="101"/>
      <c r="I92" s="3" t="str">
        <f t="shared" si="28"/>
        <v>I-02295616</v>
      </c>
      <c r="J92" s="3" t="str">
        <f t="shared" si="28"/>
        <v>satra0073</v>
      </c>
      <c r="L92" s="113">
        <f>+VLOOKUP(I92,[2]Nhap__xuat_kho!$A:$C,3,0)</f>
        <v>45906</v>
      </c>
      <c r="M92" s="3" t="str">
        <f t="shared" si="29"/>
        <v>Hàng trả - phiếu I-02295616 - satra0073</v>
      </c>
      <c r="N92" s="3" t="s">
        <v>161</v>
      </c>
      <c r="O92" s="3">
        <f>+VLOOKUP(B92,'TONG HOP'!$B$18:$J$24,9,0)</f>
        <v>50182</v>
      </c>
    </row>
    <row r="93" spans="1:15" ht="30" customHeight="1" x14ac:dyDescent="0.25">
      <c r="A93" s="26">
        <v>4</v>
      </c>
      <c r="B93" s="43" t="s">
        <v>62</v>
      </c>
      <c r="C93" s="41">
        <v>8938529045924</v>
      </c>
      <c r="D93" s="26">
        <v>203632</v>
      </c>
      <c r="E93" s="26" t="s">
        <v>65</v>
      </c>
      <c r="F93" s="26">
        <v>2</v>
      </c>
      <c r="G93" s="101"/>
      <c r="I93" s="3" t="str">
        <f t="shared" si="28"/>
        <v>I-02295616</v>
      </c>
      <c r="J93" s="3" t="str">
        <f t="shared" si="28"/>
        <v>satra0073</v>
      </c>
      <c r="L93" s="113">
        <f>+VLOOKUP(I93,[2]Nhap__xuat_kho!$A:$C,3,0)</f>
        <v>45906</v>
      </c>
      <c r="M93" s="3" t="str">
        <f t="shared" si="29"/>
        <v>Hàng trả - phiếu I-02295616 - satra0073</v>
      </c>
      <c r="N93" s="3" t="s">
        <v>160</v>
      </c>
      <c r="O93" s="3">
        <f>+VLOOKUP(B93,'TONG HOP'!$B$18:$J$24,9,0)</f>
        <v>111058</v>
      </c>
    </row>
    <row r="94" spans="1:15" ht="30" customHeight="1" x14ac:dyDescent="0.25">
      <c r="A94" s="26">
        <v>5</v>
      </c>
      <c r="B94" s="43" t="s">
        <v>61</v>
      </c>
      <c r="C94" s="41">
        <v>8938529045856</v>
      </c>
      <c r="D94" s="26">
        <v>203630</v>
      </c>
      <c r="E94" s="26" t="s">
        <v>65</v>
      </c>
      <c r="F94" s="26">
        <v>1</v>
      </c>
      <c r="G94" s="102"/>
      <c r="I94" s="3" t="str">
        <f t="shared" si="28"/>
        <v>I-02295616</v>
      </c>
      <c r="J94" s="3" t="str">
        <f t="shared" si="28"/>
        <v>satra0073</v>
      </c>
      <c r="L94" s="113">
        <f>+VLOOKUP(I94,[2]Nhap__xuat_kho!$A:$C,3,0)</f>
        <v>45906</v>
      </c>
      <c r="M94" s="3" t="str">
        <f t="shared" si="29"/>
        <v>Hàng trả - phiếu I-02295616 - satra0073</v>
      </c>
      <c r="N94" s="3" t="s">
        <v>158</v>
      </c>
      <c r="O94" s="3">
        <f>+VLOOKUP(B94,'TONG HOP'!$B$18:$J$24,9,0)</f>
        <v>73431</v>
      </c>
    </row>
    <row r="95" spans="1:15" ht="30" customHeight="1" x14ac:dyDescent="0.25">
      <c r="A95" s="26"/>
      <c r="B95" s="68" t="s">
        <v>114</v>
      </c>
      <c r="C95" s="41"/>
      <c r="D95" s="26"/>
      <c r="E95" s="26"/>
      <c r="F95" s="26"/>
      <c r="G95" s="100" t="s">
        <v>115</v>
      </c>
      <c r="H95" s="3" t="str">
        <f>+G95</f>
        <v>I-02297089</v>
      </c>
      <c r="I95" s="3" t="str">
        <f>+G95</f>
        <v>I-02297089</v>
      </c>
      <c r="J95" s="3" t="str">
        <f>+VLOOKUP(I95,[2]Nhap__xuat_kho!E$1:I$106,5,0)</f>
        <v>satra0113</v>
      </c>
      <c r="L95" s="3"/>
    </row>
    <row r="96" spans="1:15" ht="30" customHeight="1" x14ac:dyDescent="0.25">
      <c r="A96" s="26">
        <v>1</v>
      </c>
      <c r="B96" s="43" t="s">
        <v>64</v>
      </c>
      <c r="C96" s="41">
        <v>8938529045634</v>
      </c>
      <c r="D96" s="26">
        <v>203631</v>
      </c>
      <c r="E96" s="26" t="s">
        <v>65</v>
      </c>
      <c r="F96" s="26">
        <v>2</v>
      </c>
      <c r="G96" s="101"/>
      <c r="I96" s="3" t="str">
        <f t="shared" ref="I96:J98" si="30">+I95</f>
        <v>I-02297089</v>
      </c>
      <c r="J96" s="3" t="str">
        <f t="shared" si="30"/>
        <v>satra0113</v>
      </c>
      <c r="L96" s="113">
        <f>+VLOOKUP(I96,[2]Nhap__xuat_kho!$A:$C,3,0)</f>
        <v>45908</v>
      </c>
      <c r="M96" s="3" t="str">
        <f t="shared" ref="M96:M98" si="31">+"Hàng trả - phiếu "&amp;I96&amp;" - "&amp;J96</f>
        <v>Hàng trả - phiếu I-02297089 - satra0113</v>
      </c>
      <c r="N96" s="3" t="s">
        <v>164</v>
      </c>
      <c r="O96" s="3">
        <f>+VLOOKUP(B96,'TONG HOP'!$B$18:$J$24,9,0)</f>
        <v>107205</v>
      </c>
    </row>
    <row r="97" spans="1:15" ht="30" customHeight="1" x14ac:dyDescent="0.25">
      <c r="A97" s="26">
        <v>2</v>
      </c>
      <c r="B97" s="43" t="s">
        <v>63</v>
      </c>
      <c r="C97" s="41">
        <v>8938529045030</v>
      </c>
      <c r="D97" s="26">
        <v>261126</v>
      </c>
      <c r="E97" s="26" t="s">
        <v>65</v>
      </c>
      <c r="F97" s="26">
        <v>1</v>
      </c>
      <c r="G97" s="101"/>
      <c r="I97" s="3" t="str">
        <f t="shared" si="30"/>
        <v>I-02297089</v>
      </c>
      <c r="J97" s="3" t="str">
        <f t="shared" si="30"/>
        <v>satra0113</v>
      </c>
      <c r="L97" s="113">
        <f>+VLOOKUP(I97,[2]Nhap__xuat_kho!$A:$C,3,0)</f>
        <v>45908</v>
      </c>
      <c r="M97" s="3" t="str">
        <f t="shared" si="31"/>
        <v>Hàng trả - phiếu I-02297089 - satra0113</v>
      </c>
      <c r="N97" s="3" t="s">
        <v>161</v>
      </c>
      <c r="O97" s="3">
        <f>+VLOOKUP(B97,'TONG HOP'!$B$18:$J$24,9,0)</f>
        <v>50182</v>
      </c>
    </row>
    <row r="98" spans="1:15" ht="30" customHeight="1" x14ac:dyDescent="0.25">
      <c r="A98" s="26">
        <v>3</v>
      </c>
      <c r="B98" s="43" t="s">
        <v>66</v>
      </c>
      <c r="C98" s="41">
        <v>8938529045238</v>
      </c>
      <c r="D98" s="26">
        <v>203634</v>
      </c>
      <c r="E98" s="26" t="s">
        <v>65</v>
      </c>
      <c r="F98" s="26">
        <v>1</v>
      </c>
      <c r="G98" s="102"/>
      <c r="I98" s="3" t="str">
        <f t="shared" si="30"/>
        <v>I-02297089</v>
      </c>
      <c r="J98" s="3" t="str">
        <f t="shared" si="30"/>
        <v>satra0113</v>
      </c>
      <c r="L98" s="113">
        <f>+VLOOKUP(I98,[2]Nhap__xuat_kho!$A:$C,3,0)</f>
        <v>45908</v>
      </c>
      <c r="M98" s="3" t="str">
        <f t="shared" si="31"/>
        <v>Hàng trả - phiếu I-02297089 - satra0113</v>
      </c>
      <c r="N98" s="3" t="s">
        <v>159</v>
      </c>
      <c r="O98" s="3">
        <f>+VLOOKUP(B98,'TONG HOP'!$B$18:$J$24,9,0)</f>
        <v>119066</v>
      </c>
    </row>
    <row r="99" spans="1:15" ht="30" customHeight="1" x14ac:dyDescent="0.25">
      <c r="A99" s="26"/>
      <c r="B99" s="68" t="s">
        <v>116</v>
      </c>
      <c r="C99" s="41"/>
      <c r="D99" s="26"/>
      <c r="E99" s="26"/>
      <c r="F99" s="26"/>
      <c r="G99" s="100" t="s">
        <v>117</v>
      </c>
      <c r="H99" s="3" t="str">
        <f>+G99</f>
        <v>I-02297911</v>
      </c>
      <c r="I99" s="3" t="str">
        <f>+G99</f>
        <v>I-02297911</v>
      </c>
      <c r="J99" s="3" t="str">
        <f>+VLOOKUP(I99,[1]Tra_lai_hang_ban!$D:$E,2,0)</f>
        <v>satra0217</v>
      </c>
      <c r="K99" s="3" t="s">
        <v>157</v>
      </c>
      <c r="L99" s="3"/>
    </row>
    <row r="100" spans="1:15" ht="30" customHeight="1" x14ac:dyDescent="0.25">
      <c r="A100" s="26">
        <v>1</v>
      </c>
      <c r="B100" s="43" t="s">
        <v>66</v>
      </c>
      <c r="C100" s="41">
        <v>8938529045238</v>
      </c>
      <c r="D100" s="26">
        <v>203634</v>
      </c>
      <c r="E100" s="26" t="s">
        <v>65</v>
      </c>
      <c r="F100" s="26">
        <v>2</v>
      </c>
      <c r="G100" s="101"/>
      <c r="I100" s="3" t="str">
        <f t="shared" ref="I100:I101" si="32">+I99</f>
        <v>I-02297911</v>
      </c>
      <c r="J100" s="3" t="str">
        <f>+VLOOKUP(I100,[1]Tra_lai_hang_ban!$D:$E,2,0)</f>
        <v>satra0217</v>
      </c>
      <c r="K100" s="3" t="s">
        <v>157</v>
      </c>
      <c r="L100" s="3"/>
    </row>
    <row r="101" spans="1:15" ht="30" customHeight="1" x14ac:dyDescent="0.25">
      <c r="A101" s="26">
        <v>2</v>
      </c>
      <c r="B101" s="43" t="s">
        <v>62</v>
      </c>
      <c r="C101" s="41">
        <v>8938529045924</v>
      </c>
      <c r="D101" s="26">
        <v>203632</v>
      </c>
      <c r="E101" s="26" t="s">
        <v>65</v>
      </c>
      <c r="F101" s="26">
        <v>2</v>
      </c>
      <c r="G101" s="102"/>
      <c r="I101" s="3" t="str">
        <f t="shared" si="32"/>
        <v>I-02297911</v>
      </c>
      <c r="J101" s="3" t="str">
        <f>+VLOOKUP(I101,[1]Tra_lai_hang_ban!$D:$E,2,0)</f>
        <v>satra0217</v>
      </c>
      <c r="K101" s="3" t="s">
        <v>157</v>
      </c>
      <c r="L101" s="3"/>
    </row>
    <row r="102" spans="1:15" ht="30" customHeight="1" x14ac:dyDescent="0.25">
      <c r="A102" s="26"/>
      <c r="B102" s="68" t="s">
        <v>118</v>
      </c>
      <c r="C102" s="41"/>
      <c r="D102" s="26"/>
      <c r="E102" s="26"/>
      <c r="F102" s="26"/>
      <c r="G102" s="100" t="s">
        <v>119</v>
      </c>
      <c r="H102" s="3" t="str">
        <f>+G102</f>
        <v>I-02297885</v>
      </c>
      <c r="I102" s="3" t="str">
        <f>+G102</f>
        <v>I-02297885</v>
      </c>
      <c r="J102" s="3" t="str">
        <f>+VLOOKUP(I102,[1]Tra_lai_hang_ban!$D:$E,2,0)</f>
        <v>satra0013</v>
      </c>
      <c r="K102" s="3" t="s">
        <v>157</v>
      </c>
      <c r="L102" s="3"/>
    </row>
    <row r="103" spans="1:15" ht="30" customHeight="1" x14ac:dyDescent="0.25">
      <c r="A103" s="26">
        <v>1</v>
      </c>
      <c r="B103" s="43" t="s">
        <v>62</v>
      </c>
      <c r="C103" s="41"/>
      <c r="D103" s="26">
        <v>203632</v>
      </c>
      <c r="E103" s="26" t="s">
        <v>65</v>
      </c>
      <c r="F103" s="26">
        <v>1</v>
      </c>
      <c r="G103" s="102"/>
      <c r="I103" s="3" t="str">
        <f>+I102</f>
        <v>I-02297885</v>
      </c>
      <c r="J103" s="3" t="str">
        <f>+VLOOKUP(I103,[1]Tra_lai_hang_ban!$D:$E,2,0)</f>
        <v>satra0013</v>
      </c>
      <c r="K103" s="3" t="s">
        <v>157</v>
      </c>
      <c r="L103" s="3"/>
    </row>
    <row r="104" spans="1:15" ht="30" customHeight="1" x14ac:dyDescent="0.25">
      <c r="A104" s="26"/>
      <c r="B104" s="68" t="s">
        <v>120</v>
      </c>
      <c r="C104" s="41"/>
      <c r="D104" s="26"/>
      <c r="E104" s="26"/>
      <c r="F104" s="26"/>
      <c r="G104" s="100" t="s">
        <v>121</v>
      </c>
      <c r="H104" s="3" t="str">
        <f>+G104</f>
        <v>I-02297023</v>
      </c>
      <c r="I104" s="3" t="str">
        <f>+G104</f>
        <v>I-02297023</v>
      </c>
      <c r="J104" s="3" t="str">
        <f>+VLOOKUP(I104,[2]Nhap__xuat_kho!E$1:I$106,5,0)</f>
        <v>satra0146</v>
      </c>
      <c r="L104" s="3"/>
    </row>
    <row r="105" spans="1:15" ht="30" customHeight="1" x14ac:dyDescent="0.25">
      <c r="A105" s="26">
        <v>1</v>
      </c>
      <c r="B105" s="43" t="s">
        <v>60</v>
      </c>
      <c r="C105" s="41">
        <v>8938529045627</v>
      </c>
      <c r="D105" s="26">
        <v>236665</v>
      </c>
      <c r="E105" s="26" t="s">
        <v>65</v>
      </c>
      <c r="F105" s="26">
        <v>2</v>
      </c>
      <c r="G105" s="101"/>
      <c r="I105" s="3" t="str">
        <f t="shared" ref="I105:J107" si="33">+I104</f>
        <v>I-02297023</v>
      </c>
      <c r="J105" s="3" t="str">
        <f t="shared" si="33"/>
        <v>satra0146</v>
      </c>
      <c r="L105" s="113">
        <f>+VLOOKUP(I105,[2]Nhap__xuat_kho!$A:$C,3,0)</f>
        <v>45908</v>
      </c>
      <c r="M105" s="3" t="str">
        <f t="shared" ref="M105:M107" si="34">+"Hàng trả - phiếu "&amp;I105&amp;" - "&amp;J105</f>
        <v>Hàng trả - phiếu I-02297023 - satra0146</v>
      </c>
      <c r="N105" s="3" t="s">
        <v>163</v>
      </c>
      <c r="O105" s="3">
        <f>+VLOOKUP(B105,'TONG HOP'!$B$18:$J$24,9,0)</f>
        <v>55595</v>
      </c>
    </row>
    <row r="106" spans="1:15" ht="30" customHeight="1" x14ac:dyDescent="0.25">
      <c r="A106" s="26">
        <v>2</v>
      </c>
      <c r="B106" s="43" t="s">
        <v>62</v>
      </c>
      <c r="C106" s="41">
        <v>8938529045924</v>
      </c>
      <c r="D106" s="26">
        <v>203632</v>
      </c>
      <c r="E106" s="26" t="s">
        <v>65</v>
      </c>
      <c r="F106" s="26">
        <v>1</v>
      </c>
      <c r="G106" s="101"/>
      <c r="I106" s="3" t="str">
        <f t="shared" si="33"/>
        <v>I-02297023</v>
      </c>
      <c r="J106" s="3" t="str">
        <f t="shared" si="33"/>
        <v>satra0146</v>
      </c>
      <c r="L106" s="113">
        <f>+VLOOKUP(I106,[2]Nhap__xuat_kho!$A:$C,3,0)</f>
        <v>45908</v>
      </c>
      <c r="M106" s="3" t="str">
        <f t="shared" si="34"/>
        <v>Hàng trả - phiếu I-02297023 - satra0146</v>
      </c>
      <c r="N106" s="3" t="s">
        <v>160</v>
      </c>
      <c r="O106" s="3">
        <f>+VLOOKUP(B106,'TONG HOP'!$B$18:$J$24,9,0)</f>
        <v>111058</v>
      </c>
    </row>
    <row r="107" spans="1:15" ht="30" customHeight="1" x14ac:dyDescent="0.25">
      <c r="A107" s="26">
        <v>3</v>
      </c>
      <c r="B107" s="43" t="s">
        <v>61</v>
      </c>
      <c r="C107" s="41">
        <v>8938529045856</v>
      </c>
      <c r="D107" s="26">
        <v>203630</v>
      </c>
      <c r="E107" s="26" t="s">
        <v>65</v>
      </c>
      <c r="F107" s="26">
        <v>1</v>
      </c>
      <c r="G107" s="102"/>
      <c r="I107" s="3" t="str">
        <f t="shared" si="33"/>
        <v>I-02297023</v>
      </c>
      <c r="J107" s="3" t="str">
        <f t="shared" si="33"/>
        <v>satra0146</v>
      </c>
      <c r="L107" s="113">
        <f>+VLOOKUP(I107,[2]Nhap__xuat_kho!$A:$C,3,0)</f>
        <v>45908</v>
      </c>
      <c r="M107" s="3" t="str">
        <f t="shared" si="34"/>
        <v>Hàng trả - phiếu I-02297023 - satra0146</v>
      </c>
      <c r="N107" s="3" t="s">
        <v>158</v>
      </c>
      <c r="O107" s="3">
        <f>+VLOOKUP(B107,'TONG HOP'!$B$18:$J$24,9,0)</f>
        <v>73431</v>
      </c>
    </row>
    <row r="108" spans="1:15" ht="30" customHeight="1" x14ac:dyDescent="0.25">
      <c r="A108" s="26"/>
      <c r="B108" s="68" t="s">
        <v>122</v>
      </c>
      <c r="C108" s="41"/>
      <c r="D108" s="26"/>
      <c r="E108" s="26"/>
      <c r="F108" s="26"/>
      <c r="G108" s="100" t="s">
        <v>123</v>
      </c>
      <c r="H108" s="3" t="str">
        <f>+G108</f>
        <v>I-02299506</v>
      </c>
      <c r="I108" s="3" t="str">
        <f>+G108</f>
        <v>I-02299506</v>
      </c>
      <c r="J108" s="3" t="str">
        <f>+VLOOKUP(I108,[2]Nhap__xuat_kho!E$1:I$106,5,0)</f>
        <v>satra1164</v>
      </c>
      <c r="L108" s="3"/>
    </row>
    <row r="109" spans="1:15" ht="30" customHeight="1" x14ac:dyDescent="0.25">
      <c r="A109" s="26">
        <v>1</v>
      </c>
      <c r="B109" s="43" t="s">
        <v>62</v>
      </c>
      <c r="C109" s="41">
        <v>8938529045924</v>
      </c>
      <c r="D109" s="26">
        <v>203632</v>
      </c>
      <c r="E109" s="26" t="s">
        <v>65</v>
      </c>
      <c r="F109" s="26">
        <v>2</v>
      </c>
      <c r="G109" s="101"/>
      <c r="I109" s="3" t="str">
        <f t="shared" ref="I109:J110" si="35">+I108</f>
        <v>I-02299506</v>
      </c>
      <c r="J109" s="3" t="str">
        <f t="shared" si="35"/>
        <v>satra1164</v>
      </c>
      <c r="L109" s="113">
        <f>+VLOOKUP(I109,[2]Nhap__xuat_kho!$A:$C,3,0)</f>
        <v>45910</v>
      </c>
      <c r="M109" s="3" t="str">
        <f t="shared" ref="M109:M110" si="36">+"Hàng trả - phiếu "&amp;I109&amp;" - "&amp;J109</f>
        <v>Hàng trả - phiếu I-02299506 - satra1164</v>
      </c>
      <c r="N109" s="3" t="s">
        <v>160</v>
      </c>
      <c r="O109" s="3">
        <f>+VLOOKUP(B109,'TONG HOP'!$B$18:$J$24,9,0)</f>
        <v>111058</v>
      </c>
    </row>
    <row r="110" spans="1:15" ht="30" customHeight="1" x14ac:dyDescent="0.25">
      <c r="A110" s="26">
        <v>2</v>
      </c>
      <c r="B110" s="43" t="s">
        <v>60</v>
      </c>
      <c r="C110" s="41">
        <v>8938529045627</v>
      </c>
      <c r="D110" s="26">
        <v>236665</v>
      </c>
      <c r="E110" s="26" t="s">
        <v>65</v>
      </c>
      <c r="F110" s="26">
        <v>2</v>
      </c>
      <c r="G110" s="102"/>
      <c r="I110" s="3" t="str">
        <f t="shared" si="35"/>
        <v>I-02299506</v>
      </c>
      <c r="J110" s="3" t="str">
        <f t="shared" si="35"/>
        <v>satra1164</v>
      </c>
      <c r="L110" s="113">
        <f>+VLOOKUP(I110,[2]Nhap__xuat_kho!$A:$C,3,0)</f>
        <v>45910</v>
      </c>
      <c r="M110" s="3" t="str">
        <f t="shared" si="36"/>
        <v>Hàng trả - phiếu I-02299506 - satra1164</v>
      </c>
      <c r="N110" s="3" t="s">
        <v>163</v>
      </c>
      <c r="O110" s="3">
        <f>+VLOOKUP(B110,'TONG HOP'!$B$18:$J$24,9,0)</f>
        <v>55595</v>
      </c>
    </row>
    <row r="111" spans="1:15" ht="30" customHeight="1" x14ac:dyDescent="0.25">
      <c r="A111" s="26"/>
      <c r="B111" s="68" t="s">
        <v>124</v>
      </c>
      <c r="C111" s="41"/>
      <c r="D111" s="26"/>
      <c r="E111" s="26"/>
      <c r="F111" s="26"/>
      <c r="G111" s="100" t="s">
        <v>125</v>
      </c>
      <c r="H111" s="3" t="str">
        <f>+G111</f>
        <v>I-02299713</v>
      </c>
      <c r="I111" s="3" t="str">
        <f>+G111</f>
        <v>I-02299713</v>
      </c>
      <c r="J111" s="3" t="str">
        <f>+VLOOKUP(I111,[2]Nhap__xuat_kho!E$1:I$106,5,0)</f>
        <v>satra0154</v>
      </c>
      <c r="L111" s="3"/>
    </row>
    <row r="112" spans="1:15" ht="30" customHeight="1" x14ac:dyDescent="0.25">
      <c r="A112" s="26">
        <v>1</v>
      </c>
      <c r="B112" s="43" t="s">
        <v>61</v>
      </c>
      <c r="C112" s="41"/>
      <c r="D112" s="26">
        <v>203630</v>
      </c>
      <c r="E112" s="26" t="s">
        <v>65</v>
      </c>
      <c r="F112" s="26">
        <v>1</v>
      </c>
      <c r="G112" s="101"/>
      <c r="I112" s="3" t="str">
        <f t="shared" ref="I112:J114" si="37">+I111</f>
        <v>I-02299713</v>
      </c>
      <c r="J112" s="3" t="str">
        <f t="shared" si="37"/>
        <v>satra0154</v>
      </c>
      <c r="L112" s="113">
        <f>+VLOOKUP(I112,[2]Nhap__xuat_kho!$A:$C,3,0)</f>
        <v>45910</v>
      </c>
      <c r="M112" s="3" t="str">
        <f t="shared" ref="M112:M114" si="38">+"Hàng trả - phiếu "&amp;I112&amp;" - "&amp;J112</f>
        <v>Hàng trả - phiếu I-02299713 - satra0154</v>
      </c>
      <c r="N112" s="3" t="s">
        <v>158</v>
      </c>
      <c r="O112" s="3">
        <f>+VLOOKUP(B112,'TONG HOP'!$B$18:$J$24,9,0)</f>
        <v>73431</v>
      </c>
    </row>
    <row r="113" spans="1:15" ht="30" customHeight="1" x14ac:dyDescent="0.25">
      <c r="A113" s="26">
        <v>2</v>
      </c>
      <c r="B113" s="43" t="s">
        <v>66</v>
      </c>
      <c r="C113" s="41"/>
      <c r="D113" s="26">
        <v>203634</v>
      </c>
      <c r="E113" s="26" t="s">
        <v>65</v>
      </c>
      <c r="F113" s="26">
        <v>2</v>
      </c>
      <c r="G113" s="101"/>
      <c r="I113" s="3" t="str">
        <f t="shared" si="37"/>
        <v>I-02299713</v>
      </c>
      <c r="J113" s="3" t="str">
        <f t="shared" si="37"/>
        <v>satra0154</v>
      </c>
      <c r="L113" s="113">
        <f>+VLOOKUP(I113,[2]Nhap__xuat_kho!$A:$C,3,0)</f>
        <v>45910</v>
      </c>
      <c r="M113" s="3" t="str">
        <f t="shared" si="38"/>
        <v>Hàng trả - phiếu I-02299713 - satra0154</v>
      </c>
      <c r="N113" s="3" t="s">
        <v>159</v>
      </c>
      <c r="O113" s="3">
        <f>+VLOOKUP(B113,'TONG HOP'!$B$18:$J$24,9,0)</f>
        <v>119066</v>
      </c>
    </row>
    <row r="114" spans="1:15" ht="30" customHeight="1" x14ac:dyDescent="0.25">
      <c r="A114" s="26">
        <v>3</v>
      </c>
      <c r="B114" s="43" t="s">
        <v>60</v>
      </c>
      <c r="C114" s="41"/>
      <c r="D114" s="26">
        <v>236665</v>
      </c>
      <c r="E114" s="26" t="s">
        <v>65</v>
      </c>
      <c r="F114" s="26">
        <v>1</v>
      </c>
      <c r="G114" s="102"/>
      <c r="I114" s="3" t="str">
        <f t="shared" si="37"/>
        <v>I-02299713</v>
      </c>
      <c r="J114" s="3" t="str">
        <f t="shared" si="37"/>
        <v>satra0154</v>
      </c>
      <c r="L114" s="113">
        <f>+VLOOKUP(I114,[2]Nhap__xuat_kho!$A:$C,3,0)</f>
        <v>45910</v>
      </c>
      <c r="M114" s="3" t="str">
        <f t="shared" si="38"/>
        <v>Hàng trả - phiếu I-02299713 - satra0154</v>
      </c>
      <c r="N114" s="3" t="s">
        <v>163</v>
      </c>
      <c r="O114" s="3">
        <f>+VLOOKUP(B114,'TONG HOP'!$B$18:$J$24,9,0)</f>
        <v>55595</v>
      </c>
    </row>
    <row r="115" spans="1:15" ht="30" customHeight="1" x14ac:dyDescent="0.25">
      <c r="A115" s="26"/>
      <c r="B115" s="68" t="s">
        <v>126</v>
      </c>
      <c r="C115" s="41"/>
      <c r="D115" s="26"/>
      <c r="E115" s="26"/>
      <c r="F115" s="26"/>
      <c r="G115" s="100" t="s">
        <v>127</v>
      </c>
      <c r="H115" s="3" t="str">
        <f>+G115</f>
        <v>I-02300222</v>
      </c>
      <c r="I115" s="3" t="str">
        <f>+G115</f>
        <v>I-02300222</v>
      </c>
      <c r="J115" s="3" t="str">
        <f>+VLOOKUP(I115,[1]Tra_lai_hang_ban!$D:$E,2,0)</f>
        <v>satra0181</v>
      </c>
      <c r="K115" s="3" t="s">
        <v>157</v>
      </c>
      <c r="L115" s="3"/>
    </row>
    <row r="116" spans="1:15" ht="30" customHeight="1" x14ac:dyDescent="0.25">
      <c r="A116" s="26">
        <v>1</v>
      </c>
      <c r="B116" s="43" t="s">
        <v>62</v>
      </c>
      <c r="C116" s="41">
        <v>8938529045924</v>
      </c>
      <c r="D116" s="26">
        <v>203632</v>
      </c>
      <c r="E116" s="26" t="s">
        <v>65</v>
      </c>
      <c r="F116" s="26">
        <v>1</v>
      </c>
      <c r="G116" s="102"/>
      <c r="I116" s="3" t="str">
        <f>+I115</f>
        <v>I-02300222</v>
      </c>
      <c r="J116" s="3" t="str">
        <f>+VLOOKUP(I116,[1]Tra_lai_hang_ban!$D:$E,2,0)</f>
        <v>satra0181</v>
      </c>
      <c r="K116" s="3" t="s">
        <v>157</v>
      </c>
      <c r="L116" s="3"/>
    </row>
    <row r="117" spans="1:15" ht="30" customHeight="1" x14ac:dyDescent="0.25">
      <c r="A117" s="70"/>
      <c r="B117" s="68" t="s">
        <v>128</v>
      </c>
      <c r="C117" s="71"/>
      <c r="D117" s="70"/>
      <c r="E117" s="70"/>
      <c r="F117" s="70"/>
      <c r="G117" s="109" t="s">
        <v>129</v>
      </c>
      <c r="H117" s="3" t="str">
        <f>+G117</f>
        <v>I-02300899</v>
      </c>
      <c r="I117" s="3" t="str">
        <f>+G117</f>
        <v>I-02300899</v>
      </c>
      <c r="J117" s="3" t="str">
        <f>+VLOOKUP(I117,[2]Nhap__xuat_kho!E$1:I$106,5,0)</f>
        <v>satra0161</v>
      </c>
      <c r="L117" s="3"/>
    </row>
    <row r="118" spans="1:15" ht="30" customHeight="1" x14ac:dyDescent="0.25">
      <c r="A118" s="26">
        <v>1</v>
      </c>
      <c r="B118" s="43" t="s">
        <v>64</v>
      </c>
      <c r="C118" s="41"/>
      <c r="D118" s="26">
        <v>203631</v>
      </c>
      <c r="E118" s="26" t="s">
        <v>65</v>
      </c>
      <c r="F118" s="26">
        <v>1</v>
      </c>
      <c r="G118" s="110"/>
      <c r="I118" s="3" t="str">
        <f t="shared" ref="I118:J119" si="39">+I117</f>
        <v>I-02300899</v>
      </c>
      <c r="J118" s="3" t="str">
        <f t="shared" si="39"/>
        <v>satra0161</v>
      </c>
      <c r="L118" s="113">
        <f>+VLOOKUP(I118,[2]Nhap__xuat_kho!$A:$C,3,0)</f>
        <v>45911</v>
      </c>
      <c r="M118" s="3" t="str">
        <f t="shared" ref="M118:M119" si="40">+"Hàng trả - phiếu "&amp;I118&amp;" - "&amp;J118</f>
        <v>Hàng trả - phiếu I-02300899 - satra0161</v>
      </c>
      <c r="N118" s="3" t="s">
        <v>164</v>
      </c>
      <c r="O118" s="3">
        <f>+VLOOKUP(B118,'TONG HOP'!$B$18:$J$24,9,0)</f>
        <v>107205</v>
      </c>
    </row>
    <row r="119" spans="1:15" ht="30" customHeight="1" x14ac:dyDescent="0.25">
      <c r="A119" s="26">
        <v>2</v>
      </c>
      <c r="B119" s="43" t="s">
        <v>60</v>
      </c>
      <c r="C119" s="41"/>
      <c r="D119" s="26">
        <v>236665</v>
      </c>
      <c r="E119" s="26" t="s">
        <v>65</v>
      </c>
      <c r="F119" s="26">
        <v>4</v>
      </c>
      <c r="G119" s="111"/>
      <c r="I119" s="3" t="str">
        <f t="shared" si="39"/>
        <v>I-02300899</v>
      </c>
      <c r="J119" s="3" t="str">
        <f t="shared" si="39"/>
        <v>satra0161</v>
      </c>
      <c r="L119" s="113">
        <f>+VLOOKUP(I119,[2]Nhap__xuat_kho!$A:$C,3,0)</f>
        <v>45911</v>
      </c>
      <c r="M119" s="3" t="str">
        <f t="shared" si="40"/>
        <v>Hàng trả - phiếu I-02300899 - satra0161</v>
      </c>
      <c r="N119" s="3" t="s">
        <v>163</v>
      </c>
      <c r="O119" s="3">
        <f>+VLOOKUP(B119,'TONG HOP'!$B$18:$J$24,9,0)</f>
        <v>55595</v>
      </c>
    </row>
    <row r="120" spans="1:15" ht="30" customHeight="1" x14ac:dyDescent="0.25">
      <c r="A120" s="26"/>
      <c r="B120" s="69" t="s">
        <v>143</v>
      </c>
      <c r="C120" s="41"/>
      <c r="D120" s="26"/>
      <c r="E120" s="26"/>
      <c r="F120" s="26"/>
      <c r="G120" s="112" t="s">
        <v>130</v>
      </c>
      <c r="H120" s="3" t="str">
        <f>+G120</f>
        <v>I-02300800</v>
      </c>
      <c r="I120" s="3" t="str">
        <f>+G120</f>
        <v>I-02300800</v>
      </c>
      <c r="J120" s="3" t="str">
        <f>+VLOOKUP(I120,[2]Nhap__xuat_kho!E$1:I$106,5,0)</f>
        <v>satra0555</v>
      </c>
      <c r="L120" s="3"/>
    </row>
    <row r="121" spans="1:15" ht="30" customHeight="1" x14ac:dyDescent="0.25">
      <c r="A121" s="26">
        <v>1</v>
      </c>
      <c r="B121" s="43" t="s">
        <v>60</v>
      </c>
      <c r="C121" s="41">
        <v>8938529045627</v>
      </c>
      <c r="D121" s="26">
        <v>236665</v>
      </c>
      <c r="E121" s="26" t="s">
        <v>65</v>
      </c>
      <c r="F121" s="26">
        <v>2</v>
      </c>
      <c r="G121" s="112"/>
      <c r="I121" s="3" t="str">
        <f t="shared" ref="I121:J122" si="41">+I120</f>
        <v>I-02300800</v>
      </c>
      <c r="J121" s="3" t="str">
        <f t="shared" si="41"/>
        <v>satra0555</v>
      </c>
      <c r="L121" s="113">
        <f>+VLOOKUP(I121,[2]Nhap__xuat_kho!$A:$C,3,0)</f>
        <v>45911</v>
      </c>
      <c r="M121" s="3" t="str">
        <f t="shared" ref="M121:M122" si="42">+"Hàng trả - phiếu "&amp;I121&amp;" - "&amp;J121</f>
        <v>Hàng trả - phiếu I-02300800 - satra0555</v>
      </c>
      <c r="N121" s="3" t="s">
        <v>163</v>
      </c>
      <c r="O121" s="3">
        <f>+VLOOKUP(B121,'TONG HOP'!$B$18:$J$24,9,0)</f>
        <v>55595</v>
      </c>
    </row>
    <row r="122" spans="1:15" ht="30" customHeight="1" x14ac:dyDescent="0.25">
      <c r="A122" s="26">
        <v>2</v>
      </c>
      <c r="B122" s="43" t="s">
        <v>62</v>
      </c>
      <c r="C122" s="41">
        <v>8938529045924</v>
      </c>
      <c r="D122" s="26">
        <v>203632</v>
      </c>
      <c r="E122" s="26" t="s">
        <v>65</v>
      </c>
      <c r="F122" s="26">
        <v>3</v>
      </c>
      <c r="G122" s="112"/>
      <c r="I122" s="3" t="str">
        <f t="shared" si="41"/>
        <v>I-02300800</v>
      </c>
      <c r="J122" s="3" t="str">
        <f t="shared" si="41"/>
        <v>satra0555</v>
      </c>
      <c r="L122" s="113">
        <f>+VLOOKUP(I122,[2]Nhap__xuat_kho!$A:$C,3,0)</f>
        <v>45911</v>
      </c>
      <c r="M122" s="3" t="str">
        <f t="shared" si="42"/>
        <v>Hàng trả - phiếu I-02300800 - satra0555</v>
      </c>
      <c r="N122" s="3" t="s">
        <v>160</v>
      </c>
      <c r="O122" s="3">
        <f>+VLOOKUP(B122,'TONG HOP'!$B$18:$J$24,9,0)</f>
        <v>111058</v>
      </c>
    </row>
    <row r="123" spans="1:15" ht="30" customHeight="1" x14ac:dyDescent="0.25">
      <c r="A123" s="26"/>
      <c r="B123" s="68" t="s">
        <v>131</v>
      </c>
      <c r="C123" s="41"/>
      <c r="D123" s="26"/>
      <c r="E123" s="26"/>
      <c r="F123" s="26"/>
      <c r="G123" s="112" t="s">
        <v>132</v>
      </c>
      <c r="H123" s="3" t="str">
        <f>+G123</f>
        <v>I-02299240</v>
      </c>
      <c r="I123" s="3" t="str">
        <f>+G123</f>
        <v>I-02299240</v>
      </c>
      <c r="J123" s="3" t="str">
        <f>+VLOOKUP(I123,[2]Nhap__xuat_kho!E$1:I$106,5,0)</f>
        <v>satra0018</v>
      </c>
      <c r="L123" s="3"/>
    </row>
    <row r="124" spans="1:15" ht="30" customHeight="1" x14ac:dyDescent="0.25">
      <c r="A124" s="26">
        <v>1</v>
      </c>
      <c r="B124" s="43" t="s">
        <v>62</v>
      </c>
      <c r="C124" s="41">
        <v>8938529045924</v>
      </c>
      <c r="D124" s="26">
        <v>203632</v>
      </c>
      <c r="E124" s="26" t="s">
        <v>65</v>
      </c>
      <c r="F124" s="26">
        <v>6</v>
      </c>
      <c r="G124" s="112"/>
      <c r="I124" s="3" t="str">
        <f>+I123</f>
        <v>I-02299240</v>
      </c>
      <c r="J124" s="3" t="str">
        <f t="shared" ref="J124" si="43">+J123</f>
        <v>satra0018</v>
      </c>
      <c r="L124" s="113">
        <f>+VLOOKUP(I124,[2]Nhap__xuat_kho!$A:$C,3,0)</f>
        <v>45910</v>
      </c>
      <c r="M124" s="3" t="str">
        <f>+"Hàng trả - phiếu "&amp;I124&amp;" - "&amp;J124</f>
        <v>Hàng trả - phiếu I-02299240 - satra0018</v>
      </c>
      <c r="N124" s="3" t="s">
        <v>160</v>
      </c>
      <c r="O124" s="3">
        <f>+VLOOKUP(B124,'TONG HOP'!$B$18:$J$24,9,0)</f>
        <v>111058</v>
      </c>
    </row>
    <row r="125" spans="1:15" ht="30" customHeight="1" x14ac:dyDescent="0.25">
      <c r="A125" s="26"/>
      <c r="B125" s="68" t="s">
        <v>134</v>
      </c>
      <c r="C125" s="41"/>
      <c r="D125" s="26"/>
      <c r="E125" s="26"/>
      <c r="F125" s="26"/>
      <c r="G125" s="100" t="s">
        <v>135</v>
      </c>
      <c r="H125" s="3" t="str">
        <f>+G125</f>
        <v>I-02304198</v>
      </c>
      <c r="I125" s="3" t="str">
        <f>+G125</f>
        <v>I-02304198</v>
      </c>
      <c r="J125" s="3" t="str">
        <f>+VLOOKUP(I125,[2]Nhap__xuat_kho!E$1:I$106,5,0)</f>
        <v>satra0213</v>
      </c>
      <c r="L125" s="3"/>
    </row>
    <row r="126" spans="1:15" ht="30" customHeight="1" x14ac:dyDescent="0.25">
      <c r="A126" s="26">
        <v>1</v>
      </c>
      <c r="B126" s="43" t="s">
        <v>63</v>
      </c>
      <c r="C126" s="41"/>
      <c r="D126" s="26">
        <v>261126</v>
      </c>
      <c r="E126" s="26" t="s">
        <v>65</v>
      </c>
      <c r="F126" s="26">
        <v>1</v>
      </c>
      <c r="G126" s="101"/>
      <c r="I126" s="3" t="str">
        <f t="shared" ref="I126:J127" si="44">+I125</f>
        <v>I-02304198</v>
      </c>
      <c r="J126" s="3" t="str">
        <f t="shared" si="44"/>
        <v>satra0213</v>
      </c>
      <c r="L126" s="113">
        <f>+VLOOKUP(I126,[2]Nhap__xuat_kho!$A:$C,3,0)</f>
        <v>45916</v>
      </c>
      <c r="M126" s="3" t="str">
        <f t="shared" ref="M126:M127" si="45">+"Hàng trả - phiếu "&amp;I126&amp;" - "&amp;J126</f>
        <v>Hàng trả - phiếu I-02304198 - satra0213</v>
      </c>
      <c r="N126" s="3" t="s">
        <v>161</v>
      </c>
      <c r="O126" s="3">
        <f>+VLOOKUP(B126,'TONG HOP'!$B$18:$J$24,9,0)</f>
        <v>50182</v>
      </c>
    </row>
    <row r="127" spans="1:15" ht="30" customHeight="1" x14ac:dyDescent="0.25">
      <c r="A127" s="26">
        <v>2</v>
      </c>
      <c r="B127" s="43" t="s">
        <v>62</v>
      </c>
      <c r="C127" s="41"/>
      <c r="D127" s="26">
        <v>203632</v>
      </c>
      <c r="E127" s="26" t="s">
        <v>65</v>
      </c>
      <c r="F127" s="26">
        <v>3</v>
      </c>
      <c r="G127" s="102"/>
      <c r="I127" s="3" t="str">
        <f t="shared" si="44"/>
        <v>I-02304198</v>
      </c>
      <c r="J127" s="3" t="str">
        <f t="shared" si="44"/>
        <v>satra0213</v>
      </c>
      <c r="L127" s="113">
        <f>+VLOOKUP(I127,[2]Nhap__xuat_kho!$A:$C,3,0)</f>
        <v>45916</v>
      </c>
      <c r="M127" s="3" t="str">
        <f t="shared" si="45"/>
        <v>Hàng trả - phiếu I-02304198 - satra0213</v>
      </c>
      <c r="N127" s="3" t="s">
        <v>160</v>
      </c>
      <c r="O127" s="3">
        <f>+VLOOKUP(B127,'TONG HOP'!$B$18:$J$24,9,0)</f>
        <v>111058</v>
      </c>
    </row>
    <row r="128" spans="1:15" ht="30" customHeight="1" x14ac:dyDescent="0.25">
      <c r="A128" s="26"/>
      <c r="B128" s="68" t="s">
        <v>137</v>
      </c>
      <c r="C128" s="41"/>
      <c r="D128" s="26"/>
      <c r="E128" s="26"/>
      <c r="F128" s="26"/>
      <c r="G128" s="100" t="s">
        <v>138</v>
      </c>
      <c r="H128" s="3" t="str">
        <f>+G128</f>
        <v>I-02305893</v>
      </c>
      <c r="I128" s="3" t="str">
        <f>+G128</f>
        <v>I-02305893</v>
      </c>
      <c r="J128" s="3" t="str">
        <f>+VLOOKUP(I128,[2]Nhap__xuat_kho!E$1:I$106,5,0)</f>
        <v>satra0036</v>
      </c>
      <c r="L128" s="3"/>
    </row>
    <row r="129" spans="1:15" ht="30" customHeight="1" x14ac:dyDescent="0.25">
      <c r="A129" s="26">
        <v>1</v>
      </c>
      <c r="B129" s="43" t="s">
        <v>60</v>
      </c>
      <c r="C129" s="41">
        <v>8938529045627</v>
      </c>
      <c r="D129" s="26">
        <v>236665</v>
      </c>
      <c r="E129" s="26" t="s">
        <v>65</v>
      </c>
      <c r="F129" s="26">
        <v>2</v>
      </c>
      <c r="G129" s="101"/>
      <c r="I129" s="3" t="str">
        <f t="shared" ref="I129:J130" si="46">+I128</f>
        <v>I-02305893</v>
      </c>
      <c r="J129" s="3" t="str">
        <f t="shared" si="46"/>
        <v>satra0036</v>
      </c>
      <c r="L129" s="113">
        <f>+VLOOKUP(I129,[2]Nhap__xuat_kho!$A:$C,3,0)</f>
        <v>45918</v>
      </c>
      <c r="M129" s="3" t="str">
        <f t="shared" ref="M129:M130" si="47">+"Hàng trả - phiếu "&amp;I129&amp;" - "&amp;J129</f>
        <v>Hàng trả - phiếu I-02305893 - satra0036</v>
      </c>
      <c r="N129" s="3" t="s">
        <v>163</v>
      </c>
      <c r="O129" s="3">
        <f>+VLOOKUP(B129,'TONG HOP'!$B$18:$J$24,9,0)</f>
        <v>55595</v>
      </c>
    </row>
    <row r="130" spans="1:15" ht="30" customHeight="1" x14ac:dyDescent="0.25">
      <c r="A130" s="26">
        <v>2</v>
      </c>
      <c r="B130" s="43" t="s">
        <v>62</v>
      </c>
      <c r="C130" s="41">
        <v>8938529045924</v>
      </c>
      <c r="D130" s="26">
        <v>203632</v>
      </c>
      <c r="E130" s="26" t="s">
        <v>65</v>
      </c>
      <c r="F130" s="26">
        <v>1</v>
      </c>
      <c r="G130" s="102"/>
      <c r="I130" s="3" t="str">
        <f t="shared" si="46"/>
        <v>I-02305893</v>
      </c>
      <c r="J130" s="3" t="str">
        <f t="shared" si="46"/>
        <v>satra0036</v>
      </c>
      <c r="L130" s="113">
        <f>+VLOOKUP(I130,[2]Nhap__xuat_kho!$A:$C,3,0)</f>
        <v>45918</v>
      </c>
      <c r="M130" s="3" t="str">
        <f t="shared" si="47"/>
        <v>Hàng trả - phiếu I-02305893 - satra0036</v>
      </c>
      <c r="N130" s="3" t="s">
        <v>160</v>
      </c>
      <c r="O130" s="3">
        <f>+VLOOKUP(B130,'TONG HOP'!$B$18:$J$24,9,0)</f>
        <v>111058</v>
      </c>
    </row>
    <row r="131" spans="1:15" ht="30" customHeight="1" x14ac:dyDescent="0.25">
      <c r="A131" s="26"/>
      <c r="B131" s="68" t="s">
        <v>139</v>
      </c>
      <c r="C131" s="41"/>
      <c r="D131" s="26"/>
      <c r="E131" s="26"/>
      <c r="F131" s="26"/>
      <c r="G131" s="100" t="s">
        <v>140</v>
      </c>
      <c r="H131" s="3" t="str">
        <f>+G131</f>
        <v>I-02305237</v>
      </c>
      <c r="I131" s="3" t="str">
        <f>+G131</f>
        <v>I-02305237</v>
      </c>
      <c r="J131" s="3" t="str">
        <f>+VLOOKUP(I131,[2]Nhap__xuat_kho!E$1:I$106,5,0)</f>
        <v>satra0166</v>
      </c>
      <c r="L131" s="3"/>
    </row>
    <row r="132" spans="1:15" ht="30" customHeight="1" x14ac:dyDescent="0.25">
      <c r="A132" s="26">
        <v>1</v>
      </c>
      <c r="B132" s="43" t="s">
        <v>62</v>
      </c>
      <c r="C132" s="31">
        <v>8938529045924</v>
      </c>
      <c r="D132" s="26">
        <v>203632</v>
      </c>
      <c r="E132" s="26" t="s">
        <v>65</v>
      </c>
      <c r="F132" s="26">
        <v>2</v>
      </c>
      <c r="G132" s="101"/>
      <c r="I132" s="3" t="str">
        <f t="shared" ref="I132:J133" si="48">+I131</f>
        <v>I-02305237</v>
      </c>
      <c r="J132" s="3" t="str">
        <f t="shared" si="48"/>
        <v>satra0166</v>
      </c>
      <c r="L132" s="113">
        <f>+VLOOKUP(I132,[2]Nhap__xuat_kho!$A:$C,3,0)</f>
        <v>45917</v>
      </c>
      <c r="M132" s="3" t="str">
        <f t="shared" ref="M132:M133" si="49">+"Hàng trả - phiếu "&amp;I132&amp;" - "&amp;J132</f>
        <v>Hàng trả - phiếu I-02305237 - satra0166</v>
      </c>
      <c r="N132" s="3" t="s">
        <v>160</v>
      </c>
      <c r="O132" s="3">
        <f>+VLOOKUP(B132,'TONG HOP'!$B$18:$J$24,9,0)</f>
        <v>111058</v>
      </c>
    </row>
    <row r="133" spans="1:15" ht="30" customHeight="1" x14ac:dyDescent="0.25">
      <c r="A133" s="26">
        <v>2</v>
      </c>
      <c r="B133" s="43" t="s">
        <v>63</v>
      </c>
      <c r="C133" s="31">
        <v>8938529045030</v>
      </c>
      <c r="D133" s="26">
        <v>261126</v>
      </c>
      <c r="E133" s="26" t="s">
        <v>65</v>
      </c>
      <c r="F133" s="26">
        <v>4</v>
      </c>
      <c r="G133" s="102"/>
      <c r="I133" s="3" t="str">
        <f t="shared" si="48"/>
        <v>I-02305237</v>
      </c>
      <c r="J133" s="3" t="str">
        <f t="shared" si="48"/>
        <v>satra0166</v>
      </c>
      <c r="L133" s="113">
        <f>+VLOOKUP(I133,[2]Nhap__xuat_kho!$A:$C,3,0)</f>
        <v>45917</v>
      </c>
      <c r="M133" s="3" t="str">
        <f t="shared" si="49"/>
        <v>Hàng trả - phiếu I-02305237 - satra0166</v>
      </c>
      <c r="N133" s="3" t="s">
        <v>161</v>
      </c>
      <c r="O133" s="3">
        <f>+VLOOKUP(B133,'TONG HOP'!$B$18:$J$24,9,0)</f>
        <v>50182</v>
      </c>
    </row>
    <row r="134" spans="1:15" ht="30" customHeight="1" x14ac:dyDescent="0.25">
      <c r="A134" s="26"/>
      <c r="B134" s="68" t="s">
        <v>144</v>
      </c>
      <c r="C134" s="31"/>
      <c r="D134" s="26"/>
      <c r="E134" s="26"/>
      <c r="F134" s="26"/>
      <c r="G134" s="100" t="s">
        <v>145</v>
      </c>
      <c r="H134" s="3" t="str">
        <f>+G134</f>
        <v>I-02281126</v>
      </c>
      <c r="I134" s="3" t="str">
        <f>+G134</f>
        <v>I-02281126</v>
      </c>
      <c r="J134" s="3" t="str">
        <f>+VLOOKUP(I134,[2]Nhap__xuat_kho!E$1:I$106,5,0)</f>
        <v>satra0200</v>
      </c>
      <c r="L134" s="3"/>
    </row>
    <row r="135" spans="1:15" ht="30" customHeight="1" x14ac:dyDescent="0.25">
      <c r="A135" s="26">
        <v>1</v>
      </c>
      <c r="B135" s="43" t="s">
        <v>63</v>
      </c>
      <c r="C135" s="31">
        <v>8938529045030</v>
      </c>
      <c r="D135" s="26">
        <v>261126</v>
      </c>
      <c r="E135" s="26" t="s">
        <v>65</v>
      </c>
      <c r="F135" s="26">
        <v>1</v>
      </c>
      <c r="G135" s="101"/>
      <c r="I135" s="3" t="str">
        <f t="shared" ref="I135:J136" si="50">+I134</f>
        <v>I-02281126</v>
      </c>
      <c r="J135" s="3" t="str">
        <f t="shared" si="50"/>
        <v>satra0200</v>
      </c>
      <c r="L135" s="113">
        <f>+VLOOKUP(I135,[2]Nhap__xuat_kho!$A:$C,3,0)</f>
        <v>45888</v>
      </c>
      <c r="M135" s="3" t="str">
        <f t="shared" ref="M135:M136" si="51">+"Hàng trả - phiếu "&amp;I135&amp;" - "&amp;J135</f>
        <v>Hàng trả - phiếu I-02281126 - satra0200</v>
      </c>
      <c r="N135" s="3" t="s">
        <v>161</v>
      </c>
      <c r="O135" s="3">
        <f>+VLOOKUP(B135,'TONG HOP'!$B$18:$J$24,9,0)</f>
        <v>50182</v>
      </c>
    </row>
    <row r="136" spans="1:15" ht="30" customHeight="1" x14ac:dyDescent="0.25">
      <c r="A136" s="26">
        <v>2</v>
      </c>
      <c r="B136" s="43" t="s">
        <v>60</v>
      </c>
      <c r="C136" s="31">
        <v>8938529045627</v>
      </c>
      <c r="D136" s="26">
        <v>236665</v>
      </c>
      <c r="E136" s="26" t="s">
        <v>65</v>
      </c>
      <c r="F136" s="26">
        <v>2</v>
      </c>
      <c r="G136" s="102"/>
      <c r="I136" s="3" t="str">
        <f t="shared" si="50"/>
        <v>I-02281126</v>
      </c>
      <c r="J136" s="3" t="str">
        <f t="shared" si="50"/>
        <v>satra0200</v>
      </c>
      <c r="L136" s="113">
        <f>+VLOOKUP(I136,[2]Nhap__xuat_kho!$A:$C,3,0)</f>
        <v>45888</v>
      </c>
      <c r="M136" s="3" t="str">
        <f t="shared" si="51"/>
        <v>Hàng trả - phiếu I-02281126 - satra0200</v>
      </c>
      <c r="N136" s="3" t="s">
        <v>163</v>
      </c>
      <c r="O136" s="3">
        <f>+VLOOKUP(B136,'TONG HOP'!$B$18:$J$24,9,0)</f>
        <v>55595</v>
      </c>
    </row>
    <row r="137" spans="1:15" ht="25.5" customHeight="1" x14ac:dyDescent="0.25">
      <c r="A137" s="46"/>
      <c r="B137" s="47" t="s">
        <v>42</v>
      </c>
      <c r="C137" s="48"/>
      <c r="D137" s="46"/>
      <c r="E137" s="46"/>
      <c r="F137" s="48">
        <f>SUM(F20:F136)</f>
        <v>180</v>
      </c>
      <c r="G137" s="49"/>
    </row>
  </sheetData>
  <autoFilter ref="A19:O137"/>
  <mergeCells count="3">
    <mergeCell ref="A6:G6"/>
    <mergeCell ref="G17:G18"/>
    <mergeCell ref="F17:F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6"/>
  <sheetViews>
    <sheetView topLeftCell="A11" workbookViewId="0">
      <selection activeCell="A17" sqref="A17:G22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9" style="3" customWidth="1"/>
    <col min="6" max="6" width="11.28515625" style="3" customWidth="1"/>
    <col min="7" max="7" width="19.85546875" style="20" customWidth="1"/>
    <col min="8" max="8" width="0" style="3" hidden="1" customWidth="1"/>
    <col min="9" max="16384" width="9.140625" style="3"/>
  </cols>
  <sheetData>
    <row r="1" spans="1:7" x14ac:dyDescent="0.25">
      <c r="G1" s="20" t="s">
        <v>130</v>
      </c>
    </row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9" t="s">
        <v>4</v>
      </c>
      <c r="B6" s="79"/>
      <c r="C6" s="79"/>
      <c r="D6" s="79"/>
      <c r="E6" s="79"/>
      <c r="F6" s="79"/>
      <c r="G6" s="79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146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9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2" t="s">
        <v>50</v>
      </c>
      <c r="G17" s="80" t="s">
        <v>20</v>
      </c>
    </row>
    <row r="18" spans="1:9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3"/>
      <c r="G18" s="81"/>
    </row>
    <row r="19" spans="1:9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9" ht="30" customHeight="1" x14ac:dyDescent="0.25">
      <c r="A20" s="26"/>
      <c r="B20" s="68" t="s">
        <v>118</v>
      </c>
      <c r="C20" s="41"/>
      <c r="D20" s="26"/>
      <c r="E20" s="26"/>
      <c r="F20" s="26"/>
      <c r="G20" s="73" t="s">
        <v>119</v>
      </c>
      <c r="I20" s="3" t="str">
        <f>+G20</f>
        <v>I-02297885</v>
      </c>
    </row>
    <row r="21" spans="1:9" ht="30" customHeight="1" x14ac:dyDescent="0.25">
      <c r="A21" s="26">
        <v>1</v>
      </c>
      <c r="B21" s="43" t="s">
        <v>62</v>
      </c>
      <c r="C21" s="41"/>
      <c r="D21" s="26">
        <v>203632</v>
      </c>
      <c r="E21" s="26" t="s">
        <v>65</v>
      </c>
      <c r="F21" s="26">
        <v>1</v>
      </c>
      <c r="G21" s="75"/>
    </row>
    <row r="22" spans="1:9" ht="25.5" customHeight="1" x14ac:dyDescent="0.25">
      <c r="A22" s="46"/>
      <c r="B22" s="47" t="s">
        <v>42</v>
      </c>
      <c r="C22" s="48"/>
      <c r="D22" s="46"/>
      <c r="E22" s="46"/>
      <c r="F22" s="48">
        <f>SUM(F20:F21)</f>
        <v>1</v>
      </c>
      <c r="G22" s="49"/>
    </row>
    <row r="26" spans="1:9" x14ac:dyDescent="0.25">
      <c r="I26" s="3" t="s">
        <v>77</v>
      </c>
    </row>
    <row r="27" spans="1:9" x14ac:dyDescent="0.25">
      <c r="I27" s="3" t="s">
        <v>75</v>
      </c>
    </row>
    <row r="28" spans="1:9" x14ac:dyDescent="0.25">
      <c r="I28" s="3" t="s">
        <v>91</v>
      </c>
    </row>
    <row r="29" spans="1:9" x14ac:dyDescent="0.25">
      <c r="I29" s="3" t="s">
        <v>95</v>
      </c>
    </row>
    <row r="30" spans="1:9" x14ac:dyDescent="0.25">
      <c r="I30" s="3" t="s">
        <v>101</v>
      </c>
    </row>
    <row r="31" spans="1:9" x14ac:dyDescent="0.25">
      <c r="I31" s="3" t="s">
        <v>103</v>
      </c>
    </row>
    <row r="32" spans="1:9" x14ac:dyDescent="0.25">
      <c r="I32" s="3" t="s">
        <v>105</v>
      </c>
    </row>
    <row r="33" spans="9:9" x14ac:dyDescent="0.25">
      <c r="I33" s="3" t="s">
        <v>109</v>
      </c>
    </row>
    <row r="34" spans="9:9" x14ac:dyDescent="0.25">
      <c r="I34" s="3" t="s">
        <v>117</v>
      </c>
    </row>
    <row r="35" spans="9:9" x14ac:dyDescent="0.25">
      <c r="I35" s="3" t="s">
        <v>119</v>
      </c>
    </row>
    <row r="36" spans="9:9" x14ac:dyDescent="0.25">
      <c r="I36" s="3" t="s">
        <v>127</v>
      </c>
    </row>
  </sheetData>
  <mergeCells count="4">
    <mergeCell ref="A6:G6"/>
    <mergeCell ref="F17:F18"/>
    <mergeCell ref="G17:G18"/>
    <mergeCell ref="G20:G21"/>
  </mergeCells>
  <conditionalFormatting sqref="I26">
    <cfRule type="duplicateValues" dxfId="18" priority="16"/>
    <cfRule type="duplicateValues" dxfId="17" priority="17"/>
  </conditionalFormatting>
  <conditionalFormatting sqref="I27">
    <cfRule type="duplicateValues" dxfId="16" priority="14"/>
    <cfRule type="duplicateValues" dxfId="15" priority="15"/>
  </conditionalFormatting>
  <conditionalFormatting sqref="I28">
    <cfRule type="duplicateValues" dxfId="14" priority="12"/>
    <cfRule type="duplicateValues" dxfId="13" priority="13"/>
  </conditionalFormatting>
  <conditionalFormatting sqref="I29">
    <cfRule type="duplicateValues" dxfId="12" priority="10"/>
    <cfRule type="duplicateValues" dxfId="11" priority="11"/>
  </conditionalFormatting>
  <conditionalFormatting sqref="I30:I32">
    <cfRule type="duplicateValues" dxfId="10" priority="8"/>
    <cfRule type="duplicateValues" dxfId="9" priority="9"/>
  </conditionalFormatting>
  <conditionalFormatting sqref="I33">
    <cfRule type="duplicateValues" dxfId="8" priority="6"/>
    <cfRule type="duplicateValues" dxfId="7" priority="7"/>
  </conditionalFormatting>
  <conditionalFormatting sqref="I34:I35">
    <cfRule type="duplicateValues" dxfId="6" priority="4"/>
    <cfRule type="duplicateValues" dxfId="5" priority="5"/>
  </conditionalFormatting>
  <conditionalFormatting sqref="I36">
    <cfRule type="duplicateValues" dxfId="4" priority="2"/>
    <cfRule type="duplicateValues" dxfId="3" priority="3"/>
  </conditionalFormatting>
  <conditionalFormatting sqref="I1:I1048576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16" workbookViewId="0">
      <selection activeCell="A12" sqref="A12"/>
    </sheetView>
  </sheetViews>
  <sheetFormatPr defaultColWidth="9.140625" defaultRowHeight="15.75" x14ac:dyDescent="0.25"/>
  <cols>
    <col min="1" max="1" width="5.5703125" style="57" customWidth="1"/>
    <col min="2" max="2" width="37.85546875" style="57" customWidth="1"/>
    <col min="3" max="3" width="19.7109375" style="57" customWidth="1"/>
    <col min="4" max="4" width="11.28515625" style="57" hidden="1" customWidth="1"/>
    <col min="5" max="5" width="10.140625" style="57" customWidth="1"/>
    <col min="6" max="6" width="12.42578125" style="57" customWidth="1"/>
    <col min="7" max="7" width="7" style="57" customWidth="1"/>
    <col min="8" max="8" width="8" style="57" customWidth="1"/>
    <col min="9" max="9" width="11.5703125" style="57" customWidth="1"/>
    <col min="10" max="10" width="13.7109375" style="57" customWidth="1"/>
    <col min="11" max="11" width="18.7109375" style="57" customWidth="1"/>
    <col min="12" max="16384" width="9.140625" style="57"/>
  </cols>
  <sheetData>
    <row r="1" spans="1:11" ht="18" x14ac:dyDescent="0.25">
      <c r="A1" s="13" t="s">
        <v>26</v>
      </c>
      <c r="B1" s="14"/>
      <c r="C1" s="55"/>
      <c r="D1" s="55"/>
      <c r="E1" s="14"/>
      <c r="F1" s="55"/>
      <c r="G1" s="14" t="s">
        <v>1</v>
      </c>
      <c r="H1" s="55"/>
      <c r="I1" s="55"/>
      <c r="J1" s="55"/>
      <c r="K1" s="56"/>
    </row>
    <row r="2" spans="1:11" x14ac:dyDescent="0.25">
      <c r="A2" s="58"/>
      <c r="B2" s="55"/>
      <c r="C2" s="55"/>
      <c r="D2" s="55"/>
      <c r="E2" s="55"/>
      <c r="F2" s="55"/>
      <c r="G2" s="58" t="s">
        <v>2</v>
      </c>
      <c r="H2" s="93" t="s">
        <v>2</v>
      </c>
      <c r="I2" s="93"/>
      <c r="J2" s="93"/>
      <c r="K2" s="56"/>
    </row>
    <row r="3" spans="1:11" x14ac:dyDescent="0.25">
      <c r="A3" s="58"/>
      <c r="B3" s="55"/>
      <c r="C3" s="55"/>
      <c r="D3" s="55"/>
      <c r="E3" s="55"/>
      <c r="F3" s="55"/>
      <c r="G3" s="55"/>
      <c r="H3" s="93" t="s">
        <v>3</v>
      </c>
      <c r="I3" s="93"/>
      <c r="J3" s="93"/>
      <c r="K3" s="56"/>
    </row>
    <row r="4" spans="1:11" ht="18" x14ac:dyDescent="0.25">
      <c r="A4" s="94" t="s">
        <v>27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60" customFormat="1" ht="18" x14ac:dyDescent="0.25">
      <c r="A5" s="95" t="s">
        <v>141</v>
      </c>
      <c r="B5" s="96"/>
      <c r="C5" s="96"/>
      <c r="D5" s="96"/>
      <c r="E5" s="96"/>
      <c r="F5" s="96"/>
      <c r="G5" s="96"/>
      <c r="H5" s="15"/>
      <c r="I5" s="15"/>
      <c r="J5" s="15"/>
      <c r="K5" s="59"/>
    </row>
    <row r="6" spans="1:11" s="60" customFormat="1" ht="18" x14ac:dyDescent="0.25">
      <c r="A6" s="92" t="s">
        <v>28</v>
      </c>
      <c r="B6" s="92"/>
      <c r="C6" s="92"/>
      <c r="D6" s="92"/>
      <c r="E6" s="92"/>
      <c r="F6" s="92"/>
      <c r="G6" s="92"/>
      <c r="H6" s="15"/>
      <c r="I6" s="15"/>
      <c r="J6" s="15"/>
      <c r="K6" s="59"/>
    </row>
    <row r="7" spans="1:11" s="60" customFormat="1" ht="18" x14ac:dyDescent="0.25">
      <c r="A7" s="96" t="s">
        <v>48</v>
      </c>
      <c r="B7" s="96"/>
      <c r="C7" s="96"/>
      <c r="D7" s="96"/>
      <c r="E7" s="96"/>
      <c r="F7" s="96"/>
      <c r="G7" s="15"/>
      <c r="H7" s="15"/>
      <c r="I7" s="15"/>
      <c r="J7" s="15"/>
      <c r="K7" s="59"/>
    </row>
    <row r="8" spans="1:11" s="60" customFormat="1" ht="18" x14ac:dyDescent="0.25">
      <c r="A8" s="96" t="s">
        <v>72</v>
      </c>
      <c r="B8" s="96"/>
      <c r="C8" s="96"/>
      <c r="D8" s="96"/>
      <c r="E8" s="96"/>
      <c r="F8" s="96"/>
      <c r="G8" s="15"/>
      <c r="H8" s="15"/>
      <c r="I8" s="15"/>
      <c r="J8" s="15"/>
      <c r="K8" s="59"/>
    </row>
    <row r="9" spans="1:11" s="60" customFormat="1" ht="18" x14ac:dyDescent="0.25">
      <c r="A9" s="92" t="s">
        <v>51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11" s="60" customFormat="1" ht="18" x14ac:dyDescent="0.25">
      <c r="A10" s="96" t="s">
        <v>11</v>
      </c>
      <c r="B10" s="96"/>
      <c r="C10" s="96"/>
      <c r="D10" s="51"/>
      <c r="E10" s="96"/>
      <c r="F10" s="96"/>
      <c r="G10" s="15"/>
      <c r="H10" s="15"/>
      <c r="I10" s="15"/>
      <c r="J10" s="15"/>
      <c r="K10" s="59"/>
    </row>
    <row r="11" spans="1:11" s="60" customFormat="1" ht="18" x14ac:dyDescent="0.25">
      <c r="A11" s="15" t="s">
        <v>147</v>
      </c>
      <c r="B11" s="15"/>
      <c r="C11" s="15"/>
      <c r="D11" s="15"/>
      <c r="E11" s="15"/>
      <c r="F11" s="15"/>
      <c r="G11" s="15"/>
      <c r="H11" s="15"/>
      <c r="I11" s="15"/>
      <c r="J11" s="15"/>
      <c r="K11" s="59"/>
    </row>
    <row r="12" spans="1:11" s="60" customFormat="1" ht="18" x14ac:dyDescent="0.25">
      <c r="A12" s="51" t="s">
        <v>70</v>
      </c>
      <c r="B12" s="51"/>
      <c r="C12" s="51"/>
      <c r="D12" s="51"/>
      <c r="E12" s="51"/>
      <c r="F12" s="51"/>
      <c r="G12" s="51"/>
      <c r="H12" s="15"/>
      <c r="I12" s="15"/>
      <c r="J12" s="15"/>
      <c r="K12" s="59"/>
    </row>
    <row r="13" spans="1:11" s="60" customFormat="1" ht="18" x14ac:dyDescent="0.25">
      <c r="A13" s="91" t="s">
        <v>142</v>
      </c>
      <c r="B13" s="92"/>
      <c r="C13" s="92"/>
      <c r="D13" s="92"/>
      <c r="E13" s="92"/>
      <c r="F13" s="92"/>
      <c r="G13" s="92"/>
      <c r="H13" s="15"/>
      <c r="I13" s="15"/>
      <c r="J13" s="15"/>
      <c r="K13" s="59"/>
    </row>
    <row r="14" spans="1:11" s="60" customFormat="1" ht="18" x14ac:dyDescent="0.25">
      <c r="A14" s="15" t="s">
        <v>29</v>
      </c>
      <c r="B14" s="15"/>
      <c r="C14" s="15"/>
      <c r="D14" s="15"/>
      <c r="E14" s="15"/>
      <c r="F14" s="15"/>
      <c r="G14" s="15"/>
      <c r="H14" s="15"/>
      <c r="I14" s="61">
        <f ca="1">SUM(I18:I24)</f>
        <v>180</v>
      </c>
      <c r="J14" s="15"/>
      <c r="K14" s="59"/>
    </row>
    <row r="15" spans="1:1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6"/>
    </row>
    <row r="16" spans="1:11" x14ac:dyDescent="0.25">
      <c r="A16" s="97" t="s">
        <v>15</v>
      </c>
      <c r="B16" s="97" t="s">
        <v>30</v>
      </c>
      <c r="C16" s="97" t="s">
        <v>31</v>
      </c>
      <c r="D16" s="50"/>
      <c r="E16" s="97" t="s">
        <v>32</v>
      </c>
      <c r="F16" s="97"/>
      <c r="G16" s="97" t="s">
        <v>33</v>
      </c>
      <c r="H16" s="97" t="s">
        <v>34</v>
      </c>
      <c r="I16" s="97" t="s">
        <v>35</v>
      </c>
      <c r="J16" s="97" t="s">
        <v>36</v>
      </c>
      <c r="K16" s="98" t="s">
        <v>37</v>
      </c>
    </row>
    <row r="17" spans="1:11" x14ac:dyDescent="0.25">
      <c r="A17" s="97"/>
      <c r="B17" s="97"/>
      <c r="C17" s="97"/>
      <c r="D17" s="50"/>
      <c r="E17" s="50" t="s">
        <v>38</v>
      </c>
      <c r="F17" s="50" t="s">
        <v>39</v>
      </c>
      <c r="G17" s="97"/>
      <c r="H17" s="97"/>
      <c r="I17" s="97"/>
      <c r="J17" s="97"/>
      <c r="K17" s="98"/>
    </row>
    <row r="18" spans="1:11" ht="35.1" customHeight="1" x14ac:dyDescent="0.25">
      <c r="A18" s="16">
        <f>ROW()-17</f>
        <v>1</v>
      </c>
      <c r="B18" s="17" t="s">
        <v>61</v>
      </c>
      <c r="C18" s="28" t="s">
        <v>54</v>
      </c>
      <c r="D18" s="27">
        <v>203630</v>
      </c>
      <c r="E18" s="16"/>
      <c r="F18" s="62"/>
      <c r="G18" s="16"/>
      <c r="H18" s="16" t="s">
        <v>53</v>
      </c>
      <c r="I18" s="16">
        <f ca="1">SUMIF('CHI TIẾT'!$D$20:$F$136,'TONG HOP'!D18,'CHI TIẾT'!$F$20:$F$136)</f>
        <v>26</v>
      </c>
      <c r="J18" s="54">
        <v>73431</v>
      </c>
      <c r="K18" s="18">
        <f ca="1">J18*I18</f>
        <v>1909206</v>
      </c>
    </row>
    <row r="19" spans="1:11" ht="35.1" customHeight="1" x14ac:dyDescent="0.25">
      <c r="A19" s="16">
        <f t="shared" ref="A19:A24" si="0">ROW()-17</f>
        <v>2</v>
      </c>
      <c r="B19" s="17" t="s">
        <v>64</v>
      </c>
      <c r="C19" s="28" t="s">
        <v>58</v>
      </c>
      <c r="D19" s="27">
        <v>203631</v>
      </c>
      <c r="E19" s="16"/>
      <c r="F19" s="62"/>
      <c r="G19" s="16"/>
      <c r="H19" s="16" t="s">
        <v>53</v>
      </c>
      <c r="I19" s="16">
        <f ca="1">SUMIF('CHI TIẾT'!$D$20:$F$136,'TONG HOP'!D19,'CHI TIẾT'!$F$20:$F$136)</f>
        <v>17</v>
      </c>
      <c r="J19" s="54">
        <v>107205</v>
      </c>
      <c r="K19" s="18">
        <f t="shared" ref="K19:K24" ca="1" si="1">J19*I19</f>
        <v>1822485</v>
      </c>
    </row>
    <row r="20" spans="1:11" ht="35.1" customHeight="1" x14ac:dyDescent="0.25">
      <c r="A20" s="16">
        <f t="shared" si="0"/>
        <v>3</v>
      </c>
      <c r="B20" s="17" t="s">
        <v>62</v>
      </c>
      <c r="C20" s="28" t="s">
        <v>56</v>
      </c>
      <c r="D20" s="27">
        <v>203632</v>
      </c>
      <c r="E20" s="16"/>
      <c r="F20" s="62"/>
      <c r="G20" s="16"/>
      <c r="H20" s="16" t="s">
        <v>53</v>
      </c>
      <c r="I20" s="16">
        <f ca="1">SUMIF('CHI TIẾT'!$D$20:$F$136,'TONG HOP'!D20,'CHI TIẾT'!$F$20:$F$136)</f>
        <v>60</v>
      </c>
      <c r="J20" s="54">
        <v>111058</v>
      </c>
      <c r="K20" s="18">
        <f t="shared" ca="1" si="1"/>
        <v>6663480</v>
      </c>
    </row>
    <row r="21" spans="1:11" ht="35.1" customHeight="1" x14ac:dyDescent="0.25">
      <c r="A21" s="16">
        <f t="shared" si="0"/>
        <v>4</v>
      </c>
      <c r="B21" s="17" t="s">
        <v>66</v>
      </c>
      <c r="C21" s="44" t="s">
        <v>67</v>
      </c>
      <c r="D21" s="27">
        <v>203634</v>
      </c>
      <c r="E21" s="16"/>
      <c r="F21" s="62"/>
      <c r="G21" s="16"/>
      <c r="H21" s="16" t="s">
        <v>53</v>
      </c>
      <c r="I21" s="16">
        <f ca="1">SUMIF('CHI TIẾT'!$D$20:$F$136,'TONG HOP'!D21,'CHI TIẾT'!$F$20:$F$136)</f>
        <v>7</v>
      </c>
      <c r="J21" s="54">
        <v>119066</v>
      </c>
      <c r="K21" s="18">
        <f t="shared" ca="1" si="1"/>
        <v>833462</v>
      </c>
    </row>
    <row r="22" spans="1:11" ht="35.1" customHeight="1" x14ac:dyDescent="0.25">
      <c r="A22" s="16">
        <f t="shared" si="0"/>
        <v>5</v>
      </c>
      <c r="B22" s="17" t="s">
        <v>60</v>
      </c>
      <c r="C22" s="28" t="s">
        <v>57</v>
      </c>
      <c r="D22" s="27">
        <v>236665</v>
      </c>
      <c r="E22" s="16"/>
      <c r="F22" s="62"/>
      <c r="G22" s="16"/>
      <c r="H22" s="16" t="s">
        <v>53</v>
      </c>
      <c r="I22" s="16">
        <f ca="1">SUMIF('CHI TIẾT'!$D$20:$F$136,'TONG HOP'!D22,'CHI TIẾT'!$F$20:$F$136)</f>
        <v>35</v>
      </c>
      <c r="J22" s="54">
        <v>55595</v>
      </c>
      <c r="K22" s="18">
        <f t="shared" ca="1" si="1"/>
        <v>1945825</v>
      </c>
    </row>
    <row r="23" spans="1:11" ht="35.1" customHeight="1" x14ac:dyDescent="0.25">
      <c r="A23" s="16">
        <f t="shared" si="0"/>
        <v>6</v>
      </c>
      <c r="B23" s="17" t="s">
        <v>63</v>
      </c>
      <c r="C23" s="28" t="s">
        <v>55</v>
      </c>
      <c r="D23" s="27">
        <v>261126</v>
      </c>
      <c r="E23" s="16"/>
      <c r="F23" s="62"/>
      <c r="G23" s="16"/>
      <c r="H23" s="16" t="s">
        <v>53</v>
      </c>
      <c r="I23" s="16">
        <f ca="1">SUMIF('CHI TIẾT'!$D$20:$F$136,'TONG HOP'!D23,'CHI TIẾT'!$F$20:$F$136)</f>
        <v>24</v>
      </c>
      <c r="J23" s="54">
        <v>50182</v>
      </c>
      <c r="K23" s="18">
        <f t="shared" ca="1" si="1"/>
        <v>1204368</v>
      </c>
    </row>
    <row r="24" spans="1:11" ht="35.1" customHeight="1" x14ac:dyDescent="0.25">
      <c r="A24" s="16">
        <f t="shared" si="0"/>
        <v>7</v>
      </c>
      <c r="B24" s="17" t="s">
        <v>68</v>
      </c>
      <c r="C24" s="28" t="s">
        <v>69</v>
      </c>
      <c r="D24" s="27">
        <v>261127</v>
      </c>
      <c r="E24" s="16"/>
      <c r="F24" s="62"/>
      <c r="G24" s="16"/>
      <c r="H24" s="16" t="s">
        <v>53</v>
      </c>
      <c r="I24" s="16">
        <f ca="1">SUMIF('CHI TIẾT'!$D$20:$F$136,'TONG HOP'!D24,'CHI TIẾT'!$F$20:$F$136)</f>
        <v>11</v>
      </c>
      <c r="J24" s="54">
        <v>46000</v>
      </c>
      <c r="K24" s="18">
        <f t="shared" ca="1" si="1"/>
        <v>506000</v>
      </c>
    </row>
    <row r="25" spans="1:11" ht="24" customHeight="1" x14ac:dyDescent="0.25">
      <c r="A25" s="63"/>
      <c r="B25" s="17"/>
      <c r="C25" s="63"/>
      <c r="D25" s="64"/>
      <c r="E25" s="99" t="s">
        <v>40</v>
      </c>
      <c r="F25" s="99"/>
      <c r="G25" s="63"/>
      <c r="H25" s="65"/>
      <c r="I25" s="65"/>
      <c r="J25" s="65"/>
      <c r="K25" s="18">
        <f ca="1">SUM(K18:K24)</f>
        <v>14884826</v>
      </c>
    </row>
    <row r="26" spans="1:11" ht="24" customHeight="1" x14ac:dyDescent="0.25">
      <c r="A26" s="63"/>
      <c r="B26" s="39"/>
      <c r="C26" s="63"/>
      <c r="D26" s="63"/>
      <c r="E26" s="99" t="s">
        <v>41</v>
      </c>
      <c r="F26" s="99"/>
      <c r="G26" s="63"/>
      <c r="H26" s="66"/>
      <c r="I26" s="66"/>
      <c r="J26" s="66"/>
      <c r="K26" s="66"/>
    </row>
    <row r="27" spans="1:11" ht="24" customHeight="1" x14ac:dyDescent="0.25">
      <c r="A27" s="63"/>
      <c r="B27" s="53" t="s">
        <v>59</v>
      </c>
      <c r="C27" s="63"/>
      <c r="D27" s="63"/>
      <c r="E27" s="99"/>
      <c r="F27" s="99"/>
      <c r="G27" s="63"/>
      <c r="H27" s="52"/>
      <c r="I27" s="52"/>
      <c r="J27" s="52"/>
      <c r="K27" s="52">
        <f ca="1">K25*0.08</f>
        <v>1190786.08</v>
      </c>
    </row>
    <row r="28" spans="1:11" ht="24" customHeight="1" x14ac:dyDescent="0.25">
      <c r="A28" s="63"/>
      <c r="B28" s="63"/>
      <c r="C28" s="63"/>
      <c r="D28" s="63"/>
      <c r="E28" s="99" t="s">
        <v>42</v>
      </c>
      <c r="F28" s="99"/>
      <c r="G28" s="63"/>
      <c r="H28" s="65"/>
      <c r="I28" s="65"/>
      <c r="J28" s="65"/>
      <c r="K28" s="65">
        <f ca="1">K25+K27</f>
        <v>16075612.08</v>
      </c>
    </row>
    <row r="29" spans="1:1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6"/>
    </row>
    <row r="30" spans="1:11" x14ac:dyDescent="0.25">
      <c r="A30" s="55"/>
      <c r="B30" s="55" t="s">
        <v>43</v>
      </c>
      <c r="C30" s="55"/>
      <c r="D30" s="55"/>
      <c r="E30" s="55"/>
      <c r="F30" s="55"/>
      <c r="G30" s="55"/>
      <c r="H30" s="55"/>
      <c r="I30" s="55"/>
      <c r="J30" s="55"/>
      <c r="K30" s="56"/>
    </row>
    <row r="31" spans="1:11" x14ac:dyDescent="0.25">
      <c r="A31" s="55"/>
      <c r="B31" s="55" t="s">
        <v>44</v>
      </c>
      <c r="C31" s="55"/>
      <c r="D31" s="55"/>
      <c r="E31" s="55"/>
      <c r="F31" s="55"/>
      <c r="G31" s="55"/>
      <c r="H31" s="55"/>
      <c r="I31" s="55"/>
      <c r="J31" s="55"/>
      <c r="K31" s="56"/>
    </row>
    <row r="32" spans="1:1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6"/>
    </row>
    <row r="33" spans="1:11" s="67" customFormat="1" x14ac:dyDescent="0.25">
      <c r="A33" s="93" t="s">
        <v>45</v>
      </c>
      <c r="B33" s="93"/>
      <c r="C33" s="93" t="s">
        <v>46</v>
      </c>
      <c r="D33" s="93"/>
      <c r="E33" s="93"/>
      <c r="F33" s="93"/>
      <c r="G33" s="93" t="s">
        <v>71</v>
      </c>
      <c r="H33" s="93"/>
      <c r="I33" s="93"/>
      <c r="J33" s="93" t="s">
        <v>47</v>
      </c>
      <c r="K33" s="93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48576">
    <cfRule type="duplicateValues" dxfId="1" priority="9"/>
  </conditionalFormatting>
  <conditionalFormatting sqref="D18:D24">
    <cfRule type="duplicateValues" dxfId="0" priority="22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72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 TIẾT (3)</vt:lpstr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2025-10-11T03:02:47Z</cp:lastPrinted>
  <dcterms:created xsi:type="dcterms:W3CDTF">2018-11-30T08:27:38Z</dcterms:created>
  <dcterms:modified xsi:type="dcterms:W3CDTF">2025-10-27T06:15:31Z</dcterms:modified>
</cp:coreProperties>
</file>