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nháp" sheetId="5" r:id="rId2"/>
    <sheet name="File đổ" sheetId="6" r:id="rId3"/>
    <sheet name="CHI TIẾT (2)" sheetId="3" r:id="rId4"/>
    <sheet name="SALE CÒN THIẾU" sheetId="4" r:id="rId5"/>
    <sheet name="TONG HOP" sheetId="2" r:id="rId6"/>
  </sheets>
  <definedNames>
    <definedName name="_xlnm._FilterDatabase" localSheetId="0" hidden="1">'CHI TIẾT'!$A$19:$G$165</definedName>
    <definedName name="_xlnm._FilterDatabase" localSheetId="3" hidden="1">'CHI TIẾT (2)'!$A$19:$H$48</definedName>
    <definedName name="_xlnm._FilterDatabase" localSheetId="2" hidden="1">'File đổ'!$A$19:$L$137</definedName>
    <definedName name="_xlnm._FilterDatabase" localSheetId="1" hidden="1">nháp!$A$19:$J$165</definedName>
    <definedName name="_xlnm._FilterDatabase" localSheetId="4" hidden="1">'SALE CÒN THIẾU'!$A$19:$H$20</definedName>
    <definedName name="_xlnm._FilterDatabase" localSheetId="5" hidden="1">'TONG HOP'!$A$16:$K$28</definedName>
  </definedNames>
  <calcPr calcId="162913"/>
</workbook>
</file>

<file path=xl/calcChain.xml><?xml version="1.0" encoding="utf-8"?>
<calcChain xmlns="http://schemas.openxmlformats.org/spreadsheetml/2006/main">
  <c r="N136" i="6" l="1"/>
  <c r="N135" i="6"/>
  <c r="N133" i="6"/>
  <c r="N132" i="6"/>
  <c r="N130" i="6"/>
  <c r="N129" i="6"/>
  <c r="N128" i="6"/>
  <c r="N126" i="6"/>
  <c r="N125" i="6"/>
  <c r="N124" i="6"/>
  <c r="N123" i="6"/>
  <c r="N121" i="6"/>
  <c r="N120" i="6"/>
  <c r="N118" i="6"/>
  <c r="N117" i="6"/>
  <c r="N116" i="6"/>
  <c r="N115" i="6"/>
  <c r="N113" i="6"/>
  <c r="N112" i="6"/>
  <c r="N111" i="6"/>
  <c r="N109" i="6"/>
  <c r="N108" i="6"/>
  <c r="N106" i="6"/>
  <c r="N105" i="6"/>
  <c r="N104" i="6"/>
  <c r="N102" i="6"/>
  <c r="N100" i="6"/>
  <c r="N99" i="6"/>
  <c r="N98" i="6"/>
  <c r="N96" i="6"/>
  <c r="N95" i="6"/>
  <c r="N93" i="6"/>
  <c r="N91" i="6"/>
  <c r="N90" i="6"/>
  <c r="N88" i="6"/>
  <c r="N87" i="6"/>
  <c r="N86" i="6"/>
  <c r="N84" i="6"/>
  <c r="N83" i="6"/>
  <c r="N81" i="6"/>
  <c r="N79" i="6"/>
  <c r="N78" i="6"/>
  <c r="N76" i="6"/>
  <c r="N75" i="6"/>
  <c r="N74" i="6"/>
  <c r="N73" i="6"/>
  <c r="N71" i="6"/>
  <c r="N69" i="6"/>
  <c r="N68" i="6"/>
  <c r="N66" i="6"/>
  <c r="N65" i="6"/>
  <c r="N64" i="6"/>
  <c r="N63" i="6"/>
  <c r="N61" i="6"/>
  <c r="N60" i="6"/>
  <c r="N58" i="6"/>
  <c r="N57" i="6"/>
  <c r="N56" i="6"/>
  <c r="N55" i="6"/>
  <c r="N53" i="6"/>
  <c r="N51" i="6"/>
  <c r="N50" i="6"/>
  <c r="N49" i="6"/>
  <c r="N47" i="6"/>
  <c r="N46" i="6"/>
  <c r="N45" i="6"/>
  <c r="N44" i="6"/>
  <c r="N43" i="6"/>
  <c r="N41" i="6"/>
  <c r="N40" i="6"/>
  <c r="N39" i="6"/>
  <c r="N37" i="6"/>
  <c r="N36" i="6"/>
  <c r="N34" i="6"/>
  <c r="N32" i="6"/>
  <c r="N30" i="6"/>
  <c r="N29" i="6"/>
  <c r="N27" i="6"/>
  <c r="N25" i="6"/>
  <c r="N24" i="6"/>
  <c r="N22" i="6"/>
  <c r="N21" i="6"/>
  <c r="L135" i="6"/>
  <c r="L136" i="6" s="1"/>
  <c r="L132" i="6"/>
  <c r="L133" i="6" s="1"/>
  <c r="L128" i="6"/>
  <c r="L129" i="6" s="1"/>
  <c r="L130" i="6" s="1"/>
  <c r="L123" i="6"/>
  <c r="L124" i="6" s="1"/>
  <c r="L125" i="6" s="1"/>
  <c r="L126" i="6" s="1"/>
  <c r="L120" i="6"/>
  <c r="L121" i="6" s="1"/>
  <c r="L115" i="6"/>
  <c r="L116" i="6" s="1"/>
  <c r="L117" i="6" s="1"/>
  <c r="L118" i="6" s="1"/>
  <c r="L111" i="6"/>
  <c r="L112" i="6" s="1"/>
  <c r="L113" i="6" s="1"/>
  <c r="L108" i="6"/>
  <c r="L109" i="6" s="1"/>
  <c r="L104" i="6"/>
  <c r="L105" i="6" s="1"/>
  <c r="L106" i="6" s="1"/>
  <c r="L102" i="6"/>
  <c r="L98" i="6"/>
  <c r="L99" i="6" s="1"/>
  <c r="L100" i="6" s="1"/>
  <c r="L95" i="6"/>
  <c r="L96" i="6" s="1"/>
  <c r="L93" i="6"/>
  <c r="L90" i="6"/>
  <c r="L91" i="6" s="1"/>
  <c r="L86" i="6"/>
  <c r="L87" i="6" s="1"/>
  <c r="L88" i="6" s="1"/>
  <c r="L83" i="6"/>
  <c r="L84" i="6" s="1"/>
  <c r="L81" i="6"/>
  <c r="L78" i="6"/>
  <c r="L79" i="6" s="1"/>
  <c r="L73" i="6"/>
  <c r="L74" i="6" s="1"/>
  <c r="L75" i="6" s="1"/>
  <c r="L76" i="6" s="1"/>
  <c r="L71" i="6"/>
  <c r="L68" i="6"/>
  <c r="L69" i="6" s="1"/>
  <c r="L63" i="6"/>
  <c r="L64" i="6" s="1"/>
  <c r="L65" i="6" s="1"/>
  <c r="L66" i="6" s="1"/>
  <c r="L60" i="6"/>
  <c r="L61" i="6" s="1"/>
  <c r="L55" i="6"/>
  <c r="L56" i="6" s="1"/>
  <c r="L57" i="6" s="1"/>
  <c r="L58" i="6" s="1"/>
  <c r="L53" i="6"/>
  <c r="L49" i="6"/>
  <c r="L50" i="6" s="1"/>
  <c r="L51" i="6" s="1"/>
  <c r="L43" i="6"/>
  <c r="L44" i="6" s="1"/>
  <c r="L45" i="6" s="1"/>
  <c r="L46" i="6" s="1"/>
  <c r="L47" i="6" s="1"/>
  <c r="L39" i="6"/>
  <c r="L40" i="6" s="1"/>
  <c r="L41" i="6" s="1"/>
  <c r="L36" i="6"/>
  <c r="L37" i="6" s="1"/>
  <c r="L34" i="6"/>
  <c r="L32" i="6"/>
  <c r="L29" i="6"/>
  <c r="L30" i="6" s="1"/>
  <c r="L27" i="6"/>
  <c r="L24" i="6"/>
  <c r="L25" i="6" s="1"/>
  <c r="L21" i="6"/>
  <c r="L22" i="6" s="1"/>
  <c r="F137" i="6" l="1"/>
  <c r="J135" i="6"/>
  <c r="J136" i="6" s="1"/>
  <c r="I134" i="6"/>
  <c r="J132" i="6"/>
  <c r="J133" i="6" s="1"/>
  <c r="I131" i="6"/>
  <c r="J128" i="6"/>
  <c r="J129" i="6" s="1"/>
  <c r="J130" i="6" s="1"/>
  <c r="I127" i="6"/>
  <c r="J123" i="6"/>
  <c r="J124" i="6" s="1"/>
  <c r="J125" i="6" s="1"/>
  <c r="J126" i="6" s="1"/>
  <c r="I122" i="6"/>
  <c r="J120" i="6"/>
  <c r="J121" i="6" s="1"/>
  <c r="I119" i="6"/>
  <c r="J115" i="6"/>
  <c r="J116" i="6" s="1"/>
  <c r="J117" i="6" s="1"/>
  <c r="J118" i="6" s="1"/>
  <c r="I114" i="6"/>
  <c r="J111" i="6"/>
  <c r="J112" i="6" s="1"/>
  <c r="J113" i="6" s="1"/>
  <c r="I110" i="6"/>
  <c r="J108" i="6"/>
  <c r="J109" i="6" s="1"/>
  <c r="I107" i="6"/>
  <c r="J104" i="6"/>
  <c r="J105" i="6" s="1"/>
  <c r="J106" i="6" s="1"/>
  <c r="I103" i="6"/>
  <c r="J102" i="6"/>
  <c r="I101" i="6"/>
  <c r="J98" i="6"/>
  <c r="J99" i="6" s="1"/>
  <c r="J100" i="6" s="1"/>
  <c r="I97" i="6"/>
  <c r="J95" i="6"/>
  <c r="J96" i="6" s="1"/>
  <c r="I94" i="6"/>
  <c r="J93" i="6"/>
  <c r="I92" i="6"/>
  <c r="J90" i="6"/>
  <c r="J91" i="6" s="1"/>
  <c r="I89" i="6"/>
  <c r="J86" i="6"/>
  <c r="J87" i="6" s="1"/>
  <c r="J88" i="6" s="1"/>
  <c r="I85" i="6"/>
  <c r="J83" i="6"/>
  <c r="J84" i="6" s="1"/>
  <c r="I82" i="6"/>
  <c r="J81" i="6"/>
  <c r="I80" i="6"/>
  <c r="J78" i="6"/>
  <c r="J79" i="6" s="1"/>
  <c r="I77" i="6"/>
  <c r="J73" i="6"/>
  <c r="J74" i="6" s="1"/>
  <c r="J75" i="6" s="1"/>
  <c r="J76" i="6" s="1"/>
  <c r="I72" i="6"/>
  <c r="J71" i="6"/>
  <c r="I70" i="6"/>
  <c r="J68" i="6"/>
  <c r="J69" i="6" s="1"/>
  <c r="I67" i="6"/>
  <c r="J63" i="6"/>
  <c r="J64" i="6" s="1"/>
  <c r="J65" i="6" s="1"/>
  <c r="J66" i="6" s="1"/>
  <c r="I62" i="6"/>
  <c r="J60" i="6"/>
  <c r="J61" i="6" s="1"/>
  <c r="I59" i="6"/>
  <c r="J55" i="6"/>
  <c r="J56" i="6" s="1"/>
  <c r="J57" i="6" s="1"/>
  <c r="J58" i="6" s="1"/>
  <c r="I54" i="6"/>
  <c r="J53" i="6"/>
  <c r="I52" i="6"/>
  <c r="J51" i="6"/>
  <c r="J49" i="6"/>
  <c r="I48" i="6"/>
  <c r="J47" i="6"/>
  <c r="J43" i="6"/>
  <c r="J44" i="6" s="1"/>
  <c r="I42" i="6"/>
  <c r="J39" i="6"/>
  <c r="J40" i="6" s="1"/>
  <c r="J41" i="6" s="1"/>
  <c r="I38" i="6"/>
  <c r="J36" i="6"/>
  <c r="J37" i="6" s="1"/>
  <c r="I35" i="6"/>
  <c r="J34" i="6"/>
  <c r="I33" i="6"/>
  <c r="J32" i="6"/>
  <c r="I31" i="6"/>
  <c r="J29" i="6"/>
  <c r="J30" i="6" s="1"/>
  <c r="I28" i="6"/>
  <c r="J27" i="6"/>
  <c r="I26" i="6"/>
  <c r="J24" i="6"/>
  <c r="J25" i="6" s="1"/>
  <c r="I23" i="6"/>
  <c r="J21" i="6"/>
  <c r="J22" i="6" s="1"/>
  <c r="I20" i="6"/>
  <c r="I24" i="6" l="1"/>
  <c r="K23" i="6"/>
  <c r="I39" i="6"/>
  <c r="K38" i="6"/>
  <c r="I60" i="6"/>
  <c r="K59" i="6"/>
  <c r="I81" i="6"/>
  <c r="K81" i="6" s="1"/>
  <c r="K80" i="6"/>
  <c r="I98" i="6"/>
  <c r="K97" i="6"/>
  <c r="I120" i="6"/>
  <c r="K119" i="6"/>
  <c r="I102" i="6"/>
  <c r="K102" i="6" s="1"/>
  <c r="K101" i="6"/>
  <c r="I123" i="6"/>
  <c r="K122" i="6"/>
  <c r="I27" i="6"/>
  <c r="K27" i="6" s="1"/>
  <c r="K26" i="6"/>
  <c r="I83" i="6"/>
  <c r="K82" i="6"/>
  <c r="I68" i="6"/>
  <c r="K67" i="6"/>
  <c r="I32" i="6"/>
  <c r="K32" i="6" s="1"/>
  <c r="K31" i="6"/>
  <c r="I71" i="6"/>
  <c r="K71" i="6" s="1"/>
  <c r="K70" i="6"/>
  <c r="I90" i="6"/>
  <c r="K89" i="6"/>
  <c r="I108" i="6"/>
  <c r="K107" i="6"/>
  <c r="I132" i="6"/>
  <c r="K131" i="6"/>
  <c r="I63" i="6"/>
  <c r="K62" i="6"/>
  <c r="I29" i="6"/>
  <c r="K28" i="6"/>
  <c r="I86" i="6"/>
  <c r="K85" i="6"/>
  <c r="I43" i="6"/>
  <c r="K42" i="6"/>
  <c r="I104" i="6"/>
  <c r="K103" i="6"/>
  <c r="I49" i="6"/>
  <c r="K48" i="6"/>
  <c r="I34" i="6"/>
  <c r="K34" i="6" s="1"/>
  <c r="K33" i="6"/>
  <c r="I53" i="6"/>
  <c r="K53" i="6" s="1"/>
  <c r="K52" i="6"/>
  <c r="I73" i="6"/>
  <c r="K72" i="6"/>
  <c r="I93" i="6"/>
  <c r="K93" i="6" s="1"/>
  <c r="K92" i="6"/>
  <c r="I111" i="6"/>
  <c r="K110" i="6"/>
  <c r="I135" i="6"/>
  <c r="K134" i="6"/>
  <c r="I128" i="6"/>
  <c r="K127" i="6"/>
  <c r="I21" i="6"/>
  <c r="K20" i="6"/>
  <c r="I36" i="6"/>
  <c r="K35" i="6"/>
  <c r="I55" i="6"/>
  <c r="K54" i="6"/>
  <c r="I78" i="6"/>
  <c r="K77" i="6"/>
  <c r="I95" i="6"/>
  <c r="K94" i="6"/>
  <c r="I115" i="6"/>
  <c r="K114" i="6"/>
  <c r="J163" i="5"/>
  <c r="J164" i="5" s="1"/>
  <c r="J160" i="5"/>
  <c r="J161" i="5" s="1"/>
  <c r="J156" i="5"/>
  <c r="J157" i="5" s="1"/>
  <c r="J158" i="5" s="1"/>
  <c r="J151" i="5"/>
  <c r="J152" i="5" s="1"/>
  <c r="J153" i="5" s="1"/>
  <c r="J154" i="5" s="1"/>
  <c r="J146" i="5"/>
  <c r="J147" i="5" s="1"/>
  <c r="J148" i="5" s="1"/>
  <c r="J149" i="5" s="1"/>
  <c r="J143" i="5"/>
  <c r="J144" i="5" s="1"/>
  <c r="J140" i="5"/>
  <c r="J141" i="5" s="1"/>
  <c r="J135" i="5"/>
  <c r="J136" i="5" s="1"/>
  <c r="J137" i="5" s="1"/>
  <c r="J138" i="5" s="1"/>
  <c r="J131" i="5"/>
  <c r="J132" i="5" s="1"/>
  <c r="J133" i="5" s="1"/>
  <c r="J128" i="5"/>
  <c r="J129" i="5" s="1"/>
  <c r="J124" i="5"/>
  <c r="J125" i="5" s="1"/>
  <c r="J126" i="5" s="1"/>
  <c r="J122" i="5"/>
  <c r="J118" i="5"/>
  <c r="J119" i="5" s="1"/>
  <c r="J120" i="5" s="1"/>
  <c r="J115" i="5"/>
  <c r="J116" i="5" s="1"/>
  <c r="J113" i="5"/>
  <c r="J108" i="5"/>
  <c r="J109" i="5" s="1"/>
  <c r="J110" i="5" s="1"/>
  <c r="J111" i="5" s="1"/>
  <c r="J105" i="5"/>
  <c r="J106" i="5" s="1"/>
  <c r="J101" i="5"/>
  <c r="J102" i="5" s="1"/>
  <c r="J103" i="5" s="1"/>
  <c r="J99" i="5"/>
  <c r="J96" i="5"/>
  <c r="J97" i="5" s="1"/>
  <c r="J94" i="5"/>
  <c r="J91" i="5"/>
  <c r="J92" i="5" s="1"/>
  <c r="J88" i="5"/>
  <c r="J89" i="5" s="1"/>
  <c r="J84" i="5"/>
  <c r="J85" i="5" s="1"/>
  <c r="J86" i="5" s="1"/>
  <c r="J79" i="5"/>
  <c r="J80" i="5" s="1"/>
  <c r="J81" i="5" s="1"/>
  <c r="J82" i="5" s="1"/>
  <c r="J77" i="5"/>
  <c r="J74" i="5"/>
  <c r="J75" i="5" s="1"/>
  <c r="J69" i="5"/>
  <c r="J70" i="5" s="1"/>
  <c r="J71" i="5" s="1"/>
  <c r="J72" i="5" s="1"/>
  <c r="J66" i="5"/>
  <c r="J67" i="5" s="1"/>
  <c r="J60" i="5"/>
  <c r="J61" i="5" s="1"/>
  <c r="J62" i="5" s="1"/>
  <c r="J63" i="5" s="1"/>
  <c r="J64" i="5" s="1"/>
  <c r="J55" i="5"/>
  <c r="J56" i="5" s="1"/>
  <c r="J57" i="5" s="1"/>
  <c r="J58" i="5" s="1"/>
  <c r="J53" i="5"/>
  <c r="J51" i="5"/>
  <c r="J49" i="5"/>
  <c r="J47" i="5"/>
  <c r="J43" i="5"/>
  <c r="J44" i="5" s="1"/>
  <c r="J39" i="5"/>
  <c r="J40" i="5" s="1"/>
  <c r="J41" i="5" s="1"/>
  <c r="J36" i="5"/>
  <c r="J37" i="5" s="1"/>
  <c r="J34" i="5"/>
  <c r="J32" i="5"/>
  <c r="J29" i="5"/>
  <c r="J30" i="5" s="1"/>
  <c r="J27" i="5"/>
  <c r="J24" i="5"/>
  <c r="J25" i="5" s="1"/>
  <c r="J21" i="5"/>
  <c r="J22" i="5" s="1"/>
  <c r="I162" i="5"/>
  <c r="I159" i="5"/>
  <c r="I155" i="5"/>
  <c r="I150" i="5"/>
  <c r="I145" i="5"/>
  <c r="I142" i="5"/>
  <c r="I139" i="5"/>
  <c r="I134" i="5"/>
  <c r="I130" i="5"/>
  <c r="I127" i="5"/>
  <c r="I123" i="5"/>
  <c r="I121" i="5"/>
  <c r="I117" i="5"/>
  <c r="I114" i="5"/>
  <c r="I112" i="5"/>
  <c r="I107" i="5"/>
  <c r="I104" i="5"/>
  <c r="I100" i="5"/>
  <c r="I98" i="5"/>
  <c r="I95" i="5"/>
  <c r="I93" i="5"/>
  <c r="I90" i="5"/>
  <c r="I87" i="5"/>
  <c r="I83" i="5"/>
  <c r="I78" i="5"/>
  <c r="I76" i="5"/>
  <c r="I73" i="5"/>
  <c r="I68" i="5"/>
  <c r="I65" i="5"/>
  <c r="I59" i="5"/>
  <c r="I54" i="5"/>
  <c r="I52" i="5"/>
  <c r="I48" i="5"/>
  <c r="I42" i="5"/>
  <c r="I38" i="5"/>
  <c r="I35" i="5"/>
  <c r="I33" i="5"/>
  <c r="I31" i="5"/>
  <c r="I28" i="5"/>
  <c r="I26" i="5"/>
  <c r="I23" i="5"/>
  <c r="I20" i="5"/>
  <c r="F165" i="5"/>
  <c r="I121" i="6" l="1"/>
  <c r="K121" i="6" s="1"/>
  <c r="K120" i="6"/>
  <c r="I64" i="6"/>
  <c r="K63" i="6"/>
  <c r="I22" i="6"/>
  <c r="K22" i="6" s="1"/>
  <c r="K21" i="6"/>
  <c r="I116" i="6"/>
  <c r="K115" i="6"/>
  <c r="I136" i="6"/>
  <c r="K136" i="6" s="1"/>
  <c r="K135" i="6"/>
  <c r="I50" i="6"/>
  <c r="K49" i="6"/>
  <c r="I133" i="6"/>
  <c r="K133" i="6" s="1"/>
  <c r="K132" i="6"/>
  <c r="I84" i="6"/>
  <c r="K84" i="6" s="1"/>
  <c r="K83" i="6"/>
  <c r="I30" i="6"/>
  <c r="K30" i="6" s="1"/>
  <c r="K29" i="6"/>
  <c r="I69" i="6"/>
  <c r="K69" i="6" s="1"/>
  <c r="K68" i="6"/>
  <c r="I96" i="6"/>
  <c r="K96" i="6" s="1"/>
  <c r="K95" i="6"/>
  <c r="I79" i="6"/>
  <c r="K79" i="6" s="1"/>
  <c r="K78" i="6"/>
  <c r="I112" i="6"/>
  <c r="K111" i="6"/>
  <c r="I105" i="6"/>
  <c r="K104" i="6"/>
  <c r="I109" i="6"/>
  <c r="K109" i="6" s="1"/>
  <c r="K108" i="6"/>
  <c r="I61" i="6"/>
  <c r="K61" i="6" s="1"/>
  <c r="K60" i="6"/>
  <c r="I99" i="6"/>
  <c r="K98" i="6"/>
  <c r="I129" i="6"/>
  <c r="K128" i="6"/>
  <c r="I56" i="6"/>
  <c r="K55" i="6"/>
  <c r="I44" i="6"/>
  <c r="K43" i="6"/>
  <c r="I91" i="6"/>
  <c r="K91" i="6" s="1"/>
  <c r="K90" i="6"/>
  <c r="I124" i="6"/>
  <c r="K123" i="6"/>
  <c r="I40" i="6"/>
  <c r="K39" i="6"/>
  <c r="I37" i="6"/>
  <c r="K37" i="6" s="1"/>
  <c r="K36" i="6"/>
  <c r="I74" i="6"/>
  <c r="K73" i="6"/>
  <c r="I87" i="6"/>
  <c r="K86" i="6"/>
  <c r="I25" i="6"/>
  <c r="K25" i="6" s="1"/>
  <c r="K24" i="6"/>
  <c r="F20" i="4"/>
  <c r="I57" i="6" l="1"/>
  <c r="K56" i="6"/>
  <c r="I75" i="6"/>
  <c r="K74" i="6"/>
  <c r="I125" i="6"/>
  <c r="K124" i="6"/>
  <c r="I117" i="6"/>
  <c r="K116" i="6"/>
  <c r="I113" i="6"/>
  <c r="K113" i="6" s="1"/>
  <c r="K112" i="6"/>
  <c r="I41" i="6"/>
  <c r="K41" i="6" s="1"/>
  <c r="K40" i="6"/>
  <c r="I51" i="6"/>
  <c r="K51" i="6" s="1"/>
  <c r="K50" i="6"/>
  <c r="I130" i="6"/>
  <c r="K130" i="6" s="1"/>
  <c r="K129" i="6"/>
  <c r="I100" i="6"/>
  <c r="K100" i="6" s="1"/>
  <c r="K99" i="6"/>
  <c r="I88" i="6"/>
  <c r="K88" i="6" s="1"/>
  <c r="K87" i="6"/>
  <c r="I45" i="6"/>
  <c r="K44" i="6"/>
  <c r="I106" i="6"/>
  <c r="K106" i="6" s="1"/>
  <c r="K105" i="6"/>
  <c r="I65" i="6"/>
  <c r="K64" i="6"/>
  <c r="H43" i="3"/>
  <c r="H40" i="3"/>
  <c r="H35" i="3"/>
  <c r="H33" i="3"/>
  <c r="H30" i="3"/>
  <c r="H26" i="3"/>
  <c r="H20" i="3"/>
  <c r="F48" i="3"/>
  <c r="I58" i="6" l="1"/>
  <c r="K58" i="6" s="1"/>
  <c r="K57" i="6"/>
  <c r="I46" i="6"/>
  <c r="K45" i="6"/>
  <c r="I118" i="6"/>
  <c r="K118" i="6" s="1"/>
  <c r="K117" i="6"/>
  <c r="I126" i="6"/>
  <c r="K126" i="6" s="1"/>
  <c r="K125" i="6"/>
  <c r="I66" i="6"/>
  <c r="K66" i="6" s="1"/>
  <c r="K65" i="6"/>
  <c r="I76" i="6"/>
  <c r="K76" i="6" s="1"/>
  <c r="K75" i="6"/>
  <c r="A20" i="2"/>
  <c r="A21" i="2"/>
  <c r="A22" i="2"/>
  <c r="A23" i="2"/>
  <c r="A24" i="2"/>
  <c r="I47" i="6" l="1"/>
  <c r="K47" i="6" s="1"/>
  <c r="K46" i="6"/>
  <c r="I24" i="2"/>
  <c r="K24" i="2" s="1"/>
  <c r="I21" i="2"/>
  <c r="K21" i="2" s="1"/>
  <c r="I22" i="2"/>
  <c r="K22" i="2" s="1"/>
  <c r="F165" i="1" l="1"/>
  <c r="A19" i="2" l="1"/>
  <c r="A18" i="2"/>
  <c r="I19" i="2" l="1"/>
  <c r="K19" i="2" s="1"/>
  <c r="I20" i="2"/>
  <c r="K20" i="2" s="1"/>
  <c r="I23" i="2"/>
  <c r="K23" i="2" s="1"/>
  <c r="I18" i="2" l="1"/>
  <c r="I14" i="2" l="1"/>
  <c r="K18" i="2"/>
  <c r="K25" i="2" s="1"/>
  <c r="K27" i="2" l="1"/>
  <c r="K28" i="2" s="1"/>
</calcChain>
</file>

<file path=xl/sharedStrings.xml><?xml version="1.0" encoding="utf-8"?>
<sst xmlns="http://schemas.openxmlformats.org/spreadsheetml/2006/main" count="1310" uniqueCount="217">
  <si>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</si>
  <si>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</si>
  <si>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</si>
  <si>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</si>
  <si>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</si>
  <si>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</si>
  <si>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</si>
  <si>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</si>
  <si>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</si>
  <si>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</si>
  <si>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</si>
  <si>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</si>
  <si>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</si>
  <si>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</si>
  <si>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</si>
  <si>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</si>
  <si>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</si>
  <si>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</si>
  <si>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</si>
  <si>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</si>
  <si>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</si>
  <si>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</si>
  <si>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</si>
  <si>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</si>
  <si>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</si>
  <si>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</si>
  <si>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</si>
  <si>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</si>
  <si>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</si>
  <si>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</si>
  <si>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</si>
  <si>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</si>
  <si>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</si>
  <si>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</si>
  <si>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</si>
  <si>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</si>
  <si>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</si>
  <si>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</si>
  <si>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</si>
  <si>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</si>
  <si>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</si>
  <si>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</si>
  <si>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</si>
  <si>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</si>
  <si>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</si>
  <si>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</si>
  <si>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</si>
  <si>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</si>
  <si>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</si>
  <si>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</si>
  <si>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</si>
  <si>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</si>
  <si>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</si>
  <si>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</si>
  <si>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</si>
  <si>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</si>
  <si>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</si>
  <si>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</si>
  <si>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</si>
  <si>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</si>
  <si>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</si>
  <si>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</si>
  <si>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</si>
  <si>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</si>
  <si>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</si>
  <si>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</si>
  <si>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</si>
  <si>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</si>
  <si>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</si>
  <si>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Địa chỉ: 12/14/18 Đường 49, khu phố 7, Phường Hiệp Bình, Thành phố Hồ Chí Minh,VNM</t>
  </si>
  <si>
    <t>Mã số thuế: 0309391503</t>
  </si>
  <si>
    <t>Đại Diện Bên Nhận(NCC)</t>
  </si>
  <si>
    <t>Địa chỉ: 7A/1 THÀNH THÁI, PHƯỜNG DIÊN HỒNG, TPHCM</t>
  </si>
  <si>
    <t>CỬA HÀNG: TÔ KÝ 2 (1161)</t>
  </si>
  <si>
    <t>I-02255438</t>
  </si>
  <si>
    <t>CỬA HÀNG: NGUYỄN DUY TRINH 2 (1082)</t>
  </si>
  <si>
    <t>I-02254947</t>
  </si>
  <si>
    <t>I-02256281</t>
  </si>
  <si>
    <t>CỬA HÀNG: NGUYỄN DUY TRINH 4 (1200)</t>
  </si>
  <si>
    <t>CỬA HÀNG: HƯƠNG LỘ 2-2 (1173)</t>
  </si>
  <si>
    <t>I-02255463</t>
  </si>
  <si>
    <t>CỬA HÀNG: DƯƠNG CÔNG KHI (1147)</t>
  </si>
  <si>
    <t>I-02255466</t>
  </si>
  <si>
    <t>CỬA HÀNG: TÔ KÝ 1 (1068)</t>
  </si>
  <si>
    <t>I-02255422</t>
  </si>
  <si>
    <t>CỬA HÀNG: CỦ CHI 12 (1211)</t>
  </si>
  <si>
    <t>I-02255394</t>
  </si>
  <si>
    <t>CỬA HÀNG: TRẦN NÃO (1223)</t>
  </si>
  <si>
    <t>I-02255152</t>
  </si>
  <si>
    <t>CỬA HÀNG: KHA VẠN CÂN (1011)</t>
  </si>
  <si>
    <t>I-02254522</t>
  </si>
  <si>
    <t>CỬA HÀNG: LÊ THỊ RIÊNG (1022)</t>
  </si>
  <si>
    <t>I-02260667</t>
  </si>
  <si>
    <t>CỬA HÀNG: LÊ THÁNH TÔN (1048)</t>
  </si>
  <si>
    <t>I-02258323</t>
  </si>
  <si>
    <t>CỬA HÀNG: PHẠM THẾ HIỂN 2 (1067)</t>
  </si>
  <si>
    <t>I-02260499</t>
  </si>
  <si>
    <t>CỬA HÀNG: BÙI CÔNG TRỪNG (1142)</t>
  </si>
  <si>
    <t>I-02261954</t>
  </si>
  <si>
    <t>CỬA HÀNG: CỦ CHI 1 (1052)</t>
  </si>
  <si>
    <t>I-02263814</t>
  </si>
  <si>
    <t>CỬA HÀNG: LẠC LONG QUÂN 1 (1009)</t>
  </si>
  <si>
    <t>I-02263658</t>
  </si>
  <si>
    <t>CỬA HÀNG: CỬU LONG (1143)</t>
  </si>
  <si>
    <t>I-02263760</t>
  </si>
  <si>
    <t>CỬA HÀNG: VẠN PHÚC 1 (1155)</t>
  </si>
  <si>
    <t>I-02266938</t>
  </si>
  <si>
    <t>CỬA HÀNG: ĐƯỜNG SỐ 17-Q7 (1036)</t>
  </si>
  <si>
    <t>I-02267161</t>
  </si>
  <si>
    <t>I-02269955</t>
  </si>
  <si>
    <t>I-02272150</t>
  </si>
  <si>
    <t>CỬA HÀNG: TÂN HƯƠNG (1087)</t>
  </si>
  <si>
    <t>CỬA HÀNG: AN BÌNH (1226)</t>
  </si>
  <si>
    <t>I-02272238</t>
  </si>
  <si>
    <t>CỬA HÀNG: HOÀNG BẬT ĐẠT (1097)</t>
  </si>
  <si>
    <t>I-02269814</t>
  </si>
  <si>
    <t>CỬA HÀNG: ĐƯỜNG 5C (1132)</t>
  </si>
  <si>
    <t>I-02273171</t>
  </si>
  <si>
    <t>CỬA HÀNG: NGUYỄN THƯỢNG HIỀN (1109)</t>
  </si>
  <si>
    <t>I-02274352</t>
  </si>
  <si>
    <t>CỬA HÀNG: HÀ HUY GIÁP (1179)</t>
  </si>
  <si>
    <t>I-02274552</t>
  </si>
  <si>
    <t>CỬA HÀNG: NƠ TRANG LONG 2 (1035)</t>
  </si>
  <si>
    <t>I-02274775</t>
  </si>
  <si>
    <t>I-02275786</t>
  </si>
  <si>
    <t>I-02275805</t>
  </si>
  <si>
    <t>CỬA HÀNG: LÊ VĂN THỌ (1021)</t>
  </si>
  <si>
    <t>I-02275906</t>
  </si>
  <si>
    <t>CỬA HÀNG: THẠCH LAM (1027)</t>
  </si>
  <si>
    <t>I-02277381</t>
  </si>
  <si>
    <t>CỬA HÀNG: LÊ THỊ HÀ (1114)</t>
  </si>
  <si>
    <t>I-02276290</t>
  </si>
  <si>
    <t>CỬA HÀNG: PHẠM VĂN HAI (1005)</t>
  </si>
  <si>
    <t>I-02277128</t>
  </si>
  <si>
    <t>CỬA HÀNG: TÂN HÒA ĐÔNG (1050)</t>
  </si>
  <si>
    <t>I-02278552</t>
  </si>
  <si>
    <t>CỬA HÀNG: MAN THIỆN (1212)</t>
  </si>
  <si>
    <t>I-02278475</t>
  </si>
  <si>
    <t>CỬA HÀNG: LÊ VĂN QUỚI (1105)</t>
  </si>
  <si>
    <t>I-02278587</t>
  </si>
  <si>
    <t>CỬA HÀNG: LÊ VĂN LƯƠNG 2 (1186)</t>
  </si>
  <si>
    <t>I-02278762</t>
  </si>
  <si>
    <t>CỬA HÀNG: LÊ VĂN LƯƠNG 3 (1187)</t>
  </si>
  <si>
    <t>I-02278726</t>
  </si>
  <si>
    <t>CỬA HÀNG: LÂM VĂN BỀN (1145)</t>
  </si>
  <si>
    <t>I-02279039</t>
  </si>
  <si>
    <t>CỬA HÀNG: ĐIỆN BIÊN PHỦ (1084)</t>
  </si>
  <si>
    <t>I-02279094</t>
  </si>
  <si>
    <t>CỬA HÀNG: NGUYỄN THỊ KIÊU (1112)</t>
  </si>
  <si>
    <t>I-02279135</t>
  </si>
  <si>
    <t>CỬA HÀNG: HÙNG VƯƠNG (1001)</t>
  </si>
  <si>
    <t>I-02279138</t>
  </si>
  <si>
    <t>CỬA HÀNG: PHAN VĂN KHỎE (1071)</t>
  </si>
  <si>
    <t>I-02279449</t>
  </si>
  <si>
    <t>CỬA HÀNG: VĨNH LỘC 1 (1018)</t>
  </si>
  <si>
    <t>I-02279819</t>
  </si>
  <si>
    <t>Lý do xuất trả hàng: CẬN DATE-NCC LẤY HÀNG TẠI CH THÁNG 8/2025</t>
  </si>
  <si>
    <t>I-02255227</t>
  </si>
  <si>
    <t>CỬA HÀNG: QUANG TRUNG (1008)</t>
  </si>
  <si>
    <t>CỬA HÀNG: VÕ VĂN VÂN (1163)</t>
  </si>
  <si>
    <t>I-02280346</t>
  </si>
  <si>
    <t>Hôm nay ngày : 19.08.2025</t>
  </si>
  <si>
    <t>Hôm nay, ngày 19 tháng 08 năm 2025, với sự chứng kiến của:</t>
  </si>
  <si>
    <t>F</t>
  </si>
  <si>
    <t>G</t>
  </si>
  <si>
    <t>H</t>
  </si>
  <si>
    <t>tạm có</t>
  </si>
  <si>
    <t>Biên bản này được lập thành 02(hai) bản, mỗi bên giữ 01(một) bản.</t>
  </si>
  <si>
    <t>satra0089</t>
  </si>
  <si>
    <t>satra0012</t>
  </si>
  <si>
    <t>satra0066</t>
  </si>
  <si>
    <t>satra0115</t>
  </si>
  <si>
    <t>satra0166</t>
  </si>
  <si>
    <t>satra0080</t>
  </si>
  <si>
    <t>satra0145</t>
  </si>
  <si>
    <t>satra0215</t>
  </si>
  <si>
    <t>satra0199</t>
  </si>
  <si>
    <t>satra0001</t>
  </si>
  <si>
    <t>satra0006</t>
  </si>
  <si>
    <t>satra0047</t>
  </si>
  <si>
    <t>satra0088</t>
  </si>
  <si>
    <t>satra0133</t>
  </si>
  <si>
    <t>satra0073</t>
  </si>
  <si>
    <t>satra0071</t>
  </si>
  <si>
    <t>satra0209</t>
  </si>
  <si>
    <t>satra0035</t>
  </si>
  <si>
    <t>satra0193</t>
  </si>
  <si>
    <t>satra1226</t>
  </si>
  <si>
    <t>satra0185</t>
  </si>
  <si>
    <t>satra0113</t>
  </si>
  <si>
    <t>satra0154</t>
  </si>
  <si>
    <t>satra0090</t>
  </si>
  <si>
    <t>satra0122</t>
  </si>
  <si>
    <t>satra0147</t>
  </si>
  <si>
    <t>satra0191</t>
  </si>
  <si>
    <t>satra0163</t>
  </si>
  <si>
    <t>satra0181</t>
  </si>
  <si>
    <t>satra0029</t>
  </si>
  <si>
    <t>satra0069</t>
  </si>
  <si>
    <t>satra0111</t>
  </si>
  <si>
    <t>satra0173</t>
  </si>
  <si>
    <t>satra0174</t>
  </si>
  <si>
    <t>satra0040</t>
  </si>
  <si>
    <t>satra0015</t>
  </si>
  <si>
    <t>satra0083</t>
  </si>
  <si>
    <t>satra0022</t>
  </si>
  <si>
    <t>satra0026</t>
  </si>
  <si>
    <t>satra0106</t>
  </si>
  <si>
    <t>satra0146</t>
  </si>
  <si>
    <t>satra0099</t>
  </si>
  <si>
    <t>CGM300</t>
  </si>
  <si>
    <t>CGM500</t>
  </si>
  <si>
    <t>GM500</t>
  </si>
  <si>
    <t>GTLX250G</t>
  </si>
  <si>
    <t>MNH250</t>
  </si>
  <si>
    <t>TH200</t>
  </si>
  <si>
    <t>TH400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</si>
</sst>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  <font>
      <sz val="8"/>
      <color rgb="FF008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3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9" fillId="0" borderId="5" xfId="0" quotePrefix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28" fillId="0" borderId="5" xfId="0" applyFont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28" fillId="0" borderId="5" xfId="0" applyFont="1" applyBorder="1" applyAlignment="1">
      <alignment horizontal="center" vertical="center" readingOrder="1"/>
    </xf>
    <xf numFmtId="0" fontId="28" fillId="0" borderId="5" xfId="0" applyFont="1" applyBorder="1" applyAlignment="1">
      <alignment horizontal="center" vertical="center" readingOrder="1"/>
    </xf>
    <xf numFmtId="0" fontId="28" fillId="0" borderId="6" xfId="0" applyFont="1" applyBorder="1" applyAlignment="1">
      <alignment vertical="center" readingOrder="1"/>
    </xf>
    <xf numFmtId="0" fontId="28" fillId="0" borderId="12" xfId="0" applyFont="1" applyBorder="1" applyAlignment="1">
      <alignment vertical="center" readingOrder="1"/>
    </xf>
    <xf numFmtId="0" fontId="28" fillId="0" borderId="7" xfId="0" applyFont="1" applyBorder="1" applyAlignment="1">
      <alignment vertical="center" readingOrder="1"/>
    </xf>
    <xf numFmtId="0" fontId="28" fillId="0" borderId="5" xfId="0" applyFont="1" applyBorder="1" applyAlignment="1">
      <alignment vertical="center" readingOrder="1"/>
    </xf>
    <xf numFmtId="0" fontId="28" fillId="0" borderId="6" xfId="0" applyFont="1" applyBorder="1" applyAlignment="1">
      <alignment vertical="center" wrapText="1" readingOrder="1"/>
    </xf>
    <xf numFmtId="0" fontId="28" fillId="0" borderId="12" xfId="0" applyFont="1" applyBorder="1" applyAlignment="1">
      <alignment vertical="center" wrapText="1" readingOrder="1"/>
    </xf>
    <xf numFmtId="0" fontId="28" fillId="0" borderId="7" xfId="0" applyFont="1" applyBorder="1" applyAlignment="1">
      <alignment vertical="center" wrapText="1" readingOrder="1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5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14" fontId="3" fillId="0" borderId="0" xfId="0" applyNumberFormat="1" applyFont="1"/>
  </cellXfs>
  <cellStyles count="13">
    <cellStyle name="Comma 2" xfId="2"/>
    <cellStyle name="Comma 2 2" xfId="11"/>
    <cellStyle name="Comma 3 2 3" xfId="7"/>
    <cellStyle name="Comma 3 2 3 2" xfId="12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59588228"/>
          <a:ext cx="190158" cy="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501122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165"/>
  <sheetViews>
    <sheetView tabSelected="1" topLeftCell="A57" workbookViewId="0">
      <selection activeCell="B64" sqref="B64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3" t="s">
        <v>4</v>
      </c>
      <c r="B6" s="93"/>
      <c r="C6" s="93"/>
      <c r="D6" s="93"/>
      <c r="E6" s="93"/>
      <c r="F6" s="93"/>
      <c r="G6" s="93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161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51</v>
      </c>
      <c r="B15" s="7"/>
      <c r="C15" s="35" t="s">
        <v>48</v>
      </c>
      <c r="D15" s="8"/>
      <c r="E15" s="8"/>
      <c r="F15" s="8"/>
      <c r="G15" s="21"/>
    </row>
    <row r="16" spans="1:7" ht="15.75" x14ac:dyDescent="0.25">
      <c r="A16" s="10"/>
    </row>
    <row r="17" spans="1:7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96" t="s">
        <v>49</v>
      </c>
      <c r="G17" s="94" t="s">
        <v>20</v>
      </c>
    </row>
    <row r="18" spans="1:7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97"/>
      <c r="G18" s="95"/>
    </row>
    <row r="19" spans="1:7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7" ht="30" customHeight="1" x14ac:dyDescent="0.25">
      <c r="A20" s="40"/>
      <c r="B20" s="42" t="s">
        <v>73</v>
      </c>
      <c r="C20" s="41"/>
      <c r="D20" s="41"/>
      <c r="E20" s="40"/>
      <c r="F20" s="40"/>
      <c r="G20" s="89" t="s">
        <v>74</v>
      </c>
    </row>
    <row r="21" spans="1:7" ht="30" customHeight="1" x14ac:dyDescent="0.25">
      <c r="A21" s="40">
        <v>1</v>
      </c>
      <c r="B21" s="43" t="s">
        <v>61</v>
      </c>
      <c r="C21" s="41">
        <v>8938529045924</v>
      </c>
      <c r="D21" s="41">
        <v>203632</v>
      </c>
      <c r="E21" s="40" t="s">
        <v>64</v>
      </c>
      <c r="F21" s="40">
        <v>2</v>
      </c>
      <c r="G21" s="90"/>
    </row>
    <row r="22" spans="1:7" ht="30" customHeight="1" x14ac:dyDescent="0.25">
      <c r="A22" s="40">
        <v>2</v>
      </c>
      <c r="B22" s="43" t="s">
        <v>59</v>
      </c>
      <c r="C22" s="31">
        <v>8938529045627</v>
      </c>
      <c r="D22" s="41">
        <v>236665</v>
      </c>
      <c r="E22" s="40" t="s">
        <v>64</v>
      </c>
      <c r="F22" s="40">
        <v>2</v>
      </c>
      <c r="G22" s="91"/>
    </row>
    <row r="23" spans="1:7" ht="30" customHeight="1" x14ac:dyDescent="0.25">
      <c r="A23" s="40"/>
      <c r="B23" s="42" t="s">
        <v>75</v>
      </c>
      <c r="C23" s="41"/>
      <c r="D23" s="41"/>
      <c r="E23" s="40"/>
      <c r="F23" s="40"/>
      <c r="G23" s="89" t="s">
        <v>76</v>
      </c>
    </row>
    <row r="24" spans="1:7" ht="30" customHeight="1" x14ac:dyDescent="0.25">
      <c r="A24" s="40">
        <v>1</v>
      </c>
      <c r="B24" s="43" t="s">
        <v>60</v>
      </c>
      <c r="C24" s="41">
        <v>8938529045856</v>
      </c>
      <c r="D24" s="41">
        <v>203630</v>
      </c>
      <c r="E24" s="40" t="s">
        <v>64</v>
      </c>
      <c r="F24" s="40">
        <v>5</v>
      </c>
      <c r="G24" s="90"/>
    </row>
    <row r="25" spans="1:7" ht="30" customHeight="1" x14ac:dyDescent="0.25">
      <c r="A25" s="40">
        <v>2</v>
      </c>
      <c r="B25" s="43" t="s">
        <v>61</v>
      </c>
      <c r="C25" s="41">
        <v>8938529045924</v>
      </c>
      <c r="D25" s="41">
        <v>203632</v>
      </c>
      <c r="E25" s="40" t="s">
        <v>64</v>
      </c>
      <c r="F25" s="40">
        <v>3</v>
      </c>
      <c r="G25" s="91"/>
    </row>
    <row r="26" spans="1:7" ht="30" customHeight="1" x14ac:dyDescent="0.25">
      <c r="A26" s="40"/>
      <c r="B26" s="45" t="s">
        <v>78</v>
      </c>
      <c r="C26" s="41"/>
      <c r="D26" s="41"/>
      <c r="E26" s="40"/>
      <c r="F26" s="40"/>
      <c r="G26" s="89" t="s">
        <v>77</v>
      </c>
    </row>
    <row r="27" spans="1:7" ht="30" customHeight="1" x14ac:dyDescent="0.25">
      <c r="A27" s="40">
        <v>1</v>
      </c>
      <c r="B27" s="43" t="s">
        <v>59</v>
      </c>
      <c r="C27" s="41">
        <v>8938529045627</v>
      </c>
      <c r="D27" s="41">
        <v>236665</v>
      </c>
      <c r="E27" s="40" t="s">
        <v>64</v>
      </c>
      <c r="F27" s="40">
        <v>1</v>
      </c>
      <c r="G27" s="91"/>
    </row>
    <row r="28" spans="1:7" ht="30" customHeight="1" x14ac:dyDescent="0.25">
      <c r="A28" s="40"/>
      <c r="B28" s="45" t="s">
        <v>79</v>
      </c>
      <c r="C28" s="41"/>
      <c r="D28" s="41"/>
      <c r="E28" s="40"/>
      <c r="F28" s="40"/>
      <c r="G28" s="89" t="s">
        <v>80</v>
      </c>
    </row>
    <row r="29" spans="1:7" ht="30" customHeight="1" x14ac:dyDescent="0.25">
      <c r="A29" s="40">
        <v>1</v>
      </c>
      <c r="B29" s="43" t="s">
        <v>62</v>
      </c>
      <c r="C29" s="41">
        <v>8938529045030</v>
      </c>
      <c r="D29" s="41">
        <v>261126</v>
      </c>
      <c r="E29" s="40" t="s">
        <v>64</v>
      </c>
      <c r="F29" s="40">
        <v>1</v>
      </c>
      <c r="G29" s="90"/>
    </row>
    <row r="30" spans="1:7" ht="30" customHeight="1" x14ac:dyDescent="0.25">
      <c r="A30" s="40">
        <v>2</v>
      </c>
      <c r="B30" s="43" t="s">
        <v>59</v>
      </c>
      <c r="C30" s="41">
        <v>8938529045627</v>
      </c>
      <c r="D30" s="41">
        <v>236665</v>
      </c>
      <c r="E30" s="40" t="s">
        <v>64</v>
      </c>
      <c r="F30" s="40">
        <v>2</v>
      </c>
      <c r="G30" s="91"/>
    </row>
    <row r="31" spans="1:7" ht="30" customHeight="1" x14ac:dyDescent="0.25">
      <c r="A31" s="40"/>
      <c r="B31" s="45" t="s">
        <v>81</v>
      </c>
      <c r="C31" s="41"/>
      <c r="D31" s="41"/>
      <c r="E31" s="40"/>
      <c r="F31" s="40"/>
      <c r="G31" s="89" t="s">
        <v>82</v>
      </c>
    </row>
    <row r="32" spans="1:7" ht="30" customHeight="1" x14ac:dyDescent="0.25">
      <c r="A32" s="40">
        <v>1</v>
      </c>
      <c r="B32" s="43" t="s">
        <v>61</v>
      </c>
      <c r="C32" s="41">
        <v>8938529045924</v>
      </c>
      <c r="D32" s="41">
        <v>203632</v>
      </c>
      <c r="E32" s="40" t="s">
        <v>64</v>
      </c>
      <c r="F32" s="40">
        <v>1</v>
      </c>
      <c r="G32" s="91"/>
    </row>
    <row r="33" spans="1:7" ht="30" customHeight="1" x14ac:dyDescent="0.25">
      <c r="A33" s="40"/>
      <c r="B33" s="45" t="s">
        <v>83</v>
      </c>
      <c r="C33" s="31"/>
      <c r="D33" s="41"/>
      <c r="E33" s="40"/>
      <c r="F33" s="40"/>
      <c r="G33" s="89" t="s">
        <v>84</v>
      </c>
    </row>
    <row r="34" spans="1:7" ht="30" customHeight="1" x14ac:dyDescent="0.25">
      <c r="A34" s="40">
        <v>1</v>
      </c>
      <c r="B34" s="43" t="s">
        <v>61</v>
      </c>
      <c r="C34" s="41">
        <v>8938529045924</v>
      </c>
      <c r="D34" s="41">
        <v>203632</v>
      </c>
      <c r="E34" s="40" t="s">
        <v>64</v>
      </c>
      <c r="F34" s="40">
        <v>3</v>
      </c>
      <c r="G34" s="91"/>
    </row>
    <row r="35" spans="1:7" ht="30" customHeight="1" x14ac:dyDescent="0.25">
      <c r="A35" s="40"/>
      <c r="B35" s="42" t="s">
        <v>85</v>
      </c>
      <c r="C35" s="41"/>
      <c r="D35" s="41"/>
      <c r="E35" s="40"/>
      <c r="F35" s="40"/>
      <c r="G35" s="89" t="s">
        <v>86</v>
      </c>
    </row>
    <row r="36" spans="1:7" ht="30" customHeight="1" x14ac:dyDescent="0.25">
      <c r="A36" s="40">
        <v>1</v>
      </c>
      <c r="B36" s="43" t="s">
        <v>59</v>
      </c>
      <c r="C36" s="41"/>
      <c r="D36" s="41">
        <v>236665</v>
      </c>
      <c r="E36" s="40" t="s">
        <v>64</v>
      </c>
      <c r="F36" s="40">
        <v>5</v>
      </c>
      <c r="G36" s="90"/>
    </row>
    <row r="37" spans="1:7" ht="30" customHeight="1" x14ac:dyDescent="0.25">
      <c r="A37" s="40">
        <v>2</v>
      </c>
      <c r="B37" s="43" t="s">
        <v>60</v>
      </c>
      <c r="C37" s="41"/>
      <c r="D37" s="41">
        <v>203630</v>
      </c>
      <c r="E37" s="40" t="s">
        <v>64</v>
      </c>
      <c r="F37" s="40">
        <v>6</v>
      </c>
      <c r="G37" s="91"/>
    </row>
    <row r="38" spans="1:7" ht="30" customHeight="1" x14ac:dyDescent="0.25">
      <c r="A38" s="40"/>
      <c r="B38" s="42" t="s">
        <v>87</v>
      </c>
      <c r="C38" s="41"/>
      <c r="D38" s="41"/>
      <c r="E38" s="40"/>
      <c r="F38" s="40"/>
      <c r="G38" s="89" t="s">
        <v>88</v>
      </c>
    </row>
    <row r="39" spans="1:7" ht="30" customHeight="1" x14ac:dyDescent="0.25">
      <c r="A39" s="40">
        <v>1</v>
      </c>
      <c r="B39" s="43" t="s">
        <v>61</v>
      </c>
      <c r="C39" s="41">
        <v>8938529045924</v>
      </c>
      <c r="D39" s="41">
        <v>203632</v>
      </c>
      <c r="E39" s="40" t="s">
        <v>64</v>
      </c>
      <c r="F39" s="40">
        <v>3</v>
      </c>
      <c r="G39" s="90"/>
    </row>
    <row r="40" spans="1:7" ht="30" customHeight="1" x14ac:dyDescent="0.25">
      <c r="A40" s="40">
        <v>2</v>
      </c>
      <c r="B40" s="43" t="s">
        <v>60</v>
      </c>
      <c r="C40" s="41">
        <v>8938529045856</v>
      </c>
      <c r="D40" s="41">
        <v>203630</v>
      </c>
      <c r="E40" s="40" t="s">
        <v>64</v>
      </c>
      <c r="F40" s="40">
        <v>1</v>
      </c>
      <c r="G40" s="90"/>
    </row>
    <row r="41" spans="1:7" ht="30" customHeight="1" x14ac:dyDescent="0.25">
      <c r="A41" s="40">
        <v>3</v>
      </c>
      <c r="B41" s="43" t="s">
        <v>62</v>
      </c>
      <c r="C41" s="41">
        <v>8938529045030</v>
      </c>
      <c r="D41" s="41">
        <v>261126</v>
      </c>
      <c r="E41" s="40" t="s">
        <v>64</v>
      </c>
      <c r="F41" s="40">
        <v>1</v>
      </c>
      <c r="G41" s="91"/>
    </row>
    <row r="42" spans="1:7" ht="30" customHeight="1" x14ac:dyDescent="0.25">
      <c r="A42" s="40"/>
      <c r="B42" s="42" t="s">
        <v>89</v>
      </c>
      <c r="C42" s="41"/>
      <c r="D42" s="41"/>
      <c r="E42" s="40"/>
      <c r="F42" s="40"/>
      <c r="G42" s="89" t="s">
        <v>90</v>
      </c>
    </row>
    <row r="43" spans="1:7" ht="30" customHeight="1" x14ac:dyDescent="0.25">
      <c r="A43" s="40">
        <v>1</v>
      </c>
      <c r="B43" s="43" t="s">
        <v>59</v>
      </c>
      <c r="C43" s="41">
        <v>8938529045627</v>
      </c>
      <c r="D43" s="41">
        <v>236665</v>
      </c>
      <c r="E43" s="40" t="s">
        <v>64</v>
      </c>
      <c r="F43" s="40">
        <v>3</v>
      </c>
      <c r="G43" s="90"/>
    </row>
    <row r="44" spans="1:7" ht="30" customHeight="1" x14ac:dyDescent="0.25">
      <c r="A44" s="40">
        <v>2</v>
      </c>
      <c r="B44" s="43" t="s">
        <v>62</v>
      </c>
      <c r="C44" s="31">
        <v>8938529045030</v>
      </c>
      <c r="D44" s="41">
        <v>261126</v>
      </c>
      <c r="E44" s="40" t="s">
        <v>64</v>
      </c>
      <c r="F44" s="40">
        <v>5</v>
      </c>
      <c r="G44" s="91"/>
    </row>
    <row r="45" spans="1:7" ht="30" customHeight="1" x14ac:dyDescent="0.25">
      <c r="A45" s="40">
        <v>1</v>
      </c>
      <c r="B45" s="43" t="s">
        <v>59</v>
      </c>
      <c r="C45" s="31"/>
      <c r="D45" s="41">
        <v>236665</v>
      </c>
      <c r="E45" s="40" t="s">
        <v>64</v>
      </c>
      <c r="F45" s="40">
        <v>4</v>
      </c>
      <c r="G45" s="65" t="s">
        <v>124</v>
      </c>
    </row>
    <row r="46" spans="1:7" ht="30" customHeight="1" x14ac:dyDescent="0.25">
      <c r="A46" s="40">
        <v>1</v>
      </c>
      <c r="B46" s="43" t="s">
        <v>59</v>
      </c>
      <c r="C46" s="31"/>
      <c r="D46" s="41">
        <v>236665</v>
      </c>
      <c r="E46" s="40" t="s">
        <v>64</v>
      </c>
      <c r="F46" s="40">
        <v>2</v>
      </c>
      <c r="G46" s="92" t="s">
        <v>125</v>
      </c>
    </row>
    <row r="47" spans="1:7" ht="30" customHeight="1" x14ac:dyDescent="0.25">
      <c r="A47" s="40">
        <v>2</v>
      </c>
      <c r="B47" s="43" t="s">
        <v>60</v>
      </c>
      <c r="C47" s="31"/>
      <c r="D47" s="41">
        <v>203630</v>
      </c>
      <c r="E47" s="40" t="s">
        <v>64</v>
      </c>
      <c r="F47" s="40">
        <v>1</v>
      </c>
      <c r="G47" s="92"/>
    </row>
    <row r="48" spans="1:7" ht="30" customHeight="1" x14ac:dyDescent="0.25">
      <c r="A48" s="40"/>
      <c r="B48" s="42" t="s">
        <v>91</v>
      </c>
      <c r="C48" s="41"/>
      <c r="D48" s="41"/>
      <c r="E48" s="40"/>
      <c r="F48" s="40"/>
      <c r="G48" s="89" t="s">
        <v>92</v>
      </c>
    </row>
    <row r="49" spans="1:7" ht="30" customHeight="1" x14ac:dyDescent="0.25">
      <c r="A49" s="40">
        <v>1</v>
      </c>
      <c r="B49" s="43" t="s">
        <v>61</v>
      </c>
      <c r="C49" s="41"/>
      <c r="D49" s="41">
        <v>203632</v>
      </c>
      <c r="E49" s="40" t="s">
        <v>64</v>
      </c>
      <c r="F49" s="40">
        <v>2</v>
      </c>
      <c r="G49" s="91"/>
    </row>
    <row r="50" spans="1:7" ht="30" customHeight="1" x14ac:dyDescent="0.25">
      <c r="A50" s="40">
        <v>1</v>
      </c>
      <c r="B50" s="43" t="s">
        <v>59</v>
      </c>
      <c r="C50" s="41"/>
      <c r="D50" s="41">
        <v>236665</v>
      </c>
      <c r="E50" s="40" t="s">
        <v>64</v>
      </c>
      <c r="F50" s="40">
        <v>3</v>
      </c>
      <c r="G50" s="89" t="s">
        <v>109</v>
      </c>
    </row>
    <row r="51" spans="1:7" ht="30" customHeight="1" x14ac:dyDescent="0.25">
      <c r="A51" s="40">
        <v>2</v>
      </c>
      <c r="B51" s="43" t="s">
        <v>62</v>
      </c>
      <c r="C51" s="41"/>
      <c r="D51" s="41">
        <v>261126</v>
      </c>
      <c r="E51" s="40" t="s">
        <v>64</v>
      </c>
      <c r="F51" s="40">
        <v>1</v>
      </c>
      <c r="G51" s="91"/>
    </row>
    <row r="52" spans="1:7" ht="30" customHeight="1" x14ac:dyDescent="0.25">
      <c r="A52" s="40"/>
      <c r="B52" s="42" t="s">
        <v>93</v>
      </c>
      <c r="C52" s="31"/>
      <c r="D52" s="41"/>
      <c r="E52" s="40"/>
      <c r="F52" s="40"/>
      <c r="G52" s="89" t="s">
        <v>94</v>
      </c>
    </row>
    <row r="53" spans="1:7" ht="30" customHeight="1" x14ac:dyDescent="0.25">
      <c r="A53" s="40">
        <v>1</v>
      </c>
      <c r="B53" s="43" t="s">
        <v>61</v>
      </c>
      <c r="C53" s="41">
        <v>8938508668212</v>
      </c>
      <c r="D53" s="41">
        <v>203632</v>
      </c>
      <c r="E53" s="40" t="s">
        <v>64</v>
      </c>
      <c r="F53" s="40">
        <v>2</v>
      </c>
      <c r="G53" s="91"/>
    </row>
    <row r="54" spans="1:7" ht="30" customHeight="1" x14ac:dyDescent="0.25">
      <c r="A54" s="40"/>
      <c r="B54" s="42" t="s">
        <v>95</v>
      </c>
      <c r="C54" s="31"/>
      <c r="D54" s="41"/>
      <c r="E54" s="40"/>
      <c r="F54" s="40"/>
      <c r="G54" s="89" t="s">
        <v>96</v>
      </c>
    </row>
    <row r="55" spans="1:7" ht="30" customHeight="1" x14ac:dyDescent="0.25">
      <c r="A55" s="26">
        <v>1</v>
      </c>
      <c r="B55" s="43" t="s">
        <v>61</v>
      </c>
      <c r="C55" s="31">
        <v>8938529045924</v>
      </c>
      <c r="D55" s="26">
        <v>203632</v>
      </c>
      <c r="E55" s="26" t="s">
        <v>64</v>
      </c>
      <c r="F55" s="26">
        <v>4</v>
      </c>
      <c r="G55" s="90"/>
    </row>
    <row r="56" spans="1:7" ht="30" customHeight="1" x14ac:dyDescent="0.25">
      <c r="A56" s="26">
        <v>2</v>
      </c>
      <c r="B56" s="43" t="s">
        <v>62</v>
      </c>
      <c r="C56" s="31">
        <v>8938529045030</v>
      </c>
      <c r="D56" s="26">
        <v>261126</v>
      </c>
      <c r="E56" s="26" t="s">
        <v>64</v>
      </c>
      <c r="F56" s="26">
        <v>1</v>
      </c>
      <c r="G56" s="90"/>
    </row>
    <row r="57" spans="1:7" ht="30" customHeight="1" x14ac:dyDescent="0.25">
      <c r="A57" s="26">
        <v>3</v>
      </c>
      <c r="B57" s="43" t="s">
        <v>59</v>
      </c>
      <c r="C57" s="41">
        <v>8938529045627</v>
      </c>
      <c r="D57" s="26">
        <v>236665</v>
      </c>
      <c r="E57" s="26" t="s">
        <v>64</v>
      </c>
      <c r="F57" s="26">
        <v>1</v>
      </c>
      <c r="G57" s="90"/>
    </row>
    <row r="58" spans="1:7" ht="30" customHeight="1" x14ac:dyDescent="0.25">
      <c r="A58" s="26">
        <v>4</v>
      </c>
      <c r="B58" s="43" t="s">
        <v>60</v>
      </c>
      <c r="C58" s="31">
        <v>8938529045856</v>
      </c>
      <c r="D58" s="26">
        <v>203630</v>
      </c>
      <c r="E58" s="26" t="s">
        <v>64</v>
      </c>
      <c r="F58" s="26">
        <v>3</v>
      </c>
      <c r="G58" s="91"/>
    </row>
    <row r="59" spans="1:7" ht="30" customHeight="1" x14ac:dyDescent="0.25">
      <c r="A59" s="26"/>
      <c r="B59" s="42" t="s">
        <v>97</v>
      </c>
      <c r="C59" s="41"/>
      <c r="D59" s="26"/>
      <c r="E59" s="26"/>
      <c r="F59" s="26"/>
      <c r="G59" s="89" t="s">
        <v>98</v>
      </c>
    </row>
    <row r="60" spans="1:7" ht="30" customHeight="1" x14ac:dyDescent="0.25">
      <c r="A60" s="26">
        <v>1</v>
      </c>
      <c r="B60" s="43" t="s">
        <v>61</v>
      </c>
      <c r="C60" s="31">
        <v>8938529045924</v>
      </c>
      <c r="D60" s="26">
        <v>203632</v>
      </c>
      <c r="E60" s="26" t="s">
        <v>64</v>
      </c>
      <c r="F60" s="26">
        <v>1</v>
      </c>
      <c r="G60" s="90"/>
    </row>
    <row r="61" spans="1:7" ht="30" customHeight="1" x14ac:dyDescent="0.25">
      <c r="A61" s="26">
        <v>2</v>
      </c>
      <c r="B61" s="43" t="s">
        <v>62</v>
      </c>
      <c r="C61" s="41">
        <v>8938529045030</v>
      </c>
      <c r="D61" s="26">
        <v>261126</v>
      </c>
      <c r="E61" s="26" t="s">
        <v>64</v>
      </c>
      <c r="F61" s="26">
        <v>2</v>
      </c>
      <c r="G61" s="90"/>
    </row>
    <row r="62" spans="1:7" ht="30" customHeight="1" x14ac:dyDescent="0.25">
      <c r="A62" s="26">
        <v>3</v>
      </c>
      <c r="B62" s="43" t="s">
        <v>60</v>
      </c>
      <c r="C62" s="31">
        <v>8938529045856</v>
      </c>
      <c r="D62" s="26">
        <v>203630</v>
      </c>
      <c r="E62" s="26" t="s">
        <v>64</v>
      </c>
      <c r="F62" s="26">
        <v>2</v>
      </c>
      <c r="G62" s="90"/>
    </row>
    <row r="63" spans="1:7" ht="30" customHeight="1" x14ac:dyDescent="0.25">
      <c r="A63" s="26">
        <v>4</v>
      </c>
      <c r="B63" s="43" t="s">
        <v>67</v>
      </c>
      <c r="C63" s="31">
        <v>8938529045047</v>
      </c>
      <c r="D63" s="26">
        <v>261127</v>
      </c>
      <c r="E63" s="26" t="s">
        <v>64</v>
      </c>
      <c r="F63" s="26">
        <v>1</v>
      </c>
      <c r="G63" s="90"/>
    </row>
    <row r="64" spans="1:7" ht="30" customHeight="1" x14ac:dyDescent="0.25">
      <c r="A64" s="26">
        <v>5</v>
      </c>
      <c r="B64" s="43" t="s">
        <v>63</v>
      </c>
      <c r="C64" s="31">
        <v>8938529045634</v>
      </c>
      <c r="D64" s="26">
        <v>203631</v>
      </c>
      <c r="E64" s="26" t="s">
        <v>64</v>
      </c>
      <c r="F64" s="26">
        <v>1</v>
      </c>
      <c r="G64" s="91"/>
    </row>
    <row r="65" spans="1:7" ht="30" customHeight="1" x14ac:dyDescent="0.25">
      <c r="A65" s="26"/>
      <c r="B65" s="42" t="s">
        <v>99</v>
      </c>
      <c r="C65" s="31"/>
      <c r="D65" s="26"/>
      <c r="E65" s="26"/>
      <c r="F65" s="26"/>
      <c r="G65" s="101" t="s">
        <v>100</v>
      </c>
    </row>
    <row r="66" spans="1:7" ht="30" customHeight="1" x14ac:dyDescent="0.25">
      <c r="A66" s="26">
        <v>1</v>
      </c>
      <c r="B66" s="43" t="s">
        <v>61</v>
      </c>
      <c r="C66" s="41"/>
      <c r="D66" s="26">
        <v>203632</v>
      </c>
      <c r="E66" s="26" t="s">
        <v>64</v>
      </c>
      <c r="F66" s="26">
        <v>3</v>
      </c>
      <c r="G66" s="102"/>
    </row>
    <row r="67" spans="1:7" ht="30" customHeight="1" x14ac:dyDescent="0.25">
      <c r="A67" s="26">
        <v>2</v>
      </c>
      <c r="B67" s="43" t="s">
        <v>59</v>
      </c>
      <c r="C67" s="31"/>
      <c r="D67" s="26">
        <v>236665</v>
      </c>
      <c r="E67" s="26" t="s">
        <v>64</v>
      </c>
      <c r="F67" s="26">
        <v>3</v>
      </c>
      <c r="G67" s="103"/>
    </row>
    <row r="68" spans="1:7" ht="30" customHeight="1" x14ac:dyDescent="0.25">
      <c r="A68" s="26"/>
      <c r="B68" s="42" t="s">
        <v>101</v>
      </c>
      <c r="C68" s="41"/>
      <c r="D68" s="26"/>
      <c r="E68" s="26"/>
      <c r="F68" s="26"/>
      <c r="G68" s="101" t="s">
        <v>102</v>
      </c>
    </row>
    <row r="69" spans="1:7" ht="30" customHeight="1" x14ac:dyDescent="0.25">
      <c r="A69" s="26">
        <v>1</v>
      </c>
      <c r="B69" s="43" t="s">
        <v>61</v>
      </c>
      <c r="C69" s="41"/>
      <c r="D69" s="26">
        <v>203632</v>
      </c>
      <c r="E69" s="26" t="s">
        <v>64</v>
      </c>
      <c r="F69" s="26">
        <v>1</v>
      </c>
      <c r="G69" s="102"/>
    </row>
    <row r="70" spans="1:7" ht="30" customHeight="1" x14ac:dyDescent="0.25">
      <c r="A70" s="26">
        <v>2</v>
      </c>
      <c r="B70" s="43" t="s">
        <v>63</v>
      </c>
      <c r="C70" s="31"/>
      <c r="D70" s="26">
        <v>203631</v>
      </c>
      <c r="E70" s="26" t="s">
        <v>64</v>
      </c>
      <c r="F70" s="26">
        <v>3</v>
      </c>
      <c r="G70" s="102"/>
    </row>
    <row r="71" spans="1:7" ht="30" customHeight="1" x14ac:dyDescent="0.25">
      <c r="A71" s="26">
        <v>3</v>
      </c>
      <c r="B71" s="43" t="s">
        <v>62</v>
      </c>
      <c r="C71" s="31"/>
      <c r="D71" s="26">
        <v>261126</v>
      </c>
      <c r="E71" s="26" t="s">
        <v>64</v>
      </c>
      <c r="F71" s="26">
        <v>2</v>
      </c>
      <c r="G71" s="102"/>
    </row>
    <row r="72" spans="1:7" ht="30" customHeight="1" x14ac:dyDescent="0.25">
      <c r="A72" s="26">
        <v>4</v>
      </c>
      <c r="B72" s="43" t="s">
        <v>59</v>
      </c>
      <c r="C72" s="31"/>
      <c r="D72" s="26">
        <v>236665</v>
      </c>
      <c r="E72" s="26" t="s">
        <v>64</v>
      </c>
      <c r="F72" s="26">
        <v>4</v>
      </c>
      <c r="G72" s="103"/>
    </row>
    <row r="73" spans="1:7" ht="30" customHeight="1" x14ac:dyDescent="0.25">
      <c r="A73" s="26"/>
      <c r="B73" s="42" t="s">
        <v>103</v>
      </c>
      <c r="C73" s="31"/>
      <c r="D73" s="26"/>
      <c r="E73" s="26"/>
      <c r="F73" s="26"/>
      <c r="G73" s="101" t="s">
        <v>104</v>
      </c>
    </row>
    <row r="74" spans="1:7" ht="30" customHeight="1" x14ac:dyDescent="0.25">
      <c r="A74" s="26">
        <v>1</v>
      </c>
      <c r="B74" s="43" t="s">
        <v>61</v>
      </c>
      <c r="C74" s="41"/>
      <c r="D74" s="26">
        <v>203632</v>
      </c>
      <c r="E74" s="26" t="s">
        <v>64</v>
      </c>
      <c r="F74" s="26">
        <v>2</v>
      </c>
      <c r="G74" s="102"/>
    </row>
    <row r="75" spans="1:7" ht="30" customHeight="1" x14ac:dyDescent="0.25">
      <c r="A75" s="26">
        <v>2</v>
      </c>
      <c r="B75" s="43" t="s">
        <v>67</v>
      </c>
      <c r="C75" s="31"/>
      <c r="D75" s="26">
        <v>261127</v>
      </c>
      <c r="E75" s="26" t="s">
        <v>64</v>
      </c>
      <c r="F75" s="26">
        <v>3</v>
      </c>
      <c r="G75" s="103"/>
    </row>
    <row r="76" spans="1:7" ht="30" customHeight="1" x14ac:dyDescent="0.25">
      <c r="A76" s="26"/>
      <c r="B76" s="42" t="s">
        <v>105</v>
      </c>
      <c r="C76" s="31"/>
      <c r="D76" s="26"/>
      <c r="E76" s="26"/>
      <c r="F76" s="26"/>
      <c r="G76" s="98" t="s">
        <v>106</v>
      </c>
    </row>
    <row r="77" spans="1:7" ht="30" customHeight="1" x14ac:dyDescent="0.25">
      <c r="A77" s="26">
        <v>1</v>
      </c>
      <c r="B77" s="43" t="s">
        <v>61</v>
      </c>
      <c r="C77" s="31">
        <v>8938529045924</v>
      </c>
      <c r="D77" s="26">
        <v>203632</v>
      </c>
      <c r="E77" s="26" t="s">
        <v>64</v>
      </c>
      <c r="F77" s="26">
        <v>4</v>
      </c>
      <c r="G77" s="99"/>
    </row>
    <row r="78" spans="1:7" ht="30" customHeight="1" x14ac:dyDescent="0.25">
      <c r="A78" s="26"/>
      <c r="B78" s="42" t="s">
        <v>107</v>
      </c>
      <c r="C78" s="31"/>
      <c r="D78" s="26"/>
      <c r="E78" s="26"/>
      <c r="F78" s="26"/>
      <c r="G78" s="98" t="s">
        <v>108</v>
      </c>
    </row>
    <row r="79" spans="1:7" ht="30" customHeight="1" x14ac:dyDescent="0.25">
      <c r="A79" s="26">
        <v>1</v>
      </c>
      <c r="B79" s="43" t="s">
        <v>60</v>
      </c>
      <c r="C79" s="41"/>
      <c r="D79" s="26">
        <v>203630</v>
      </c>
      <c r="E79" s="26" t="s">
        <v>64</v>
      </c>
      <c r="F79" s="26">
        <v>2</v>
      </c>
      <c r="G79" s="100"/>
    </row>
    <row r="80" spans="1:7" ht="30" customHeight="1" x14ac:dyDescent="0.25">
      <c r="A80" s="26">
        <v>2</v>
      </c>
      <c r="B80" s="43" t="s">
        <v>62</v>
      </c>
      <c r="C80" s="31"/>
      <c r="D80" s="26">
        <v>261126</v>
      </c>
      <c r="E80" s="26" t="s">
        <v>64</v>
      </c>
      <c r="F80" s="26">
        <v>2</v>
      </c>
      <c r="G80" s="100"/>
    </row>
    <row r="81" spans="1:7" ht="30" customHeight="1" x14ac:dyDescent="0.25">
      <c r="A81" s="26">
        <v>3</v>
      </c>
      <c r="B81" s="43" t="s">
        <v>61</v>
      </c>
      <c r="C81" s="31"/>
      <c r="D81" s="26">
        <v>203632</v>
      </c>
      <c r="E81" s="26" t="s">
        <v>64</v>
      </c>
      <c r="F81" s="26">
        <v>3</v>
      </c>
      <c r="G81" s="100"/>
    </row>
    <row r="82" spans="1:7" ht="30" customHeight="1" x14ac:dyDescent="0.25">
      <c r="A82" s="26">
        <v>4</v>
      </c>
      <c r="B82" s="43" t="s">
        <v>63</v>
      </c>
      <c r="C82" s="41"/>
      <c r="D82" s="26">
        <v>203631</v>
      </c>
      <c r="E82" s="26" t="s">
        <v>64</v>
      </c>
      <c r="F82" s="26">
        <v>2</v>
      </c>
      <c r="G82" s="99"/>
    </row>
    <row r="83" spans="1:7" ht="30" customHeight="1" x14ac:dyDescent="0.25">
      <c r="A83" s="26"/>
      <c r="B83" s="64" t="s">
        <v>111</v>
      </c>
      <c r="C83" s="41"/>
      <c r="D83" s="26"/>
      <c r="E83" s="26"/>
      <c r="F83" s="26"/>
      <c r="G83" s="89" t="s">
        <v>110</v>
      </c>
    </row>
    <row r="84" spans="1:7" ht="30" customHeight="1" x14ac:dyDescent="0.25">
      <c r="A84" s="26">
        <v>1</v>
      </c>
      <c r="B84" s="43" t="s">
        <v>59</v>
      </c>
      <c r="C84" s="41">
        <v>8938529045627</v>
      </c>
      <c r="D84" s="26">
        <v>236665</v>
      </c>
      <c r="E84" s="26" t="s">
        <v>64</v>
      </c>
      <c r="F84" s="26">
        <v>2</v>
      </c>
      <c r="G84" s="90"/>
    </row>
    <row r="85" spans="1:7" ht="30" customHeight="1" x14ac:dyDescent="0.25">
      <c r="A85" s="26">
        <v>2</v>
      </c>
      <c r="B85" s="43" t="s">
        <v>62</v>
      </c>
      <c r="C85" s="41">
        <v>8938529045030</v>
      </c>
      <c r="D85" s="26">
        <v>261126</v>
      </c>
      <c r="E85" s="26" t="s">
        <v>64</v>
      </c>
      <c r="F85" s="26">
        <v>2</v>
      </c>
      <c r="G85" s="90"/>
    </row>
    <row r="86" spans="1:7" ht="30" customHeight="1" x14ac:dyDescent="0.25">
      <c r="A86" s="26">
        <v>3</v>
      </c>
      <c r="B86" s="43" t="s">
        <v>61</v>
      </c>
      <c r="C86" s="41">
        <v>8938529045924</v>
      </c>
      <c r="D86" s="26">
        <v>203632</v>
      </c>
      <c r="E86" s="26" t="s">
        <v>64</v>
      </c>
      <c r="F86" s="26">
        <v>2</v>
      </c>
      <c r="G86" s="91"/>
    </row>
    <row r="87" spans="1:7" ht="30" customHeight="1" x14ac:dyDescent="0.25">
      <c r="A87" s="26"/>
      <c r="B87" s="64" t="s">
        <v>112</v>
      </c>
      <c r="C87" s="41"/>
      <c r="D87" s="26"/>
      <c r="E87" s="26"/>
      <c r="F87" s="26"/>
      <c r="G87" s="89" t="s">
        <v>113</v>
      </c>
    </row>
    <row r="88" spans="1:7" ht="30" customHeight="1" x14ac:dyDescent="0.25">
      <c r="A88" s="26">
        <v>1</v>
      </c>
      <c r="B88" s="43" t="s">
        <v>62</v>
      </c>
      <c r="C88" s="41">
        <v>8938529045030</v>
      </c>
      <c r="D88" s="26">
        <v>261126</v>
      </c>
      <c r="E88" s="26" t="s">
        <v>64</v>
      </c>
      <c r="F88" s="26">
        <v>3</v>
      </c>
      <c r="G88" s="90"/>
    </row>
    <row r="89" spans="1:7" ht="30" customHeight="1" x14ac:dyDescent="0.25">
      <c r="A89" s="26">
        <v>2</v>
      </c>
      <c r="B89" s="43" t="s">
        <v>60</v>
      </c>
      <c r="C89" s="41">
        <v>8938529045856</v>
      </c>
      <c r="D89" s="26">
        <v>203630</v>
      </c>
      <c r="E89" s="26" t="s">
        <v>64</v>
      </c>
      <c r="F89" s="26">
        <v>3</v>
      </c>
      <c r="G89" s="91"/>
    </row>
    <row r="90" spans="1:7" ht="30" customHeight="1" x14ac:dyDescent="0.25">
      <c r="A90" s="26"/>
      <c r="B90" s="64" t="s">
        <v>114</v>
      </c>
      <c r="C90" s="41"/>
      <c r="D90" s="26"/>
      <c r="E90" s="26"/>
      <c r="F90" s="26"/>
      <c r="G90" s="89" t="s">
        <v>115</v>
      </c>
    </row>
    <row r="91" spans="1:7" ht="30" customHeight="1" x14ac:dyDescent="0.25">
      <c r="A91" s="26">
        <v>1</v>
      </c>
      <c r="B91" s="43" t="s">
        <v>61</v>
      </c>
      <c r="C91" s="41">
        <v>8938529045924</v>
      </c>
      <c r="D91" s="26">
        <v>203632</v>
      </c>
      <c r="E91" s="26" t="s">
        <v>64</v>
      </c>
      <c r="F91" s="26">
        <v>4</v>
      </c>
      <c r="G91" s="90"/>
    </row>
    <row r="92" spans="1:7" ht="30" customHeight="1" x14ac:dyDescent="0.25">
      <c r="A92" s="26">
        <v>2</v>
      </c>
      <c r="B92" s="43" t="s">
        <v>59</v>
      </c>
      <c r="C92" s="41">
        <v>8938529045627</v>
      </c>
      <c r="D92" s="26">
        <v>236665</v>
      </c>
      <c r="E92" s="26" t="s">
        <v>64</v>
      </c>
      <c r="F92" s="26">
        <v>2</v>
      </c>
      <c r="G92" s="91"/>
    </row>
    <row r="93" spans="1:7" ht="30" customHeight="1" x14ac:dyDescent="0.25">
      <c r="A93" s="26"/>
      <c r="B93" s="64" t="s">
        <v>116</v>
      </c>
      <c r="C93" s="41"/>
      <c r="D93" s="26"/>
      <c r="E93" s="26"/>
      <c r="F93" s="26"/>
      <c r="G93" s="89" t="s">
        <v>117</v>
      </c>
    </row>
    <row r="94" spans="1:7" ht="30" customHeight="1" x14ac:dyDescent="0.25">
      <c r="A94" s="26">
        <v>1</v>
      </c>
      <c r="B94" s="43" t="s">
        <v>61</v>
      </c>
      <c r="C94" s="41"/>
      <c r="D94" s="26">
        <v>203632</v>
      </c>
      <c r="E94" s="26" t="s">
        <v>64</v>
      </c>
      <c r="F94" s="26">
        <v>2</v>
      </c>
      <c r="G94" s="91"/>
    </row>
    <row r="95" spans="1:7" ht="30" customHeight="1" x14ac:dyDescent="0.25">
      <c r="A95" s="26"/>
      <c r="B95" s="64" t="s">
        <v>118</v>
      </c>
      <c r="C95" s="41"/>
      <c r="D95" s="26"/>
      <c r="E95" s="26"/>
      <c r="F95" s="26"/>
      <c r="G95" s="89" t="s">
        <v>119</v>
      </c>
    </row>
    <row r="96" spans="1:7" ht="30" customHeight="1" x14ac:dyDescent="0.25">
      <c r="A96" s="26">
        <v>1</v>
      </c>
      <c r="B96" s="43" t="s">
        <v>61</v>
      </c>
      <c r="C96" s="41"/>
      <c r="D96" s="26">
        <v>203632</v>
      </c>
      <c r="E96" s="26" t="s">
        <v>64</v>
      </c>
      <c r="F96" s="26">
        <v>2</v>
      </c>
      <c r="G96" s="90"/>
    </row>
    <row r="97" spans="1:7" ht="30" customHeight="1" x14ac:dyDescent="0.25">
      <c r="A97" s="26">
        <v>2</v>
      </c>
      <c r="B97" s="43" t="s">
        <v>67</v>
      </c>
      <c r="C97" s="41"/>
      <c r="D97" s="26">
        <v>261127</v>
      </c>
      <c r="E97" s="26" t="s">
        <v>64</v>
      </c>
      <c r="F97" s="26">
        <v>1</v>
      </c>
      <c r="G97" s="91"/>
    </row>
    <row r="98" spans="1:7" ht="30" customHeight="1" x14ac:dyDescent="0.25">
      <c r="A98" s="26"/>
      <c r="B98" s="64" t="s">
        <v>120</v>
      </c>
      <c r="C98" s="41"/>
      <c r="D98" s="26"/>
      <c r="E98" s="26"/>
      <c r="F98" s="26"/>
      <c r="G98" s="89" t="s">
        <v>121</v>
      </c>
    </row>
    <row r="99" spans="1:7" ht="30" customHeight="1" x14ac:dyDescent="0.25">
      <c r="A99" s="26">
        <v>1</v>
      </c>
      <c r="B99" s="43" t="s">
        <v>61</v>
      </c>
      <c r="C99" s="41">
        <v>8938529045924</v>
      </c>
      <c r="D99" s="26">
        <v>203632</v>
      </c>
      <c r="E99" s="26" t="s">
        <v>64</v>
      </c>
      <c r="F99" s="26">
        <v>3</v>
      </c>
      <c r="G99" s="91"/>
    </row>
    <row r="100" spans="1:7" ht="30" customHeight="1" x14ac:dyDescent="0.25">
      <c r="A100" s="26"/>
      <c r="B100" s="64" t="s">
        <v>122</v>
      </c>
      <c r="C100" s="41"/>
      <c r="D100" s="26"/>
      <c r="E100" s="26"/>
      <c r="F100" s="26"/>
      <c r="G100" s="89" t="s">
        <v>123</v>
      </c>
    </row>
    <row r="101" spans="1:7" ht="30" customHeight="1" x14ac:dyDescent="0.25">
      <c r="A101" s="26">
        <v>1</v>
      </c>
      <c r="B101" s="43" t="s">
        <v>61</v>
      </c>
      <c r="C101" s="41">
        <v>8938529045924</v>
      </c>
      <c r="D101" s="26">
        <v>203632</v>
      </c>
      <c r="E101" s="26" t="s">
        <v>64</v>
      </c>
      <c r="F101" s="26">
        <v>2</v>
      </c>
      <c r="G101" s="90"/>
    </row>
    <row r="102" spans="1:7" ht="30" customHeight="1" x14ac:dyDescent="0.25">
      <c r="A102" s="26">
        <v>2</v>
      </c>
      <c r="B102" s="43" t="s">
        <v>60</v>
      </c>
      <c r="C102" s="41">
        <v>8938529045856</v>
      </c>
      <c r="D102" s="26">
        <v>203630</v>
      </c>
      <c r="E102" s="26" t="s">
        <v>64</v>
      </c>
      <c r="F102" s="26">
        <v>2</v>
      </c>
      <c r="G102" s="90"/>
    </row>
    <row r="103" spans="1:7" ht="30" customHeight="1" x14ac:dyDescent="0.25">
      <c r="A103" s="26">
        <v>3</v>
      </c>
      <c r="B103" s="43" t="s">
        <v>59</v>
      </c>
      <c r="C103" s="41">
        <v>8938529045627</v>
      </c>
      <c r="D103" s="26">
        <v>236665</v>
      </c>
      <c r="E103" s="26" t="s">
        <v>64</v>
      </c>
      <c r="F103" s="26">
        <v>1</v>
      </c>
      <c r="G103" s="91"/>
    </row>
    <row r="104" spans="1:7" ht="30" customHeight="1" x14ac:dyDescent="0.25">
      <c r="A104" s="26"/>
      <c r="B104" s="64" t="s">
        <v>126</v>
      </c>
      <c r="C104" s="41"/>
      <c r="D104" s="26"/>
      <c r="E104" s="26"/>
      <c r="F104" s="26"/>
      <c r="G104" s="89" t="s">
        <v>127</v>
      </c>
    </row>
    <row r="105" spans="1:7" ht="30" customHeight="1" x14ac:dyDescent="0.25">
      <c r="A105" s="26">
        <v>1</v>
      </c>
      <c r="B105" s="43" t="s">
        <v>61</v>
      </c>
      <c r="C105" s="41">
        <v>8938529045924</v>
      </c>
      <c r="D105" s="26">
        <v>203632</v>
      </c>
      <c r="E105" s="26" t="s">
        <v>64</v>
      </c>
      <c r="F105" s="26">
        <v>2</v>
      </c>
      <c r="G105" s="90"/>
    </row>
    <row r="106" spans="1:7" ht="30" customHeight="1" x14ac:dyDescent="0.25">
      <c r="A106" s="26">
        <v>2</v>
      </c>
      <c r="B106" s="43" t="s">
        <v>59</v>
      </c>
      <c r="C106" s="41">
        <v>8938529045627</v>
      </c>
      <c r="D106" s="26">
        <v>236665</v>
      </c>
      <c r="E106" s="26" t="s">
        <v>64</v>
      </c>
      <c r="F106" s="26">
        <v>1</v>
      </c>
      <c r="G106" s="91"/>
    </row>
    <row r="107" spans="1:7" ht="30" customHeight="1" x14ac:dyDescent="0.25">
      <c r="A107" s="26"/>
      <c r="B107" s="64" t="s">
        <v>128</v>
      </c>
      <c r="C107" s="41"/>
      <c r="D107" s="26"/>
      <c r="E107" s="26"/>
      <c r="F107" s="26"/>
      <c r="G107" s="89" t="s">
        <v>129</v>
      </c>
    </row>
    <row r="108" spans="1:7" ht="30" customHeight="1" x14ac:dyDescent="0.25">
      <c r="A108" s="26">
        <v>1</v>
      </c>
      <c r="B108" s="43" t="s">
        <v>61</v>
      </c>
      <c r="C108" s="41">
        <v>8938529045924</v>
      </c>
      <c r="D108" s="26">
        <v>203632</v>
      </c>
      <c r="E108" s="26" t="s">
        <v>64</v>
      </c>
      <c r="F108" s="26">
        <v>4</v>
      </c>
      <c r="G108" s="90"/>
    </row>
    <row r="109" spans="1:7" ht="30" customHeight="1" x14ac:dyDescent="0.25">
      <c r="A109" s="26">
        <v>2</v>
      </c>
      <c r="B109" s="43" t="s">
        <v>62</v>
      </c>
      <c r="C109" s="41">
        <v>8938529045030</v>
      </c>
      <c r="D109" s="26">
        <v>261126</v>
      </c>
      <c r="E109" s="26" t="s">
        <v>64</v>
      </c>
      <c r="F109" s="26">
        <v>1</v>
      </c>
      <c r="G109" s="90"/>
    </row>
    <row r="110" spans="1:7" ht="30" customHeight="1" x14ac:dyDescent="0.25">
      <c r="A110" s="26">
        <v>3</v>
      </c>
      <c r="B110" s="43" t="s">
        <v>59</v>
      </c>
      <c r="C110" s="41">
        <v>8938529045627</v>
      </c>
      <c r="D110" s="26">
        <v>236665</v>
      </c>
      <c r="E110" s="26" t="s">
        <v>64</v>
      </c>
      <c r="F110" s="26">
        <v>1</v>
      </c>
      <c r="G110" s="90"/>
    </row>
    <row r="111" spans="1:7" ht="30" customHeight="1" x14ac:dyDescent="0.25">
      <c r="A111" s="26">
        <v>4</v>
      </c>
      <c r="B111" s="43" t="s">
        <v>63</v>
      </c>
      <c r="C111" s="41">
        <v>8938529045634</v>
      </c>
      <c r="D111" s="26">
        <v>203631</v>
      </c>
      <c r="E111" s="26" t="s">
        <v>64</v>
      </c>
      <c r="F111" s="26">
        <v>2</v>
      </c>
      <c r="G111" s="91"/>
    </row>
    <row r="112" spans="1:7" ht="30" customHeight="1" x14ac:dyDescent="0.25">
      <c r="A112" s="26"/>
      <c r="B112" s="64" t="s">
        <v>130</v>
      </c>
      <c r="C112" s="41"/>
      <c r="D112" s="26"/>
      <c r="E112" s="26"/>
      <c r="F112" s="26"/>
      <c r="G112" s="89" t="s">
        <v>131</v>
      </c>
    </row>
    <row r="113" spans="1:7" ht="30" customHeight="1" x14ac:dyDescent="0.25">
      <c r="A113" s="26">
        <v>1</v>
      </c>
      <c r="B113" s="43" t="s">
        <v>61</v>
      </c>
      <c r="C113" s="41">
        <v>8938529045924</v>
      </c>
      <c r="D113" s="26">
        <v>203632</v>
      </c>
      <c r="E113" s="26" t="s">
        <v>64</v>
      </c>
      <c r="F113" s="26">
        <v>3</v>
      </c>
      <c r="G113" s="91"/>
    </row>
    <row r="114" spans="1:7" ht="30" customHeight="1" x14ac:dyDescent="0.25">
      <c r="A114" s="26"/>
      <c r="B114" s="64" t="s">
        <v>132</v>
      </c>
      <c r="C114" s="41"/>
      <c r="D114" s="26"/>
      <c r="E114" s="26"/>
      <c r="F114" s="26"/>
      <c r="G114" s="89" t="s">
        <v>133</v>
      </c>
    </row>
    <row r="115" spans="1:7" ht="30" customHeight="1" x14ac:dyDescent="0.25">
      <c r="A115" s="26">
        <v>1</v>
      </c>
      <c r="B115" s="43" t="s">
        <v>59</v>
      </c>
      <c r="C115" s="41">
        <v>8938529045627</v>
      </c>
      <c r="D115" s="26">
        <v>236665</v>
      </c>
      <c r="E115" s="26" t="s">
        <v>64</v>
      </c>
      <c r="F115" s="26">
        <v>1</v>
      </c>
      <c r="G115" s="90"/>
    </row>
    <row r="116" spans="1:7" ht="30" customHeight="1" x14ac:dyDescent="0.25">
      <c r="A116" s="26">
        <v>2</v>
      </c>
      <c r="B116" s="43" t="s">
        <v>61</v>
      </c>
      <c r="C116" s="41">
        <v>8938529045924</v>
      </c>
      <c r="D116" s="26">
        <v>203632</v>
      </c>
      <c r="E116" s="26" t="s">
        <v>64</v>
      </c>
      <c r="F116" s="26">
        <v>1</v>
      </c>
      <c r="G116" s="91"/>
    </row>
    <row r="117" spans="1:7" ht="30" customHeight="1" x14ac:dyDescent="0.25">
      <c r="A117" s="26"/>
      <c r="B117" s="64" t="s">
        <v>134</v>
      </c>
      <c r="C117" s="41"/>
      <c r="D117" s="26"/>
      <c r="E117" s="26"/>
      <c r="F117" s="26"/>
      <c r="G117" s="89" t="s">
        <v>135</v>
      </c>
    </row>
    <row r="118" spans="1:7" ht="30" customHeight="1" x14ac:dyDescent="0.25">
      <c r="A118" s="26">
        <v>1</v>
      </c>
      <c r="B118" s="43" t="s">
        <v>61</v>
      </c>
      <c r="C118" s="41">
        <v>8938529045924</v>
      </c>
      <c r="D118" s="26">
        <v>203632</v>
      </c>
      <c r="E118" s="26" t="s">
        <v>64</v>
      </c>
      <c r="F118" s="26">
        <v>2</v>
      </c>
      <c r="G118" s="90"/>
    </row>
    <row r="119" spans="1:7" ht="30" customHeight="1" x14ac:dyDescent="0.25">
      <c r="A119" s="26">
        <v>2</v>
      </c>
      <c r="B119" s="43" t="s">
        <v>59</v>
      </c>
      <c r="C119" s="41">
        <v>8938529045627</v>
      </c>
      <c r="D119" s="26">
        <v>236665</v>
      </c>
      <c r="E119" s="26" t="s">
        <v>64</v>
      </c>
      <c r="F119" s="26">
        <v>2</v>
      </c>
      <c r="G119" s="90"/>
    </row>
    <row r="120" spans="1:7" ht="30" customHeight="1" x14ac:dyDescent="0.25">
      <c r="A120" s="26">
        <v>3</v>
      </c>
      <c r="B120" s="43" t="s">
        <v>60</v>
      </c>
      <c r="C120" s="41">
        <v>8938529045856</v>
      </c>
      <c r="D120" s="26">
        <v>203630</v>
      </c>
      <c r="E120" s="26" t="s">
        <v>64</v>
      </c>
      <c r="F120" s="26">
        <v>1</v>
      </c>
      <c r="G120" s="91"/>
    </row>
    <row r="121" spans="1:7" ht="30" customHeight="1" x14ac:dyDescent="0.25">
      <c r="A121" s="26"/>
      <c r="B121" s="64" t="s">
        <v>136</v>
      </c>
      <c r="C121" s="41"/>
      <c r="D121" s="26"/>
      <c r="E121" s="26"/>
      <c r="F121" s="26"/>
      <c r="G121" s="89" t="s">
        <v>137</v>
      </c>
    </row>
    <row r="122" spans="1:7" ht="30" customHeight="1" x14ac:dyDescent="0.25">
      <c r="A122" s="26">
        <v>1</v>
      </c>
      <c r="B122" s="43" t="s">
        <v>61</v>
      </c>
      <c r="C122" s="41"/>
      <c r="D122" s="26">
        <v>203632</v>
      </c>
      <c r="E122" s="26" t="s">
        <v>64</v>
      </c>
      <c r="F122" s="26">
        <v>3</v>
      </c>
      <c r="G122" s="91"/>
    </row>
    <row r="123" spans="1:7" ht="30" customHeight="1" x14ac:dyDescent="0.25">
      <c r="A123" s="26"/>
      <c r="B123" s="64" t="s">
        <v>138</v>
      </c>
      <c r="C123" s="41"/>
      <c r="D123" s="26"/>
      <c r="E123" s="26"/>
      <c r="F123" s="26"/>
      <c r="G123" s="89" t="s">
        <v>139</v>
      </c>
    </row>
    <row r="124" spans="1:7" ht="30" customHeight="1" x14ac:dyDescent="0.25">
      <c r="A124" s="26">
        <v>1</v>
      </c>
      <c r="B124" s="43" t="s">
        <v>62</v>
      </c>
      <c r="C124" s="41">
        <v>8938529045030</v>
      </c>
      <c r="D124" s="26">
        <v>261126</v>
      </c>
      <c r="E124" s="26" t="s">
        <v>64</v>
      </c>
      <c r="F124" s="26">
        <v>4</v>
      </c>
      <c r="G124" s="90"/>
    </row>
    <row r="125" spans="1:7" ht="30" customHeight="1" x14ac:dyDescent="0.25">
      <c r="A125" s="26">
        <v>2</v>
      </c>
      <c r="B125" s="43" t="s">
        <v>59</v>
      </c>
      <c r="C125" s="41">
        <v>8938529045627</v>
      </c>
      <c r="D125" s="26">
        <v>236665</v>
      </c>
      <c r="E125" s="26" t="s">
        <v>64</v>
      </c>
      <c r="F125" s="26">
        <v>3</v>
      </c>
      <c r="G125" s="90"/>
    </row>
    <row r="126" spans="1:7" ht="30" customHeight="1" x14ac:dyDescent="0.25">
      <c r="A126" s="26">
        <v>3</v>
      </c>
      <c r="B126" s="43" t="s">
        <v>60</v>
      </c>
      <c r="C126" s="41">
        <v>8938529045856</v>
      </c>
      <c r="D126" s="26">
        <v>203630</v>
      </c>
      <c r="E126" s="26" t="s">
        <v>64</v>
      </c>
      <c r="F126" s="26">
        <v>2</v>
      </c>
      <c r="G126" s="91"/>
    </row>
    <row r="127" spans="1:7" ht="30" customHeight="1" x14ac:dyDescent="0.25">
      <c r="A127" s="26"/>
      <c r="B127" s="64" t="s">
        <v>140</v>
      </c>
      <c r="C127" s="41"/>
      <c r="D127" s="26"/>
      <c r="E127" s="26"/>
      <c r="F127" s="26"/>
      <c r="G127" s="89" t="s">
        <v>141</v>
      </c>
    </row>
    <row r="128" spans="1:7" ht="30" customHeight="1" x14ac:dyDescent="0.25">
      <c r="A128" s="26">
        <v>1</v>
      </c>
      <c r="B128" s="43" t="s">
        <v>61</v>
      </c>
      <c r="C128" s="41">
        <v>8938529045924</v>
      </c>
      <c r="D128" s="26">
        <v>203632</v>
      </c>
      <c r="E128" s="26" t="s">
        <v>64</v>
      </c>
      <c r="F128" s="26">
        <v>3</v>
      </c>
      <c r="G128" s="90"/>
    </row>
    <row r="129" spans="1:7" ht="30" customHeight="1" x14ac:dyDescent="0.25">
      <c r="A129" s="26">
        <v>2</v>
      </c>
      <c r="B129" s="43" t="s">
        <v>59</v>
      </c>
      <c r="C129" s="31">
        <v>8938529045627</v>
      </c>
      <c r="D129" s="26">
        <v>236665</v>
      </c>
      <c r="E129" s="26" t="s">
        <v>64</v>
      </c>
      <c r="F129" s="26">
        <v>2</v>
      </c>
      <c r="G129" s="91"/>
    </row>
    <row r="130" spans="1:7" ht="30" customHeight="1" x14ac:dyDescent="0.25">
      <c r="A130" s="26"/>
      <c r="B130" s="42" t="s">
        <v>142</v>
      </c>
      <c r="C130" s="31"/>
      <c r="D130" s="26"/>
      <c r="E130" s="26"/>
      <c r="F130" s="26"/>
      <c r="G130" s="89" t="s">
        <v>143</v>
      </c>
    </row>
    <row r="131" spans="1:7" ht="30" customHeight="1" x14ac:dyDescent="0.25">
      <c r="A131" s="26">
        <v>1</v>
      </c>
      <c r="B131" s="43" t="s">
        <v>60</v>
      </c>
      <c r="C131" s="31">
        <v>8938529045856</v>
      </c>
      <c r="D131" s="26">
        <v>203630</v>
      </c>
      <c r="E131" s="26" t="s">
        <v>64</v>
      </c>
      <c r="F131" s="26">
        <v>1</v>
      </c>
      <c r="G131" s="90"/>
    </row>
    <row r="132" spans="1:7" ht="30" customHeight="1" x14ac:dyDescent="0.25">
      <c r="A132" s="26">
        <v>2</v>
      </c>
      <c r="B132" s="43" t="s">
        <v>59</v>
      </c>
      <c r="C132" s="31">
        <v>8938529045627</v>
      </c>
      <c r="D132" s="26">
        <v>236665</v>
      </c>
      <c r="E132" s="26" t="s">
        <v>64</v>
      </c>
      <c r="F132" s="26">
        <v>1</v>
      </c>
      <c r="G132" s="90"/>
    </row>
    <row r="133" spans="1:7" ht="30" customHeight="1" x14ac:dyDescent="0.25">
      <c r="A133" s="26">
        <v>3</v>
      </c>
      <c r="B133" s="43" t="s">
        <v>61</v>
      </c>
      <c r="C133" s="31">
        <v>8938529045924</v>
      </c>
      <c r="D133" s="26">
        <v>203632</v>
      </c>
      <c r="E133" s="26" t="s">
        <v>64</v>
      </c>
      <c r="F133" s="26">
        <v>2</v>
      </c>
      <c r="G133" s="91"/>
    </row>
    <row r="134" spans="1:7" ht="30" customHeight="1" x14ac:dyDescent="0.25">
      <c r="A134" s="26"/>
      <c r="B134" s="42" t="s">
        <v>144</v>
      </c>
      <c r="C134" s="31"/>
      <c r="D134" s="26"/>
      <c r="E134" s="26"/>
      <c r="F134" s="26"/>
      <c r="G134" s="89" t="s">
        <v>145</v>
      </c>
    </row>
    <row r="135" spans="1:7" ht="30" customHeight="1" x14ac:dyDescent="0.25">
      <c r="A135" s="26">
        <v>1</v>
      </c>
      <c r="B135" s="43" t="s">
        <v>60</v>
      </c>
      <c r="C135" s="31"/>
      <c r="D135" s="26">
        <v>203630</v>
      </c>
      <c r="E135" s="26" t="s">
        <v>64</v>
      </c>
      <c r="F135" s="26">
        <v>4</v>
      </c>
      <c r="G135" s="90"/>
    </row>
    <row r="136" spans="1:7" ht="30" customHeight="1" x14ac:dyDescent="0.25">
      <c r="A136" s="26">
        <v>2</v>
      </c>
      <c r="B136" s="43" t="s">
        <v>61</v>
      </c>
      <c r="C136" s="31"/>
      <c r="D136" s="26">
        <v>203632</v>
      </c>
      <c r="E136" s="26" t="s">
        <v>64</v>
      </c>
      <c r="F136" s="26">
        <v>1</v>
      </c>
      <c r="G136" s="90"/>
    </row>
    <row r="137" spans="1:7" ht="30" customHeight="1" x14ac:dyDescent="0.25">
      <c r="A137" s="26">
        <v>3</v>
      </c>
      <c r="B137" s="43" t="s">
        <v>59</v>
      </c>
      <c r="C137" s="31"/>
      <c r="D137" s="26">
        <v>236665</v>
      </c>
      <c r="E137" s="26" t="s">
        <v>64</v>
      </c>
      <c r="F137" s="26">
        <v>3</v>
      </c>
      <c r="G137" s="90"/>
    </row>
    <row r="138" spans="1:7" ht="30" customHeight="1" x14ac:dyDescent="0.25">
      <c r="A138" s="26">
        <v>4</v>
      </c>
      <c r="B138" s="43" t="s">
        <v>62</v>
      </c>
      <c r="C138" s="31"/>
      <c r="D138" s="26">
        <v>261126</v>
      </c>
      <c r="E138" s="26" t="s">
        <v>64</v>
      </c>
      <c r="F138" s="26">
        <v>3</v>
      </c>
      <c r="G138" s="91"/>
    </row>
    <row r="139" spans="1:7" ht="30" customHeight="1" x14ac:dyDescent="0.25">
      <c r="A139" s="26"/>
      <c r="B139" s="42" t="s">
        <v>146</v>
      </c>
      <c r="C139" s="31"/>
      <c r="D139" s="26"/>
      <c r="E139" s="26"/>
      <c r="F139" s="26"/>
      <c r="G139" s="89" t="s">
        <v>147</v>
      </c>
    </row>
    <row r="140" spans="1:7" ht="30" customHeight="1" x14ac:dyDescent="0.25">
      <c r="A140" s="26">
        <v>1</v>
      </c>
      <c r="B140" s="43" t="s">
        <v>61</v>
      </c>
      <c r="C140" s="31">
        <v>8938529045924</v>
      </c>
      <c r="D140" s="26">
        <v>203632</v>
      </c>
      <c r="E140" s="26" t="s">
        <v>64</v>
      </c>
      <c r="F140" s="26">
        <v>2</v>
      </c>
      <c r="G140" s="90"/>
    </row>
    <row r="141" spans="1:7" ht="30" customHeight="1" x14ac:dyDescent="0.25">
      <c r="A141" s="26">
        <v>2</v>
      </c>
      <c r="B141" s="43" t="s">
        <v>59</v>
      </c>
      <c r="C141" s="31">
        <v>8938529045627</v>
      </c>
      <c r="D141" s="26">
        <v>236665</v>
      </c>
      <c r="E141" s="26" t="s">
        <v>64</v>
      </c>
      <c r="F141" s="26">
        <v>2</v>
      </c>
      <c r="G141" s="91"/>
    </row>
    <row r="142" spans="1:7" ht="30" customHeight="1" x14ac:dyDescent="0.25">
      <c r="A142" s="26"/>
      <c r="B142" s="42" t="s">
        <v>148</v>
      </c>
      <c r="C142" s="31"/>
      <c r="D142" s="26"/>
      <c r="E142" s="26"/>
      <c r="F142" s="26"/>
      <c r="G142" s="89" t="s">
        <v>149</v>
      </c>
    </row>
    <row r="143" spans="1:7" ht="30" customHeight="1" x14ac:dyDescent="0.25">
      <c r="A143" s="26">
        <v>1</v>
      </c>
      <c r="B143" s="43" t="s">
        <v>59</v>
      </c>
      <c r="C143" s="31">
        <v>8938529045627</v>
      </c>
      <c r="D143" s="26">
        <v>236665</v>
      </c>
      <c r="E143" s="26" t="s">
        <v>64</v>
      </c>
      <c r="F143" s="26">
        <v>1</v>
      </c>
      <c r="G143" s="90"/>
    </row>
    <row r="144" spans="1:7" ht="30" customHeight="1" x14ac:dyDescent="0.25">
      <c r="A144" s="26">
        <v>2</v>
      </c>
      <c r="B144" s="43" t="s">
        <v>61</v>
      </c>
      <c r="C144" s="31">
        <v>8938529045924</v>
      </c>
      <c r="D144" s="26">
        <v>203632</v>
      </c>
      <c r="E144" s="26" t="s">
        <v>64</v>
      </c>
      <c r="F144" s="26">
        <v>1</v>
      </c>
      <c r="G144" s="91"/>
    </row>
    <row r="145" spans="1:7" ht="30" customHeight="1" x14ac:dyDescent="0.25">
      <c r="A145" s="26"/>
      <c r="B145" s="42" t="s">
        <v>150</v>
      </c>
      <c r="C145" s="31"/>
      <c r="D145" s="26"/>
      <c r="E145" s="26"/>
      <c r="F145" s="26"/>
      <c r="G145" s="89" t="s">
        <v>151</v>
      </c>
    </row>
    <row r="146" spans="1:7" ht="30" customHeight="1" x14ac:dyDescent="0.25">
      <c r="A146" s="26">
        <v>1</v>
      </c>
      <c r="B146" s="43" t="s">
        <v>62</v>
      </c>
      <c r="C146" s="31">
        <v>8938529045030</v>
      </c>
      <c r="D146" s="26">
        <v>261126</v>
      </c>
      <c r="E146" s="26" t="s">
        <v>64</v>
      </c>
      <c r="F146" s="26">
        <v>2</v>
      </c>
      <c r="G146" s="90"/>
    </row>
    <row r="147" spans="1:7" ht="30" customHeight="1" x14ac:dyDescent="0.25">
      <c r="A147" s="26">
        <v>2</v>
      </c>
      <c r="B147" s="43" t="s">
        <v>59</v>
      </c>
      <c r="C147" s="31">
        <v>8938529045627</v>
      </c>
      <c r="D147" s="26">
        <v>236665</v>
      </c>
      <c r="E147" s="26" t="s">
        <v>64</v>
      </c>
      <c r="F147" s="26">
        <v>3</v>
      </c>
      <c r="G147" s="90"/>
    </row>
    <row r="148" spans="1:7" ht="30" customHeight="1" x14ac:dyDescent="0.25">
      <c r="A148" s="26">
        <v>3</v>
      </c>
      <c r="B148" s="43" t="s">
        <v>63</v>
      </c>
      <c r="C148" s="31">
        <v>8938529045634</v>
      </c>
      <c r="D148" s="26">
        <v>203631</v>
      </c>
      <c r="E148" s="26" t="s">
        <v>64</v>
      </c>
      <c r="F148" s="26">
        <v>3</v>
      </c>
      <c r="G148" s="90"/>
    </row>
    <row r="149" spans="1:7" ht="30" customHeight="1" x14ac:dyDescent="0.25">
      <c r="A149" s="26">
        <v>4</v>
      </c>
      <c r="B149" s="43" t="s">
        <v>65</v>
      </c>
      <c r="C149" s="31">
        <v>8938529045238</v>
      </c>
      <c r="D149" s="26">
        <v>203634</v>
      </c>
      <c r="E149" s="26" t="s">
        <v>64</v>
      </c>
      <c r="F149" s="26">
        <v>1</v>
      </c>
      <c r="G149" s="91"/>
    </row>
    <row r="150" spans="1:7" ht="30" customHeight="1" x14ac:dyDescent="0.25">
      <c r="A150" s="26"/>
      <c r="B150" s="42" t="s">
        <v>152</v>
      </c>
      <c r="C150" s="31"/>
      <c r="D150" s="26"/>
      <c r="E150" s="26"/>
      <c r="F150" s="26"/>
      <c r="G150" s="89" t="s">
        <v>153</v>
      </c>
    </row>
    <row r="151" spans="1:7" ht="30" customHeight="1" x14ac:dyDescent="0.25">
      <c r="A151" s="26">
        <v>1</v>
      </c>
      <c r="B151" s="43" t="s">
        <v>59</v>
      </c>
      <c r="C151" s="31"/>
      <c r="D151" s="26">
        <v>236665</v>
      </c>
      <c r="E151" s="26" t="s">
        <v>64</v>
      </c>
      <c r="F151" s="26">
        <v>2</v>
      </c>
      <c r="G151" s="90"/>
    </row>
    <row r="152" spans="1:7" ht="30" customHeight="1" x14ac:dyDescent="0.25">
      <c r="A152" s="26">
        <v>2</v>
      </c>
      <c r="B152" s="43" t="s">
        <v>61</v>
      </c>
      <c r="C152" s="31"/>
      <c r="D152" s="26">
        <v>203632</v>
      </c>
      <c r="E152" s="26" t="s">
        <v>64</v>
      </c>
      <c r="F152" s="26">
        <v>1</v>
      </c>
      <c r="G152" s="90"/>
    </row>
    <row r="153" spans="1:7" ht="30" customHeight="1" x14ac:dyDescent="0.25">
      <c r="A153" s="26">
        <v>3</v>
      </c>
      <c r="B153" s="43" t="s">
        <v>60</v>
      </c>
      <c r="C153" s="31"/>
      <c r="D153" s="26">
        <v>203630</v>
      </c>
      <c r="E153" s="26" t="s">
        <v>64</v>
      </c>
      <c r="F153" s="26">
        <v>1</v>
      </c>
      <c r="G153" s="90"/>
    </row>
    <row r="154" spans="1:7" ht="30" customHeight="1" x14ac:dyDescent="0.25">
      <c r="A154" s="26">
        <v>4</v>
      </c>
      <c r="B154" s="43" t="s">
        <v>62</v>
      </c>
      <c r="C154" s="31"/>
      <c r="D154" s="26">
        <v>261126</v>
      </c>
      <c r="E154" s="26" t="s">
        <v>64</v>
      </c>
      <c r="F154" s="26">
        <v>1</v>
      </c>
      <c r="G154" s="91"/>
    </row>
    <row r="155" spans="1:7" ht="30" customHeight="1" x14ac:dyDescent="0.25">
      <c r="A155" s="26"/>
      <c r="B155" s="42" t="s">
        <v>154</v>
      </c>
      <c r="C155" s="31"/>
      <c r="D155" s="26"/>
      <c r="E155" s="26"/>
      <c r="F155" s="26"/>
      <c r="G155" s="89" t="s">
        <v>155</v>
      </c>
    </row>
    <row r="156" spans="1:7" ht="30" customHeight="1" x14ac:dyDescent="0.25">
      <c r="A156" s="26">
        <v>1</v>
      </c>
      <c r="B156" s="43" t="s">
        <v>67</v>
      </c>
      <c r="C156" s="31">
        <v>8938529045047</v>
      </c>
      <c r="D156" s="26">
        <v>261127</v>
      </c>
      <c r="E156" s="26" t="s">
        <v>64</v>
      </c>
      <c r="F156" s="26">
        <v>1</v>
      </c>
      <c r="G156" s="90"/>
    </row>
    <row r="157" spans="1:7" ht="30" customHeight="1" x14ac:dyDescent="0.25">
      <c r="A157" s="26">
        <v>2</v>
      </c>
      <c r="B157" s="43" t="s">
        <v>59</v>
      </c>
      <c r="C157" s="31">
        <v>8938529045627</v>
      </c>
      <c r="D157" s="26">
        <v>236665</v>
      </c>
      <c r="E157" s="26" t="s">
        <v>64</v>
      </c>
      <c r="F157" s="26">
        <v>1</v>
      </c>
      <c r="G157" s="90"/>
    </row>
    <row r="158" spans="1:7" ht="30" customHeight="1" x14ac:dyDescent="0.25">
      <c r="A158" s="26">
        <v>3</v>
      </c>
      <c r="B158" s="43" t="s">
        <v>61</v>
      </c>
      <c r="C158" s="31">
        <v>8938529045924</v>
      </c>
      <c r="D158" s="26">
        <v>203632</v>
      </c>
      <c r="E158" s="26" t="s">
        <v>64</v>
      </c>
      <c r="F158" s="26">
        <v>1</v>
      </c>
      <c r="G158" s="91"/>
    </row>
    <row r="159" spans="1:7" ht="30" customHeight="1" x14ac:dyDescent="0.25">
      <c r="A159" s="26"/>
      <c r="B159" s="42" t="s">
        <v>158</v>
      </c>
      <c r="C159" s="31"/>
      <c r="D159" s="26"/>
      <c r="E159" s="26"/>
      <c r="F159" s="26"/>
      <c r="G159" s="89" t="s">
        <v>157</v>
      </c>
    </row>
    <row r="160" spans="1:7" ht="30" customHeight="1" x14ac:dyDescent="0.25">
      <c r="A160" s="26">
        <v>1</v>
      </c>
      <c r="B160" s="43" t="s">
        <v>59</v>
      </c>
      <c r="C160" s="31">
        <v>8938529045627</v>
      </c>
      <c r="D160" s="26">
        <v>236665</v>
      </c>
      <c r="E160" s="26" t="s">
        <v>64</v>
      </c>
      <c r="F160" s="26">
        <v>4</v>
      </c>
      <c r="G160" s="90"/>
    </row>
    <row r="161" spans="1:7" ht="30" customHeight="1" x14ac:dyDescent="0.25">
      <c r="A161" s="26">
        <v>2</v>
      </c>
      <c r="B161" s="43" t="s">
        <v>61</v>
      </c>
      <c r="C161" s="31">
        <v>8938529045924</v>
      </c>
      <c r="D161" s="26">
        <v>203632</v>
      </c>
      <c r="E161" s="26" t="s">
        <v>64</v>
      </c>
      <c r="F161" s="26">
        <v>4</v>
      </c>
      <c r="G161" s="91"/>
    </row>
    <row r="162" spans="1:7" ht="30" customHeight="1" x14ac:dyDescent="0.25">
      <c r="A162" s="26"/>
      <c r="B162" s="42" t="s">
        <v>159</v>
      </c>
      <c r="C162" s="31"/>
      <c r="D162" s="26"/>
      <c r="E162" s="26"/>
      <c r="F162" s="26"/>
      <c r="G162" s="89" t="s">
        <v>160</v>
      </c>
    </row>
    <row r="163" spans="1:7" ht="30" customHeight="1" x14ac:dyDescent="0.25">
      <c r="A163" s="26">
        <v>1</v>
      </c>
      <c r="B163" s="43" t="s">
        <v>61</v>
      </c>
      <c r="C163" s="31">
        <v>8938529045924</v>
      </c>
      <c r="D163" s="26">
        <v>203632</v>
      </c>
      <c r="E163" s="26" t="s">
        <v>64</v>
      </c>
      <c r="F163" s="26">
        <v>2</v>
      </c>
      <c r="G163" s="90"/>
    </row>
    <row r="164" spans="1:7" ht="30" customHeight="1" x14ac:dyDescent="0.25">
      <c r="A164" s="26">
        <v>2</v>
      </c>
      <c r="B164" s="43" t="s">
        <v>60</v>
      </c>
      <c r="C164" s="31">
        <v>8938529045856</v>
      </c>
      <c r="D164" s="26">
        <v>203630</v>
      </c>
      <c r="E164" s="26" t="s">
        <v>64</v>
      </c>
      <c r="F164" s="26">
        <v>4</v>
      </c>
      <c r="G164" s="91"/>
    </row>
    <row r="165" spans="1:7" ht="25.5" customHeight="1" x14ac:dyDescent="0.25">
      <c r="A165" s="66"/>
      <c r="B165" s="67" t="s">
        <v>42</v>
      </c>
      <c r="C165" s="68"/>
      <c r="D165" s="66"/>
      <c r="E165" s="66"/>
      <c r="F165" s="68">
        <f>SUM(F20:F164)</f>
        <v>230</v>
      </c>
      <c r="G165" s="69"/>
    </row>
  </sheetData>
  <autoFilter ref="A19:G165">
    <filterColumn colId="1" showButton="0"/>
  </autoFilter>
  <mergeCells count="47">
    <mergeCell ref="G162:G164"/>
    <mergeCell ref="G93:G94"/>
    <mergeCell ref="G83:G86"/>
    <mergeCell ref="G87:G89"/>
    <mergeCell ref="G134:G138"/>
    <mergeCell ref="G139:G141"/>
    <mergeCell ref="G123:G126"/>
    <mergeCell ref="G104:G106"/>
    <mergeCell ref="G95:G97"/>
    <mergeCell ref="G98:G99"/>
    <mergeCell ref="G100:G103"/>
    <mergeCell ref="G107:G111"/>
    <mergeCell ref="G112:G113"/>
    <mergeCell ref="G114:G116"/>
    <mergeCell ref="G117:G120"/>
    <mergeCell ref="G121:G122"/>
    <mergeCell ref="G59:G64"/>
    <mergeCell ref="G90:G92"/>
    <mergeCell ref="G76:G77"/>
    <mergeCell ref="G78:G82"/>
    <mergeCell ref="G68:G72"/>
    <mergeCell ref="G73:G75"/>
    <mergeCell ref="G65:G67"/>
    <mergeCell ref="A6:G6"/>
    <mergeCell ref="G17:G18"/>
    <mergeCell ref="F17:F18"/>
    <mergeCell ref="G20:G22"/>
    <mergeCell ref="G23:G25"/>
    <mergeCell ref="G26:G27"/>
    <mergeCell ref="G48:G49"/>
    <mergeCell ref="G52:G53"/>
    <mergeCell ref="G54:G58"/>
    <mergeCell ref="G42:G44"/>
    <mergeCell ref="G28:G30"/>
    <mergeCell ref="G50:G51"/>
    <mergeCell ref="G31:G32"/>
    <mergeCell ref="G33:G34"/>
    <mergeCell ref="G35:G37"/>
    <mergeCell ref="G46:G47"/>
    <mergeCell ref="G38:G41"/>
    <mergeCell ref="G155:G158"/>
    <mergeCell ref="G159:G161"/>
    <mergeCell ref="G127:G129"/>
    <mergeCell ref="G130:G133"/>
    <mergeCell ref="G142:G144"/>
    <mergeCell ref="G145:G149"/>
    <mergeCell ref="G150:G15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177"/>
  <sheetViews>
    <sheetView topLeftCell="A14" workbookViewId="0">
      <selection activeCell="G20" sqref="G20"/>
    </sheetView>
  </sheetViews>
  <sheetFormatPr defaultColWidth="9.140625" defaultRowHeight="15" x14ac:dyDescent="0.25"/>
  <cols>
    <col min="1" max="1" width="5.7109375" style="76" customWidth="1"/>
    <col min="2" max="2" width="51.28515625" style="2" customWidth="1"/>
    <col min="3" max="3" width="16.28515625" style="32" customWidth="1"/>
    <col min="4" max="4" width="11" style="76" customWidth="1"/>
    <col min="5" max="5" width="9" style="76" customWidth="1"/>
    <col min="6" max="6" width="11.28515625" style="76" customWidth="1"/>
    <col min="7" max="7" width="19.85546875" style="20" customWidth="1"/>
    <col min="8" max="8" width="0" style="76" hidden="1" customWidth="1"/>
    <col min="9" max="16384" width="9.140625" style="76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3" t="s">
        <v>4</v>
      </c>
      <c r="B6" s="93"/>
      <c r="C6" s="93"/>
      <c r="D6" s="93"/>
      <c r="E6" s="93"/>
      <c r="F6" s="93"/>
      <c r="G6" s="93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161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51</v>
      </c>
      <c r="B15" s="7"/>
      <c r="C15" s="35" t="s">
        <v>48</v>
      </c>
      <c r="D15" s="8"/>
      <c r="E15" s="8"/>
      <c r="F15" s="8"/>
      <c r="G15" s="21"/>
    </row>
    <row r="16" spans="1:7" ht="15.75" x14ac:dyDescent="0.25">
      <c r="A16" s="10"/>
    </row>
    <row r="17" spans="1:10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96" t="s">
        <v>49</v>
      </c>
      <c r="G17" s="94" t="s">
        <v>20</v>
      </c>
    </row>
    <row r="18" spans="1:10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97"/>
      <c r="G18" s="95"/>
    </row>
    <row r="19" spans="1:10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10" ht="30" customHeight="1" x14ac:dyDescent="0.25">
      <c r="A20" s="40"/>
      <c r="B20" s="42" t="s">
        <v>73</v>
      </c>
      <c r="C20" s="41"/>
      <c r="D20" s="41"/>
      <c r="E20" s="40"/>
      <c r="F20" s="40"/>
      <c r="G20" s="79" t="s">
        <v>74</v>
      </c>
      <c r="I20" s="76" t="str">
        <f>+G20</f>
        <v>I-02255438</v>
      </c>
      <c r="J20" s="76" t="s">
        <v>168</v>
      </c>
    </row>
    <row r="21" spans="1:10" ht="30" customHeight="1" x14ac:dyDescent="0.25">
      <c r="A21" s="40">
        <v>1</v>
      </c>
      <c r="B21" s="43" t="s">
        <v>61</v>
      </c>
      <c r="C21" s="41">
        <v>8938529045924</v>
      </c>
      <c r="D21" s="41">
        <v>203632</v>
      </c>
      <c r="E21" s="40" t="s">
        <v>64</v>
      </c>
      <c r="F21" s="40">
        <v>2</v>
      </c>
      <c r="G21" s="80"/>
      <c r="J21" s="76" t="str">
        <f>+J20</f>
        <v>satra0089</v>
      </c>
    </row>
    <row r="22" spans="1:10" ht="30" customHeight="1" x14ac:dyDescent="0.25">
      <c r="A22" s="40">
        <v>2</v>
      </c>
      <c r="B22" s="43" t="s">
        <v>59</v>
      </c>
      <c r="C22" s="31">
        <v>8938529045627</v>
      </c>
      <c r="D22" s="41">
        <v>236665</v>
      </c>
      <c r="E22" s="40" t="s">
        <v>64</v>
      </c>
      <c r="F22" s="40">
        <v>2</v>
      </c>
      <c r="G22" s="81"/>
      <c r="J22" s="76" t="str">
        <f>+J21</f>
        <v>satra0089</v>
      </c>
    </row>
    <row r="23" spans="1:10" ht="30" customHeight="1" x14ac:dyDescent="0.25">
      <c r="A23" s="40"/>
      <c r="B23" s="42" t="s">
        <v>75</v>
      </c>
      <c r="C23" s="41"/>
      <c r="D23" s="41"/>
      <c r="E23" s="40"/>
      <c r="F23" s="40"/>
      <c r="G23" s="79" t="s">
        <v>76</v>
      </c>
      <c r="I23" s="76" t="str">
        <f>+G23</f>
        <v>I-02254947</v>
      </c>
      <c r="J23" s="76" t="s">
        <v>169</v>
      </c>
    </row>
    <row r="24" spans="1:10" ht="30" customHeight="1" x14ac:dyDescent="0.25">
      <c r="A24" s="40">
        <v>1</v>
      </c>
      <c r="B24" s="43" t="s">
        <v>60</v>
      </c>
      <c r="C24" s="41">
        <v>8938529045856</v>
      </c>
      <c r="D24" s="41">
        <v>203630</v>
      </c>
      <c r="E24" s="40" t="s">
        <v>64</v>
      </c>
      <c r="F24" s="40">
        <v>5</v>
      </c>
      <c r="G24" s="80"/>
      <c r="J24" s="76" t="str">
        <f t="shared" ref="J24:J25" si="0">+J23</f>
        <v>satra0012</v>
      </c>
    </row>
    <row r="25" spans="1:10" ht="30" customHeight="1" x14ac:dyDescent="0.25">
      <c r="A25" s="40">
        <v>2</v>
      </c>
      <c r="B25" s="43" t="s">
        <v>61</v>
      </c>
      <c r="C25" s="41">
        <v>8938529045924</v>
      </c>
      <c r="D25" s="41">
        <v>203632</v>
      </c>
      <c r="E25" s="40" t="s">
        <v>64</v>
      </c>
      <c r="F25" s="40">
        <v>3</v>
      </c>
      <c r="G25" s="81"/>
      <c r="J25" s="76" t="str">
        <f t="shared" si="0"/>
        <v>satra0012</v>
      </c>
    </row>
    <row r="26" spans="1:10" ht="30" customHeight="1" x14ac:dyDescent="0.25">
      <c r="A26" s="40"/>
      <c r="B26" s="45" t="s">
        <v>78</v>
      </c>
      <c r="C26" s="41"/>
      <c r="D26" s="41"/>
      <c r="E26" s="40"/>
      <c r="F26" s="40"/>
      <c r="G26" s="79" t="s">
        <v>77</v>
      </c>
      <c r="I26" s="76" t="str">
        <f>+G26</f>
        <v>I-02256281</v>
      </c>
      <c r="J26" s="76" t="s">
        <v>170</v>
      </c>
    </row>
    <row r="27" spans="1:10" ht="30" customHeight="1" x14ac:dyDescent="0.25">
      <c r="A27" s="40">
        <v>1</v>
      </c>
      <c r="B27" s="43" t="s">
        <v>59</v>
      </c>
      <c r="C27" s="41">
        <v>8938529045627</v>
      </c>
      <c r="D27" s="41">
        <v>236665</v>
      </c>
      <c r="E27" s="40" t="s">
        <v>64</v>
      </c>
      <c r="F27" s="40">
        <v>1</v>
      </c>
      <c r="G27" s="81"/>
      <c r="J27" s="76" t="str">
        <f>+J26</f>
        <v>satra0066</v>
      </c>
    </row>
    <row r="28" spans="1:10" ht="30" customHeight="1" x14ac:dyDescent="0.25">
      <c r="A28" s="40"/>
      <c r="B28" s="45" t="s">
        <v>79</v>
      </c>
      <c r="C28" s="41"/>
      <c r="D28" s="41"/>
      <c r="E28" s="40"/>
      <c r="F28" s="40"/>
      <c r="G28" s="79" t="s">
        <v>80</v>
      </c>
      <c r="I28" s="76" t="str">
        <f>+G28</f>
        <v>I-02255463</v>
      </c>
      <c r="J28" s="76" t="s">
        <v>171</v>
      </c>
    </row>
    <row r="29" spans="1:10" ht="30" customHeight="1" x14ac:dyDescent="0.25">
      <c r="A29" s="40">
        <v>1</v>
      </c>
      <c r="B29" s="43" t="s">
        <v>62</v>
      </c>
      <c r="C29" s="41">
        <v>8938529045030</v>
      </c>
      <c r="D29" s="41">
        <v>261126</v>
      </c>
      <c r="E29" s="40" t="s">
        <v>64</v>
      </c>
      <c r="F29" s="40">
        <v>1</v>
      </c>
      <c r="G29" s="80"/>
      <c r="J29" s="76" t="str">
        <f t="shared" ref="J29:J30" si="1">+J28</f>
        <v>satra0115</v>
      </c>
    </row>
    <row r="30" spans="1:10" ht="30" customHeight="1" x14ac:dyDescent="0.25">
      <c r="A30" s="40">
        <v>2</v>
      </c>
      <c r="B30" s="43" t="s">
        <v>59</v>
      </c>
      <c r="C30" s="41">
        <v>8938529045627</v>
      </c>
      <c r="D30" s="41">
        <v>236665</v>
      </c>
      <c r="E30" s="40" t="s">
        <v>64</v>
      </c>
      <c r="F30" s="40">
        <v>2</v>
      </c>
      <c r="G30" s="81"/>
      <c r="J30" s="76" t="str">
        <f t="shared" si="1"/>
        <v>satra0115</v>
      </c>
    </row>
    <row r="31" spans="1:10" ht="30" customHeight="1" x14ac:dyDescent="0.25">
      <c r="A31" s="40"/>
      <c r="B31" s="45" t="s">
        <v>81</v>
      </c>
      <c r="C31" s="41"/>
      <c r="D31" s="41"/>
      <c r="E31" s="40"/>
      <c r="F31" s="40"/>
      <c r="G31" s="79" t="s">
        <v>82</v>
      </c>
      <c r="I31" s="76" t="str">
        <f>+G31</f>
        <v>I-02255466</v>
      </c>
      <c r="J31" s="76" t="s">
        <v>172</v>
      </c>
    </row>
    <row r="32" spans="1:10" ht="30" customHeight="1" x14ac:dyDescent="0.25">
      <c r="A32" s="40">
        <v>1</v>
      </c>
      <c r="B32" s="43" t="s">
        <v>61</v>
      </c>
      <c r="C32" s="41">
        <v>8938529045924</v>
      </c>
      <c r="D32" s="41">
        <v>203632</v>
      </c>
      <c r="E32" s="40" t="s">
        <v>64</v>
      </c>
      <c r="F32" s="40">
        <v>1</v>
      </c>
      <c r="G32" s="81"/>
      <c r="J32" s="76" t="str">
        <f>+J31</f>
        <v>satra0166</v>
      </c>
    </row>
    <row r="33" spans="1:10" ht="30" customHeight="1" x14ac:dyDescent="0.25">
      <c r="A33" s="40"/>
      <c r="B33" s="45" t="s">
        <v>83</v>
      </c>
      <c r="C33" s="31"/>
      <c r="D33" s="41"/>
      <c r="E33" s="40"/>
      <c r="F33" s="40"/>
      <c r="G33" s="79" t="s">
        <v>84</v>
      </c>
      <c r="I33" s="76" t="str">
        <f>+G33</f>
        <v>I-02255422</v>
      </c>
      <c r="J33" s="76" t="s">
        <v>173</v>
      </c>
    </row>
    <row r="34" spans="1:10" ht="30" customHeight="1" x14ac:dyDescent="0.25">
      <c r="A34" s="40">
        <v>1</v>
      </c>
      <c r="B34" s="43" t="s">
        <v>61</v>
      </c>
      <c r="C34" s="41">
        <v>8938529045924</v>
      </c>
      <c r="D34" s="41">
        <v>203632</v>
      </c>
      <c r="E34" s="40" t="s">
        <v>64</v>
      </c>
      <c r="F34" s="40">
        <v>3</v>
      </c>
      <c r="G34" s="81"/>
      <c r="J34" s="76" t="str">
        <f>+J33</f>
        <v>satra0080</v>
      </c>
    </row>
    <row r="35" spans="1:10" ht="30" customHeight="1" x14ac:dyDescent="0.25">
      <c r="A35" s="40"/>
      <c r="B35" s="42" t="s">
        <v>85</v>
      </c>
      <c r="C35" s="41"/>
      <c r="D35" s="41"/>
      <c r="E35" s="40"/>
      <c r="F35" s="40"/>
      <c r="G35" s="79" t="s">
        <v>86</v>
      </c>
      <c r="I35" s="76" t="str">
        <f>+G35</f>
        <v>I-02255394</v>
      </c>
      <c r="J35" s="76" t="s">
        <v>174</v>
      </c>
    </row>
    <row r="36" spans="1:10" ht="30" customHeight="1" x14ac:dyDescent="0.25">
      <c r="A36" s="40">
        <v>1</v>
      </c>
      <c r="B36" s="43" t="s">
        <v>59</v>
      </c>
      <c r="C36" s="41"/>
      <c r="D36" s="41">
        <v>236665</v>
      </c>
      <c r="E36" s="40" t="s">
        <v>64</v>
      </c>
      <c r="F36" s="40">
        <v>5</v>
      </c>
      <c r="G36" s="80"/>
      <c r="J36" s="76" t="str">
        <f t="shared" ref="J36:J37" si="2">+J35</f>
        <v>satra0145</v>
      </c>
    </row>
    <row r="37" spans="1:10" ht="30" customHeight="1" x14ac:dyDescent="0.25">
      <c r="A37" s="40">
        <v>2</v>
      </c>
      <c r="B37" s="43" t="s">
        <v>60</v>
      </c>
      <c r="C37" s="41"/>
      <c r="D37" s="41">
        <v>203630</v>
      </c>
      <c r="E37" s="40" t="s">
        <v>64</v>
      </c>
      <c r="F37" s="40">
        <v>6</v>
      </c>
      <c r="G37" s="81"/>
      <c r="J37" s="76" t="str">
        <f t="shared" si="2"/>
        <v>satra0145</v>
      </c>
    </row>
    <row r="38" spans="1:10" ht="30" customHeight="1" x14ac:dyDescent="0.25">
      <c r="A38" s="40"/>
      <c r="B38" s="42" t="s">
        <v>87</v>
      </c>
      <c r="C38" s="41"/>
      <c r="D38" s="41"/>
      <c r="E38" s="40"/>
      <c r="F38" s="40"/>
      <c r="G38" s="79" t="s">
        <v>88</v>
      </c>
      <c r="I38" s="76" t="str">
        <f>+G38</f>
        <v>I-02255152</v>
      </c>
      <c r="J38" s="76" t="s">
        <v>175</v>
      </c>
    </row>
    <row r="39" spans="1:10" ht="30" customHeight="1" x14ac:dyDescent="0.25">
      <c r="A39" s="40">
        <v>1</v>
      </c>
      <c r="B39" s="43" t="s">
        <v>61</v>
      </c>
      <c r="C39" s="41">
        <v>8938529045924</v>
      </c>
      <c r="D39" s="41">
        <v>203632</v>
      </c>
      <c r="E39" s="40" t="s">
        <v>64</v>
      </c>
      <c r="F39" s="40">
        <v>3</v>
      </c>
      <c r="G39" s="80"/>
      <c r="J39" s="76" t="str">
        <f t="shared" ref="J39:J41" si="3">+J38</f>
        <v>satra0215</v>
      </c>
    </row>
    <row r="40" spans="1:10" ht="30" customHeight="1" x14ac:dyDescent="0.25">
      <c r="A40" s="40">
        <v>2</v>
      </c>
      <c r="B40" s="43" t="s">
        <v>60</v>
      </c>
      <c r="C40" s="41">
        <v>8938529045856</v>
      </c>
      <c r="D40" s="41">
        <v>203630</v>
      </c>
      <c r="E40" s="40" t="s">
        <v>64</v>
      </c>
      <c r="F40" s="40">
        <v>1</v>
      </c>
      <c r="G40" s="80"/>
      <c r="J40" s="76" t="str">
        <f t="shared" si="3"/>
        <v>satra0215</v>
      </c>
    </row>
    <row r="41" spans="1:10" ht="30" customHeight="1" x14ac:dyDescent="0.25">
      <c r="A41" s="40">
        <v>3</v>
      </c>
      <c r="B41" s="43" t="s">
        <v>62</v>
      </c>
      <c r="C41" s="41">
        <v>8938529045030</v>
      </c>
      <c r="D41" s="41">
        <v>261126</v>
      </c>
      <c r="E41" s="40" t="s">
        <v>64</v>
      </c>
      <c r="F41" s="40">
        <v>1</v>
      </c>
      <c r="G41" s="81"/>
      <c r="J41" s="76" t="str">
        <f t="shared" si="3"/>
        <v>satra0215</v>
      </c>
    </row>
    <row r="42" spans="1:10" ht="30" customHeight="1" x14ac:dyDescent="0.25">
      <c r="A42" s="40"/>
      <c r="B42" s="42" t="s">
        <v>89</v>
      </c>
      <c r="C42" s="41"/>
      <c r="D42" s="41"/>
      <c r="E42" s="40"/>
      <c r="F42" s="40"/>
      <c r="G42" s="79" t="s">
        <v>90</v>
      </c>
      <c r="I42" s="76" t="str">
        <f>+G42</f>
        <v>I-02254522</v>
      </c>
      <c r="J42" s="76" t="s">
        <v>176</v>
      </c>
    </row>
    <row r="43" spans="1:10" ht="30" customHeight="1" x14ac:dyDescent="0.25">
      <c r="A43" s="40">
        <v>1</v>
      </c>
      <c r="B43" s="43" t="s">
        <v>59</v>
      </c>
      <c r="C43" s="41">
        <v>8938529045627</v>
      </c>
      <c r="D43" s="41">
        <v>236665</v>
      </c>
      <c r="E43" s="40" t="s">
        <v>64</v>
      </c>
      <c r="F43" s="40">
        <v>3</v>
      </c>
      <c r="G43" s="80"/>
      <c r="J43" s="76" t="str">
        <f t="shared" ref="J43:J44" si="4">+J42</f>
        <v>satra0199</v>
      </c>
    </row>
    <row r="44" spans="1:10" ht="30" customHeight="1" x14ac:dyDescent="0.25">
      <c r="A44" s="40">
        <v>2</v>
      </c>
      <c r="B44" s="43" t="s">
        <v>62</v>
      </c>
      <c r="C44" s="31">
        <v>8938529045030</v>
      </c>
      <c r="D44" s="41">
        <v>261126</v>
      </c>
      <c r="E44" s="40" t="s">
        <v>64</v>
      </c>
      <c r="F44" s="40">
        <v>5</v>
      </c>
      <c r="G44" s="81"/>
      <c r="J44" s="76" t="str">
        <f t="shared" si="4"/>
        <v>satra0199</v>
      </c>
    </row>
    <row r="45" spans="1:10" ht="30" customHeight="1" x14ac:dyDescent="0.25">
      <c r="A45" s="40">
        <v>1</v>
      </c>
      <c r="B45" s="43" t="s">
        <v>59</v>
      </c>
      <c r="C45" s="31"/>
      <c r="D45" s="41">
        <v>236665</v>
      </c>
      <c r="E45" s="40" t="s">
        <v>64</v>
      </c>
      <c r="F45" s="40">
        <v>4</v>
      </c>
      <c r="G45" s="77"/>
      <c r="J45" s="76" t="s">
        <v>176</v>
      </c>
    </row>
    <row r="46" spans="1:10" ht="30" customHeight="1" x14ac:dyDescent="0.25">
      <c r="A46" s="40">
        <v>1</v>
      </c>
      <c r="B46" s="43" t="s">
        <v>59</v>
      </c>
      <c r="C46" s="31"/>
      <c r="D46" s="41">
        <v>236665</v>
      </c>
      <c r="E46" s="40" t="s">
        <v>64</v>
      </c>
      <c r="F46" s="40">
        <v>2</v>
      </c>
      <c r="G46" s="82"/>
      <c r="J46" s="76" t="s">
        <v>176</v>
      </c>
    </row>
    <row r="47" spans="1:10" ht="30" customHeight="1" x14ac:dyDescent="0.25">
      <c r="A47" s="40">
        <v>2</v>
      </c>
      <c r="B47" s="43" t="s">
        <v>60</v>
      </c>
      <c r="C47" s="31"/>
      <c r="D47" s="41">
        <v>203630</v>
      </c>
      <c r="E47" s="40" t="s">
        <v>64</v>
      </c>
      <c r="F47" s="40">
        <v>1</v>
      </c>
      <c r="G47" s="82"/>
      <c r="J47" s="76" t="str">
        <f>+J46</f>
        <v>satra0199</v>
      </c>
    </row>
    <row r="48" spans="1:10" ht="30" customHeight="1" x14ac:dyDescent="0.25">
      <c r="A48" s="40"/>
      <c r="B48" s="42" t="s">
        <v>91</v>
      </c>
      <c r="C48" s="41"/>
      <c r="D48" s="41"/>
      <c r="E48" s="40"/>
      <c r="F48" s="40"/>
      <c r="G48" s="79" t="s">
        <v>92</v>
      </c>
      <c r="I48" s="76" t="str">
        <f>+G48</f>
        <v>I-02260667</v>
      </c>
      <c r="J48" s="76" t="s">
        <v>177</v>
      </c>
    </row>
    <row r="49" spans="1:10" ht="30" customHeight="1" x14ac:dyDescent="0.25">
      <c r="A49" s="40">
        <v>1</v>
      </c>
      <c r="B49" s="43" t="s">
        <v>61</v>
      </c>
      <c r="C49" s="41"/>
      <c r="D49" s="41">
        <v>203632</v>
      </c>
      <c r="E49" s="40" t="s">
        <v>64</v>
      </c>
      <c r="F49" s="40">
        <v>2</v>
      </c>
      <c r="G49" s="81"/>
      <c r="J49" s="76" t="str">
        <f>+J48</f>
        <v>satra0001</v>
      </c>
    </row>
    <row r="50" spans="1:10" ht="30" customHeight="1" x14ac:dyDescent="0.25">
      <c r="A50" s="40">
        <v>1</v>
      </c>
      <c r="B50" s="43" t="s">
        <v>59</v>
      </c>
      <c r="C50" s="41"/>
      <c r="D50" s="41">
        <v>236665</v>
      </c>
      <c r="E50" s="40" t="s">
        <v>64</v>
      </c>
      <c r="F50" s="40">
        <v>3</v>
      </c>
      <c r="G50" s="79"/>
      <c r="J50" s="76" t="s">
        <v>177</v>
      </c>
    </row>
    <row r="51" spans="1:10" ht="30" customHeight="1" x14ac:dyDescent="0.25">
      <c r="A51" s="40">
        <v>2</v>
      </c>
      <c r="B51" s="43" t="s">
        <v>62</v>
      </c>
      <c r="C51" s="41"/>
      <c r="D51" s="41">
        <v>261126</v>
      </c>
      <c r="E51" s="40" t="s">
        <v>64</v>
      </c>
      <c r="F51" s="40">
        <v>1</v>
      </c>
      <c r="G51" s="81"/>
      <c r="J51" s="76" t="str">
        <f>+J50</f>
        <v>satra0001</v>
      </c>
    </row>
    <row r="52" spans="1:10" ht="30" customHeight="1" x14ac:dyDescent="0.25">
      <c r="A52" s="40"/>
      <c r="B52" s="42" t="s">
        <v>93</v>
      </c>
      <c r="C52" s="31"/>
      <c r="D52" s="41"/>
      <c r="E52" s="40"/>
      <c r="F52" s="40"/>
      <c r="G52" s="79" t="s">
        <v>94</v>
      </c>
      <c r="I52" s="76" t="str">
        <f>+G52</f>
        <v>I-02258323</v>
      </c>
      <c r="J52" s="76" t="s">
        <v>178</v>
      </c>
    </row>
    <row r="53" spans="1:10" ht="30" customHeight="1" x14ac:dyDescent="0.25">
      <c r="A53" s="40">
        <v>1</v>
      </c>
      <c r="B53" s="43" t="s">
        <v>61</v>
      </c>
      <c r="C53" s="41">
        <v>8938508668212</v>
      </c>
      <c r="D53" s="41">
        <v>203632</v>
      </c>
      <c r="E53" s="40" t="s">
        <v>64</v>
      </c>
      <c r="F53" s="40">
        <v>2</v>
      </c>
      <c r="G53" s="81"/>
      <c r="J53" s="76" t="str">
        <f>+J52</f>
        <v>satra0006</v>
      </c>
    </row>
    <row r="54" spans="1:10" ht="30" customHeight="1" x14ac:dyDescent="0.25">
      <c r="A54" s="40"/>
      <c r="B54" s="42" t="s">
        <v>95</v>
      </c>
      <c r="C54" s="31"/>
      <c r="D54" s="41"/>
      <c r="E54" s="40"/>
      <c r="F54" s="40"/>
      <c r="G54" s="79" t="s">
        <v>96</v>
      </c>
      <c r="I54" s="76" t="str">
        <f>+G54</f>
        <v>I-02260499</v>
      </c>
      <c r="J54" s="76" t="s">
        <v>179</v>
      </c>
    </row>
    <row r="55" spans="1:10" ht="30" customHeight="1" x14ac:dyDescent="0.25">
      <c r="A55" s="26">
        <v>1</v>
      </c>
      <c r="B55" s="43" t="s">
        <v>61</v>
      </c>
      <c r="C55" s="31">
        <v>8938529045924</v>
      </c>
      <c r="D55" s="26">
        <v>203632</v>
      </c>
      <c r="E55" s="26" t="s">
        <v>64</v>
      </c>
      <c r="F55" s="26">
        <v>4</v>
      </c>
      <c r="G55" s="80"/>
      <c r="J55" s="76" t="str">
        <f t="shared" ref="J55:J58" si="5">+J54</f>
        <v>satra0047</v>
      </c>
    </row>
    <row r="56" spans="1:10" ht="30" customHeight="1" x14ac:dyDescent="0.25">
      <c r="A56" s="26">
        <v>2</v>
      </c>
      <c r="B56" s="43" t="s">
        <v>62</v>
      </c>
      <c r="C56" s="31">
        <v>8938529045030</v>
      </c>
      <c r="D56" s="26">
        <v>261126</v>
      </c>
      <c r="E56" s="26" t="s">
        <v>64</v>
      </c>
      <c r="F56" s="26">
        <v>1</v>
      </c>
      <c r="G56" s="80"/>
      <c r="J56" s="76" t="str">
        <f t="shared" si="5"/>
        <v>satra0047</v>
      </c>
    </row>
    <row r="57" spans="1:10" ht="30" customHeight="1" x14ac:dyDescent="0.25">
      <c r="A57" s="26">
        <v>3</v>
      </c>
      <c r="B57" s="43" t="s">
        <v>59</v>
      </c>
      <c r="C57" s="41">
        <v>8938529045627</v>
      </c>
      <c r="D57" s="26">
        <v>236665</v>
      </c>
      <c r="E57" s="26" t="s">
        <v>64</v>
      </c>
      <c r="F57" s="26">
        <v>1</v>
      </c>
      <c r="G57" s="80"/>
      <c r="J57" s="76" t="str">
        <f t="shared" si="5"/>
        <v>satra0047</v>
      </c>
    </row>
    <row r="58" spans="1:10" ht="30" customHeight="1" x14ac:dyDescent="0.25">
      <c r="A58" s="26">
        <v>4</v>
      </c>
      <c r="B58" s="43" t="s">
        <v>60</v>
      </c>
      <c r="C58" s="31">
        <v>8938529045856</v>
      </c>
      <c r="D58" s="26">
        <v>203630</v>
      </c>
      <c r="E58" s="26" t="s">
        <v>64</v>
      </c>
      <c r="F58" s="26">
        <v>3</v>
      </c>
      <c r="G58" s="81"/>
      <c r="J58" s="76" t="str">
        <f t="shared" si="5"/>
        <v>satra0047</v>
      </c>
    </row>
    <row r="59" spans="1:10" ht="30" customHeight="1" x14ac:dyDescent="0.25">
      <c r="A59" s="26"/>
      <c r="B59" s="42" t="s">
        <v>97</v>
      </c>
      <c r="C59" s="41"/>
      <c r="D59" s="26"/>
      <c r="E59" s="26"/>
      <c r="F59" s="26"/>
      <c r="G59" s="79" t="s">
        <v>98</v>
      </c>
      <c r="I59" s="76" t="str">
        <f>+G59</f>
        <v>I-02261954</v>
      </c>
      <c r="J59" s="76" t="s">
        <v>180</v>
      </c>
    </row>
    <row r="60" spans="1:10" ht="30" customHeight="1" x14ac:dyDescent="0.25">
      <c r="A60" s="26">
        <v>1</v>
      </c>
      <c r="B60" s="43" t="s">
        <v>61</v>
      </c>
      <c r="C60" s="31">
        <v>8938529045924</v>
      </c>
      <c r="D60" s="26">
        <v>203632</v>
      </c>
      <c r="E60" s="26" t="s">
        <v>64</v>
      </c>
      <c r="F60" s="26">
        <v>1</v>
      </c>
      <c r="G60" s="80"/>
      <c r="J60" s="76" t="str">
        <f t="shared" ref="J60:J64" si="6">+J59</f>
        <v>satra0088</v>
      </c>
    </row>
    <row r="61" spans="1:10" ht="30" customHeight="1" x14ac:dyDescent="0.25">
      <c r="A61" s="26">
        <v>2</v>
      </c>
      <c r="B61" s="43" t="s">
        <v>62</v>
      </c>
      <c r="C61" s="41">
        <v>8938529045030</v>
      </c>
      <c r="D61" s="26">
        <v>261126</v>
      </c>
      <c r="E61" s="26" t="s">
        <v>64</v>
      </c>
      <c r="F61" s="26">
        <v>2</v>
      </c>
      <c r="G61" s="80"/>
      <c r="J61" s="76" t="str">
        <f t="shared" si="6"/>
        <v>satra0088</v>
      </c>
    </row>
    <row r="62" spans="1:10" ht="30" customHeight="1" x14ac:dyDescent="0.25">
      <c r="A62" s="26">
        <v>3</v>
      </c>
      <c r="B62" s="43" t="s">
        <v>60</v>
      </c>
      <c r="C62" s="31">
        <v>8938529045856</v>
      </c>
      <c r="D62" s="26">
        <v>203630</v>
      </c>
      <c r="E62" s="26" t="s">
        <v>64</v>
      </c>
      <c r="F62" s="26">
        <v>2</v>
      </c>
      <c r="G62" s="80"/>
      <c r="J62" s="76" t="str">
        <f t="shared" si="6"/>
        <v>satra0088</v>
      </c>
    </row>
    <row r="63" spans="1:10" ht="30" customHeight="1" x14ac:dyDescent="0.25">
      <c r="A63" s="26">
        <v>4</v>
      </c>
      <c r="B63" s="43" t="s">
        <v>67</v>
      </c>
      <c r="C63" s="31">
        <v>8938529045047</v>
      </c>
      <c r="D63" s="26">
        <v>261127</v>
      </c>
      <c r="E63" s="26" t="s">
        <v>64</v>
      </c>
      <c r="F63" s="26">
        <v>1</v>
      </c>
      <c r="G63" s="80"/>
      <c r="J63" s="76" t="str">
        <f t="shared" si="6"/>
        <v>satra0088</v>
      </c>
    </row>
    <row r="64" spans="1:10" ht="30" customHeight="1" x14ac:dyDescent="0.25">
      <c r="A64" s="26">
        <v>5</v>
      </c>
      <c r="B64" s="43" t="s">
        <v>63</v>
      </c>
      <c r="C64" s="31">
        <v>8938529045634</v>
      </c>
      <c r="D64" s="26">
        <v>203631</v>
      </c>
      <c r="E64" s="26" t="s">
        <v>64</v>
      </c>
      <c r="F64" s="26">
        <v>1</v>
      </c>
      <c r="G64" s="81"/>
      <c r="J64" s="76" t="str">
        <f t="shared" si="6"/>
        <v>satra0088</v>
      </c>
    </row>
    <row r="65" spans="1:10" ht="30" customHeight="1" x14ac:dyDescent="0.25">
      <c r="A65" s="26"/>
      <c r="B65" s="42" t="s">
        <v>99</v>
      </c>
      <c r="C65" s="31"/>
      <c r="D65" s="26"/>
      <c r="E65" s="26"/>
      <c r="F65" s="26"/>
      <c r="G65" s="83" t="s">
        <v>100</v>
      </c>
      <c r="I65" s="76" t="str">
        <f>+G65</f>
        <v>I-02263814</v>
      </c>
      <c r="J65" s="76" t="s">
        <v>181</v>
      </c>
    </row>
    <row r="66" spans="1:10" ht="30" customHeight="1" x14ac:dyDescent="0.25">
      <c r="A66" s="26">
        <v>1</v>
      </c>
      <c r="B66" s="43" t="s">
        <v>61</v>
      </c>
      <c r="C66" s="41"/>
      <c r="D66" s="26">
        <v>203632</v>
      </c>
      <c r="E66" s="26" t="s">
        <v>64</v>
      </c>
      <c r="F66" s="26">
        <v>3</v>
      </c>
      <c r="G66" s="84"/>
      <c r="J66" s="76" t="str">
        <f t="shared" ref="J66:J67" si="7">+J65</f>
        <v>satra0133</v>
      </c>
    </row>
    <row r="67" spans="1:10" ht="30" customHeight="1" x14ac:dyDescent="0.25">
      <c r="A67" s="26">
        <v>2</v>
      </c>
      <c r="B67" s="43" t="s">
        <v>59</v>
      </c>
      <c r="C67" s="31"/>
      <c r="D67" s="26">
        <v>236665</v>
      </c>
      <c r="E67" s="26" t="s">
        <v>64</v>
      </c>
      <c r="F67" s="26">
        <v>3</v>
      </c>
      <c r="G67" s="85"/>
      <c r="J67" s="76" t="str">
        <f t="shared" si="7"/>
        <v>satra0133</v>
      </c>
    </row>
    <row r="68" spans="1:10" ht="30" customHeight="1" x14ac:dyDescent="0.25">
      <c r="A68" s="26"/>
      <c r="B68" s="42" t="s">
        <v>101</v>
      </c>
      <c r="C68" s="41"/>
      <c r="D68" s="26"/>
      <c r="E68" s="26"/>
      <c r="F68" s="26"/>
      <c r="G68" s="83" t="s">
        <v>102</v>
      </c>
      <c r="I68" s="76" t="str">
        <f>+G68</f>
        <v>I-02263658</v>
      </c>
      <c r="J68" s="76" t="s">
        <v>182</v>
      </c>
    </row>
    <row r="69" spans="1:10" ht="30" customHeight="1" x14ac:dyDescent="0.25">
      <c r="A69" s="26">
        <v>1</v>
      </c>
      <c r="B69" s="43" t="s">
        <v>61</v>
      </c>
      <c r="C69" s="41"/>
      <c r="D69" s="26">
        <v>203632</v>
      </c>
      <c r="E69" s="26" t="s">
        <v>64</v>
      </c>
      <c r="F69" s="26">
        <v>1</v>
      </c>
      <c r="G69" s="84"/>
      <c r="J69" s="76" t="str">
        <f t="shared" ref="J69:J72" si="8">+J68</f>
        <v>satra0073</v>
      </c>
    </row>
    <row r="70" spans="1:10" ht="30" customHeight="1" x14ac:dyDescent="0.25">
      <c r="A70" s="26">
        <v>2</v>
      </c>
      <c r="B70" s="43" t="s">
        <v>63</v>
      </c>
      <c r="C70" s="31"/>
      <c r="D70" s="26">
        <v>203631</v>
      </c>
      <c r="E70" s="26" t="s">
        <v>64</v>
      </c>
      <c r="F70" s="26">
        <v>3</v>
      </c>
      <c r="G70" s="84"/>
      <c r="J70" s="76" t="str">
        <f t="shared" si="8"/>
        <v>satra0073</v>
      </c>
    </row>
    <row r="71" spans="1:10" ht="30" customHeight="1" x14ac:dyDescent="0.25">
      <c r="A71" s="26">
        <v>3</v>
      </c>
      <c r="B71" s="43" t="s">
        <v>62</v>
      </c>
      <c r="C71" s="31"/>
      <c r="D71" s="26">
        <v>261126</v>
      </c>
      <c r="E71" s="26" t="s">
        <v>64</v>
      </c>
      <c r="F71" s="26">
        <v>2</v>
      </c>
      <c r="G71" s="84"/>
      <c r="J71" s="76" t="str">
        <f t="shared" si="8"/>
        <v>satra0073</v>
      </c>
    </row>
    <row r="72" spans="1:10" ht="30" customHeight="1" x14ac:dyDescent="0.25">
      <c r="A72" s="26">
        <v>4</v>
      </c>
      <c r="B72" s="43" t="s">
        <v>59</v>
      </c>
      <c r="C72" s="31"/>
      <c r="D72" s="26">
        <v>236665</v>
      </c>
      <c r="E72" s="26" t="s">
        <v>64</v>
      </c>
      <c r="F72" s="26">
        <v>4</v>
      </c>
      <c r="G72" s="85"/>
      <c r="J72" s="76" t="str">
        <f t="shared" si="8"/>
        <v>satra0073</v>
      </c>
    </row>
    <row r="73" spans="1:10" ht="30" customHeight="1" x14ac:dyDescent="0.25">
      <c r="A73" s="26"/>
      <c r="B73" s="42" t="s">
        <v>103</v>
      </c>
      <c r="C73" s="31"/>
      <c r="D73" s="26"/>
      <c r="E73" s="26"/>
      <c r="F73" s="26"/>
      <c r="G73" s="83" t="s">
        <v>104</v>
      </c>
      <c r="I73" s="76" t="str">
        <f>+G73</f>
        <v>I-02263760</v>
      </c>
      <c r="J73" s="76" t="s">
        <v>183</v>
      </c>
    </row>
    <row r="74" spans="1:10" ht="30" customHeight="1" x14ac:dyDescent="0.25">
      <c r="A74" s="26">
        <v>1</v>
      </c>
      <c r="B74" s="43" t="s">
        <v>61</v>
      </c>
      <c r="C74" s="41"/>
      <c r="D74" s="26">
        <v>203632</v>
      </c>
      <c r="E74" s="26" t="s">
        <v>64</v>
      </c>
      <c r="F74" s="26">
        <v>2</v>
      </c>
      <c r="G74" s="84"/>
      <c r="J74" s="76" t="str">
        <f t="shared" ref="J74:J75" si="9">+J73</f>
        <v>satra0071</v>
      </c>
    </row>
    <row r="75" spans="1:10" ht="30" customHeight="1" x14ac:dyDescent="0.25">
      <c r="A75" s="26">
        <v>2</v>
      </c>
      <c r="B75" s="43" t="s">
        <v>67</v>
      </c>
      <c r="C75" s="31"/>
      <c r="D75" s="26">
        <v>261127</v>
      </c>
      <c r="E75" s="26" t="s">
        <v>64</v>
      </c>
      <c r="F75" s="26">
        <v>3</v>
      </c>
      <c r="G75" s="85"/>
      <c r="J75" s="76" t="str">
        <f t="shared" si="9"/>
        <v>satra0071</v>
      </c>
    </row>
    <row r="76" spans="1:10" ht="30" customHeight="1" x14ac:dyDescent="0.25">
      <c r="A76" s="26"/>
      <c r="B76" s="42" t="s">
        <v>105</v>
      </c>
      <c r="C76" s="31"/>
      <c r="D76" s="26"/>
      <c r="E76" s="26"/>
      <c r="F76" s="26"/>
      <c r="G76" s="86" t="s">
        <v>106</v>
      </c>
      <c r="I76" s="76" t="str">
        <f>+G76</f>
        <v>I-02266938</v>
      </c>
      <c r="J76" s="76" t="s">
        <v>184</v>
      </c>
    </row>
    <row r="77" spans="1:10" ht="30" customHeight="1" x14ac:dyDescent="0.25">
      <c r="A77" s="26">
        <v>1</v>
      </c>
      <c r="B77" s="43" t="s">
        <v>61</v>
      </c>
      <c r="C77" s="31">
        <v>8938529045924</v>
      </c>
      <c r="D77" s="26">
        <v>203632</v>
      </c>
      <c r="E77" s="26" t="s">
        <v>64</v>
      </c>
      <c r="F77" s="26">
        <v>4</v>
      </c>
      <c r="G77" s="87"/>
      <c r="J77" s="76" t="str">
        <f>+J76</f>
        <v>satra0209</v>
      </c>
    </row>
    <row r="78" spans="1:10" ht="30" customHeight="1" x14ac:dyDescent="0.25">
      <c r="A78" s="26"/>
      <c r="B78" s="42" t="s">
        <v>107</v>
      </c>
      <c r="C78" s="31"/>
      <c r="D78" s="26"/>
      <c r="E78" s="26"/>
      <c r="F78" s="26"/>
      <c r="G78" s="86" t="s">
        <v>108</v>
      </c>
      <c r="I78" s="76" t="str">
        <f>+G78</f>
        <v>I-02267161</v>
      </c>
      <c r="J78" s="76" t="s">
        <v>185</v>
      </c>
    </row>
    <row r="79" spans="1:10" ht="30" customHeight="1" x14ac:dyDescent="0.25">
      <c r="A79" s="26">
        <v>1</v>
      </c>
      <c r="B79" s="43" t="s">
        <v>60</v>
      </c>
      <c r="C79" s="41"/>
      <c r="D79" s="26">
        <v>203630</v>
      </c>
      <c r="E79" s="26" t="s">
        <v>64</v>
      </c>
      <c r="F79" s="26">
        <v>2</v>
      </c>
      <c r="G79" s="88"/>
      <c r="J79" s="76" t="str">
        <f t="shared" ref="J79:J82" si="10">+J78</f>
        <v>satra0035</v>
      </c>
    </row>
    <row r="80" spans="1:10" ht="30" customHeight="1" x14ac:dyDescent="0.25">
      <c r="A80" s="26">
        <v>2</v>
      </c>
      <c r="B80" s="43" t="s">
        <v>62</v>
      </c>
      <c r="C80" s="31"/>
      <c r="D80" s="26">
        <v>261126</v>
      </c>
      <c r="E80" s="26" t="s">
        <v>64</v>
      </c>
      <c r="F80" s="26">
        <v>2</v>
      </c>
      <c r="G80" s="88"/>
      <c r="J80" s="76" t="str">
        <f t="shared" si="10"/>
        <v>satra0035</v>
      </c>
    </row>
    <row r="81" spans="1:10" ht="30" customHeight="1" x14ac:dyDescent="0.25">
      <c r="A81" s="26">
        <v>3</v>
      </c>
      <c r="B81" s="43" t="s">
        <v>61</v>
      </c>
      <c r="C81" s="31"/>
      <c r="D81" s="26">
        <v>203632</v>
      </c>
      <c r="E81" s="26" t="s">
        <v>64</v>
      </c>
      <c r="F81" s="26">
        <v>3</v>
      </c>
      <c r="G81" s="88"/>
      <c r="J81" s="76" t="str">
        <f t="shared" si="10"/>
        <v>satra0035</v>
      </c>
    </row>
    <row r="82" spans="1:10" ht="30" customHeight="1" x14ac:dyDescent="0.25">
      <c r="A82" s="26">
        <v>4</v>
      </c>
      <c r="B82" s="43" t="s">
        <v>63</v>
      </c>
      <c r="C82" s="41"/>
      <c r="D82" s="26">
        <v>203631</v>
      </c>
      <c r="E82" s="26" t="s">
        <v>64</v>
      </c>
      <c r="F82" s="26">
        <v>2</v>
      </c>
      <c r="G82" s="87"/>
      <c r="J82" s="76" t="str">
        <f t="shared" si="10"/>
        <v>satra0035</v>
      </c>
    </row>
    <row r="83" spans="1:10" ht="30" customHeight="1" x14ac:dyDescent="0.25">
      <c r="A83" s="26"/>
      <c r="B83" s="64" t="s">
        <v>111</v>
      </c>
      <c r="C83" s="41"/>
      <c r="D83" s="26"/>
      <c r="E83" s="26"/>
      <c r="F83" s="26"/>
      <c r="G83" s="79" t="s">
        <v>110</v>
      </c>
      <c r="I83" s="76" t="str">
        <f>+G83</f>
        <v>I-02272150</v>
      </c>
      <c r="J83" s="76" t="s">
        <v>186</v>
      </c>
    </row>
    <row r="84" spans="1:10" ht="30" customHeight="1" x14ac:dyDescent="0.25">
      <c r="A84" s="26">
        <v>1</v>
      </c>
      <c r="B84" s="43" t="s">
        <v>59</v>
      </c>
      <c r="C84" s="41">
        <v>8938529045627</v>
      </c>
      <c r="D84" s="26">
        <v>236665</v>
      </c>
      <c r="E84" s="26" t="s">
        <v>64</v>
      </c>
      <c r="F84" s="26">
        <v>2</v>
      </c>
      <c r="G84" s="80"/>
      <c r="J84" s="76" t="str">
        <f t="shared" ref="J84:J86" si="11">+J83</f>
        <v>satra0193</v>
      </c>
    </row>
    <row r="85" spans="1:10" ht="30" customHeight="1" x14ac:dyDescent="0.25">
      <c r="A85" s="26">
        <v>2</v>
      </c>
      <c r="B85" s="43" t="s">
        <v>62</v>
      </c>
      <c r="C85" s="41">
        <v>8938529045030</v>
      </c>
      <c r="D85" s="26">
        <v>261126</v>
      </c>
      <c r="E85" s="26" t="s">
        <v>64</v>
      </c>
      <c r="F85" s="26">
        <v>2</v>
      </c>
      <c r="G85" s="80"/>
      <c r="J85" s="76" t="str">
        <f t="shared" si="11"/>
        <v>satra0193</v>
      </c>
    </row>
    <row r="86" spans="1:10" ht="30" customHeight="1" x14ac:dyDescent="0.25">
      <c r="A86" s="26">
        <v>3</v>
      </c>
      <c r="B86" s="43" t="s">
        <v>61</v>
      </c>
      <c r="C86" s="41">
        <v>8938529045924</v>
      </c>
      <c r="D86" s="26">
        <v>203632</v>
      </c>
      <c r="E86" s="26" t="s">
        <v>64</v>
      </c>
      <c r="F86" s="26">
        <v>2</v>
      </c>
      <c r="G86" s="81"/>
      <c r="J86" s="76" t="str">
        <f t="shared" si="11"/>
        <v>satra0193</v>
      </c>
    </row>
    <row r="87" spans="1:10" ht="30" customHeight="1" x14ac:dyDescent="0.25">
      <c r="A87" s="26"/>
      <c r="B87" s="64" t="s">
        <v>112</v>
      </c>
      <c r="C87" s="41"/>
      <c r="D87" s="26"/>
      <c r="E87" s="26"/>
      <c r="F87" s="26"/>
      <c r="G87" s="79" t="s">
        <v>113</v>
      </c>
      <c r="I87" s="76" t="str">
        <f>+G87</f>
        <v>I-02272238</v>
      </c>
      <c r="J87" s="76" t="s">
        <v>187</v>
      </c>
    </row>
    <row r="88" spans="1:10" ht="30" customHeight="1" x14ac:dyDescent="0.25">
      <c r="A88" s="26">
        <v>1</v>
      </c>
      <c r="B88" s="43" t="s">
        <v>62</v>
      </c>
      <c r="C88" s="41">
        <v>8938529045030</v>
      </c>
      <c r="D88" s="26">
        <v>261126</v>
      </c>
      <c r="E88" s="26" t="s">
        <v>64</v>
      </c>
      <c r="F88" s="26">
        <v>3</v>
      </c>
      <c r="G88" s="80"/>
      <c r="J88" s="76" t="str">
        <f t="shared" ref="J88:J89" si="12">+J87</f>
        <v>satra1226</v>
      </c>
    </row>
    <row r="89" spans="1:10" ht="30" customHeight="1" x14ac:dyDescent="0.25">
      <c r="A89" s="26">
        <v>2</v>
      </c>
      <c r="B89" s="43" t="s">
        <v>60</v>
      </c>
      <c r="C89" s="41">
        <v>8938529045856</v>
      </c>
      <c r="D89" s="26">
        <v>203630</v>
      </c>
      <c r="E89" s="26" t="s">
        <v>64</v>
      </c>
      <c r="F89" s="26">
        <v>3</v>
      </c>
      <c r="G89" s="81"/>
      <c r="J89" s="76" t="str">
        <f t="shared" si="12"/>
        <v>satra1226</v>
      </c>
    </row>
    <row r="90" spans="1:10" ht="30" customHeight="1" x14ac:dyDescent="0.25">
      <c r="A90" s="26"/>
      <c r="B90" s="64" t="s">
        <v>114</v>
      </c>
      <c r="C90" s="41"/>
      <c r="D90" s="26"/>
      <c r="E90" s="26"/>
      <c r="F90" s="26"/>
      <c r="G90" s="79" t="s">
        <v>115</v>
      </c>
      <c r="I90" s="76" t="str">
        <f>+G90</f>
        <v>I-02269814</v>
      </c>
      <c r="J90" s="76" t="s">
        <v>188</v>
      </c>
    </row>
    <row r="91" spans="1:10" ht="30" customHeight="1" x14ac:dyDescent="0.25">
      <c r="A91" s="26">
        <v>1</v>
      </c>
      <c r="B91" s="43" t="s">
        <v>61</v>
      </c>
      <c r="C91" s="41">
        <v>8938529045924</v>
      </c>
      <c r="D91" s="26">
        <v>203632</v>
      </c>
      <c r="E91" s="26" t="s">
        <v>64</v>
      </c>
      <c r="F91" s="26">
        <v>4</v>
      </c>
      <c r="G91" s="80"/>
      <c r="J91" s="76" t="str">
        <f t="shared" ref="J91:J92" si="13">+J90</f>
        <v>satra0185</v>
      </c>
    </row>
    <row r="92" spans="1:10" ht="30" customHeight="1" x14ac:dyDescent="0.25">
      <c r="A92" s="26">
        <v>2</v>
      </c>
      <c r="B92" s="43" t="s">
        <v>59</v>
      </c>
      <c r="C92" s="41">
        <v>8938529045627</v>
      </c>
      <c r="D92" s="26">
        <v>236665</v>
      </c>
      <c r="E92" s="26" t="s">
        <v>64</v>
      </c>
      <c r="F92" s="26">
        <v>2</v>
      </c>
      <c r="G92" s="81"/>
      <c r="J92" s="76" t="str">
        <f t="shared" si="13"/>
        <v>satra0185</v>
      </c>
    </row>
    <row r="93" spans="1:10" ht="30" customHeight="1" x14ac:dyDescent="0.25">
      <c r="A93" s="26"/>
      <c r="B93" s="64" t="s">
        <v>116</v>
      </c>
      <c r="C93" s="41"/>
      <c r="D93" s="26"/>
      <c r="E93" s="26"/>
      <c r="F93" s="26"/>
      <c r="G93" s="79" t="s">
        <v>117</v>
      </c>
      <c r="I93" s="76" t="str">
        <f>+G93</f>
        <v>I-02273171</v>
      </c>
      <c r="J93" s="76" t="s">
        <v>189</v>
      </c>
    </row>
    <row r="94" spans="1:10" ht="30" customHeight="1" x14ac:dyDescent="0.25">
      <c r="A94" s="26">
        <v>1</v>
      </c>
      <c r="B94" s="43" t="s">
        <v>61</v>
      </c>
      <c r="C94" s="41"/>
      <c r="D94" s="26">
        <v>203632</v>
      </c>
      <c r="E94" s="26" t="s">
        <v>64</v>
      </c>
      <c r="F94" s="26">
        <v>2</v>
      </c>
      <c r="G94" s="81"/>
      <c r="J94" s="76" t="str">
        <f>+J93</f>
        <v>satra0113</v>
      </c>
    </row>
    <row r="95" spans="1:10" ht="30" customHeight="1" x14ac:dyDescent="0.25">
      <c r="A95" s="26"/>
      <c r="B95" s="64" t="s">
        <v>118</v>
      </c>
      <c r="C95" s="41"/>
      <c r="D95" s="26"/>
      <c r="E95" s="26"/>
      <c r="F95" s="26"/>
      <c r="G95" s="79" t="s">
        <v>119</v>
      </c>
      <c r="I95" s="76" t="str">
        <f>+G95</f>
        <v>I-02274352</v>
      </c>
      <c r="J95" s="76" t="s">
        <v>190</v>
      </c>
    </row>
    <row r="96" spans="1:10" ht="30" customHeight="1" x14ac:dyDescent="0.25">
      <c r="A96" s="26">
        <v>1</v>
      </c>
      <c r="B96" s="43" t="s">
        <v>61</v>
      </c>
      <c r="C96" s="41"/>
      <c r="D96" s="26">
        <v>203632</v>
      </c>
      <c r="E96" s="26" t="s">
        <v>64</v>
      </c>
      <c r="F96" s="26">
        <v>2</v>
      </c>
      <c r="G96" s="80"/>
      <c r="J96" s="76" t="str">
        <f t="shared" ref="J96:J97" si="14">+J95</f>
        <v>satra0154</v>
      </c>
    </row>
    <row r="97" spans="1:10" ht="30" customHeight="1" x14ac:dyDescent="0.25">
      <c r="A97" s="26">
        <v>2</v>
      </c>
      <c r="B97" s="43" t="s">
        <v>67</v>
      </c>
      <c r="C97" s="41"/>
      <c r="D97" s="26">
        <v>261127</v>
      </c>
      <c r="E97" s="26" t="s">
        <v>64</v>
      </c>
      <c r="F97" s="26">
        <v>1</v>
      </c>
      <c r="G97" s="81"/>
      <c r="J97" s="76" t="str">
        <f t="shared" si="14"/>
        <v>satra0154</v>
      </c>
    </row>
    <row r="98" spans="1:10" ht="30" customHeight="1" x14ac:dyDescent="0.25">
      <c r="A98" s="26"/>
      <c r="B98" s="64" t="s">
        <v>120</v>
      </c>
      <c r="C98" s="41"/>
      <c r="D98" s="26"/>
      <c r="E98" s="26"/>
      <c r="F98" s="26"/>
      <c r="G98" s="79" t="s">
        <v>121</v>
      </c>
      <c r="I98" s="76" t="str">
        <f>+G98</f>
        <v>I-02274552</v>
      </c>
      <c r="J98" s="76" t="s">
        <v>191</v>
      </c>
    </row>
    <row r="99" spans="1:10" ht="30" customHeight="1" x14ac:dyDescent="0.25">
      <c r="A99" s="26">
        <v>1</v>
      </c>
      <c r="B99" s="43" t="s">
        <v>61</v>
      </c>
      <c r="C99" s="41">
        <v>8938529045924</v>
      </c>
      <c r="D99" s="26">
        <v>203632</v>
      </c>
      <c r="E99" s="26" t="s">
        <v>64</v>
      </c>
      <c r="F99" s="26">
        <v>3</v>
      </c>
      <c r="G99" s="81"/>
      <c r="J99" s="76" t="str">
        <f>+J98</f>
        <v>satra0090</v>
      </c>
    </row>
    <row r="100" spans="1:10" ht="30" customHeight="1" x14ac:dyDescent="0.25">
      <c r="A100" s="26"/>
      <c r="B100" s="64" t="s">
        <v>122</v>
      </c>
      <c r="C100" s="41"/>
      <c r="D100" s="26"/>
      <c r="E100" s="26"/>
      <c r="F100" s="26"/>
      <c r="G100" s="79" t="s">
        <v>123</v>
      </c>
      <c r="I100" s="76" t="str">
        <f>+G100</f>
        <v>I-02274775</v>
      </c>
      <c r="J100" s="76" t="s">
        <v>192</v>
      </c>
    </row>
    <row r="101" spans="1:10" ht="30" customHeight="1" x14ac:dyDescent="0.25">
      <c r="A101" s="26">
        <v>1</v>
      </c>
      <c r="B101" s="43" t="s">
        <v>61</v>
      </c>
      <c r="C101" s="41">
        <v>8938529045924</v>
      </c>
      <c r="D101" s="26">
        <v>203632</v>
      </c>
      <c r="E101" s="26" t="s">
        <v>64</v>
      </c>
      <c r="F101" s="26">
        <v>2</v>
      </c>
      <c r="G101" s="80"/>
      <c r="J101" s="76" t="str">
        <f t="shared" ref="J101:J103" si="15">+J100</f>
        <v>satra0122</v>
      </c>
    </row>
    <row r="102" spans="1:10" ht="30" customHeight="1" x14ac:dyDescent="0.25">
      <c r="A102" s="26">
        <v>2</v>
      </c>
      <c r="B102" s="43" t="s">
        <v>60</v>
      </c>
      <c r="C102" s="41">
        <v>8938529045856</v>
      </c>
      <c r="D102" s="26">
        <v>203630</v>
      </c>
      <c r="E102" s="26" t="s">
        <v>64</v>
      </c>
      <c r="F102" s="26">
        <v>2</v>
      </c>
      <c r="G102" s="80"/>
      <c r="J102" s="76" t="str">
        <f t="shared" si="15"/>
        <v>satra0122</v>
      </c>
    </row>
    <row r="103" spans="1:10" ht="30" customHeight="1" x14ac:dyDescent="0.25">
      <c r="A103" s="26">
        <v>3</v>
      </c>
      <c r="B103" s="43" t="s">
        <v>59</v>
      </c>
      <c r="C103" s="41">
        <v>8938529045627</v>
      </c>
      <c r="D103" s="26">
        <v>236665</v>
      </c>
      <c r="E103" s="26" t="s">
        <v>64</v>
      </c>
      <c r="F103" s="26">
        <v>1</v>
      </c>
      <c r="G103" s="81"/>
      <c r="J103" s="76" t="str">
        <f t="shared" si="15"/>
        <v>satra0122</v>
      </c>
    </row>
    <row r="104" spans="1:10" ht="30" customHeight="1" x14ac:dyDescent="0.25">
      <c r="A104" s="26"/>
      <c r="B104" s="64" t="s">
        <v>126</v>
      </c>
      <c r="C104" s="41"/>
      <c r="D104" s="26"/>
      <c r="E104" s="26"/>
      <c r="F104" s="26"/>
      <c r="G104" s="79" t="s">
        <v>127</v>
      </c>
      <c r="I104" s="76" t="str">
        <f>+G104</f>
        <v>I-02275906</v>
      </c>
      <c r="J104" s="76" t="s">
        <v>193</v>
      </c>
    </row>
    <row r="105" spans="1:10" ht="30" customHeight="1" x14ac:dyDescent="0.25">
      <c r="A105" s="26">
        <v>1</v>
      </c>
      <c r="B105" s="43" t="s">
        <v>61</v>
      </c>
      <c r="C105" s="41">
        <v>8938529045924</v>
      </c>
      <c r="D105" s="26">
        <v>203632</v>
      </c>
      <c r="E105" s="26" t="s">
        <v>64</v>
      </c>
      <c r="F105" s="26">
        <v>2</v>
      </c>
      <c r="G105" s="80"/>
      <c r="J105" s="76" t="str">
        <f t="shared" ref="J105:J106" si="16">+J104</f>
        <v>satra0147</v>
      </c>
    </row>
    <row r="106" spans="1:10" ht="30" customHeight="1" x14ac:dyDescent="0.25">
      <c r="A106" s="26">
        <v>2</v>
      </c>
      <c r="B106" s="43" t="s">
        <v>59</v>
      </c>
      <c r="C106" s="41">
        <v>8938529045627</v>
      </c>
      <c r="D106" s="26">
        <v>236665</v>
      </c>
      <c r="E106" s="26" t="s">
        <v>64</v>
      </c>
      <c r="F106" s="26">
        <v>1</v>
      </c>
      <c r="G106" s="81"/>
      <c r="J106" s="76" t="str">
        <f t="shared" si="16"/>
        <v>satra0147</v>
      </c>
    </row>
    <row r="107" spans="1:10" ht="30" customHeight="1" x14ac:dyDescent="0.25">
      <c r="A107" s="26"/>
      <c r="B107" s="64" t="s">
        <v>128</v>
      </c>
      <c r="C107" s="41"/>
      <c r="D107" s="26"/>
      <c r="E107" s="26"/>
      <c r="F107" s="26"/>
      <c r="G107" s="79" t="s">
        <v>129</v>
      </c>
      <c r="I107" s="76" t="str">
        <f>+G107</f>
        <v>I-02277381</v>
      </c>
      <c r="J107" s="76" t="s">
        <v>194</v>
      </c>
    </row>
    <row r="108" spans="1:10" ht="30" customHeight="1" x14ac:dyDescent="0.25">
      <c r="A108" s="26">
        <v>1</v>
      </c>
      <c r="B108" s="43" t="s">
        <v>61</v>
      </c>
      <c r="C108" s="41">
        <v>8938529045924</v>
      </c>
      <c r="D108" s="26">
        <v>203632</v>
      </c>
      <c r="E108" s="26" t="s">
        <v>64</v>
      </c>
      <c r="F108" s="26">
        <v>4</v>
      </c>
      <c r="G108" s="80"/>
      <c r="J108" s="76" t="str">
        <f t="shared" ref="J108:J111" si="17">+J107</f>
        <v>satra0191</v>
      </c>
    </row>
    <row r="109" spans="1:10" ht="30" customHeight="1" x14ac:dyDescent="0.25">
      <c r="A109" s="26">
        <v>2</v>
      </c>
      <c r="B109" s="43" t="s">
        <v>62</v>
      </c>
      <c r="C109" s="41">
        <v>8938529045030</v>
      </c>
      <c r="D109" s="26">
        <v>261126</v>
      </c>
      <c r="E109" s="26" t="s">
        <v>64</v>
      </c>
      <c r="F109" s="26">
        <v>1</v>
      </c>
      <c r="G109" s="80"/>
      <c r="J109" s="76" t="str">
        <f t="shared" si="17"/>
        <v>satra0191</v>
      </c>
    </row>
    <row r="110" spans="1:10" ht="30" customHeight="1" x14ac:dyDescent="0.25">
      <c r="A110" s="26">
        <v>3</v>
      </c>
      <c r="B110" s="43" t="s">
        <v>59</v>
      </c>
      <c r="C110" s="41">
        <v>8938529045627</v>
      </c>
      <c r="D110" s="26">
        <v>236665</v>
      </c>
      <c r="E110" s="26" t="s">
        <v>64</v>
      </c>
      <c r="F110" s="26">
        <v>1</v>
      </c>
      <c r="G110" s="80"/>
      <c r="J110" s="76" t="str">
        <f t="shared" si="17"/>
        <v>satra0191</v>
      </c>
    </row>
    <row r="111" spans="1:10" ht="30" customHeight="1" x14ac:dyDescent="0.25">
      <c r="A111" s="26">
        <v>4</v>
      </c>
      <c r="B111" s="43" t="s">
        <v>63</v>
      </c>
      <c r="C111" s="41">
        <v>8938529045634</v>
      </c>
      <c r="D111" s="26">
        <v>203631</v>
      </c>
      <c r="E111" s="26" t="s">
        <v>64</v>
      </c>
      <c r="F111" s="26">
        <v>2</v>
      </c>
      <c r="G111" s="81"/>
      <c r="J111" s="76" t="str">
        <f t="shared" si="17"/>
        <v>satra0191</v>
      </c>
    </row>
    <row r="112" spans="1:10" ht="30" customHeight="1" x14ac:dyDescent="0.25">
      <c r="A112" s="26"/>
      <c r="B112" s="64" t="s">
        <v>130</v>
      </c>
      <c r="C112" s="41"/>
      <c r="D112" s="26"/>
      <c r="E112" s="26"/>
      <c r="F112" s="26"/>
      <c r="G112" s="79" t="s">
        <v>131</v>
      </c>
      <c r="I112" s="76" t="str">
        <f>+G112</f>
        <v>I-02276290</v>
      </c>
      <c r="J112" s="76" t="s">
        <v>195</v>
      </c>
    </row>
    <row r="113" spans="1:10" ht="30" customHeight="1" x14ac:dyDescent="0.25">
      <c r="A113" s="26">
        <v>1</v>
      </c>
      <c r="B113" s="43" t="s">
        <v>61</v>
      </c>
      <c r="C113" s="41">
        <v>8938529045924</v>
      </c>
      <c r="D113" s="26">
        <v>203632</v>
      </c>
      <c r="E113" s="26" t="s">
        <v>64</v>
      </c>
      <c r="F113" s="26">
        <v>3</v>
      </c>
      <c r="G113" s="81"/>
      <c r="J113" s="76" t="str">
        <f>+J112</f>
        <v>satra0163</v>
      </c>
    </row>
    <row r="114" spans="1:10" ht="30" customHeight="1" x14ac:dyDescent="0.25">
      <c r="A114" s="26"/>
      <c r="B114" s="64" t="s">
        <v>132</v>
      </c>
      <c r="C114" s="41"/>
      <c r="D114" s="26"/>
      <c r="E114" s="26"/>
      <c r="F114" s="26"/>
      <c r="G114" s="79" t="s">
        <v>133</v>
      </c>
      <c r="I114" s="76" t="str">
        <f>+G114</f>
        <v>I-02277128</v>
      </c>
      <c r="J114" s="76" t="s">
        <v>196</v>
      </c>
    </row>
    <row r="115" spans="1:10" ht="30" customHeight="1" x14ac:dyDescent="0.25">
      <c r="A115" s="26">
        <v>1</v>
      </c>
      <c r="B115" s="43" t="s">
        <v>59</v>
      </c>
      <c r="C115" s="41">
        <v>8938529045627</v>
      </c>
      <c r="D115" s="26">
        <v>236665</v>
      </c>
      <c r="E115" s="26" t="s">
        <v>64</v>
      </c>
      <c r="F115" s="26">
        <v>1</v>
      </c>
      <c r="G115" s="80"/>
      <c r="J115" s="76" t="str">
        <f t="shared" ref="J115:J116" si="18">+J114</f>
        <v>satra0181</v>
      </c>
    </row>
    <row r="116" spans="1:10" ht="30" customHeight="1" x14ac:dyDescent="0.25">
      <c r="A116" s="26">
        <v>2</v>
      </c>
      <c r="B116" s="43" t="s">
        <v>61</v>
      </c>
      <c r="C116" s="41">
        <v>8938529045924</v>
      </c>
      <c r="D116" s="26">
        <v>203632</v>
      </c>
      <c r="E116" s="26" t="s">
        <v>64</v>
      </c>
      <c r="F116" s="26">
        <v>1</v>
      </c>
      <c r="G116" s="81"/>
      <c r="J116" s="76" t="str">
        <f t="shared" si="18"/>
        <v>satra0181</v>
      </c>
    </row>
    <row r="117" spans="1:10" ht="30" customHeight="1" x14ac:dyDescent="0.25">
      <c r="A117" s="26"/>
      <c r="B117" s="64" t="s">
        <v>134</v>
      </c>
      <c r="C117" s="41"/>
      <c r="D117" s="26"/>
      <c r="E117" s="26"/>
      <c r="F117" s="26"/>
      <c r="G117" s="79" t="s">
        <v>135</v>
      </c>
      <c r="I117" s="76" t="str">
        <f>+G117</f>
        <v>I-02278552</v>
      </c>
      <c r="J117" s="76" t="s">
        <v>197</v>
      </c>
    </row>
    <row r="118" spans="1:10" ht="30" customHeight="1" x14ac:dyDescent="0.25">
      <c r="A118" s="26">
        <v>1</v>
      </c>
      <c r="B118" s="43" t="s">
        <v>61</v>
      </c>
      <c r="C118" s="41">
        <v>8938529045924</v>
      </c>
      <c r="D118" s="26">
        <v>203632</v>
      </c>
      <c r="E118" s="26" t="s">
        <v>64</v>
      </c>
      <c r="F118" s="26">
        <v>2</v>
      </c>
      <c r="G118" s="80"/>
      <c r="J118" s="76" t="str">
        <f t="shared" ref="J118:J120" si="19">+J117</f>
        <v>satra0029</v>
      </c>
    </row>
    <row r="119" spans="1:10" ht="30" customHeight="1" x14ac:dyDescent="0.25">
      <c r="A119" s="26">
        <v>2</v>
      </c>
      <c r="B119" s="43" t="s">
        <v>59</v>
      </c>
      <c r="C119" s="41">
        <v>8938529045627</v>
      </c>
      <c r="D119" s="26">
        <v>236665</v>
      </c>
      <c r="E119" s="26" t="s">
        <v>64</v>
      </c>
      <c r="F119" s="26">
        <v>2</v>
      </c>
      <c r="G119" s="80"/>
      <c r="J119" s="76" t="str">
        <f t="shared" si="19"/>
        <v>satra0029</v>
      </c>
    </row>
    <row r="120" spans="1:10" ht="30" customHeight="1" x14ac:dyDescent="0.25">
      <c r="A120" s="26">
        <v>3</v>
      </c>
      <c r="B120" s="43" t="s">
        <v>60</v>
      </c>
      <c r="C120" s="41">
        <v>8938529045856</v>
      </c>
      <c r="D120" s="26">
        <v>203630</v>
      </c>
      <c r="E120" s="26" t="s">
        <v>64</v>
      </c>
      <c r="F120" s="26">
        <v>1</v>
      </c>
      <c r="G120" s="81"/>
      <c r="J120" s="76" t="str">
        <f t="shared" si="19"/>
        <v>satra0029</v>
      </c>
    </row>
    <row r="121" spans="1:10" ht="30" customHeight="1" x14ac:dyDescent="0.25">
      <c r="A121" s="26"/>
      <c r="B121" s="64" t="s">
        <v>136</v>
      </c>
      <c r="C121" s="41"/>
      <c r="D121" s="26"/>
      <c r="E121" s="26"/>
      <c r="F121" s="26"/>
      <c r="G121" s="79" t="s">
        <v>137</v>
      </c>
      <c r="I121" s="76" t="str">
        <f>+G121</f>
        <v>I-02278475</v>
      </c>
      <c r="J121" s="76" t="s">
        <v>198</v>
      </c>
    </row>
    <row r="122" spans="1:10" ht="30" customHeight="1" x14ac:dyDescent="0.25">
      <c r="A122" s="26">
        <v>1</v>
      </c>
      <c r="B122" s="43" t="s">
        <v>61</v>
      </c>
      <c r="C122" s="41"/>
      <c r="D122" s="26">
        <v>203632</v>
      </c>
      <c r="E122" s="26" t="s">
        <v>64</v>
      </c>
      <c r="F122" s="26">
        <v>3</v>
      </c>
      <c r="G122" s="81"/>
      <c r="J122" s="76" t="str">
        <f>+J121</f>
        <v>satra0069</v>
      </c>
    </row>
    <row r="123" spans="1:10" ht="30" customHeight="1" x14ac:dyDescent="0.25">
      <c r="A123" s="26"/>
      <c r="B123" s="64" t="s">
        <v>138</v>
      </c>
      <c r="C123" s="41"/>
      <c r="D123" s="26"/>
      <c r="E123" s="26"/>
      <c r="F123" s="26"/>
      <c r="G123" s="79" t="s">
        <v>139</v>
      </c>
      <c r="I123" s="76" t="str">
        <f>+G123</f>
        <v>I-02278587</v>
      </c>
      <c r="J123" s="76" t="s">
        <v>199</v>
      </c>
    </row>
    <row r="124" spans="1:10" ht="30" customHeight="1" x14ac:dyDescent="0.25">
      <c r="A124" s="26">
        <v>1</v>
      </c>
      <c r="B124" s="43" t="s">
        <v>62</v>
      </c>
      <c r="C124" s="41">
        <v>8938529045030</v>
      </c>
      <c r="D124" s="26">
        <v>261126</v>
      </c>
      <c r="E124" s="26" t="s">
        <v>64</v>
      </c>
      <c r="F124" s="26">
        <v>4</v>
      </c>
      <c r="G124" s="80"/>
      <c r="J124" s="76" t="str">
        <f t="shared" ref="J124:J126" si="20">+J123</f>
        <v>satra0111</v>
      </c>
    </row>
    <row r="125" spans="1:10" ht="30" customHeight="1" x14ac:dyDescent="0.25">
      <c r="A125" s="26">
        <v>2</v>
      </c>
      <c r="B125" s="43" t="s">
        <v>59</v>
      </c>
      <c r="C125" s="41">
        <v>8938529045627</v>
      </c>
      <c r="D125" s="26">
        <v>236665</v>
      </c>
      <c r="E125" s="26" t="s">
        <v>64</v>
      </c>
      <c r="F125" s="26">
        <v>3</v>
      </c>
      <c r="G125" s="80"/>
      <c r="J125" s="76" t="str">
        <f t="shared" si="20"/>
        <v>satra0111</v>
      </c>
    </row>
    <row r="126" spans="1:10" ht="30" customHeight="1" x14ac:dyDescent="0.25">
      <c r="A126" s="26">
        <v>3</v>
      </c>
      <c r="B126" s="43" t="s">
        <v>60</v>
      </c>
      <c r="C126" s="41">
        <v>8938529045856</v>
      </c>
      <c r="D126" s="26">
        <v>203630</v>
      </c>
      <c r="E126" s="26" t="s">
        <v>64</v>
      </c>
      <c r="F126" s="26">
        <v>2</v>
      </c>
      <c r="G126" s="81"/>
      <c r="J126" s="76" t="str">
        <f t="shared" si="20"/>
        <v>satra0111</v>
      </c>
    </row>
    <row r="127" spans="1:10" ht="30" customHeight="1" x14ac:dyDescent="0.25">
      <c r="A127" s="26"/>
      <c r="B127" s="64" t="s">
        <v>140</v>
      </c>
      <c r="C127" s="41"/>
      <c r="D127" s="26"/>
      <c r="E127" s="26"/>
      <c r="F127" s="26"/>
      <c r="G127" s="79" t="s">
        <v>141</v>
      </c>
      <c r="I127" s="76" t="str">
        <f>+G127</f>
        <v>I-02278762</v>
      </c>
      <c r="J127" s="76" t="s">
        <v>200</v>
      </c>
    </row>
    <row r="128" spans="1:10" ht="30" customHeight="1" x14ac:dyDescent="0.25">
      <c r="A128" s="26">
        <v>1</v>
      </c>
      <c r="B128" s="43" t="s">
        <v>61</v>
      </c>
      <c r="C128" s="41">
        <v>8938529045924</v>
      </c>
      <c r="D128" s="26">
        <v>203632</v>
      </c>
      <c r="E128" s="26" t="s">
        <v>64</v>
      </c>
      <c r="F128" s="26">
        <v>3</v>
      </c>
      <c r="G128" s="80"/>
      <c r="J128" s="76" t="str">
        <f t="shared" ref="J128:J129" si="21">+J127</f>
        <v>satra0173</v>
      </c>
    </row>
    <row r="129" spans="1:10" ht="30" customHeight="1" x14ac:dyDescent="0.25">
      <c r="A129" s="26">
        <v>2</v>
      </c>
      <c r="B129" s="43" t="s">
        <v>59</v>
      </c>
      <c r="C129" s="31">
        <v>8938529045627</v>
      </c>
      <c r="D129" s="26">
        <v>236665</v>
      </c>
      <c r="E129" s="26" t="s">
        <v>64</v>
      </c>
      <c r="F129" s="26">
        <v>2</v>
      </c>
      <c r="G129" s="81"/>
      <c r="J129" s="76" t="str">
        <f t="shared" si="21"/>
        <v>satra0173</v>
      </c>
    </row>
    <row r="130" spans="1:10" ht="30" customHeight="1" x14ac:dyDescent="0.25">
      <c r="A130" s="26"/>
      <c r="B130" s="42" t="s">
        <v>142</v>
      </c>
      <c r="C130" s="31"/>
      <c r="D130" s="26"/>
      <c r="E130" s="26"/>
      <c r="F130" s="26"/>
      <c r="G130" s="79" t="s">
        <v>143</v>
      </c>
      <c r="I130" s="76" t="str">
        <f>+G130</f>
        <v>I-02278726</v>
      </c>
      <c r="J130" s="76" t="s">
        <v>201</v>
      </c>
    </row>
    <row r="131" spans="1:10" ht="30" customHeight="1" x14ac:dyDescent="0.25">
      <c r="A131" s="26">
        <v>1</v>
      </c>
      <c r="B131" s="43" t="s">
        <v>60</v>
      </c>
      <c r="C131" s="31">
        <v>8938529045856</v>
      </c>
      <c r="D131" s="26">
        <v>203630</v>
      </c>
      <c r="E131" s="26" t="s">
        <v>64</v>
      </c>
      <c r="F131" s="26">
        <v>1</v>
      </c>
      <c r="G131" s="80"/>
      <c r="J131" s="76" t="str">
        <f t="shared" ref="J131:J133" si="22">+J130</f>
        <v>satra0174</v>
      </c>
    </row>
    <row r="132" spans="1:10" ht="30" customHeight="1" x14ac:dyDescent="0.25">
      <c r="A132" s="26">
        <v>2</v>
      </c>
      <c r="B132" s="43" t="s">
        <v>59</v>
      </c>
      <c r="C132" s="31">
        <v>8938529045627</v>
      </c>
      <c r="D132" s="26">
        <v>236665</v>
      </c>
      <c r="E132" s="26" t="s">
        <v>64</v>
      </c>
      <c r="F132" s="26">
        <v>1</v>
      </c>
      <c r="G132" s="80"/>
      <c r="J132" s="76" t="str">
        <f t="shared" si="22"/>
        <v>satra0174</v>
      </c>
    </row>
    <row r="133" spans="1:10" ht="30" customHeight="1" x14ac:dyDescent="0.25">
      <c r="A133" s="26">
        <v>3</v>
      </c>
      <c r="B133" s="43" t="s">
        <v>61</v>
      </c>
      <c r="C133" s="31">
        <v>8938529045924</v>
      </c>
      <c r="D133" s="26">
        <v>203632</v>
      </c>
      <c r="E133" s="26" t="s">
        <v>64</v>
      </c>
      <c r="F133" s="26">
        <v>2</v>
      </c>
      <c r="G133" s="81"/>
      <c r="J133" s="76" t="str">
        <f t="shared" si="22"/>
        <v>satra0174</v>
      </c>
    </row>
    <row r="134" spans="1:10" ht="30" customHeight="1" x14ac:dyDescent="0.25">
      <c r="A134" s="26"/>
      <c r="B134" s="42" t="s">
        <v>144</v>
      </c>
      <c r="C134" s="31"/>
      <c r="D134" s="26"/>
      <c r="E134" s="26"/>
      <c r="F134" s="26"/>
      <c r="G134" s="79" t="s">
        <v>145</v>
      </c>
      <c r="I134" s="76" t="str">
        <f>+G134</f>
        <v>I-02279039</v>
      </c>
      <c r="J134" s="76" t="s">
        <v>202</v>
      </c>
    </row>
    <row r="135" spans="1:10" ht="30" customHeight="1" x14ac:dyDescent="0.25">
      <c r="A135" s="26">
        <v>1</v>
      </c>
      <c r="B135" s="43" t="s">
        <v>60</v>
      </c>
      <c r="C135" s="31"/>
      <c r="D135" s="26">
        <v>203630</v>
      </c>
      <c r="E135" s="26" t="s">
        <v>64</v>
      </c>
      <c r="F135" s="26">
        <v>4</v>
      </c>
      <c r="G135" s="80"/>
      <c r="J135" s="76" t="str">
        <f t="shared" ref="J135:J138" si="23">+J134</f>
        <v>satra0040</v>
      </c>
    </row>
    <row r="136" spans="1:10" ht="30" customHeight="1" x14ac:dyDescent="0.25">
      <c r="A136" s="26">
        <v>2</v>
      </c>
      <c r="B136" s="43" t="s">
        <v>61</v>
      </c>
      <c r="C136" s="31"/>
      <c r="D136" s="26">
        <v>203632</v>
      </c>
      <c r="E136" s="26" t="s">
        <v>64</v>
      </c>
      <c r="F136" s="26">
        <v>1</v>
      </c>
      <c r="G136" s="80"/>
      <c r="J136" s="76" t="str">
        <f t="shared" si="23"/>
        <v>satra0040</v>
      </c>
    </row>
    <row r="137" spans="1:10" ht="30" customHeight="1" x14ac:dyDescent="0.25">
      <c r="A137" s="26">
        <v>3</v>
      </c>
      <c r="B137" s="43" t="s">
        <v>59</v>
      </c>
      <c r="C137" s="31"/>
      <c r="D137" s="26">
        <v>236665</v>
      </c>
      <c r="E137" s="26" t="s">
        <v>64</v>
      </c>
      <c r="F137" s="26">
        <v>3</v>
      </c>
      <c r="G137" s="80"/>
      <c r="J137" s="76" t="str">
        <f t="shared" si="23"/>
        <v>satra0040</v>
      </c>
    </row>
    <row r="138" spans="1:10" ht="30" customHeight="1" x14ac:dyDescent="0.25">
      <c r="A138" s="26">
        <v>4</v>
      </c>
      <c r="B138" s="43" t="s">
        <v>62</v>
      </c>
      <c r="C138" s="31"/>
      <c r="D138" s="26">
        <v>261126</v>
      </c>
      <c r="E138" s="26" t="s">
        <v>64</v>
      </c>
      <c r="F138" s="26">
        <v>3</v>
      </c>
      <c r="G138" s="81"/>
      <c r="J138" s="76" t="str">
        <f t="shared" si="23"/>
        <v>satra0040</v>
      </c>
    </row>
    <row r="139" spans="1:10" ht="30" customHeight="1" x14ac:dyDescent="0.25">
      <c r="A139" s="26"/>
      <c r="B139" s="42" t="s">
        <v>146</v>
      </c>
      <c r="C139" s="31"/>
      <c r="D139" s="26"/>
      <c r="E139" s="26"/>
      <c r="F139" s="26"/>
      <c r="G139" s="79" t="s">
        <v>147</v>
      </c>
      <c r="I139" s="76" t="str">
        <f>+G139</f>
        <v>I-02279094</v>
      </c>
      <c r="J139" s="76" t="s">
        <v>203</v>
      </c>
    </row>
    <row r="140" spans="1:10" ht="30" customHeight="1" x14ac:dyDescent="0.25">
      <c r="A140" s="26">
        <v>1</v>
      </c>
      <c r="B140" s="43" t="s">
        <v>61</v>
      </c>
      <c r="C140" s="31">
        <v>8938529045924</v>
      </c>
      <c r="D140" s="26">
        <v>203632</v>
      </c>
      <c r="E140" s="26" t="s">
        <v>64</v>
      </c>
      <c r="F140" s="26">
        <v>2</v>
      </c>
      <c r="G140" s="80"/>
      <c r="J140" s="76" t="str">
        <f t="shared" ref="J140:J141" si="24">+J139</f>
        <v>satra0015</v>
      </c>
    </row>
    <row r="141" spans="1:10" ht="30" customHeight="1" x14ac:dyDescent="0.25">
      <c r="A141" s="26">
        <v>2</v>
      </c>
      <c r="B141" s="43" t="s">
        <v>59</v>
      </c>
      <c r="C141" s="31">
        <v>8938529045627</v>
      </c>
      <c r="D141" s="26">
        <v>236665</v>
      </c>
      <c r="E141" s="26" t="s">
        <v>64</v>
      </c>
      <c r="F141" s="26">
        <v>2</v>
      </c>
      <c r="G141" s="81"/>
      <c r="J141" s="76" t="str">
        <f t="shared" si="24"/>
        <v>satra0015</v>
      </c>
    </row>
    <row r="142" spans="1:10" ht="30" customHeight="1" x14ac:dyDescent="0.25">
      <c r="A142" s="26"/>
      <c r="B142" s="42" t="s">
        <v>148</v>
      </c>
      <c r="C142" s="31"/>
      <c r="D142" s="26"/>
      <c r="E142" s="26"/>
      <c r="F142" s="26"/>
      <c r="G142" s="79" t="s">
        <v>149</v>
      </c>
      <c r="I142" s="76" t="str">
        <f>+G142</f>
        <v>I-02279135</v>
      </c>
      <c r="J142" s="76" t="s">
        <v>204</v>
      </c>
    </row>
    <row r="143" spans="1:10" ht="30" customHeight="1" x14ac:dyDescent="0.25">
      <c r="A143" s="26">
        <v>1</v>
      </c>
      <c r="B143" s="43" t="s">
        <v>59</v>
      </c>
      <c r="C143" s="31">
        <v>8938529045627</v>
      </c>
      <c r="D143" s="26">
        <v>236665</v>
      </c>
      <c r="E143" s="26" t="s">
        <v>64</v>
      </c>
      <c r="F143" s="26">
        <v>1</v>
      </c>
      <c r="G143" s="80"/>
      <c r="J143" s="76" t="str">
        <f t="shared" ref="J143:J144" si="25">+J142</f>
        <v>satra0083</v>
      </c>
    </row>
    <row r="144" spans="1:10" ht="30" customHeight="1" x14ac:dyDescent="0.25">
      <c r="A144" s="26">
        <v>2</v>
      </c>
      <c r="B144" s="43" t="s">
        <v>61</v>
      </c>
      <c r="C144" s="31">
        <v>8938529045924</v>
      </c>
      <c r="D144" s="26">
        <v>203632</v>
      </c>
      <c r="E144" s="26" t="s">
        <v>64</v>
      </c>
      <c r="F144" s="26">
        <v>1</v>
      </c>
      <c r="G144" s="81"/>
      <c r="J144" s="76" t="str">
        <f t="shared" si="25"/>
        <v>satra0083</v>
      </c>
    </row>
    <row r="145" spans="1:10" ht="30" customHeight="1" x14ac:dyDescent="0.25">
      <c r="A145" s="26"/>
      <c r="B145" s="42" t="s">
        <v>150</v>
      </c>
      <c r="C145" s="31"/>
      <c r="D145" s="26"/>
      <c r="E145" s="26"/>
      <c r="F145" s="26"/>
      <c r="G145" s="79" t="s">
        <v>151</v>
      </c>
      <c r="I145" s="76" t="str">
        <f>+G145</f>
        <v>I-02279138</v>
      </c>
      <c r="J145" s="76" t="s">
        <v>205</v>
      </c>
    </row>
    <row r="146" spans="1:10" ht="30" customHeight="1" x14ac:dyDescent="0.25">
      <c r="A146" s="26">
        <v>1</v>
      </c>
      <c r="B146" s="43" t="s">
        <v>62</v>
      </c>
      <c r="C146" s="31">
        <v>8938529045030</v>
      </c>
      <c r="D146" s="26">
        <v>261126</v>
      </c>
      <c r="E146" s="26" t="s">
        <v>64</v>
      </c>
      <c r="F146" s="26">
        <v>2</v>
      </c>
      <c r="G146" s="80"/>
      <c r="J146" s="76" t="str">
        <f t="shared" ref="J146:J149" si="26">+J145</f>
        <v>satra0022</v>
      </c>
    </row>
    <row r="147" spans="1:10" ht="30" customHeight="1" x14ac:dyDescent="0.25">
      <c r="A147" s="26">
        <v>2</v>
      </c>
      <c r="B147" s="43" t="s">
        <v>59</v>
      </c>
      <c r="C147" s="31">
        <v>8938529045627</v>
      </c>
      <c r="D147" s="26">
        <v>236665</v>
      </c>
      <c r="E147" s="26" t="s">
        <v>64</v>
      </c>
      <c r="F147" s="26">
        <v>3</v>
      </c>
      <c r="G147" s="80"/>
      <c r="J147" s="76" t="str">
        <f t="shared" si="26"/>
        <v>satra0022</v>
      </c>
    </row>
    <row r="148" spans="1:10" ht="30" customHeight="1" x14ac:dyDescent="0.25">
      <c r="A148" s="26">
        <v>3</v>
      </c>
      <c r="B148" s="43" t="s">
        <v>63</v>
      </c>
      <c r="C148" s="31">
        <v>8938529045634</v>
      </c>
      <c r="D148" s="26">
        <v>203631</v>
      </c>
      <c r="E148" s="26" t="s">
        <v>64</v>
      </c>
      <c r="F148" s="26">
        <v>3</v>
      </c>
      <c r="G148" s="80"/>
      <c r="J148" s="76" t="str">
        <f t="shared" si="26"/>
        <v>satra0022</v>
      </c>
    </row>
    <row r="149" spans="1:10" ht="30" customHeight="1" x14ac:dyDescent="0.25">
      <c r="A149" s="26">
        <v>4</v>
      </c>
      <c r="B149" s="43" t="s">
        <v>65</v>
      </c>
      <c r="C149" s="31">
        <v>8938529045238</v>
      </c>
      <c r="D149" s="26">
        <v>203634</v>
      </c>
      <c r="E149" s="26" t="s">
        <v>64</v>
      </c>
      <c r="F149" s="26">
        <v>1</v>
      </c>
      <c r="G149" s="81"/>
      <c r="J149" s="76" t="str">
        <f t="shared" si="26"/>
        <v>satra0022</v>
      </c>
    </row>
    <row r="150" spans="1:10" ht="30" customHeight="1" x14ac:dyDescent="0.25">
      <c r="A150" s="26"/>
      <c r="B150" s="42" t="s">
        <v>152</v>
      </c>
      <c r="C150" s="31"/>
      <c r="D150" s="26"/>
      <c r="E150" s="26"/>
      <c r="F150" s="26"/>
      <c r="G150" s="79" t="s">
        <v>153</v>
      </c>
      <c r="I150" s="76" t="str">
        <f>+G150</f>
        <v>I-02279449</v>
      </c>
      <c r="J150" s="76" t="s">
        <v>206</v>
      </c>
    </row>
    <row r="151" spans="1:10" ht="30" customHeight="1" x14ac:dyDescent="0.25">
      <c r="A151" s="26">
        <v>1</v>
      </c>
      <c r="B151" s="43" t="s">
        <v>59</v>
      </c>
      <c r="C151" s="31"/>
      <c r="D151" s="26">
        <v>236665</v>
      </c>
      <c r="E151" s="26" t="s">
        <v>64</v>
      </c>
      <c r="F151" s="26">
        <v>2</v>
      </c>
      <c r="G151" s="80"/>
      <c r="J151" s="76" t="str">
        <f t="shared" ref="J151:J154" si="27">+J150</f>
        <v>satra0026</v>
      </c>
    </row>
    <row r="152" spans="1:10" ht="30" customHeight="1" x14ac:dyDescent="0.25">
      <c r="A152" s="26">
        <v>2</v>
      </c>
      <c r="B152" s="43" t="s">
        <v>61</v>
      </c>
      <c r="C152" s="31"/>
      <c r="D152" s="26">
        <v>203632</v>
      </c>
      <c r="E152" s="26" t="s">
        <v>64</v>
      </c>
      <c r="F152" s="26">
        <v>1</v>
      </c>
      <c r="G152" s="80"/>
      <c r="J152" s="76" t="str">
        <f t="shared" si="27"/>
        <v>satra0026</v>
      </c>
    </row>
    <row r="153" spans="1:10" ht="30" customHeight="1" x14ac:dyDescent="0.25">
      <c r="A153" s="26">
        <v>3</v>
      </c>
      <c r="B153" s="43" t="s">
        <v>60</v>
      </c>
      <c r="C153" s="31"/>
      <c r="D153" s="26">
        <v>203630</v>
      </c>
      <c r="E153" s="26" t="s">
        <v>64</v>
      </c>
      <c r="F153" s="26">
        <v>1</v>
      </c>
      <c r="G153" s="80"/>
      <c r="J153" s="76" t="str">
        <f t="shared" si="27"/>
        <v>satra0026</v>
      </c>
    </row>
    <row r="154" spans="1:10" ht="30" customHeight="1" x14ac:dyDescent="0.25">
      <c r="A154" s="26">
        <v>4</v>
      </c>
      <c r="B154" s="43" t="s">
        <v>62</v>
      </c>
      <c r="C154" s="31"/>
      <c r="D154" s="26">
        <v>261126</v>
      </c>
      <c r="E154" s="26" t="s">
        <v>64</v>
      </c>
      <c r="F154" s="26">
        <v>1</v>
      </c>
      <c r="G154" s="81"/>
      <c r="J154" s="76" t="str">
        <f t="shared" si="27"/>
        <v>satra0026</v>
      </c>
    </row>
    <row r="155" spans="1:10" ht="30" customHeight="1" x14ac:dyDescent="0.25">
      <c r="A155" s="26"/>
      <c r="B155" s="42" t="s">
        <v>154</v>
      </c>
      <c r="C155" s="31"/>
      <c r="D155" s="26"/>
      <c r="E155" s="26"/>
      <c r="F155" s="26"/>
      <c r="G155" s="79" t="s">
        <v>155</v>
      </c>
      <c r="I155" s="76" t="str">
        <f>+G155</f>
        <v>I-02279819</v>
      </c>
      <c r="J155" s="76" t="s">
        <v>207</v>
      </c>
    </row>
    <row r="156" spans="1:10" ht="30" customHeight="1" x14ac:dyDescent="0.25">
      <c r="A156" s="26">
        <v>1</v>
      </c>
      <c r="B156" s="43" t="s">
        <v>67</v>
      </c>
      <c r="C156" s="31">
        <v>8938529045047</v>
      </c>
      <c r="D156" s="26">
        <v>261127</v>
      </c>
      <c r="E156" s="26" t="s">
        <v>64</v>
      </c>
      <c r="F156" s="26">
        <v>1</v>
      </c>
      <c r="G156" s="80"/>
      <c r="J156" s="76" t="str">
        <f t="shared" ref="J156:J158" si="28">+J155</f>
        <v>satra0106</v>
      </c>
    </row>
    <row r="157" spans="1:10" ht="30" customHeight="1" x14ac:dyDescent="0.25">
      <c r="A157" s="26">
        <v>2</v>
      </c>
      <c r="B157" s="43" t="s">
        <v>59</v>
      </c>
      <c r="C157" s="31">
        <v>8938529045627</v>
      </c>
      <c r="D157" s="26">
        <v>236665</v>
      </c>
      <c r="E157" s="26" t="s">
        <v>64</v>
      </c>
      <c r="F157" s="26">
        <v>1</v>
      </c>
      <c r="G157" s="80"/>
      <c r="J157" s="76" t="str">
        <f t="shared" si="28"/>
        <v>satra0106</v>
      </c>
    </row>
    <row r="158" spans="1:10" ht="30" customHeight="1" x14ac:dyDescent="0.25">
      <c r="A158" s="26">
        <v>3</v>
      </c>
      <c r="B158" s="43" t="s">
        <v>61</v>
      </c>
      <c r="C158" s="31">
        <v>8938529045924</v>
      </c>
      <c r="D158" s="26">
        <v>203632</v>
      </c>
      <c r="E158" s="26" t="s">
        <v>64</v>
      </c>
      <c r="F158" s="26">
        <v>1</v>
      </c>
      <c r="G158" s="81"/>
      <c r="J158" s="76" t="str">
        <f t="shared" si="28"/>
        <v>satra0106</v>
      </c>
    </row>
    <row r="159" spans="1:10" ht="30" customHeight="1" x14ac:dyDescent="0.25">
      <c r="A159" s="26"/>
      <c r="B159" s="42" t="s">
        <v>158</v>
      </c>
      <c r="C159" s="31"/>
      <c r="D159" s="26"/>
      <c r="E159" s="26"/>
      <c r="F159" s="26"/>
      <c r="G159" s="79" t="s">
        <v>157</v>
      </c>
      <c r="I159" s="76" t="str">
        <f>+G159</f>
        <v>I-02255227</v>
      </c>
      <c r="J159" s="76" t="s">
        <v>208</v>
      </c>
    </row>
    <row r="160" spans="1:10" ht="30" customHeight="1" x14ac:dyDescent="0.25">
      <c r="A160" s="26">
        <v>1</v>
      </c>
      <c r="B160" s="43" t="s">
        <v>59</v>
      </c>
      <c r="C160" s="31">
        <v>8938529045627</v>
      </c>
      <c r="D160" s="26">
        <v>236665</v>
      </c>
      <c r="E160" s="26" t="s">
        <v>64</v>
      </c>
      <c r="F160" s="26">
        <v>4</v>
      </c>
      <c r="G160" s="80"/>
      <c r="J160" s="76" t="str">
        <f t="shared" ref="J160:J161" si="29">+J159</f>
        <v>satra0146</v>
      </c>
    </row>
    <row r="161" spans="1:10" ht="30" customHeight="1" x14ac:dyDescent="0.25">
      <c r="A161" s="26">
        <v>2</v>
      </c>
      <c r="B161" s="43" t="s">
        <v>61</v>
      </c>
      <c r="C161" s="31">
        <v>8938529045924</v>
      </c>
      <c r="D161" s="26">
        <v>203632</v>
      </c>
      <c r="E161" s="26" t="s">
        <v>64</v>
      </c>
      <c r="F161" s="26">
        <v>4</v>
      </c>
      <c r="G161" s="81"/>
      <c r="J161" s="76" t="str">
        <f t="shared" si="29"/>
        <v>satra0146</v>
      </c>
    </row>
    <row r="162" spans="1:10" ht="30" customHeight="1" x14ac:dyDescent="0.25">
      <c r="A162" s="26"/>
      <c r="B162" s="42" t="s">
        <v>159</v>
      </c>
      <c r="C162" s="31"/>
      <c r="D162" s="26"/>
      <c r="E162" s="26"/>
      <c r="F162" s="26"/>
      <c r="G162" s="79" t="s">
        <v>160</v>
      </c>
      <c r="I162" s="76" t="str">
        <f>+G162</f>
        <v>I-02280346</v>
      </c>
      <c r="J162" s="76" t="s">
        <v>209</v>
      </c>
    </row>
    <row r="163" spans="1:10" ht="30" customHeight="1" x14ac:dyDescent="0.25">
      <c r="A163" s="26">
        <v>1</v>
      </c>
      <c r="B163" s="43" t="s">
        <v>61</v>
      </c>
      <c r="C163" s="31">
        <v>8938529045924</v>
      </c>
      <c r="D163" s="26">
        <v>203632</v>
      </c>
      <c r="E163" s="26" t="s">
        <v>64</v>
      </c>
      <c r="F163" s="26">
        <v>2</v>
      </c>
      <c r="G163" s="80"/>
      <c r="J163" s="76" t="str">
        <f t="shared" ref="J163:J164" si="30">+J162</f>
        <v>satra0099</v>
      </c>
    </row>
    <row r="164" spans="1:10" ht="30" customHeight="1" x14ac:dyDescent="0.25">
      <c r="A164" s="26">
        <v>2</v>
      </c>
      <c r="B164" s="43" t="s">
        <v>60</v>
      </c>
      <c r="C164" s="31">
        <v>8938529045856</v>
      </c>
      <c r="D164" s="26">
        <v>203630</v>
      </c>
      <c r="E164" s="26" t="s">
        <v>64</v>
      </c>
      <c r="F164" s="26">
        <v>4</v>
      </c>
      <c r="G164" s="81"/>
      <c r="J164" s="76" t="str">
        <f t="shared" si="30"/>
        <v>satra0099</v>
      </c>
    </row>
    <row r="165" spans="1:10" ht="25.5" customHeight="1" x14ac:dyDescent="0.25">
      <c r="A165" s="66"/>
      <c r="B165" s="67" t="s">
        <v>42</v>
      </c>
      <c r="C165" s="68"/>
      <c r="D165" s="66"/>
      <c r="E165" s="66"/>
      <c r="F165" s="68">
        <f>SUM(F20:F164)</f>
        <v>230</v>
      </c>
      <c r="G165" s="69"/>
    </row>
    <row r="169" spans="1:10" x14ac:dyDescent="0.25">
      <c r="I169" s="113" t="s">
        <v>121</v>
      </c>
    </row>
    <row r="170" spans="1:10" x14ac:dyDescent="0.25">
      <c r="I170" s="113" t="s">
        <v>115</v>
      </c>
    </row>
    <row r="171" spans="1:10" x14ac:dyDescent="0.25">
      <c r="I171" s="113" t="s">
        <v>149</v>
      </c>
    </row>
    <row r="172" spans="1:10" x14ac:dyDescent="0.25">
      <c r="I172" s="113" t="s">
        <v>110</v>
      </c>
    </row>
    <row r="173" spans="1:10" x14ac:dyDescent="0.25">
      <c r="I173" s="113"/>
    </row>
    <row r="174" spans="1:10" x14ac:dyDescent="0.25">
      <c r="I174" s="113"/>
    </row>
    <row r="175" spans="1:10" x14ac:dyDescent="0.25">
      <c r="I175" s="113"/>
    </row>
    <row r="176" spans="1:10" x14ac:dyDescent="0.25">
      <c r="I176" s="113" t="s">
        <v>129</v>
      </c>
    </row>
    <row r="177" spans="9:9" x14ac:dyDescent="0.25">
      <c r="I177" s="113" t="s">
        <v>153</v>
      </c>
    </row>
  </sheetData>
  <autoFilter ref="A19:J165"/>
  <mergeCells count="3">
    <mergeCell ref="A6:G6"/>
    <mergeCell ref="F17:F18"/>
    <mergeCell ref="G17:G18"/>
  </mergeCells>
  <conditionalFormatting sqref="I1:I1048576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149"/>
  <sheetViews>
    <sheetView topLeftCell="A40" workbookViewId="0">
      <selection activeCell="I42" sqref="I42"/>
    </sheetView>
  </sheetViews>
  <sheetFormatPr defaultColWidth="9.140625" defaultRowHeight="15" x14ac:dyDescent="0.25"/>
  <cols>
    <col min="1" max="1" width="5.7109375" style="76" customWidth="1"/>
    <col min="2" max="2" width="51.28515625" style="2" customWidth="1"/>
    <col min="3" max="3" width="16.28515625" style="32" customWidth="1"/>
    <col min="4" max="4" width="11" style="76" customWidth="1"/>
    <col min="5" max="5" width="9" style="76" customWidth="1"/>
    <col min="6" max="6" width="11.28515625" style="76" customWidth="1"/>
    <col min="7" max="7" width="19.85546875" style="20" customWidth="1"/>
    <col min="8" max="8" width="0" style="76" hidden="1" customWidth="1"/>
    <col min="9" max="10" width="9.140625" style="76"/>
    <col min="11" max="11" width="35.42578125" style="76" bestFit="1" customWidth="1"/>
    <col min="12" max="12" width="10.7109375" style="114" bestFit="1" customWidth="1"/>
    <col min="13" max="16384" width="9.140625" style="76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x14ac:dyDescent="0.25">
      <c r="A6" s="93" t="s">
        <v>4</v>
      </c>
      <c r="B6" s="93"/>
      <c r="C6" s="93"/>
      <c r="D6" s="93"/>
      <c r="E6" s="93"/>
      <c r="F6" s="93"/>
      <c r="G6" s="93"/>
    </row>
    <row r="7" spans="1:7" ht="16.5" x14ac:dyDescent="0.25">
      <c r="A7" s="5"/>
    </row>
    <row r="8" spans="1:7" x14ac:dyDescent="0.25">
      <c r="A8" s="6" t="s">
        <v>5</v>
      </c>
      <c r="B8" s="7"/>
      <c r="C8" s="33"/>
      <c r="D8" s="8"/>
      <c r="E8" s="8"/>
      <c r="F8" s="8"/>
      <c r="G8" s="21"/>
    </row>
    <row r="9" spans="1:7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x14ac:dyDescent="0.25">
      <c r="A13" s="30" t="s">
        <v>161</v>
      </c>
      <c r="B13" s="7"/>
      <c r="C13" s="34" t="s">
        <v>10</v>
      </c>
      <c r="D13" s="8"/>
      <c r="E13" s="8"/>
      <c r="F13" s="8"/>
      <c r="G13" s="21"/>
    </row>
    <row r="14" spans="1:7" x14ac:dyDescent="0.25">
      <c r="A14" s="10" t="s">
        <v>12</v>
      </c>
      <c r="B14" s="7"/>
      <c r="C14" s="33"/>
      <c r="D14" s="8"/>
      <c r="E14" s="8"/>
      <c r="F14" s="8"/>
      <c r="G14" s="21"/>
    </row>
    <row r="15" spans="1:7" x14ac:dyDescent="0.25">
      <c r="A15" s="21" t="s">
        <v>51</v>
      </c>
      <c r="B15" s="7"/>
      <c r="C15" s="35" t="s">
        <v>48</v>
      </c>
      <c r="D15" s="8"/>
      <c r="E15" s="8"/>
      <c r="F15" s="8"/>
      <c r="G15" s="21"/>
    </row>
    <row r="16" spans="1:7" ht="15.75" x14ac:dyDescent="0.25">
      <c r="A16" s="10"/>
    </row>
    <row r="17" spans="1:14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96" t="s">
        <v>49</v>
      </c>
      <c r="G17" s="94" t="s">
        <v>20</v>
      </c>
    </row>
    <row r="18" spans="1:14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97"/>
      <c r="G18" s="95"/>
    </row>
    <row r="19" spans="1:14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14" ht="30" customHeight="1" x14ac:dyDescent="0.25">
      <c r="A20" s="40"/>
      <c r="B20" s="42" t="s">
        <v>73</v>
      </c>
      <c r="C20" s="41"/>
      <c r="D20" s="41"/>
      <c r="E20" s="40"/>
      <c r="F20" s="40"/>
      <c r="G20" s="79" t="s">
        <v>74</v>
      </c>
      <c r="I20" s="76" t="str">
        <f>+G20</f>
        <v>I-02255438</v>
      </c>
      <c r="J20" s="76" t="s">
        <v>168</v>
      </c>
      <c r="K20" s="76" t="str">
        <f>+"Hàng trả - phiếu "&amp;I20&amp;" - "&amp;J20</f>
        <v>Hàng trả - phiếu I-02255438 - satra0089</v>
      </c>
      <c r="L20" s="114">
        <v>45857</v>
      </c>
    </row>
    <row r="21" spans="1:14" ht="30" customHeight="1" x14ac:dyDescent="0.25">
      <c r="A21" s="40">
        <v>1</v>
      </c>
      <c r="B21" s="43" t="s">
        <v>61</v>
      </c>
      <c r="C21" s="41">
        <v>8938529045924</v>
      </c>
      <c r="D21" s="41">
        <v>203632</v>
      </c>
      <c r="E21" s="40" t="s">
        <v>64</v>
      </c>
      <c r="F21" s="40">
        <v>2</v>
      </c>
      <c r="G21" s="80"/>
      <c r="I21" s="76" t="str">
        <f>+I20</f>
        <v>I-02255438</v>
      </c>
      <c r="J21" s="76" t="str">
        <f>+J20</f>
        <v>satra0089</v>
      </c>
      <c r="K21" s="76" t="str">
        <f t="shared" ref="K21:K84" si="0">+"Hàng trả - phiếu "&amp;I21&amp;" - "&amp;J21</f>
        <v>Hàng trả - phiếu I-02255438 - satra0089</v>
      </c>
      <c r="L21" s="114">
        <f>+L20</f>
        <v>45857</v>
      </c>
      <c r="M21" s="76" t="s">
        <v>212</v>
      </c>
      <c r="N21" s="76">
        <f>+VLOOKUP(B21,'TONG HOP'!$B$18:$J$24,9,0)</f>
        <v>111058</v>
      </c>
    </row>
    <row r="22" spans="1:14" ht="30" customHeight="1" x14ac:dyDescent="0.25">
      <c r="A22" s="40">
        <v>2</v>
      </c>
      <c r="B22" s="43" t="s">
        <v>59</v>
      </c>
      <c r="C22" s="31">
        <v>8938529045627</v>
      </c>
      <c r="D22" s="41">
        <v>236665</v>
      </c>
      <c r="E22" s="40" t="s">
        <v>64</v>
      </c>
      <c r="F22" s="40">
        <v>2</v>
      </c>
      <c r="G22" s="81"/>
      <c r="I22" s="76" t="str">
        <f>+I21</f>
        <v>I-02255438</v>
      </c>
      <c r="J22" s="76" t="str">
        <f>+J21</f>
        <v>satra0089</v>
      </c>
      <c r="K22" s="76" t="str">
        <f t="shared" si="0"/>
        <v>Hàng trả - phiếu I-02255438 - satra0089</v>
      </c>
      <c r="L22" s="114">
        <f t="shared" ref="L22" si="1">+L21</f>
        <v>45857</v>
      </c>
      <c r="M22" s="76" t="s">
        <v>215</v>
      </c>
      <c r="N22" s="76">
        <f>+VLOOKUP(B22,'TONG HOP'!$B$18:$J$24,9,0)</f>
        <v>55595</v>
      </c>
    </row>
    <row r="23" spans="1:14" ht="30" customHeight="1" x14ac:dyDescent="0.25">
      <c r="A23" s="40"/>
      <c r="B23" s="42" t="s">
        <v>75</v>
      </c>
      <c r="C23" s="41"/>
      <c r="D23" s="41"/>
      <c r="E23" s="40"/>
      <c r="F23" s="40"/>
      <c r="G23" s="79" t="s">
        <v>76</v>
      </c>
      <c r="I23" s="76" t="str">
        <f>+G23</f>
        <v>I-02254947</v>
      </c>
      <c r="J23" s="76" t="s">
        <v>169</v>
      </c>
      <c r="K23" s="76" t="str">
        <f t="shared" si="0"/>
        <v>Hàng trả - phiếu I-02254947 - satra0012</v>
      </c>
      <c r="L23" s="114">
        <v>45858</v>
      </c>
    </row>
    <row r="24" spans="1:14" ht="30" customHeight="1" x14ac:dyDescent="0.25">
      <c r="A24" s="40">
        <v>1</v>
      </c>
      <c r="B24" s="43" t="s">
        <v>60</v>
      </c>
      <c r="C24" s="41">
        <v>8938529045856</v>
      </c>
      <c r="D24" s="41">
        <v>203630</v>
      </c>
      <c r="E24" s="40" t="s">
        <v>64</v>
      </c>
      <c r="F24" s="40">
        <v>5</v>
      </c>
      <c r="G24" s="80"/>
      <c r="I24" s="76" t="str">
        <f t="shared" ref="I24:I25" si="2">+I23</f>
        <v>I-02254947</v>
      </c>
      <c r="J24" s="76" t="str">
        <f t="shared" ref="J24:J25" si="3">+J23</f>
        <v>satra0012</v>
      </c>
      <c r="K24" s="76" t="str">
        <f t="shared" si="0"/>
        <v>Hàng trả - phiếu I-02254947 - satra0012</v>
      </c>
      <c r="L24" s="114">
        <f t="shared" ref="L24:L25" si="4">+L23</f>
        <v>45858</v>
      </c>
      <c r="M24" s="76" t="s">
        <v>210</v>
      </c>
      <c r="N24" s="76">
        <f>+VLOOKUP(B24,'TONG HOP'!$B$18:$J$24,9,0)</f>
        <v>73431</v>
      </c>
    </row>
    <row r="25" spans="1:14" ht="30" customHeight="1" x14ac:dyDescent="0.25">
      <c r="A25" s="40">
        <v>2</v>
      </c>
      <c r="B25" s="43" t="s">
        <v>61</v>
      </c>
      <c r="C25" s="41">
        <v>8938529045924</v>
      </c>
      <c r="D25" s="41">
        <v>203632</v>
      </c>
      <c r="E25" s="40" t="s">
        <v>64</v>
      </c>
      <c r="F25" s="40">
        <v>3</v>
      </c>
      <c r="G25" s="81"/>
      <c r="I25" s="76" t="str">
        <f t="shared" si="2"/>
        <v>I-02254947</v>
      </c>
      <c r="J25" s="76" t="str">
        <f t="shared" si="3"/>
        <v>satra0012</v>
      </c>
      <c r="K25" s="76" t="str">
        <f t="shared" si="0"/>
        <v>Hàng trả - phiếu I-02254947 - satra0012</v>
      </c>
      <c r="L25" s="114">
        <f t="shared" si="4"/>
        <v>45858</v>
      </c>
      <c r="M25" s="76" t="s">
        <v>212</v>
      </c>
      <c r="N25" s="76">
        <f>+VLOOKUP(B25,'TONG HOP'!$B$18:$J$24,9,0)</f>
        <v>111058</v>
      </c>
    </row>
    <row r="26" spans="1:14" ht="30" customHeight="1" x14ac:dyDescent="0.25">
      <c r="A26" s="40"/>
      <c r="B26" s="45" t="s">
        <v>78</v>
      </c>
      <c r="C26" s="41"/>
      <c r="D26" s="41"/>
      <c r="E26" s="40"/>
      <c r="F26" s="40"/>
      <c r="G26" s="79" t="s">
        <v>77</v>
      </c>
      <c r="I26" s="76" t="str">
        <f>+G26</f>
        <v>I-02256281</v>
      </c>
      <c r="J26" s="76" t="s">
        <v>170</v>
      </c>
      <c r="K26" s="76" t="str">
        <f t="shared" si="0"/>
        <v>Hàng trả - phiếu I-02256281 - satra0066</v>
      </c>
      <c r="L26" s="114">
        <v>45859</v>
      </c>
    </row>
    <row r="27" spans="1:14" ht="30" customHeight="1" x14ac:dyDescent="0.25">
      <c r="A27" s="40">
        <v>1</v>
      </c>
      <c r="B27" s="43" t="s">
        <v>59</v>
      </c>
      <c r="C27" s="41">
        <v>8938529045627</v>
      </c>
      <c r="D27" s="41">
        <v>236665</v>
      </c>
      <c r="E27" s="40" t="s">
        <v>64</v>
      </c>
      <c r="F27" s="40">
        <v>1</v>
      </c>
      <c r="G27" s="81"/>
      <c r="I27" s="76" t="str">
        <f>+I26</f>
        <v>I-02256281</v>
      </c>
      <c r="J27" s="76" t="str">
        <f>+J26</f>
        <v>satra0066</v>
      </c>
      <c r="K27" s="76" t="str">
        <f t="shared" si="0"/>
        <v>Hàng trả - phiếu I-02256281 - satra0066</v>
      </c>
      <c r="L27" s="114">
        <f>+L26</f>
        <v>45859</v>
      </c>
      <c r="M27" s="76" t="s">
        <v>215</v>
      </c>
      <c r="N27" s="76">
        <f>+VLOOKUP(B27,'TONG HOP'!$B$18:$J$24,9,0)</f>
        <v>55595</v>
      </c>
    </row>
    <row r="28" spans="1:14" ht="30" customHeight="1" x14ac:dyDescent="0.25">
      <c r="A28" s="40"/>
      <c r="B28" s="45" t="s">
        <v>79</v>
      </c>
      <c r="C28" s="41"/>
      <c r="D28" s="41"/>
      <c r="E28" s="40"/>
      <c r="F28" s="40"/>
      <c r="G28" s="79" t="s">
        <v>80</v>
      </c>
      <c r="I28" s="76" t="str">
        <f>+G28</f>
        <v>I-02255463</v>
      </c>
      <c r="J28" s="76" t="s">
        <v>171</v>
      </c>
      <c r="K28" s="76" t="str">
        <f t="shared" si="0"/>
        <v>Hàng trả - phiếu I-02255463 - satra0115</v>
      </c>
      <c r="L28" s="114">
        <v>45857</v>
      </c>
    </row>
    <row r="29" spans="1:14" ht="30" customHeight="1" x14ac:dyDescent="0.25">
      <c r="A29" s="40">
        <v>1</v>
      </c>
      <c r="B29" s="43" t="s">
        <v>62</v>
      </c>
      <c r="C29" s="41">
        <v>8938529045030</v>
      </c>
      <c r="D29" s="41">
        <v>261126</v>
      </c>
      <c r="E29" s="40" t="s">
        <v>64</v>
      </c>
      <c r="F29" s="40">
        <v>1</v>
      </c>
      <c r="G29" s="80"/>
      <c r="I29" s="76" t="str">
        <f t="shared" ref="I29:I30" si="5">+I28</f>
        <v>I-02255463</v>
      </c>
      <c r="J29" s="76" t="str">
        <f t="shared" ref="J29:J30" si="6">+J28</f>
        <v>satra0115</v>
      </c>
      <c r="K29" s="76" t="str">
        <f t="shared" si="0"/>
        <v>Hàng trả - phiếu I-02255463 - satra0115</v>
      </c>
      <c r="L29" s="114">
        <f t="shared" ref="L29:L30" si="7">+L28</f>
        <v>45857</v>
      </c>
      <c r="M29" s="76" t="s">
        <v>213</v>
      </c>
      <c r="N29" s="76">
        <f>+VLOOKUP(B29,'TONG HOP'!$B$18:$J$24,9,0)</f>
        <v>50182</v>
      </c>
    </row>
    <row r="30" spans="1:14" ht="30" customHeight="1" x14ac:dyDescent="0.25">
      <c r="A30" s="40">
        <v>2</v>
      </c>
      <c r="B30" s="43" t="s">
        <v>59</v>
      </c>
      <c r="C30" s="41">
        <v>8938529045627</v>
      </c>
      <c r="D30" s="41">
        <v>236665</v>
      </c>
      <c r="E30" s="40" t="s">
        <v>64</v>
      </c>
      <c r="F30" s="40">
        <v>2</v>
      </c>
      <c r="G30" s="81"/>
      <c r="I30" s="76" t="str">
        <f t="shared" si="5"/>
        <v>I-02255463</v>
      </c>
      <c r="J30" s="76" t="str">
        <f t="shared" si="6"/>
        <v>satra0115</v>
      </c>
      <c r="K30" s="76" t="str">
        <f t="shared" si="0"/>
        <v>Hàng trả - phiếu I-02255463 - satra0115</v>
      </c>
      <c r="L30" s="114">
        <f t="shared" si="7"/>
        <v>45857</v>
      </c>
      <c r="M30" s="76" t="s">
        <v>215</v>
      </c>
      <c r="N30" s="76">
        <f>+VLOOKUP(B30,'TONG HOP'!$B$18:$J$24,9,0)</f>
        <v>55595</v>
      </c>
    </row>
    <row r="31" spans="1:14" ht="30" customHeight="1" x14ac:dyDescent="0.25">
      <c r="A31" s="40"/>
      <c r="B31" s="45" t="s">
        <v>81</v>
      </c>
      <c r="C31" s="41"/>
      <c r="D31" s="41"/>
      <c r="E31" s="40"/>
      <c r="F31" s="40"/>
      <c r="G31" s="79" t="s">
        <v>82</v>
      </c>
      <c r="I31" s="76" t="str">
        <f>+G31</f>
        <v>I-02255466</v>
      </c>
      <c r="J31" s="76" t="s">
        <v>172</v>
      </c>
      <c r="K31" s="76" t="str">
        <f t="shared" si="0"/>
        <v>Hàng trả - phiếu I-02255466 - satra0166</v>
      </c>
      <c r="L31" s="114">
        <v>45857</v>
      </c>
    </row>
    <row r="32" spans="1:14" ht="30" customHeight="1" x14ac:dyDescent="0.25">
      <c r="A32" s="40">
        <v>1</v>
      </c>
      <c r="B32" s="43" t="s">
        <v>61</v>
      </c>
      <c r="C32" s="41">
        <v>8938529045924</v>
      </c>
      <c r="D32" s="41">
        <v>203632</v>
      </c>
      <c r="E32" s="40" t="s">
        <v>64</v>
      </c>
      <c r="F32" s="40">
        <v>1</v>
      </c>
      <c r="G32" s="81"/>
      <c r="I32" s="76" t="str">
        <f>+I31</f>
        <v>I-02255466</v>
      </c>
      <c r="J32" s="76" t="str">
        <f>+J31</f>
        <v>satra0166</v>
      </c>
      <c r="K32" s="76" t="str">
        <f t="shared" si="0"/>
        <v>Hàng trả - phiếu I-02255466 - satra0166</v>
      </c>
      <c r="L32" s="114">
        <f>+L31</f>
        <v>45857</v>
      </c>
      <c r="M32" s="76" t="s">
        <v>212</v>
      </c>
      <c r="N32" s="76">
        <f>+VLOOKUP(B32,'TONG HOP'!$B$18:$J$24,9,0)</f>
        <v>111058</v>
      </c>
    </row>
    <row r="33" spans="1:14" ht="30" customHeight="1" x14ac:dyDescent="0.25">
      <c r="A33" s="40"/>
      <c r="B33" s="45" t="s">
        <v>83</v>
      </c>
      <c r="C33" s="31"/>
      <c r="D33" s="41"/>
      <c r="E33" s="40"/>
      <c r="F33" s="40"/>
      <c r="G33" s="79" t="s">
        <v>84</v>
      </c>
      <c r="I33" s="76" t="str">
        <f>+G33</f>
        <v>I-02255422</v>
      </c>
      <c r="J33" s="76" t="s">
        <v>173</v>
      </c>
      <c r="K33" s="76" t="str">
        <f t="shared" si="0"/>
        <v>Hàng trả - phiếu I-02255422 - satra0080</v>
      </c>
      <c r="L33" s="114">
        <v>45857</v>
      </c>
    </row>
    <row r="34" spans="1:14" ht="30" customHeight="1" x14ac:dyDescent="0.25">
      <c r="A34" s="40">
        <v>1</v>
      </c>
      <c r="B34" s="43" t="s">
        <v>61</v>
      </c>
      <c r="C34" s="41">
        <v>8938529045924</v>
      </c>
      <c r="D34" s="41">
        <v>203632</v>
      </c>
      <c r="E34" s="40" t="s">
        <v>64</v>
      </c>
      <c r="F34" s="40">
        <v>3</v>
      </c>
      <c r="G34" s="81"/>
      <c r="I34" s="76" t="str">
        <f>+I33</f>
        <v>I-02255422</v>
      </c>
      <c r="J34" s="76" t="str">
        <f>+J33</f>
        <v>satra0080</v>
      </c>
      <c r="K34" s="76" t="str">
        <f t="shared" si="0"/>
        <v>Hàng trả - phiếu I-02255422 - satra0080</v>
      </c>
      <c r="L34" s="114">
        <f>+L33</f>
        <v>45857</v>
      </c>
      <c r="M34" s="76" t="s">
        <v>212</v>
      </c>
      <c r="N34" s="76">
        <f>+VLOOKUP(B34,'TONG HOP'!$B$18:$J$24,9,0)</f>
        <v>111058</v>
      </c>
    </row>
    <row r="35" spans="1:14" ht="30" customHeight="1" x14ac:dyDescent="0.25">
      <c r="A35" s="40"/>
      <c r="B35" s="42" t="s">
        <v>85</v>
      </c>
      <c r="C35" s="41"/>
      <c r="D35" s="41"/>
      <c r="E35" s="40"/>
      <c r="F35" s="40"/>
      <c r="G35" s="79" t="s">
        <v>86</v>
      </c>
      <c r="I35" s="76" t="str">
        <f>+G35</f>
        <v>I-02255394</v>
      </c>
      <c r="J35" s="76" t="s">
        <v>174</v>
      </c>
      <c r="K35" s="76" t="str">
        <f t="shared" si="0"/>
        <v>Hàng trả - phiếu I-02255394 - satra0145</v>
      </c>
      <c r="L35" s="114">
        <v>45857</v>
      </c>
    </row>
    <row r="36" spans="1:14" ht="30" customHeight="1" x14ac:dyDescent="0.25">
      <c r="A36" s="40">
        <v>1</v>
      </c>
      <c r="B36" s="43" t="s">
        <v>59</v>
      </c>
      <c r="C36" s="41"/>
      <c r="D36" s="41">
        <v>236665</v>
      </c>
      <c r="E36" s="40" t="s">
        <v>64</v>
      </c>
      <c r="F36" s="40">
        <v>5</v>
      </c>
      <c r="G36" s="80"/>
      <c r="I36" s="76" t="str">
        <f t="shared" ref="I36:I37" si="8">+I35</f>
        <v>I-02255394</v>
      </c>
      <c r="J36" s="76" t="str">
        <f t="shared" ref="J36:J37" si="9">+J35</f>
        <v>satra0145</v>
      </c>
      <c r="K36" s="76" t="str">
        <f t="shared" si="0"/>
        <v>Hàng trả - phiếu I-02255394 - satra0145</v>
      </c>
      <c r="L36" s="114">
        <f t="shared" ref="L36:L37" si="10">+L35</f>
        <v>45857</v>
      </c>
      <c r="M36" s="76" t="s">
        <v>215</v>
      </c>
      <c r="N36" s="76">
        <f>+VLOOKUP(B36,'TONG HOP'!$B$18:$J$24,9,0)</f>
        <v>55595</v>
      </c>
    </row>
    <row r="37" spans="1:14" ht="30" customHeight="1" x14ac:dyDescent="0.25">
      <c r="A37" s="40">
        <v>2</v>
      </c>
      <c r="B37" s="43" t="s">
        <v>60</v>
      </c>
      <c r="C37" s="41"/>
      <c r="D37" s="41">
        <v>203630</v>
      </c>
      <c r="E37" s="40" t="s">
        <v>64</v>
      </c>
      <c r="F37" s="40">
        <v>6</v>
      </c>
      <c r="G37" s="81"/>
      <c r="I37" s="76" t="str">
        <f t="shared" si="8"/>
        <v>I-02255394</v>
      </c>
      <c r="J37" s="76" t="str">
        <f t="shared" si="9"/>
        <v>satra0145</v>
      </c>
      <c r="K37" s="76" t="str">
        <f t="shared" si="0"/>
        <v>Hàng trả - phiếu I-02255394 - satra0145</v>
      </c>
      <c r="L37" s="114">
        <f t="shared" si="10"/>
        <v>45857</v>
      </c>
      <c r="M37" s="76" t="s">
        <v>210</v>
      </c>
      <c r="N37" s="76">
        <f>+VLOOKUP(B37,'TONG HOP'!$B$18:$J$24,9,0)</f>
        <v>73431</v>
      </c>
    </row>
    <row r="38" spans="1:14" ht="30" customHeight="1" x14ac:dyDescent="0.25">
      <c r="A38" s="40"/>
      <c r="B38" s="42" t="s">
        <v>87</v>
      </c>
      <c r="C38" s="41"/>
      <c r="D38" s="41"/>
      <c r="E38" s="40"/>
      <c r="F38" s="40"/>
      <c r="G38" s="79" t="s">
        <v>88</v>
      </c>
      <c r="I38" s="76" t="str">
        <f>+G38</f>
        <v>I-02255152</v>
      </c>
      <c r="J38" s="76" t="s">
        <v>175</v>
      </c>
      <c r="K38" s="76" t="str">
        <f t="shared" si="0"/>
        <v>Hàng trả - phiếu I-02255152 - satra0215</v>
      </c>
      <c r="L38" s="114">
        <v>45857</v>
      </c>
    </row>
    <row r="39" spans="1:14" ht="30" customHeight="1" x14ac:dyDescent="0.25">
      <c r="A39" s="40">
        <v>1</v>
      </c>
      <c r="B39" s="43" t="s">
        <v>61</v>
      </c>
      <c r="C39" s="41">
        <v>8938529045924</v>
      </c>
      <c r="D39" s="41">
        <v>203632</v>
      </c>
      <c r="E39" s="40" t="s">
        <v>64</v>
      </c>
      <c r="F39" s="40">
        <v>3</v>
      </c>
      <c r="G39" s="80"/>
      <c r="I39" s="76" t="str">
        <f t="shared" ref="I39:I41" si="11">+I38</f>
        <v>I-02255152</v>
      </c>
      <c r="J39" s="76" t="str">
        <f t="shared" ref="J39:J41" si="12">+J38</f>
        <v>satra0215</v>
      </c>
      <c r="K39" s="76" t="str">
        <f t="shared" si="0"/>
        <v>Hàng trả - phiếu I-02255152 - satra0215</v>
      </c>
      <c r="L39" s="114">
        <f t="shared" ref="L39:L41" si="13">+L38</f>
        <v>45857</v>
      </c>
      <c r="M39" s="76" t="s">
        <v>212</v>
      </c>
      <c r="N39" s="76">
        <f>+VLOOKUP(B39,'TONG HOP'!$B$18:$J$24,9,0)</f>
        <v>111058</v>
      </c>
    </row>
    <row r="40" spans="1:14" ht="30" customHeight="1" x14ac:dyDescent="0.25">
      <c r="A40" s="40">
        <v>2</v>
      </c>
      <c r="B40" s="43" t="s">
        <v>60</v>
      </c>
      <c r="C40" s="41">
        <v>8938529045856</v>
      </c>
      <c r="D40" s="41">
        <v>203630</v>
      </c>
      <c r="E40" s="40" t="s">
        <v>64</v>
      </c>
      <c r="F40" s="40">
        <v>1</v>
      </c>
      <c r="G40" s="80"/>
      <c r="I40" s="76" t="str">
        <f t="shared" si="11"/>
        <v>I-02255152</v>
      </c>
      <c r="J40" s="76" t="str">
        <f t="shared" si="12"/>
        <v>satra0215</v>
      </c>
      <c r="K40" s="76" t="str">
        <f t="shared" si="0"/>
        <v>Hàng trả - phiếu I-02255152 - satra0215</v>
      </c>
      <c r="L40" s="114">
        <f t="shared" si="13"/>
        <v>45857</v>
      </c>
      <c r="M40" s="76" t="s">
        <v>210</v>
      </c>
      <c r="N40" s="76">
        <f>+VLOOKUP(B40,'TONG HOP'!$B$18:$J$24,9,0)</f>
        <v>73431</v>
      </c>
    </row>
    <row r="41" spans="1:14" ht="30" customHeight="1" x14ac:dyDescent="0.25">
      <c r="A41" s="40">
        <v>3</v>
      </c>
      <c r="B41" s="43" t="s">
        <v>62</v>
      </c>
      <c r="C41" s="41">
        <v>8938529045030</v>
      </c>
      <c r="D41" s="41">
        <v>261126</v>
      </c>
      <c r="E41" s="40" t="s">
        <v>64</v>
      </c>
      <c r="F41" s="40">
        <v>1</v>
      </c>
      <c r="G41" s="81"/>
      <c r="I41" s="76" t="str">
        <f t="shared" si="11"/>
        <v>I-02255152</v>
      </c>
      <c r="J41" s="76" t="str">
        <f t="shared" si="12"/>
        <v>satra0215</v>
      </c>
      <c r="K41" s="76" t="str">
        <f t="shared" si="0"/>
        <v>Hàng trả - phiếu I-02255152 - satra0215</v>
      </c>
      <c r="L41" s="114">
        <f t="shared" si="13"/>
        <v>45857</v>
      </c>
      <c r="M41" s="76" t="s">
        <v>213</v>
      </c>
      <c r="N41" s="76">
        <f>+VLOOKUP(B41,'TONG HOP'!$B$18:$J$24,9,0)</f>
        <v>50182</v>
      </c>
    </row>
    <row r="42" spans="1:14" ht="30" customHeight="1" x14ac:dyDescent="0.25">
      <c r="A42" s="40"/>
      <c r="B42" s="42" t="s">
        <v>89</v>
      </c>
      <c r="C42" s="41"/>
      <c r="D42" s="41"/>
      <c r="E42" s="40"/>
      <c r="F42" s="40"/>
      <c r="G42" s="79" t="s">
        <v>90</v>
      </c>
      <c r="I42" s="76" t="str">
        <f>+G42</f>
        <v>I-02254522</v>
      </c>
      <c r="J42" s="76" t="s">
        <v>176</v>
      </c>
      <c r="K42" s="76" t="str">
        <f t="shared" si="0"/>
        <v>Hàng trả - phiếu I-02254522 - satra0199</v>
      </c>
      <c r="L42" s="114">
        <v>45856</v>
      </c>
    </row>
    <row r="43" spans="1:14" ht="30" customHeight="1" x14ac:dyDescent="0.25">
      <c r="A43" s="40">
        <v>1</v>
      </c>
      <c r="B43" s="43" t="s">
        <v>59</v>
      </c>
      <c r="C43" s="41">
        <v>8938529045627</v>
      </c>
      <c r="D43" s="41">
        <v>236665</v>
      </c>
      <c r="E43" s="40" t="s">
        <v>64</v>
      </c>
      <c r="F43" s="40">
        <v>3</v>
      </c>
      <c r="G43" s="80"/>
      <c r="I43" s="76" t="str">
        <f t="shared" ref="I43:I47" si="14">+I42</f>
        <v>I-02254522</v>
      </c>
      <c r="J43" s="76" t="str">
        <f t="shared" ref="J43:J44" si="15">+J42</f>
        <v>satra0199</v>
      </c>
      <c r="K43" s="76" t="str">
        <f t="shared" si="0"/>
        <v>Hàng trả - phiếu I-02254522 - satra0199</v>
      </c>
      <c r="L43" s="114">
        <f t="shared" ref="L43:L47" si="16">+L42</f>
        <v>45856</v>
      </c>
      <c r="M43" s="76" t="s">
        <v>215</v>
      </c>
      <c r="N43" s="76">
        <f>+VLOOKUP(B43,'TONG HOP'!$B$18:$J$24,9,0)</f>
        <v>55595</v>
      </c>
    </row>
    <row r="44" spans="1:14" ht="30" customHeight="1" x14ac:dyDescent="0.25">
      <c r="A44" s="40">
        <v>2</v>
      </c>
      <c r="B44" s="43" t="s">
        <v>62</v>
      </c>
      <c r="C44" s="31">
        <v>8938529045030</v>
      </c>
      <c r="D44" s="41">
        <v>261126</v>
      </c>
      <c r="E44" s="40" t="s">
        <v>64</v>
      </c>
      <c r="F44" s="40">
        <v>5</v>
      </c>
      <c r="G44" s="81"/>
      <c r="I44" s="76" t="str">
        <f t="shared" si="14"/>
        <v>I-02254522</v>
      </c>
      <c r="J44" s="76" t="str">
        <f t="shared" si="15"/>
        <v>satra0199</v>
      </c>
      <c r="K44" s="76" t="str">
        <f t="shared" si="0"/>
        <v>Hàng trả - phiếu I-02254522 - satra0199</v>
      </c>
      <c r="L44" s="114">
        <f t="shared" si="16"/>
        <v>45856</v>
      </c>
      <c r="M44" s="76" t="s">
        <v>213</v>
      </c>
      <c r="N44" s="76">
        <f>+VLOOKUP(B44,'TONG HOP'!$B$18:$J$24,9,0)</f>
        <v>50182</v>
      </c>
    </row>
    <row r="45" spans="1:14" ht="30" customHeight="1" x14ac:dyDescent="0.25">
      <c r="A45" s="40">
        <v>1</v>
      </c>
      <c r="B45" s="43" t="s">
        <v>59</v>
      </c>
      <c r="C45" s="31"/>
      <c r="D45" s="41">
        <v>236665</v>
      </c>
      <c r="E45" s="40" t="s">
        <v>64</v>
      </c>
      <c r="F45" s="40">
        <v>4</v>
      </c>
      <c r="G45" s="78"/>
      <c r="I45" s="76" t="str">
        <f t="shared" si="14"/>
        <v>I-02254522</v>
      </c>
      <c r="J45" s="76" t="s">
        <v>176</v>
      </c>
      <c r="K45" s="76" t="str">
        <f t="shared" si="0"/>
        <v>Hàng trả - phiếu I-02254522 - satra0199</v>
      </c>
      <c r="L45" s="114">
        <f t="shared" si="16"/>
        <v>45856</v>
      </c>
      <c r="M45" s="76" t="s">
        <v>215</v>
      </c>
      <c r="N45" s="76">
        <f>+VLOOKUP(B45,'TONG HOP'!$B$18:$J$24,9,0)</f>
        <v>55595</v>
      </c>
    </row>
    <row r="46" spans="1:14" ht="30" customHeight="1" x14ac:dyDescent="0.25">
      <c r="A46" s="40">
        <v>1</v>
      </c>
      <c r="B46" s="43" t="s">
        <v>59</v>
      </c>
      <c r="C46" s="31"/>
      <c r="D46" s="41">
        <v>236665</v>
      </c>
      <c r="E46" s="40" t="s">
        <v>64</v>
      </c>
      <c r="F46" s="40">
        <v>2</v>
      </c>
      <c r="G46" s="82"/>
      <c r="I46" s="76" t="str">
        <f t="shared" si="14"/>
        <v>I-02254522</v>
      </c>
      <c r="J46" s="76" t="s">
        <v>176</v>
      </c>
      <c r="K46" s="76" t="str">
        <f t="shared" si="0"/>
        <v>Hàng trả - phiếu I-02254522 - satra0199</v>
      </c>
      <c r="L46" s="114">
        <f t="shared" si="16"/>
        <v>45856</v>
      </c>
      <c r="M46" s="76" t="s">
        <v>215</v>
      </c>
      <c r="N46" s="76">
        <f>+VLOOKUP(B46,'TONG HOP'!$B$18:$J$24,9,0)</f>
        <v>55595</v>
      </c>
    </row>
    <row r="47" spans="1:14" ht="30" customHeight="1" x14ac:dyDescent="0.25">
      <c r="A47" s="40">
        <v>2</v>
      </c>
      <c r="B47" s="43" t="s">
        <v>60</v>
      </c>
      <c r="C47" s="31"/>
      <c r="D47" s="41">
        <v>203630</v>
      </c>
      <c r="E47" s="40" t="s">
        <v>64</v>
      </c>
      <c r="F47" s="40">
        <v>1</v>
      </c>
      <c r="G47" s="82"/>
      <c r="I47" s="76" t="str">
        <f t="shared" si="14"/>
        <v>I-02254522</v>
      </c>
      <c r="J47" s="76" t="str">
        <f>+J46</f>
        <v>satra0199</v>
      </c>
      <c r="K47" s="76" t="str">
        <f t="shared" si="0"/>
        <v>Hàng trả - phiếu I-02254522 - satra0199</v>
      </c>
      <c r="L47" s="114">
        <f t="shared" si="16"/>
        <v>45856</v>
      </c>
      <c r="M47" s="76" t="s">
        <v>210</v>
      </c>
      <c r="N47" s="76">
        <f>+VLOOKUP(B47,'TONG HOP'!$B$18:$J$24,9,0)</f>
        <v>73431</v>
      </c>
    </row>
    <row r="48" spans="1:14" ht="30" customHeight="1" x14ac:dyDescent="0.25">
      <c r="A48" s="40"/>
      <c r="B48" s="42" t="s">
        <v>91</v>
      </c>
      <c r="C48" s="41"/>
      <c r="D48" s="41"/>
      <c r="E48" s="40"/>
      <c r="F48" s="40"/>
      <c r="G48" s="79" t="s">
        <v>92</v>
      </c>
      <c r="I48" s="76" t="str">
        <f>+G48</f>
        <v>I-02260667</v>
      </c>
      <c r="J48" s="76" t="s">
        <v>177</v>
      </c>
      <c r="K48" s="76" t="str">
        <f t="shared" si="0"/>
        <v>Hàng trả - phiếu I-02260667 - satra0001</v>
      </c>
      <c r="L48" s="114">
        <v>45864</v>
      </c>
    </row>
    <row r="49" spans="1:14" ht="30" customHeight="1" x14ac:dyDescent="0.25">
      <c r="A49" s="40">
        <v>1</v>
      </c>
      <c r="B49" s="43" t="s">
        <v>61</v>
      </c>
      <c r="C49" s="41"/>
      <c r="D49" s="41">
        <v>203632</v>
      </c>
      <c r="E49" s="40" t="s">
        <v>64</v>
      </c>
      <c r="F49" s="40">
        <v>2</v>
      </c>
      <c r="G49" s="81"/>
      <c r="I49" s="76" t="str">
        <f t="shared" ref="I49:I51" si="17">+I48</f>
        <v>I-02260667</v>
      </c>
      <c r="J49" s="76" t="str">
        <f>+J48</f>
        <v>satra0001</v>
      </c>
      <c r="K49" s="76" t="str">
        <f t="shared" si="0"/>
        <v>Hàng trả - phiếu I-02260667 - satra0001</v>
      </c>
      <c r="L49" s="114">
        <f t="shared" ref="L49:L51" si="18">+L48</f>
        <v>45864</v>
      </c>
      <c r="M49" s="76" t="s">
        <v>212</v>
      </c>
      <c r="N49" s="76">
        <f>+VLOOKUP(B49,'TONG HOP'!$B$18:$J$24,9,0)</f>
        <v>111058</v>
      </c>
    </row>
    <row r="50" spans="1:14" ht="30" customHeight="1" x14ac:dyDescent="0.25">
      <c r="A50" s="40">
        <v>1</v>
      </c>
      <c r="B50" s="43" t="s">
        <v>59</v>
      </c>
      <c r="C50" s="41"/>
      <c r="D50" s="41">
        <v>236665</v>
      </c>
      <c r="E50" s="40" t="s">
        <v>64</v>
      </c>
      <c r="F50" s="40">
        <v>3</v>
      </c>
      <c r="G50" s="79"/>
      <c r="I50" s="76" t="str">
        <f t="shared" si="17"/>
        <v>I-02260667</v>
      </c>
      <c r="J50" s="76" t="s">
        <v>177</v>
      </c>
      <c r="K50" s="76" t="str">
        <f t="shared" si="0"/>
        <v>Hàng trả - phiếu I-02260667 - satra0001</v>
      </c>
      <c r="L50" s="114">
        <f t="shared" si="18"/>
        <v>45864</v>
      </c>
      <c r="M50" s="76" t="s">
        <v>215</v>
      </c>
      <c r="N50" s="76">
        <f>+VLOOKUP(B50,'TONG HOP'!$B$18:$J$24,9,0)</f>
        <v>55595</v>
      </c>
    </row>
    <row r="51" spans="1:14" ht="30" customHeight="1" x14ac:dyDescent="0.25">
      <c r="A51" s="40">
        <v>2</v>
      </c>
      <c r="B51" s="43" t="s">
        <v>62</v>
      </c>
      <c r="C51" s="41"/>
      <c r="D51" s="41">
        <v>261126</v>
      </c>
      <c r="E51" s="40" t="s">
        <v>64</v>
      </c>
      <c r="F51" s="40">
        <v>1</v>
      </c>
      <c r="G51" s="81"/>
      <c r="I51" s="76" t="str">
        <f t="shared" si="17"/>
        <v>I-02260667</v>
      </c>
      <c r="J51" s="76" t="str">
        <f>+J50</f>
        <v>satra0001</v>
      </c>
      <c r="K51" s="76" t="str">
        <f t="shared" si="0"/>
        <v>Hàng trả - phiếu I-02260667 - satra0001</v>
      </c>
      <c r="L51" s="114">
        <f t="shared" si="18"/>
        <v>45864</v>
      </c>
      <c r="M51" s="76" t="s">
        <v>213</v>
      </c>
      <c r="N51" s="76">
        <f>+VLOOKUP(B51,'TONG HOP'!$B$18:$J$24,9,0)</f>
        <v>50182</v>
      </c>
    </row>
    <row r="52" spans="1:14" ht="30" customHeight="1" x14ac:dyDescent="0.25">
      <c r="A52" s="40"/>
      <c r="B52" s="42" t="s">
        <v>93</v>
      </c>
      <c r="C52" s="31"/>
      <c r="D52" s="41"/>
      <c r="E52" s="40"/>
      <c r="F52" s="40"/>
      <c r="G52" s="79" t="s">
        <v>94</v>
      </c>
      <c r="I52" s="76" t="str">
        <f>+G52</f>
        <v>I-02258323</v>
      </c>
      <c r="J52" s="76" t="s">
        <v>178</v>
      </c>
      <c r="K52" s="76" t="str">
        <f t="shared" si="0"/>
        <v>Hàng trả - phiếu I-02258323 - satra0006</v>
      </c>
      <c r="L52" s="114">
        <v>45861</v>
      </c>
    </row>
    <row r="53" spans="1:14" ht="30" customHeight="1" x14ac:dyDescent="0.25">
      <c r="A53" s="40">
        <v>1</v>
      </c>
      <c r="B53" s="43" t="s">
        <v>61</v>
      </c>
      <c r="C53" s="41">
        <v>8938508668212</v>
      </c>
      <c r="D53" s="41">
        <v>203632</v>
      </c>
      <c r="E53" s="40" t="s">
        <v>64</v>
      </c>
      <c r="F53" s="40">
        <v>2</v>
      </c>
      <c r="G53" s="81"/>
      <c r="I53" s="76" t="str">
        <f>+I52</f>
        <v>I-02258323</v>
      </c>
      <c r="J53" s="76" t="str">
        <f>+J52</f>
        <v>satra0006</v>
      </c>
      <c r="K53" s="76" t="str">
        <f t="shared" si="0"/>
        <v>Hàng trả - phiếu I-02258323 - satra0006</v>
      </c>
      <c r="L53" s="114">
        <f>+L52</f>
        <v>45861</v>
      </c>
      <c r="M53" s="76" t="s">
        <v>212</v>
      </c>
      <c r="N53" s="76">
        <f>+VLOOKUP(B53,'TONG HOP'!$B$18:$J$24,9,0)</f>
        <v>111058</v>
      </c>
    </row>
    <row r="54" spans="1:14" ht="30" customHeight="1" x14ac:dyDescent="0.25">
      <c r="A54" s="40"/>
      <c r="B54" s="42" t="s">
        <v>95</v>
      </c>
      <c r="C54" s="31"/>
      <c r="D54" s="41"/>
      <c r="E54" s="40"/>
      <c r="F54" s="40"/>
      <c r="G54" s="79" t="s">
        <v>96</v>
      </c>
      <c r="I54" s="76" t="str">
        <f>+G54</f>
        <v>I-02260499</v>
      </c>
      <c r="J54" s="76" t="s">
        <v>179</v>
      </c>
      <c r="K54" s="76" t="str">
        <f t="shared" si="0"/>
        <v>Hàng trả - phiếu I-02260499 - satra0047</v>
      </c>
      <c r="L54" s="114">
        <v>45863</v>
      </c>
    </row>
    <row r="55" spans="1:14" ht="30" customHeight="1" x14ac:dyDescent="0.25">
      <c r="A55" s="26">
        <v>1</v>
      </c>
      <c r="B55" s="43" t="s">
        <v>61</v>
      </c>
      <c r="C55" s="31">
        <v>8938529045924</v>
      </c>
      <c r="D55" s="26">
        <v>203632</v>
      </c>
      <c r="E55" s="26" t="s">
        <v>64</v>
      </c>
      <c r="F55" s="26">
        <v>4</v>
      </c>
      <c r="G55" s="80"/>
      <c r="I55" s="76" t="str">
        <f t="shared" ref="I55:I58" si="19">+I54</f>
        <v>I-02260499</v>
      </c>
      <c r="J55" s="76" t="str">
        <f t="shared" ref="J55:J58" si="20">+J54</f>
        <v>satra0047</v>
      </c>
      <c r="K55" s="76" t="str">
        <f t="shared" si="0"/>
        <v>Hàng trả - phiếu I-02260499 - satra0047</v>
      </c>
      <c r="L55" s="114">
        <f t="shared" ref="L55:L58" si="21">+L54</f>
        <v>45863</v>
      </c>
      <c r="M55" s="76" t="s">
        <v>212</v>
      </c>
      <c r="N55" s="76">
        <f>+VLOOKUP(B55,'TONG HOP'!$B$18:$J$24,9,0)</f>
        <v>111058</v>
      </c>
    </row>
    <row r="56" spans="1:14" ht="30" customHeight="1" x14ac:dyDescent="0.25">
      <c r="A56" s="26">
        <v>2</v>
      </c>
      <c r="B56" s="43" t="s">
        <v>62</v>
      </c>
      <c r="C56" s="31">
        <v>8938529045030</v>
      </c>
      <c r="D56" s="26">
        <v>261126</v>
      </c>
      <c r="E56" s="26" t="s">
        <v>64</v>
      </c>
      <c r="F56" s="26">
        <v>1</v>
      </c>
      <c r="G56" s="80"/>
      <c r="I56" s="76" t="str">
        <f t="shared" si="19"/>
        <v>I-02260499</v>
      </c>
      <c r="J56" s="76" t="str">
        <f t="shared" si="20"/>
        <v>satra0047</v>
      </c>
      <c r="K56" s="76" t="str">
        <f t="shared" si="0"/>
        <v>Hàng trả - phiếu I-02260499 - satra0047</v>
      </c>
      <c r="L56" s="114">
        <f t="shared" si="21"/>
        <v>45863</v>
      </c>
      <c r="M56" s="76" t="s">
        <v>213</v>
      </c>
      <c r="N56" s="76">
        <f>+VLOOKUP(B56,'TONG HOP'!$B$18:$J$24,9,0)</f>
        <v>50182</v>
      </c>
    </row>
    <row r="57" spans="1:14" ht="30" customHeight="1" x14ac:dyDescent="0.25">
      <c r="A57" s="26">
        <v>3</v>
      </c>
      <c r="B57" s="43" t="s">
        <v>59</v>
      </c>
      <c r="C57" s="41">
        <v>8938529045627</v>
      </c>
      <c r="D57" s="26">
        <v>236665</v>
      </c>
      <c r="E57" s="26" t="s">
        <v>64</v>
      </c>
      <c r="F57" s="26">
        <v>1</v>
      </c>
      <c r="G57" s="80"/>
      <c r="I57" s="76" t="str">
        <f t="shared" si="19"/>
        <v>I-02260499</v>
      </c>
      <c r="J57" s="76" t="str">
        <f t="shared" si="20"/>
        <v>satra0047</v>
      </c>
      <c r="K57" s="76" t="str">
        <f t="shared" si="0"/>
        <v>Hàng trả - phiếu I-02260499 - satra0047</v>
      </c>
      <c r="L57" s="114">
        <f t="shared" si="21"/>
        <v>45863</v>
      </c>
      <c r="M57" s="76" t="s">
        <v>215</v>
      </c>
      <c r="N57" s="76">
        <f>+VLOOKUP(B57,'TONG HOP'!$B$18:$J$24,9,0)</f>
        <v>55595</v>
      </c>
    </row>
    <row r="58" spans="1:14" ht="30" customHeight="1" x14ac:dyDescent="0.25">
      <c r="A58" s="26">
        <v>4</v>
      </c>
      <c r="B58" s="43" t="s">
        <v>60</v>
      </c>
      <c r="C58" s="31">
        <v>8938529045856</v>
      </c>
      <c r="D58" s="26">
        <v>203630</v>
      </c>
      <c r="E58" s="26" t="s">
        <v>64</v>
      </c>
      <c r="F58" s="26">
        <v>3</v>
      </c>
      <c r="G58" s="81"/>
      <c r="I58" s="76" t="str">
        <f t="shared" si="19"/>
        <v>I-02260499</v>
      </c>
      <c r="J58" s="76" t="str">
        <f t="shared" si="20"/>
        <v>satra0047</v>
      </c>
      <c r="K58" s="76" t="str">
        <f t="shared" si="0"/>
        <v>Hàng trả - phiếu I-02260499 - satra0047</v>
      </c>
      <c r="L58" s="114">
        <f t="shared" si="21"/>
        <v>45863</v>
      </c>
      <c r="M58" s="76" t="s">
        <v>210</v>
      </c>
      <c r="N58" s="76">
        <f>+VLOOKUP(B58,'TONG HOP'!$B$18:$J$24,9,0)</f>
        <v>73431</v>
      </c>
    </row>
    <row r="59" spans="1:14" ht="30" customHeight="1" x14ac:dyDescent="0.25">
      <c r="A59" s="26"/>
      <c r="B59" s="42" t="s">
        <v>99</v>
      </c>
      <c r="C59" s="31"/>
      <c r="D59" s="26"/>
      <c r="E59" s="26"/>
      <c r="F59" s="26"/>
      <c r="G59" s="83" t="s">
        <v>100</v>
      </c>
      <c r="I59" s="76" t="str">
        <f>+G59</f>
        <v>I-02263814</v>
      </c>
      <c r="J59" s="76" t="s">
        <v>181</v>
      </c>
      <c r="K59" s="76" t="str">
        <f t="shared" si="0"/>
        <v>Hàng trả - phiếu I-02263814 - satra0133</v>
      </c>
      <c r="L59" s="114">
        <v>45868</v>
      </c>
    </row>
    <row r="60" spans="1:14" ht="30" customHeight="1" x14ac:dyDescent="0.25">
      <c r="A60" s="26">
        <v>1</v>
      </c>
      <c r="B60" s="43" t="s">
        <v>61</v>
      </c>
      <c r="C60" s="41"/>
      <c r="D60" s="26">
        <v>203632</v>
      </c>
      <c r="E60" s="26" t="s">
        <v>64</v>
      </c>
      <c r="F60" s="26">
        <v>3</v>
      </c>
      <c r="G60" s="84"/>
      <c r="I60" s="76" t="str">
        <f t="shared" ref="I60:I61" si="22">+I59</f>
        <v>I-02263814</v>
      </c>
      <c r="J60" s="76" t="str">
        <f t="shared" ref="J60:J61" si="23">+J59</f>
        <v>satra0133</v>
      </c>
      <c r="K60" s="76" t="str">
        <f t="shared" si="0"/>
        <v>Hàng trả - phiếu I-02263814 - satra0133</v>
      </c>
      <c r="L60" s="114">
        <f t="shared" ref="L60:L61" si="24">+L59</f>
        <v>45868</v>
      </c>
      <c r="M60" s="76" t="s">
        <v>212</v>
      </c>
      <c r="N60" s="76">
        <f>+VLOOKUP(B60,'TONG HOP'!$B$18:$J$24,9,0)</f>
        <v>111058</v>
      </c>
    </row>
    <row r="61" spans="1:14" ht="30" customHeight="1" x14ac:dyDescent="0.25">
      <c r="A61" s="26">
        <v>2</v>
      </c>
      <c r="B61" s="43" t="s">
        <v>59</v>
      </c>
      <c r="C61" s="31"/>
      <c r="D61" s="26">
        <v>236665</v>
      </c>
      <c r="E61" s="26" t="s">
        <v>64</v>
      </c>
      <c r="F61" s="26">
        <v>3</v>
      </c>
      <c r="G61" s="85"/>
      <c r="I61" s="76" t="str">
        <f t="shared" si="22"/>
        <v>I-02263814</v>
      </c>
      <c r="J61" s="76" t="str">
        <f t="shared" si="23"/>
        <v>satra0133</v>
      </c>
      <c r="K61" s="76" t="str">
        <f t="shared" si="0"/>
        <v>Hàng trả - phiếu I-02263814 - satra0133</v>
      </c>
      <c r="L61" s="114">
        <f t="shared" si="24"/>
        <v>45868</v>
      </c>
      <c r="M61" s="76" t="s">
        <v>215</v>
      </c>
      <c r="N61" s="76">
        <f>+VLOOKUP(B61,'TONG HOP'!$B$18:$J$24,9,0)</f>
        <v>55595</v>
      </c>
    </row>
    <row r="62" spans="1:14" ht="30" customHeight="1" x14ac:dyDescent="0.25">
      <c r="A62" s="26"/>
      <c r="B62" s="42" t="s">
        <v>101</v>
      </c>
      <c r="C62" s="41"/>
      <c r="D62" s="26"/>
      <c r="E62" s="26"/>
      <c r="F62" s="26"/>
      <c r="G62" s="83" t="s">
        <v>102</v>
      </c>
      <c r="I62" s="76" t="str">
        <f>+G62</f>
        <v>I-02263658</v>
      </c>
      <c r="J62" s="76" t="s">
        <v>182</v>
      </c>
      <c r="K62" s="76" t="str">
        <f t="shared" si="0"/>
        <v>Hàng trả - phiếu I-02263658 - satra0073</v>
      </c>
      <c r="L62" s="114">
        <v>45868</v>
      </c>
    </row>
    <row r="63" spans="1:14" ht="30" customHeight="1" x14ac:dyDescent="0.25">
      <c r="A63" s="26">
        <v>1</v>
      </c>
      <c r="B63" s="43" t="s">
        <v>61</v>
      </c>
      <c r="C63" s="41"/>
      <c r="D63" s="26">
        <v>203632</v>
      </c>
      <c r="E63" s="26" t="s">
        <v>64</v>
      </c>
      <c r="F63" s="26">
        <v>1</v>
      </c>
      <c r="G63" s="84"/>
      <c r="I63" s="76" t="str">
        <f t="shared" ref="I63:I66" si="25">+I62</f>
        <v>I-02263658</v>
      </c>
      <c r="J63" s="76" t="str">
        <f t="shared" ref="J63:J66" si="26">+J62</f>
        <v>satra0073</v>
      </c>
      <c r="K63" s="76" t="str">
        <f t="shared" si="0"/>
        <v>Hàng trả - phiếu I-02263658 - satra0073</v>
      </c>
      <c r="L63" s="114">
        <f t="shared" ref="L63:L66" si="27">+L62</f>
        <v>45868</v>
      </c>
      <c r="M63" s="76" t="s">
        <v>212</v>
      </c>
      <c r="N63" s="76">
        <f>+VLOOKUP(B63,'TONG HOP'!$B$18:$J$24,9,0)</f>
        <v>111058</v>
      </c>
    </row>
    <row r="64" spans="1:14" ht="30" customHeight="1" x14ac:dyDescent="0.25">
      <c r="A64" s="26">
        <v>2</v>
      </c>
      <c r="B64" s="43" t="s">
        <v>63</v>
      </c>
      <c r="C64" s="31"/>
      <c r="D64" s="26">
        <v>203631</v>
      </c>
      <c r="E64" s="26" t="s">
        <v>64</v>
      </c>
      <c r="F64" s="26">
        <v>3</v>
      </c>
      <c r="G64" s="84"/>
      <c r="I64" s="76" t="str">
        <f t="shared" si="25"/>
        <v>I-02263658</v>
      </c>
      <c r="J64" s="76" t="str">
        <f t="shared" si="26"/>
        <v>satra0073</v>
      </c>
      <c r="K64" s="76" t="str">
        <f t="shared" si="0"/>
        <v>Hàng trả - phiếu I-02263658 - satra0073</v>
      </c>
      <c r="L64" s="114">
        <f t="shared" si="27"/>
        <v>45868</v>
      </c>
      <c r="M64" s="76" t="s">
        <v>216</v>
      </c>
      <c r="N64" s="76">
        <f>+VLOOKUP(B64,'TONG HOP'!$B$18:$J$24,9,0)</f>
        <v>107205</v>
      </c>
    </row>
    <row r="65" spans="1:14" ht="30" customHeight="1" x14ac:dyDescent="0.25">
      <c r="A65" s="26">
        <v>3</v>
      </c>
      <c r="B65" s="43" t="s">
        <v>62</v>
      </c>
      <c r="C65" s="31"/>
      <c r="D65" s="26">
        <v>261126</v>
      </c>
      <c r="E65" s="26" t="s">
        <v>64</v>
      </c>
      <c r="F65" s="26">
        <v>2</v>
      </c>
      <c r="G65" s="84"/>
      <c r="I65" s="76" t="str">
        <f t="shared" si="25"/>
        <v>I-02263658</v>
      </c>
      <c r="J65" s="76" t="str">
        <f t="shared" si="26"/>
        <v>satra0073</v>
      </c>
      <c r="K65" s="76" t="str">
        <f t="shared" si="0"/>
        <v>Hàng trả - phiếu I-02263658 - satra0073</v>
      </c>
      <c r="L65" s="114">
        <f t="shared" si="27"/>
        <v>45868</v>
      </c>
      <c r="M65" s="76" t="s">
        <v>213</v>
      </c>
      <c r="N65" s="76">
        <f>+VLOOKUP(B65,'TONG HOP'!$B$18:$J$24,9,0)</f>
        <v>50182</v>
      </c>
    </row>
    <row r="66" spans="1:14" ht="30" customHeight="1" x14ac:dyDescent="0.25">
      <c r="A66" s="26">
        <v>4</v>
      </c>
      <c r="B66" s="43" t="s">
        <v>59</v>
      </c>
      <c r="C66" s="31"/>
      <c r="D66" s="26">
        <v>236665</v>
      </c>
      <c r="E66" s="26" t="s">
        <v>64</v>
      </c>
      <c r="F66" s="26">
        <v>4</v>
      </c>
      <c r="G66" s="85"/>
      <c r="I66" s="76" t="str">
        <f t="shared" si="25"/>
        <v>I-02263658</v>
      </c>
      <c r="J66" s="76" t="str">
        <f t="shared" si="26"/>
        <v>satra0073</v>
      </c>
      <c r="K66" s="76" t="str">
        <f t="shared" si="0"/>
        <v>Hàng trả - phiếu I-02263658 - satra0073</v>
      </c>
      <c r="L66" s="114">
        <f t="shared" si="27"/>
        <v>45868</v>
      </c>
      <c r="M66" s="76" t="s">
        <v>215</v>
      </c>
      <c r="N66" s="76">
        <f>+VLOOKUP(B66,'TONG HOP'!$B$18:$J$24,9,0)</f>
        <v>55595</v>
      </c>
    </row>
    <row r="67" spans="1:14" ht="30" customHeight="1" x14ac:dyDescent="0.25">
      <c r="A67" s="26"/>
      <c r="B67" s="42" t="s">
        <v>103</v>
      </c>
      <c r="C67" s="31"/>
      <c r="D67" s="26"/>
      <c r="E67" s="26"/>
      <c r="F67" s="26"/>
      <c r="G67" s="83" t="s">
        <v>104</v>
      </c>
      <c r="I67" s="76" t="str">
        <f>+G67</f>
        <v>I-02263760</v>
      </c>
      <c r="J67" s="76" t="s">
        <v>183</v>
      </c>
      <c r="K67" s="76" t="str">
        <f t="shared" si="0"/>
        <v>Hàng trả - phiếu I-02263760 - satra0071</v>
      </c>
      <c r="L67" s="114">
        <v>45868</v>
      </c>
    </row>
    <row r="68" spans="1:14" ht="30" customHeight="1" x14ac:dyDescent="0.25">
      <c r="A68" s="26">
        <v>1</v>
      </c>
      <c r="B68" s="43" t="s">
        <v>61</v>
      </c>
      <c r="C68" s="41"/>
      <c r="D68" s="26">
        <v>203632</v>
      </c>
      <c r="E68" s="26" t="s">
        <v>64</v>
      </c>
      <c r="F68" s="26">
        <v>2</v>
      </c>
      <c r="G68" s="84"/>
      <c r="I68" s="76" t="str">
        <f t="shared" ref="I68:I69" si="28">+I67</f>
        <v>I-02263760</v>
      </c>
      <c r="J68" s="76" t="str">
        <f t="shared" ref="J68:J69" si="29">+J67</f>
        <v>satra0071</v>
      </c>
      <c r="K68" s="76" t="str">
        <f t="shared" si="0"/>
        <v>Hàng trả - phiếu I-02263760 - satra0071</v>
      </c>
      <c r="L68" s="114">
        <f t="shared" ref="L68:L69" si="30">+L67</f>
        <v>45868</v>
      </c>
      <c r="M68" s="76" t="s">
        <v>212</v>
      </c>
      <c r="N68" s="76">
        <f>+VLOOKUP(B68,'TONG HOP'!$B$18:$J$24,9,0)</f>
        <v>111058</v>
      </c>
    </row>
    <row r="69" spans="1:14" ht="30" customHeight="1" x14ac:dyDescent="0.25">
      <c r="A69" s="26">
        <v>2</v>
      </c>
      <c r="B69" s="43" t="s">
        <v>67</v>
      </c>
      <c r="C69" s="31"/>
      <c r="D69" s="26">
        <v>261127</v>
      </c>
      <c r="E69" s="26" t="s">
        <v>64</v>
      </c>
      <c r="F69" s="26">
        <v>3</v>
      </c>
      <c r="G69" s="85"/>
      <c r="I69" s="76" t="str">
        <f t="shared" si="28"/>
        <v>I-02263760</v>
      </c>
      <c r="J69" s="76" t="str">
        <f t="shared" si="29"/>
        <v>satra0071</v>
      </c>
      <c r="K69" s="76" t="str">
        <f t="shared" si="0"/>
        <v>Hàng trả - phiếu I-02263760 - satra0071</v>
      </c>
      <c r="L69" s="114">
        <f t="shared" si="30"/>
        <v>45868</v>
      </c>
      <c r="M69" s="76" t="s">
        <v>214</v>
      </c>
      <c r="N69" s="76">
        <f>+VLOOKUP(B69,'TONG HOP'!$B$18:$J$24,9,0)</f>
        <v>46000</v>
      </c>
    </row>
    <row r="70" spans="1:14" ht="30" customHeight="1" x14ac:dyDescent="0.25">
      <c r="A70" s="26"/>
      <c r="B70" s="42" t="s">
        <v>105</v>
      </c>
      <c r="C70" s="31"/>
      <c r="D70" s="26"/>
      <c r="E70" s="26"/>
      <c r="F70" s="26"/>
      <c r="G70" s="86" t="s">
        <v>106</v>
      </c>
      <c r="I70" s="76" t="str">
        <f>+G70</f>
        <v>I-02266938</v>
      </c>
      <c r="J70" s="76" t="s">
        <v>184</v>
      </c>
      <c r="K70" s="76" t="str">
        <f t="shared" si="0"/>
        <v>Hàng trả - phiếu I-02266938 - satra0209</v>
      </c>
      <c r="L70" s="114">
        <v>45871</v>
      </c>
    </row>
    <row r="71" spans="1:14" ht="30" customHeight="1" x14ac:dyDescent="0.25">
      <c r="A71" s="26">
        <v>1</v>
      </c>
      <c r="B71" s="43" t="s">
        <v>61</v>
      </c>
      <c r="C71" s="31">
        <v>8938529045924</v>
      </c>
      <c r="D71" s="26">
        <v>203632</v>
      </c>
      <c r="E71" s="26" t="s">
        <v>64</v>
      </c>
      <c r="F71" s="26">
        <v>4</v>
      </c>
      <c r="G71" s="87"/>
      <c r="I71" s="76" t="str">
        <f>+I70</f>
        <v>I-02266938</v>
      </c>
      <c r="J71" s="76" t="str">
        <f>+J70</f>
        <v>satra0209</v>
      </c>
      <c r="K71" s="76" t="str">
        <f t="shared" si="0"/>
        <v>Hàng trả - phiếu I-02266938 - satra0209</v>
      </c>
      <c r="L71" s="114">
        <f>+L70</f>
        <v>45871</v>
      </c>
      <c r="M71" s="76" t="s">
        <v>212</v>
      </c>
      <c r="N71" s="76">
        <f>+VLOOKUP(B71,'TONG HOP'!$B$18:$J$24,9,0)</f>
        <v>111058</v>
      </c>
    </row>
    <row r="72" spans="1:14" ht="30" customHeight="1" x14ac:dyDescent="0.25">
      <c r="A72" s="26"/>
      <c r="B72" s="42" t="s">
        <v>107</v>
      </c>
      <c r="C72" s="31"/>
      <c r="D72" s="26"/>
      <c r="E72" s="26"/>
      <c r="F72" s="26"/>
      <c r="G72" s="86" t="s">
        <v>108</v>
      </c>
      <c r="I72" s="76" t="str">
        <f>+G72</f>
        <v>I-02267161</v>
      </c>
      <c r="J72" s="76" t="s">
        <v>185</v>
      </c>
      <c r="K72" s="76" t="str">
        <f t="shared" si="0"/>
        <v>Hàng trả - phiếu I-02267161 - satra0035</v>
      </c>
      <c r="L72" s="114">
        <v>45871</v>
      </c>
    </row>
    <row r="73" spans="1:14" ht="30" customHeight="1" x14ac:dyDescent="0.25">
      <c r="A73" s="26">
        <v>1</v>
      </c>
      <c r="B73" s="43" t="s">
        <v>60</v>
      </c>
      <c r="C73" s="41"/>
      <c r="D73" s="26">
        <v>203630</v>
      </c>
      <c r="E73" s="26" t="s">
        <v>64</v>
      </c>
      <c r="F73" s="26">
        <v>2</v>
      </c>
      <c r="G73" s="88"/>
      <c r="I73" s="76" t="str">
        <f t="shared" ref="I73:I76" si="31">+I72</f>
        <v>I-02267161</v>
      </c>
      <c r="J73" s="76" t="str">
        <f t="shared" ref="J73:J76" si="32">+J72</f>
        <v>satra0035</v>
      </c>
      <c r="K73" s="76" t="str">
        <f t="shared" si="0"/>
        <v>Hàng trả - phiếu I-02267161 - satra0035</v>
      </c>
      <c r="L73" s="114">
        <f t="shared" ref="L73:L76" si="33">+L72</f>
        <v>45871</v>
      </c>
      <c r="M73" s="76" t="s">
        <v>210</v>
      </c>
      <c r="N73" s="76">
        <f>+VLOOKUP(B73,'TONG HOP'!$B$18:$J$24,9,0)</f>
        <v>73431</v>
      </c>
    </row>
    <row r="74" spans="1:14" ht="30" customHeight="1" x14ac:dyDescent="0.25">
      <c r="A74" s="26">
        <v>2</v>
      </c>
      <c r="B74" s="43" t="s">
        <v>62</v>
      </c>
      <c r="C74" s="31"/>
      <c r="D74" s="26">
        <v>261126</v>
      </c>
      <c r="E74" s="26" t="s">
        <v>64</v>
      </c>
      <c r="F74" s="26">
        <v>2</v>
      </c>
      <c r="G74" s="88"/>
      <c r="I74" s="76" t="str">
        <f t="shared" si="31"/>
        <v>I-02267161</v>
      </c>
      <c r="J74" s="76" t="str">
        <f t="shared" si="32"/>
        <v>satra0035</v>
      </c>
      <c r="K74" s="76" t="str">
        <f t="shared" si="0"/>
        <v>Hàng trả - phiếu I-02267161 - satra0035</v>
      </c>
      <c r="L74" s="114">
        <f t="shared" si="33"/>
        <v>45871</v>
      </c>
      <c r="M74" s="76" t="s">
        <v>213</v>
      </c>
      <c r="N74" s="76">
        <f>+VLOOKUP(B74,'TONG HOP'!$B$18:$J$24,9,0)</f>
        <v>50182</v>
      </c>
    </row>
    <row r="75" spans="1:14" ht="30" customHeight="1" x14ac:dyDescent="0.25">
      <c r="A75" s="26">
        <v>3</v>
      </c>
      <c r="B75" s="43" t="s">
        <v>61</v>
      </c>
      <c r="C75" s="31"/>
      <c r="D75" s="26">
        <v>203632</v>
      </c>
      <c r="E75" s="26" t="s">
        <v>64</v>
      </c>
      <c r="F75" s="26">
        <v>3</v>
      </c>
      <c r="G75" s="88"/>
      <c r="I75" s="76" t="str">
        <f t="shared" si="31"/>
        <v>I-02267161</v>
      </c>
      <c r="J75" s="76" t="str">
        <f t="shared" si="32"/>
        <v>satra0035</v>
      </c>
      <c r="K75" s="76" t="str">
        <f t="shared" si="0"/>
        <v>Hàng trả - phiếu I-02267161 - satra0035</v>
      </c>
      <c r="L75" s="114">
        <f t="shared" si="33"/>
        <v>45871</v>
      </c>
      <c r="M75" s="76" t="s">
        <v>212</v>
      </c>
      <c r="N75" s="76">
        <f>+VLOOKUP(B75,'TONG HOP'!$B$18:$J$24,9,0)</f>
        <v>111058</v>
      </c>
    </row>
    <row r="76" spans="1:14" ht="30" customHeight="1" x14ac:dyDescent="0.25">
      <c r="A76" s="26">
        <v>4</v>
      </c>
      <c r="B76" s="43" t="s">
        <v>63</v>
      </c>
      <c r="C76" s="41"/>
      <c r="D76" s="26">
        <v>203631</v>
      </c>
      <c r="E76" s="26" t="s">
        <v>64</v>
      </c>
      <c r="F76" s="26">
        <v>2</v>
      </c>
      <c r="G76" s="87"/>
      <c r="I76" s="76" t="str">
        <f t="shared" si="31"/>
        <v>I-02267161</v>
      </c>
      <c r="J76" s="76" t="str">
        <f t="shared" si="32"/>
        <v>satra0035</v>
      </c>
      <c r="K76" s="76" t="str">
        <f t="shared" si="0"/>
        <v>Hàng trả - phiếu I-02267161 - satra0035</v>
      </c>
      <c r="L76" s="114">
        <f t="shared" si="33"/>
        <v>45871</v>
      </c>
      <c r="M76" s="76" t="s">
        <v>216</v>
      </c>
      <c r="N76" s="76">
        <f>+VLOOKUP(B76,'TONG HOP'!$B$18:$J$24,9,0)</f>
        <v>107205</v>
      </c>
    </row>
    <row r="77" spans="1:14" ht="30" customHeight="1" x14ac:dyDescent="0.25">
      <c r="A77" s="26"/>
      <c r="B77" s="64" t="s">
        <v>112</v>
      </c>
      <c r="C77" s="41"/>
      <c r="D77" s="26"/>
      <c r="E77" s="26"/>
      <c r="F77" s="26"/>
      <c r="G77" s="79" t="s">
        <v>113</v>
      </c>
      <c r="I77" s="76" t="str">
        <f>+G77</f>
        <v>I-02272238</v>
      </c>
      <c r="J77" s="76" t="s">
        <v>187</v>
      </c>
      <c r="K77" s="76" t="str">
        <f t="shared" si="0"/>
        <v>Hàng trả - phiếu I-02272238 - satra1226</v>
      </c>
      <c r="L77" s="114">
        <v>45876</v>
      </c>
    </row>
    <row r="78" spans="1:14" ht="30" customHeight="1" x14ac:dyDescent="0.25">
      <c r="A78" s="26">
        <v>1</v>
      </c>
      <c r="B78" s="43" t="s">
        <v>62</v>
      </c>
      <c r="C78" s="41">
        <v>8938529045030</v>
      </c>
      <c r="D78" s="26">
        <v>261126</v>
      </c>
      <c r="E78" s="26" t="s">
        <v>64</v>
      </c>
      <c r="F78" s="26">
        <v>3</v>
      </c>
      <c r="G78" s="80"/>
      <c r="I78" s="76" t="str">
        <f t="shared" ref="I78:I79" si="34">+I77</f>
        <v>I-02272238</v>
      </c>
      <c r="J78" s="76" t="str">
        <f t="shared" ref="J78:J79" si="35">+J77</f>
        <v>satra1226</v>
      </c>
      <c r="K78" s="76" t="str">
        <f t="shared" si="0"/>
        <v>Hàng trả - phiếu I-02272238 - satra1226</v>
      </c>
      <c r="L78" s="114">
        <f t="shared" ref="L78:L79" si="36">+L77</f>
        <v>45876</v>
      </c>
      <c r="M78" s="76" t="s">
        <v>213</v>
      </c>
      <c r="N78" s="76">
        <f>+VLOOKUP(B78,'TONG HOP'!$B$18:$J$24,9,0)</f>
        <v>50182</v>
      </c>
    </row>
    <row r="79" spans="1:14" ht="30" customHeight="1" x14ac:dyDescent="0.25">
      <c r="A79" s="26">
        <v>2</v>
      </c>
      <c r="B79" s="43" t="s">
        <v>60</v>
      </c>
      <c r="C79" s="41">
        <v>8938529045856</v>
      </c>
      <c r="D79" s="26">
        <v>203630</v>
      </c>
      <c r="E79" s="26" t="s">
        <v>64</v>
      </c>
      <c r="F79" s="26">
        <v>3</v>
      </c>
      <c r="G79" s="81"/>
      <c r="I79" s="76" t="str">
        <f t="shared" si="34"/>
        <v>I-02272238</v>
      </c>
      <c r="J79" s="76" t="str">
        <f t="shared" si="35"/>
        <v>satra1226</v>
      </c>
      <c r="K79" s="76" t="str">
        <f t="shared" si="0"/>
        <v>Hàng trả - phiếu I-02272238 - satra1226</v>
      </c>
      <c r="L79" s="114">
        <f t="shared" si="36"/>
        <v>45876</v>
      </c>
      <c r="M79" s="76" t="s">
        <v>210</v>
      </c>
      <c r="N79" s="76">
        <f>+VLOOKUP(B79,'TONG HOP'!$B$18:$J$24,9,0)</f>
        <v>73431</v>
      </c>
    </row>
    <row r="80" spans="1:14" ht="30" customHeight="1" x14ac:dyDescent="0.25">
      <c r="A80" s="26"/>
      <c r="B80" s="64" t="s">
        <v>116</v>
      </c>
      <c r="C80" s="41"/>
      <c r="D80" s="26"/>
      <c r="E80" s="26"/>
      <c r="F80" s="26"/>
      <c r="G80" s="79" t="s">
        <v>117</v>
      </c>
      <c r="I80" s="76" t="str">
        <f>+G80</f>
        <v>I-02273171</v>
      </c>
      <c r="J80" s="76" t="s">
        <v>189</v>
      </c>
      <c r="K80" s="76" t="str">
        <f t="shared" si="0"/>
        <v>Hàng trả - phiếu I-02273171 - satra0113</v>
      </c>
      <c r="L80" s="114">
        <v>45877</v>
      </c>
    </row>
    <row r="81" spans="1:14" ht="30" customHeight="1" x14ac:dyDescent="0.25">
      <c r="A81" s="26">
        <v>1</v>
      </c>
      <c r="B81" s="43" t="s">
        <v>61</v>
      </c>
      <c r="C81" s="41"/>
      <c r="D81" s="26">
        <v>203632</v>
      </c>
      <c r="E81" s="26" t="s">
        <v>64</v>
      </c>
      <c r="F81" s="26">
        <v>2</v>
      </c>
      <c r="G81" s="81"/>
      <c r="I81" s="76" t="str">
        <f>+I80</f>
        <v>I-02273171</v>
      </c>
      <c r="J81" s="76" t="str">
        <f>+J80</f>
        <v>satra0113</v>
      </c>
      <c r="K81" s="76" t="str">
        <f t="shared" si="0"/>
        <v>Hàng trả - phiếu I-02273171 - satra0113</v>
      </c>
      <c r="L81" s="114">
        <f>+L80</f>
        <v>45877</v>
      </c>
      <c r="M81" s="76" t="s">
        <v>212</v>
      </c>
      <c r="N81" s="76">
        <f>+VLOOKUP(B81,'TONG HOP'!$B$18:$J$24,9,0)</f>
        <v>111058</v>
      </c>
    </row>
    <row r="82" spans="1:14" ht="30" customHeight="1" x14ac:dyDescent="0.25">
      <c r="A82" s="26"/>
      <c r="B82" s="64" t="s">
        <v>118</v>
      </c>
      <c r="C82" s="41"/>
      <c r="D82" s="26"/>
      <c r="E82" s="26"/>
      <c r="F82" s="26"/>
      <c r="G82" s="79" t="s">
        <v>119</v>
      </c>
      <c r="I82" s="76" t="str">
        <f>+G82</f>
        <v>I-02274352</v>
      </c>
      <c r="J82" s="76" t="s">
        <v>190</v>
      </c>
      <c r="K82" s="76" t="str">
        <f t="shared" si="0"/>
        <v>Hàng trả - phiếu I-02274352 - satra0154</v>
      </c>
      <c r="L82" s="114">
        <v>45880</v>
      </c>
    </row>
    <row r="83" spans="1:14" ht="30" customHeight="1" x14ac:dyDescent="0.25">
      <c r="A83" s="26">
        <v>1</v>
      </c>
      <c r="B83" s="43" t="s">
        <v>61</v>
      </c>
      <c r="C83" s="41"/>
      <c r="D83" s="26">
        <v>203632</v>
      </c>
      <c r="E83" s="26" t="s">
        <v>64</v>
      </c>
      <c r="F83" s="26">
        <v>2</v>
      </c>
      <c r="G83" s="80"/>
      <c r="I83" s="76" t="str">
        <f t="shared" ref="I83:I84" si="37">+I82</f>
        <v>I-02274352</v>
      </c>
      <c r="J83" s="76" t="str">
        <f t="shared" ref="J83:J84" si="38">+J82</f>
        <v>satra0154</v>
      </c>
      <c r="K83" s="76" t="str">
        <f t="shared" si="0"/>
        <v>Hàng trả - phiếu I-02274352 - satra0154</v>
      </c>
      <c r="L83" s="114">
        <f t="shared" ref="L83:L84" si="39">+L82</f>
        <v>45880</v>
      </c>
      <c r="M83" s="76" t="s">
        <v>212</v>
      </c>
      <c r="N83" s="76">
        <f>+VLOOKUP(B83,'TONG HOP'!$B$18:$J$24,9,0)</f>
        <v>111058</v>
      </c>
    </row>
    <row r="84" spans="1:14" ht="30" customHeight="1" x14ac:dyDescent="0.25">
      <c r="A84" s="26">
        <v>2</v>
      </c>
      <c r="B84" s="43" t="s">
        <v>67</v>
      </c>
      <c r="C84" s="41"/>
      <c r="D84" s="26">
        <v>261127</v>
      </c>
      <c r="E84" s="26" t="s">
        <v>64</v>
      </c>
      <c r="F84" s="26">
        <v>1</v>
      </c>
      <c r="G84" s="81"/>
      <c r="I84" s="76" t="str">
        <f t="shared" si="37"/>
        <v>I-02274352</v>
      </c>
      <c r="J84" s="76" t="str">
        <f t="shared" si="38"/>
        <v>satra0154</v>
      </c>
      <c r="K84" s="76" t="str">
        <f t="shared" si="0"/>
        <v>Hàng trả - phiếu I-02274352 - satra0154</v>
      </c>
      <c r="L84" s="114">
        <f t="shared" si="39"/>
        <v>45880</v>
      </c>
      <c r="M84" s="76" t="s">
        <v>214</v>
      </c>
      <c r="N84" s="76">
        <f>+VLOOKUP(B84,'TONG HOP'!$B$18:$J$24,9,0)</f>
        <v>46000</v>
      </c>
    </row>
    <row r="85" spans="1:14" ht="30" customHeight="1" x14ac:dyDescent="0.25">
      <c r="A85" s="26"/>
      <c r="B85" s="64" t="s">
        <v>122</v>
      </c>
      <c r="C85" s="41"/>
      <c r="D85" s="26"/>
      <c r="E85" s="26"/>
      <c r="F85" s="26"/>
      <c r="G85" s="79" t="s">
        <v>123</v>
      </c>
      <c r="I85" s="76" t="str">
        <f>+G85</f>
        <v>I-02274775</v>
      </c>
      <c r="J85" s="76" t="s">
        <v>192</v>
      </c>
      <c r="K85" s="76" t="str">
        <f t="shared" ref="K85:K136" si="40">+"Hàng trả - phiếu "&amp;I85&amp;" - "&amp;J85</f>
        <v>Hàng trả - phiếu I-02274775 - satra0122</v>
      </c>
      <c r="L85" s="114">
        <v>45880</v>
      </c>
    </row>
    <row r="86" spans="1:14" ht="30" customHeight="1" x14ac:dyDescent="0.25">
      <c r="A86" s="26">
        <v>1</v>
      </c>
      <c r="B86" s="43" t="s">
        <v>61</v>
      </c>
      <c r="C86" s="41">
        <v>8938529045924</v>
      </c>
      <c r="D86" s="26">
        <v>203632</v>
      </c>
      <c r="E86" s="26" t="s">
        <v>64</v>
      </c>
      <c r="F86" s="26">
        <v>2</v>
      </c>
      <c r="G86" s="80"/>
      <c r="I86" s="76" t="str">
        <f t="shared" ref="I86:I88" si="41">+I85</f>
        <v>I-02274775</v>
      </c>
      <c r="J86" s="76" t="str">
        <f t="shared" ref="J86:J88" si="42">+J85</f>
        <v>satra0122</v>
      </c>
      <c r="K86" s="76" t="str">
        <f t="shared" si="40"/>
        <v>Hàng trả - phiếu I-02274775 - satra0122</v>
      </c>
      <c r="L86" s="114">
        <f t="shared" ref="L86:L88" si="43">+L85</f>
        <v>45880</v>
      </c>
      <c r="M86" s="76" t="s">
        <v>212</v>
      </c>
      <c r="N86" s="76">
        <f>+VLOOKUP(B86,'TONG HOP'!$B$18:$J$24,9,0)</f>
        <v>111058</v>
      </c>
    </row>
    <row r="87" spans="1:14" ht="30" customHeight="1" x14ac:dyDescent="0.25">
      <c r="A87" s="26">
        <v>2</v>
      </c>
      <c r="B87" s="43" t="s">
        <v>60</v>
      </c>
      <c r="C87" s="41">
        <v>8938529045856</v>
      </c>
      <c r="D87" s="26">
        <v>203630</v>
      </c>
      <c r="E87" s="26" t="s">
        <v>64</v>
      </c>
      <c r="F87" s="26">
        <v>2</v>
      </c>
      <c r="G87" s="80"/>
      <c r="I87" s="76" t="str">
        <f t="shared" si="41"/>
        <v>I-02274775</v>
      </c>
      <c r="J87" s="76" t="str">
        <f t="shared" si="42"/>
        <v>satra0122</v>
      </c>
      <c r="K87" s="76" t="str">
        <f t="shared" si="40"/>
        <v>Hàng trả - phiếu I-02274775 - satra0122</v>
      </c>
      <c r="L87" s="114">
        <f t="shared" si="43"/>
        <v>45880</v>
      </c>
      <c r="M87" s="76" t="s">
        <v>210</v>
      </c>
      <c r="N87" s="76">
        <f>+VLOOKUP(B87,'TONG HOP'!$B$18:$J$24,9,0)</f>
        <v>73431</v>
      </c>
    </row>
    <row r="88" spans="1:14" ht="30" customHeight="1" x14ac:dyDescent="0.25">
      <c r="A88" s="26">
        <v>3</v>
      </c>
      <c r="B88" s="43" t="s">
        <v>59</v>
      </c>
      <c r="C88" s="41">
        <v>8938529045627</v>
      </c>
      <c r="D88" s="26">
        <v>236665</v>
      </c>
      <c r="E88" s="26" t="s">
        <v>64</v>
      </c>
      <c r="F88" s="26">
        <v>1</v>
      </c>
      <c r="G88" s="81"/>
      <c r="I88" s="76" t="str">
        <f t="shared" si="41"/>
        <v>I-02274775</v>
      </c>
      <c r="J88" s="76" t="str">
        <f t="shared" si="42"/>
        <v>satra0122</v>
      </c>
      <c r="K88" s="76" t="str">
        <f t="shared" si="40"/>
        <v>Hàng trả - phiếu I-02274775 - satra0122</v>
      </c>
      <c r="L88" s="114">
        <f t="shared" si="43"/>
        <v>45880</v>
      </c>
      <c r="M88" s="76" t="s">
        <v>215</v>
      </c>
      <c r="N88" s="76">
        <f>+VLOOKUP(B88,'TONG HOP'!$B$18:$J$24,9,0)</f>
        <v>55595</v>
      </c>
    </row>
    <row r="89" spans="1:14" ht="30" customHeight="1" x14ac:dyDescent="0.25">
      <c r="A89" s="26"/>
      <c r="B89" s="64" t="s">
        <v>126</v>
      </c>
      <c r="C89" s="41"/>
      <c r="D89" s="26"/>
      <c r="E89" s="26"/>
      <c r="F89" s="26"/>
      <c r="G89" s="79" t="s">
        <v>127</v>
      </c>
      <c r="I89" s="76" t="str">
        <f>+G89</f>
        <v>I-02275906</v>
      </c>
      <c r="J89" s="76" t="s">
        <v>193</v>
      </c>
      <c r="K89" s="76" t="str">
        <f t="shared" si="40"/>
        <v>Hàng trả - phiếu I-02275906 - satra0147</v>
      </c>
      <c r="L89" s="114">
        <v>45881</v>
      </c>
    </row>
    <row r="90" spans="1:14" ht="30" customHeight="1" x14ac:dyDescent="0.25">
      <c r="A90" s="26">
        <v>1</v>
      </c>
      <c r="B90" s="43" t="s">
        <v>61</v>
      </c>
      <c r="C90" s="41">
        <v>8938529045924</v>
      </c>
      <c r="D90" s="26">
        <v>203632</v>
      </c>
      <c r="E90" s="26" t="s">
        <v>64</v>
      </c>
      <c r="F90" s="26">
        <v>2</v>
      </c>
      <c r="G90" s="80"/>
      <c r="I90" s="76" t="str">
        <f t="shared" ref="I90:I91" si="44">+I89</f>
        <v>I-02275906</v>
      </c>
      <c r="J90" s="76" t="str">
        <f t="shared" ref="J90:J91" si="45">+J89</f>
        <v>satra0147</v>
      </c>
      <c r="K90" s="76" t="str">
        <f t="shared" si="40"/>
        <v>Hàng trả - phiếu I-02275906 - satra0147</v>
      </c>
      <c r="L90" s="114">
        <f t="shared" ref="L90:L91" si="46">+L89</f>
        <v>45881</v>
      </c>
      <c r="M90" s="76" t="s">
        <v>212</v>
      </c>
      <c r="N90" s="76">
        <f>+VLOOKUP(B90,'TONG HOP'!$B$18:$J$24,9,0)</f>
        <v>111058</v>
      </c>
    </row>
    <row r="91" spans="1:14" ht="30" customHeight="1" x14ac:dyDescent="0.25">
      <c r="A91" s="26">
        <v>2</v>
      </c>
      <c r="B91" s="43" t="s">
        <v>59</v>
      </c>
      <c r="C91" s="41">
        <v>8938529045627</v>
      </c>
      <c r="D91" s="26">
        <v>236665</v>
      </c>
      <c r="E91" s="26" t="s">
        <v>64</v>
      </c>
      <c r="F91" s="26">
        <v>1</v>
      </c>
      <c r="G91" s="81"/>
      <c r="I91" s="76" t="str">
        <f t="shared" si="44"/>
        <v>I-02275906</v>
      </c>
      <c r="J91" s="76" t="str">
        <f t="shared" si="45"/>
        <v>satra0147</v>
      </c>
      <c r="K91" s="76" t="str">
        <f t="shared" si="40"/>
        <v>Hàng trả - phiếu I-02275906 - satra0147</v>
      </c>
      <c r="L91" s="114">
        <f t="shared" si="46"/>
        <v>45881</v>
      </c>
      <c r="M91" s="76" t="s">
        <v>215</v>
      </c>
      <c r="N91" s="76">
        <f>+VLOOKUP(B91,'TONG HOP'!$B$18:$J$24,9,0)</f>
        <v>55595</v>
      </c>
    </row>
    <row r="92" spans="1:14" ht="30" customHeight="1" x14ac:dyDescent="0.25">
      <c r="A92" s="26"/>
      <c r="B92" s="64" t="s">
        <v>130</v>
      </c>
      <c r="C92" s="41"/>
      <c r="D92" s="26"/>
      <c r="E92" s="26"/>
      <c r="F92" s="26"/>
      <c r="G92" s="79" t="s">
        <v>131</v>
      </c>
      <c r="I92" s="76" t="str">
        <f>+G92</f>
        <v>I-02276290</v>
      </c>
      <c r="J92" s="76" t="s">
        <v>195</v>
      </c>
      <c r="K92" s="76" t="str">
        <f t="shared" si="40"/>
        <v>Hàng trả - phiếu I-02276290 - satra0163</v>
      </c>
      <c r="L92" s="114">
        <v>45882</v>
      </c>
    </row>
    <row r="93" spans="1:14" ht="30" customHeight="1" x14ac:dyDescent="0.25">
      <c r="A93" s="26">
        <v>1</v>
      </c>
      <c r="B93" s="43" t="s">
        <v>61</v>
      </c>
      <c r="C93" s="41">
        <v>8938529045924</v>
      </c>
      <c r="D93" s="26">
        <v>203632</v>
      </c>
      <c r="E93" s="26" t="s">
        <v>64</v>
      </c>
      <c r="F93" s="26">
        <v>3</v>
      </c>
      <c r="G93" s="81"/>
      <c r="I93" s="76" t="str">
        <f>+I92</f>
        <v>I-02276290</v>
      </c>
      <c r="J93" s="76" t="str">
        <f>+J92</f>
        <v>satra0163</v>
      </c>
      <c r="K93" s="76" t="str">
        <f t="shared" si="40"/>
        <v>Hàng trả - phiếu I-02276290 - satra0163</v>
      </c>
      <c r="L93" s="114">
        <f>+L92</f>
        <v>45882</v>
      </c>
      <c r="M93" s="76" t="s">
        <v>212</v>
      </c>
      <c r="N93" s="76">
        <f>+VLOOKUP(B93,'TONG HOP'!$B$18:$J$24,9,0)</f>
        <v>111058</v>
      </c>
    </row>
    <row r="94" spans="1:14" ht="30" customHeight="1" x14ac:dyDescent="0.25">
      <c r="A94" s="26"/>
      <c r="B94" s="64" t="s">
        <v>132</v>
      </c>
      <c r="C94" s="41"/>
      <c r="D94" s="26"/>
      <c r="E94" s="26"/>
      <c r="F94" s="26"/>
      <c r="G94" s="79" t="s">
        <v>133</v>
      </c>
      <c r="I94" s="76" t="str">
        <f>+G94</f>
        <v>I-02277128</v>
      </c>
      <c r="J94" s="76" t="s">
        <v>196</v>
      </c>
      <c r="K94" s="76" t="str">
        <f t="shared" si="40"/>
        <v>Hàng trả - phiếu I-02277128 - satra0181</v>
      </c>
      <c r="L94" s="114">
        <v>45883</v>
      </c>
    </row>
    <row r="95" spans="1:14" ht="30" customHeight="1" x14ac:dyDescent="0.25">
      <c r="A95" s="26">
        <v>1</v>
      </c>
      <c r="B95" s="43" t="s">
        <v>59</v>
      </c>
      <c r="C95" s="41">
        <v>8938529045627</v>
      </c>
      <c r="D95" s="26">
        <v>236665</v>
      </c>
      <c r="E95" s="26" t="s">
        <v>64</v>
      </c>
      <c r="F95" s="26">
        <v>1</v>
      </c>
      <c r="G95" s="80"/>
      <c r="I95" s="76" t="str">
        <f t="shared" ref="I95:I96" si="47">+I94</f>
        <v>I-02277128</v>
      </c>
      <c r="J95" s="76" t="str">
        <f t="shared" ref="J95:J96" si="48">+J94</f>
        <v>satra0181</v>
      </c>
      <c r="K95" s="76" t="str">
        <f t="shared" si="40"/>
        <v>Hàng trả - phiếu I-02277128 - satra0181</v>
      </c>
      <c r="L95" s="114">
        <f t="shared" ref="L95:L96" si="49">+L94</f>
        <v>45883</v>
      </c>
      <c r="M95" s="76" t="s">
        <v>215</v>
      </c>
      <c r="N95" s="76">
        <f>+VLOOKUP(B95,'TONG HOP'!$B$18:$J$24,9,0)</f>
        <v>55595</v>
      </c>
    </row>
    <row r="96" spans="1:14" ht="30" customHeight="1" x14ac:dyDescent="0.25">
      <c r="A96" s="26">
        <v>2</v>
      </c>
      <c r="B96" s="43" t="s">
        <v>61</v>
      </c>
      <c r="C96" s="41">
        <v>8938529045924</v>
      </c>
      <c r="D96" s="26">
        <v>203632</v>
      </c>
      <c r="E96" s="26" t="s">
        <v>64</v>
      </c>
      <c r="F96" s="26">
        <v>1</v>
      </c>
      <c r="G96" s="81"/>
      <c r="I96" s="76" t="str">
        <f t="shared" si="47"/>
        <v>I-02277128</v>
      </c>
      <c r="J96" s="76" t="str">
        <f t="shared" si="48"/>
        <v>satra0181</v>
      </c>
      <c r="K96" s="76" t="str">
        <f t="shared" si="40"/>
        <v>Hàng trả - phiếu I-02277128 - satra0181</v>
      </c>
      <c r="L96" s="114">
        <f t="shared" si="49"/>
        <v>45883</v>
      </c>
      <c r="M96" s="76" t="s">
        <v>212</v>
      </c>
      <c r="N96" s="76">
        <f>+VLOOKUP(B96,'TONG HOP'!$B$18:$J$24,9,0)</f>
        <v>111058</v>
      </c>
    </row>
    <row r="97" spans="1:14" ht="30" customHeight="1" x14ac:dyDescent="0.25">
      <c r="A97" s="26"/>
      <c r="B97" s="64" t="s">
        <v>134</v>
      </c>
      <c r="C97" s="41"/>
      <c r="D97" s="26"/>
      <c r="E97" s="26"/>
      <c r="F97" s="26"/>
      <c r="G97" s="79" t="s">
        <v>135</v>
      </c>
      <c r="I97" s="76" t="str">
        <f>+G97</f>
        <v>I-02278552</v>
      </c>
      <c r="J97" s="76" t="s">
        <v>197</v>
      </c>
      <c r="K97" s="76" t="str">
        <f t="shared" si="40"/>
        <v>Hàng trả - phiếu I-02278552 - satra0029</v>
      </c>
      <c r="L97" s="114">
        <v>45884</v>
      </c>
    </row>
    <row r="98" spans="1:14" ht="30" customHeight="1" x14ac:dyDescent="0.25">
      <c r="A98" s="26">
        <v>1</v>
      </c>
      <c r="B98" s="43" t="s">
        <v>61</v>
      </c>
      <c r="C98" s="41">
        <v>8938529045924</v>
      </c>
      <c r="D98" s="26">
        <v>203632</v>
      </c>
      <c r="E98" s="26" t="s">
        <v>64</v>
      </c>
      <c r="F98" s="26">
        <v>2</v>
      </c>
      <c r="G98" s="80"/>
      <c r="I98" s="76" t="str">
        <f t="shared" ref="I98:I100" si="50">+I97</f>
        <v>I-02278552</v>
      </c>
      <c r="J98" s="76" t="str">
        <f t="shared" ref="J98:J100" si="51">+J97</f>
        <v>satra0029</v>
      </c>
      <c r="K98" s="76" t="str">
        <f t="shared" si="40"/>
        <v>Hàng trả - phiếu I-02278552 - satra0029</v>
      </c>
      <c r="L98" s="114">
        <f t="shared" ref="L98:L100" si="52">+L97</f>
        <v>45884</v>
      </c>
      <c r="M98" s="76" t="s">
        <v>212</v>
      </c>
      <c r="N98" s="76">
        <f>+VLOOKUP(B98,'TONG HOP'!$B$18:$J$24,9,0)</f>
        <v>111058</v>
      </c>
    </row>
    <row r="99" spans="1:14" ht="30" customHeight="1" x14ac:dyDescent="0.25">
      <c r="A99" s="26">
        <v>2</v>
      </c>
      <c r="B99" s="43" t="s">
        <v>59</v>
      </c>
      <c r="C99" s="41">
        <v>8938529045627</v>
      </c>
      <c r="D99" s="26">
        <v>236665</v>
      </c>
      <c r="E99" s="26" t="s">
        <v>64</v>
      </c>
      <c r="F99" s="26">
        <v>2</v>
      </c>
      <c r="G99" s="80"/>
      <c r="I99" s="76" t="str">
        <f t="shared" si="50"/>
        <v>I-02278552</v>
      </c>
      <c r="J99" s="76" t="str">
        <f t="shared" si="51"/>
        <v>satra0029</v>
      </c>
      <c r="K99" s="76" t="str">
        <f t="shared" si="40"/>
        <v>Hàng trả - phiếu I-02278552 - satra0029</v>
      </c>
      <c r="L99" s="114">
        <f t="shared" si="52"/>
        <v>45884</v>
      </c>
      <c r="M99" s="76" t="s">
        <v>215</v>
      </c>
      <c r="N99" s="76">
        <f>+VLOOKUP(B99,'TONG HOP'!$B$18:$J$24,9,0)</f>
        <v>55595</v>
      </c>
    </row>
    <row r="100" spans="1:14" ht="30" customHeight="1" x14ac:dyDescent="0.25">
      <c r="A100" s="26">
        <v>3</v>
      </c>
      <c r="B100" s="43" t="s">
        <v>60</v>
      </c>
      <c r="C100" s="41">
        <v>8938529045856</v>
      </c>
      <c r="D100" s="26">
        <v>203630</v>
      </c>
      <c r="E100" s="26" t="s">
        <v>64</v>
      </c>
      <c r="F100" s="26">
        <v>1</v>
      </c>
      <c r="G100" s="81"/>
      <c r="I100" s="76" t="str">
        <f t="shared" si="50"/>
        <v>I-02278552</v>
      </c>
      <c r="J100" s="76" t="str">
        <f t="shared" si="51"/>
        <v>satra0029</v>
      </c>
      <c r="K100" s="76" t="str">
        <f t="shared" si="40"/>
        <v>Hàng trả - phiếu I-02278552 - satra0029</v>
      </c>
      <c r="L100" s="114">
        <f t="shared" si="52"/>
        <v>45884</v>
      </c>
      <c r="M100" s="76" t="s">
        <v>210</v>
      </c>
      <c r="N100" s="76">
        <f>+VLOOKUP(B100,'TONG HOP'!$B$18:$J$24,9,0)</f>
        <v>73431</v>
      </c>
    </row>
    <row r="101" spans="1:14" ht="30" customHeight="1" x14ac:dyDescent="0.25">
      <c r="A101" s="26"/>
      <c r="B101" s="64" t="s">
        <v>136</v>
      </c>
      <c r="C101" s="41"/>
      <c r="D101" s="26"/>
      <c r="E101" s="26"/>
      <c r="F101" s="26"/>
      <c r="G101" s="79" t="s">
        <v>137</v>
      </c>
      <c r="I101" s="76" t="str">
        <f>+G101</f>
        <v>I-02278475</v>
      </c>
      <c r="J101" s="76" t="s">
        <v>198</v>
      </c>
      <c r="K101" s="76" t="str">
        <f t="shared" si="40"/>
        <v>Hàng trả - phiếu I-02278475 - satra0069</v>
      </c>
      <c r="L101" s="114">
        <v>45884</v>
      </c>
    </row>
    <row r="102" spans="1:14" ht="30" customHeight="1" x14ac:dyDescent="0.25">
      <c r="A102" s="26">
        <v>1</v>
      </c>
      <c r="B102" s="43" t="s">
        <v>61</v>
      </c>
      <c r="C102" s="41"/>
      <c r="D102" s="26">
        <v>203632</v>
      </c>
      <c r="E102" s="26" t="s">
        <v>64</v>
      </c>
      <c r="F102" s="26">
        <v>3</v>
      </c>
      <c r="G102" s="81"/>
      <c r="I102" s="76" t="str">
        <f>+I101</f>
        <v>I-02278475</v>
      </c>
      <c r="J102" s="76" t="str">
        <f>+J101</f>
        <v>satra0069</v>
      </c>
      <c r="K102" s="76" t="str">
        <f t="shared" si="40"/>
        <v>Hàng trả - phiếu I-02278475 - satra0069</v>
      </c>
      <c r="L102" s="114">
        <f>+L101</f>
        <v>45884</v>
      </c>
      <c r="M102" s="76" t="s">
        <v>212</v>
      </c>
      <c r="N102" s="76">
        <f>+VLOOKUP(B102,'TONG HOP'!$B$18:$J$24,9,0)</f>
        <v>111058</v>
      </c>
    </row>
    <row r="103" spans="1:14" ht="30" customHeight="1" x14ac:dyDescent="0.25">
      <c r="A103" s="26"/>
      <c r="B103" s="64" t="s">
        <v>138</v>
      </c>
      <c r="C103" s="41"/>
      <c r="D103" s="26"/>
      <c r="E103" s="26"/>
      <c r="F103" s="26"/>
      <c r="G103" s="79" t="s">
        <v>139</v>
      </c>
      <c r="I103" s="76" t="str">
        <f>+G103</f>
        <v>I-02278587</v>
      </c>
      <c r="J103" s="76" t="s">
        <v>199</v>
      </c>
      <c r="K103" s="76" t="str">
        <f t="shared" si="40"/>
        <v>Hàng trả - phiếu I-02278587 - satra0111</v>
      </c>
      <c r="L103" s="114">
        <v>45884</v>
      </c>
    </row>
    <row r="104" spans="1:14" ht="30" customHeight="1" x14ac:dyDescent="0.25">
      <c r="A104" s="26">
        <v>1</v>
      </c>
      <c r="B104" s="43" t="s">
        <v>62</v>
      </c>
      <c r="C104" s="41">
        <v>8938529045030</v>
      </c>
      <c r="D104" s="26">
        <v>261126</v>
      </c>
      <c r="E104" s="26" t="s">
        <v>64</v>
      </c>
      <c r="F104" s="26">
        <v>4</v>
      </c>
      <c r="G104" s="80"/>
      <c r="I104" s="76" t="str">
        <f t="shared" ref="I104:I106" si="53">+I103</f>
        <v>I-02278587</v>
      </c>
      <c r="J104" s="76" t="str">
        <f t="shared" ref="J104:J106" si="54">+J103</f>
        <v>satra0111</v>
      </c>
      <c r="K104" s="76" t="str">
        <f t="shared" si="40"/>
        <v>Hàng trả - phiếu I-02278587 - satra0111</v>
      </c>
      <c r="L104" s="114">
        <f t="shared" ref="L104:L106" si="55">+L103</f>
        <v>45884</v>
      </c>
      <c r="M104" s="76" t="s">
        <v>213</v>
      </c>
      <c r="N104" s="76">
        <f>+VLOOKUP(B104,'TONG HOP'!$B$18:$J$24,9,0)</f>
        <v>50182</v>
      </c>
    </row>
    <row r="105" spans="1:14" ht="30" customHeight="1" x14ac:dyDescent="0.25">
      <c r="A105" s="26">
        <v>2</v>
      </c>
      <c r="B105" s="43" t="s">
        <v>59</v>
      </c>
      <c r="C105" s="41">
        <v>8938529045627</v>
      </c>
      <c r="D105" s="26">
        <v>236665</v>
      </c>
      <c r="E105" s="26" t="s">
        <v>64</v>
      </c>
      <c r="F105" s="26">
        <v>3</v>
      </c>
      <c r="G105" s="80"/>
      <c r="I105" s="76" t="str">
        <f t="shared" si="53"/>
        <v>I-02278587</v>
      </c>
      <c r="J105" s="76" t="str">
        <f t="shared" si="54"/>
        <v>satra0111</v>
      </c>
      <c r="K105" s="76" t="str">
        <f t="shared" si="40"/>
        <v>Hàng trả - phiếu I-02278587 - satra0111</v>
      </c>
      <c r="L105" s="114">
        <f t="shared" si="55"/>
        <v>45884</v>
      </c>
      <c r="M105" s="76" t="s">
        <v>215</v>
      </c>
      <c r="N105" s="76">
        <f>+VLOOKUP(B105,'TONG HOP'!$B$18:$J$24,9,0)</f>
        <v>55595</v>
      </c>
    </row>
    <row r="106" spans="1:14" ht="30" customHeight="1" x14ac:dyDescent="0.25">
      <c r="A106" s="26">
        <v>3</v>
      </c>
      <c r="B106" s="43" t="s">
        <v>60</v>
      </c>
      <c r="C106" s="41">
        <v>8938529045856</v>
      </c>
      <c r="D106" s="26">
        <v>203630</v>
      </c>
      <c r="E106" s="26" t="s">
        <v>64</v>
      </c>
      <c r="F106" s="26">
        <v>2</v>
      </c>
      <c r="G106" s="81"/>
      <c r="I106" s="76" t="str">
        <f t="shared" si="53"/>
        <v>I-02278587</v>
      </c>
      <c r="J106" s="76" t="str">
        <f t="shared" si="54"/>
        <v>satra0111</v>
      </c>
      <c r="K106" s="76" t="str">
        <f t="shared" si="40"/>
        <v>Hàng trả - phiếu I-02278587 - satra0111</v>
      </c>
      <c r="L106" s="114">
        <f t="shared" si="55"/>
        <v>45884</v>
      </c>
      <c r="M106" s="76" t="s">
        <v>210</v>
      </c>
      <c r="N106" s="76">
        <f>+VLOOKUP(B106,'TONG HOP'!$B$18:$J$24,9,0)</f>
        <v>73431</v>
      </c>
    </row>
    <row r="107" spans="1:14" ht="30" customHeight="1" x14ac:dyDescent="0.25">
      <c r="A107" s="26"/>
      <c r="B107" s="64" t="s">
        <v>140</v>
      </c>
      <c r="C107" s="41"/>
      <c r="D107" s="26"/>
      <c r="E107" s="26"/>
      <c r="F107" s="26"/>
      <c r="G107" s="79" t="s">
        <v>141</v>
      </c>
      <c r="I107" s="76" t="str">
        <f>+G107</f>
        <v>I-02278762</v>
      </c>
      <c r="J107" s="76" t="s">
        <v>200</v>
      </c>
      <c r="K107" s="76" t="str">
        <f t="shared" si="40"/>
        <v>Hàng trả - phiếu I-02278762 - satra0173</v>
      </c>
      <c r="L107" s="114">
        <v>45885</v>
      </c>
    </row>
    <row r="108" spans="1:14" ht="30" customHeight="1" x14ac:dyDescent="0.25">
      <c r="A108" s="26">
        <v>1</v>
      </c>
      <c r="B108" s="43" t="s">
        <v>61</v>
      </c>
      <c r="C108" s="41">
        <v>8938529045924</v>
      </c>
      <c r="D108" s="26">
        <v>203632</v>
      </c>
      <c r="E108" s="26" t="s">
        <v>64</v>
      </c>
      <c r="F108" s="26">
        <v>3</v>
      </c>
      <c r="G108" s="80"/>
      <c r="I108" s="76" t="str">
        <f t="shared" ref="I108:I109" si="56">+I107</f>
        <v>I-02278762</v>
      </c>
      <c r="J108" s="76" t="str">
        <f t="shared" ref="J108:J109" si="57">+J107</f>
        <v>satra0173</v>
      </c>
      <c r="K108" s="76" t="str">
        <f t="shared" si="40"/>
        <v>Hàng trả - phiếu I-02278762 - satra0173</v>
      </c>
      <c r="L108" s="114">
        <f t="shared" ref="L108:L109" si="58">+L107</f>
        <v>45885</v>
      </c>
      <c r="M108" s="76" t="s">
        <v>212</v>
      </c>
      <c r="N108" s="76">
        <f>+VLOOKUP(B108,'TONG HOP'!$B$18:$J$24,9,0)</f>
        <v>111058</v>
      </c>
    </row>
    <row r="109" spans="1:14" ht="30" customHeight="1" x14ac:dyDescent="0.25">
      <c r="A109" s="26">
        <v>2</v>
      </c>
      <c r="B109" s="43" t="s">
        <v>59</v>
      </c>
      <c r="C109" s="31">
        <v>8938529045627</v>
      </c>
      <c r="D109" s="26">
        <v>236665</v>
      </c>
      <c r="E109" s="26" t="s">
        <v>64</v>
      </c>
      <c r="F109" s="26">
        <v>2</v>
      </c>
      <c r="G109" s="81"/>
      <c r="I109" s="76" t="str">
        <f t="shared" si="56"/>
        <v>I-02278762</v>
      </c>
      <c r="J109" s="76" t="str">
        <f t="shared" si="57"/>
        <v>satra0173</v>
      </c>
      <c r="K109" s="76" t="str">
        <f t="shared" si="40"/>
        <v>Hàng trả - phiếu I-02278762 - satra0173</v>
      </c>
      <c r="L109" s="114">
        <f t="shared" si="58"/>
        <v>45885</v>
      </c>
      <c r="M109" s="76" t="s">
        <v>215</v>
      </c>
      <c r="N109" s="76">
        <f>+VLOOKUP(B109,'TONG HOP'!$B$18:$J$24,9,0)</f>
        <v>55595</v>
      </c>
    </row>
    <row r="110" spans="1:14" ht="30" customHeight="1" x14ac:dyDescent="0.25">
      <c r="A110" s="26"/>
      <c r="B110" s="42" t="s">
        <v>142</v>
      </c>
      <c r="C110" s="31"/>
      <c r="D110" s="26"/>
      <c r="E110" s="26"/>
      <c r="F110" s="26"/>
      <c r="G110" s="79" t="s">
        <v>143</v>
      </c>
      <c r="I110" s="76" t="str">
        <f>+G110</f>
        <v>I-02278726</v>
      </c>
      <c r="J110" s="76" t="s">
        <v>201</v>
      </c>
      <c r="K110" s="76" t="str">
        <f t="shared" si="40"/>
        <v>Hàng trả - phiếu I-02278726 - satra0174</v>
      </c>
      <c r="L110" s="114">
        <v>45885</v>
      </c>
    </row>
    <row r="111" spans="1:14" ht="30" customHeight="1" x14ac:dyDescent="0.25">
      <c r="A111" s="26">
        <v>1</v>
      </c>
      <c r="B111" s="43" t="s">
        <v>60</v>
      </c>
      <c r="C111" s="31">
        <v>8938529045856</v>
      </c>
      <c r="D111" s="26">
        <v>203630</v>
      </c>
      <c r="E111" s="26" t="s">
        <v>64</v>
      </c>
      <c r="F111" s="26">
        <v>1</v>
      </c>
      <c r="G111" s="80"/>
      <c r="I111" s="76" t="str">
        <f t="shared" ref="I111:I113" si="59">+I110</f>
        <v>I-02278726</v>
      </c>
      <c r="J111" s="76" t="str">
        <f t="shared" ref="J111:J113" si="60">+J110</f>
        <v>satra0174</v>
      </c>
      <c r="K111" s="76" t="str">
        <f t="shared" si="40"/>
        <v>Hàng trả - phiếu I-02278726 - satra0174</v>
      </c>
      <c r="L111" s="114">
        <f t="shared" ref="L111:L113" si="61">+L110</f>
        <v>45885</v>
      </c>
      <c r="M111" s="76" t="s">
        <v>210</v>
      </c>
      <c r="N111" s="76">
        <f>+VLOOKUP(B111,'TONG HOP'!$B$18:$J$24,9,0)</f>
        <v>73431</v>
      </c>
    </row>
    <row r="112" spans="1:14" ht="30" customHeight="1" x14ac:dyDescent="0.25">
      <c r="A112" s="26">
        <v>2</v>
      </c>
      <c r="B112" s="43" t="s">
        <v>59</v>
      </c>
      <c r="C112" s="31">
        <v>8938529045627</v>
      </c>
      <c r="D112" s="26">
        <v>236665</v>
      </c>
      <c r="E112" s="26" t="s">
        <v>64</v>
      </c>
      <c r="F112" s="26">
        <v>1</v>
      </c>
      <c r="G112" s="80"/>
      <c r="I112" s="76" t="str">
        <f t="shared" si="59"/>
        <v>I-02278726</v>
      </c>
      <c r="J112" s="76" t="str">
        <f t="shared" si="60"/>
        <v>satra0174</v>
      </c>
      <c r="K112" s="76" t="str">
        <f t="shared" si="40"/>
        <v>Hàng trả - phiếu I-02278726 - satra0174</v>
      </c>
      <c r="L112" s="114">
        <f t="shared" si="61"/>
        <v>45885</v>
      </c>
      <c r="M112" s="76" t="s">
        <v>215</v>
      </c>
      <c r="N112" s="76">
        <f>+VLOOKUP(B112,'TONG HOP'!$B$18:$J$24,9,0)</f>
        <v>55595</v>
      </c>
    </row>
    <row r="113" spans="1:14" ht="30" customHeight="1" x14ac:dyDescent="0.25">
      <c r="A113" s="26">
        <v>3</v>
      </c>
      <c r="B113" s="43" t="s">
        <v>61</v>
      </c>
      <c r="C113" s="31">
        <v>8938529045924</v>
      </c>
      <c r="D113" s="26">
        <v>203632</v>
      </c>
      <c r="E113" s="26" t="s">
        <v>64</v>
      </c>
      <c r="F113" s="26">
        <v>2</v>
      </c>
      <c r="G113" s="81"/>
      <c r="I113" s="76" t="str">
        <f t="shared" si="59"/>
        <v>I-02278726</v>
      </c>
      <c r="J113" s="76" t="str">
        <f t="shared" si="60"/>
        <v>satra0174</v>
      </c>
      <c r="K113" s="76" t="str">
        <f t="shared" si="40"/>
        <v>Hàng trả - phiếu I-02278726 - satra0174</v>
      </c>
      <c r="L113" s="114">
        <f t="shared" si="61"/>
        <v>45885</v>
      </c>
      <c r="M113" s="76" t="s">
        <v>212</v>
      </c>
      <c r="N113" s="76">
        <f>+VLOOKUP(B113,'TONG HOP'!$B$18:$J$24,9,0)</f>
        <v>111058</v>
      </c>
    </row>
    <row r="114" spans="1:14" ht="30" customHeight="1" x14ac:dyDescent="0.25">
      <c r="A114" s="26"/>
      <c r="B114" s="42" t="s">
        <v>144</v>
      </c>
      <c r="C114" s="31"/>
      <c r="D114" s="26"/>
      <c r="E114" s="26"/>
      <c r="F114" s="26"/>
      <c r="G114" s="79" t="s">
        <v>145</v>
      </c>
      <c r="I114" s="76" t="str">
        <f>+G114</f>
        <v>I-02279039</v>
      </c>
      <c r="J114" s="76" t="s">
        <v>202</v>
      </c>
      <c r="K114" s="76" t="str">
        <f t="shared" si="40"/>
        <v>Hàng trả - phiếu I-02279039 - satra0040</v>
      </c>
      <c r="L114" s="114">
        <v>45885</v>
      </c>
    </row>
    <row r="115" spans="1:14" ht="30" customHeight="1" x14ac:dyDescent="0.25">
      <c r="A115" s="26">
        <v>1</v>
      </c>
      <c r="B115" s="43" t="s">
        <v>60</v>
      </c>
      <c r="C115" s="31"/>
      <c r="D115" s="26">
        <v>203630</v>
      </c>
      <c r="E115" s="26" t="s">
        <v>64</v>
      </c>
      <c r="F115" s="26">
        <v>4</v>
      </c>
      <c r="G115" s="80"/>
      <c r="I115" s="76" t="str">
        <f t="shared" ref="I115:I118" si="62">+I114</f>
        <v>I-02279039</v>
      </c>
      <c r="J115" s="76" t="str">
        <f t="shared" ref="J115:J118" si="63">+J114</f>
        <v>satra0040</v>
      </c>
      <c r="K115" s="76" t="str">
        <f t="shared" si="40"/>
        <v>Hàng trả - phiếu I-02279039 - satra0040</v>
      </c>
      <c r="L115" s="114">
        <f t="shared" ref="L115:L118" si="64">+L114</f>
        <v>45885</v>
      </c>
      <c r="M115" s="76" t="s">
        <v>210</v>
      </c>
      <c r="N115" s="76">
        <f>+VLOOKUP(B115,'TONG HOP'!$B$18:$J$24,9,0)</f>
        <v>73431</v>
      </c>
    </row>
    <row r="116" spans="1:14" ht="30" customHeight="1" x14ac:dyDescent="0.25">
      <c r="A116" s="26">
        <v>2</v>
      </c>
      <c r="B116" s="43" t="s">
        <v>61</v>
      </c>
      <c r="C116" s="31"/>
      <c r="D116" s="26">
        <v>203632</v>
      </c>
      <c r="E116" s="26" t="s">
        <v>64</v>
      </c>
      <c r="F116" s="26">
        <v>1</v>
      </c>
      <c r="G116" s="80"/>
      <c r="I116" s="76" t="str">
        <f t="shared" si="62"/>
        <v>I-02279039</v>
      </c>
      <c r="J116" s="76" t="str">
        <f t="shared" si="63"/>
        <v>satra0040</v>
      </c>
      <c r="K116" s="76" t="str">
        <f t="shared" si="40"/>
        <v>Hàng trả - phiếu I-02279039 - satra0040</v>
      </c>
      <c r="L116" s="114">
        <f t="shared" si="64"/>
        <v>45885</v>
      </c>
      <c r="M116" s="76" t="s">
        <v>212</v>
      </c>
      <c r="N116" s="76">
        <f>+VLOOKUP(B116,'TONG HOP'!$B$18:$J$24,9,0)</f>
        <v>111058</v>
      </c>
    </row>
    <row r="117" spans="1:14" ht="30" customHeight="1" x14ac:dyDescent="0.25">
      <c r="A117" s="26">
        <v>3</v>
      </c>
      <c r="B117" s="43" t="s">
        <v>59</v>
      </c>
      <c r="C117" s="31"/>
      <c r="D117" s="26">
        <v>236665</v>
      </c>
      <c r="E117" s="26" t="s">
        <v>64</v>
      </c>
      <c r="F117" s="26">
        <v>3</v>
      </c>
      <c r="G117" s="80"/>
      <c r="I117" s="76" t="str">
        <f t="shared" si="62"/>
        <v>I-02279039</v>
      </c>
      <c r="J117" s="76" t="str">
        <f t="shared" si="63"/>
        <v>satra0040</v>
      </c>
      <c r="K117" s="76" t="str">
        <f t="shared" si="40"/>
        <v>Hàng trả - phiếu I-02279039 - satra0040</v>
      </c>
      <c r="L117" s="114">
        <f t="shared" si="64"/>
        <v>45885</v>
      </c>
      <c r="M117" s="76" t="s">
        <v>215</v>
      </c>
      <c r="N117" s="76">
        <f>+VLOOKUP(B117,'TONG HOP'!$B$18:$J$24,9,0)</f>
        <v>55595</v>
      </c>
    </row>
    <row r="118" spans="1:14" ht="30" customHeight="1" x14ac:dyDescent="0.25">
      <c r="A118" s="26">
        <v>4</v>
      </c>
      <c r="B118" s="43" t="s">
        <v>62</v>
      </c>
      <c r="C118" s="31"/>
      <c r="D118" s="26">
        <v>261126</v>
      </c>
      <c r="E118" s="26" t="s">
        <v>64</v>
      </c>
      <c r="F118" s="26">
        <v>3</v>
      </c>
      <c r="G118" s="81"/>
      <c r="I118" s="76" t="str">
        <f t="shared" si="62"/>
        <v>I-02279039</v>
      </c>
      <c r="J118" s="76" t="str">
        <f t="shared" si="63"/>
        <v>satra0040</v>
      </c>
      <c r="K118" s="76" t="str">
        <f t="shared" si="40"/>
        <v>Hàng trả - phiếu I-02279039 - satra0040</v>
      </c>
      <c r="L118" s="114">
        <f t="shared" si="64"/>
        <v>45885</v>
      </c>
      <c r="M118" s="76" t="s">
        <v>213</v>
      </c>
      <c r="N118" s="76">
        <f>+VLOOKUP(B118,'TONG HOP'!$B$18:$J$24,9,0)</f>
        <v>50182</v>
      </c>
    </row>
    <row r="119" spans="1:14" ht="30" customHeight="1" x14ac:dyDescent="0.25">
      <c r="A119" s="26"/>
      <c r="B119" s="42" t="s">
        <v>146</v>
      </c>
      <c r="C119" s="31"/>
      <c r="D119" s="26"/>
      <c r="E119" s="26"/>
      <c r="F119" s="26"/>
      <c r="G119" s="79" t="s">
        <v>147</v>
      </c>
      <c r="I119" s="76" t="str">
        <f>+G119</f>
        <v>I-02279094</v>
      </c>
      <c r="J119" s="76" t="s">
        <v>203</v>
      </c>
      <c r="K119" s="76" t="str">
        <f t="shared" si="40"/>
        <v>Hàng trả - phiếu I-02279094 - satra0015</v>
      </c>
      <c r="L119" s="114">
        <v>45885</v>
      </c>
    </row>
    <row r="120" spans="1:14" ht="30" customHeight="1" x14ac:dyDescent="0.25">
      <c r="A120" s="26">
        <v>1</v>
      </c>
      <c r="B120" s="43" t="s">
        <v>61</v>
      </c>
      <c r="C120" s="31">
        <v>8938529045924</v>
      </c>
      <c r="D120" s="26">
        <v>203632</v>
      </c>
      <c r="E120" s="26" t="s">
        <v>64</v>
      </c>
      <c r="F120" s="26">
        <v>2</v>
      </c>
      <c r="G120" s="80"/>
      <c r="I120" s="76" t="str">
        <f t="shared" ref="I120:I121" si="65">+I119</f>
        <v>I-02279094</v>
      </c>
      <c r="J120" s="76" t="str">
        <f t="shared" ref="J120:J121" si="66">+J119</f>
        <v>satra0015</v>
      </c>
      <c r="K120" s="76" t="str">
        <f t="shared" si="40"/>
        <v>Hàng trả - phiếu I-02279094 - satra0015</v>
      </c>
      <c r="L120" s="114">
        <f t="shared" ref="L120:L121" si="67">+L119</f>
        <v>45885</v>
      </c>
      <c r="M120" s="76" t="s">
        <v>212</v>
      </c>
      <c r="N120" s="76">
        <f>+VLOOKUP(B120,'TONG HOP'!$B$18:$J$24,9,0)</f>
        <v>111058</v>
      </c>
    </row>
    <row r="121" spans="1:14" ht="30" customHeight="1" x14ac:dyDescent="0.25">
      <c r="A121" s="26">
        <v>2</v>
      </c>
      <c r="B121" s="43" t="s">
        <v>59</v>
      </c>
      <c r="C121" s="31">
        <v>8938529045627</v>
      </c>
      <c r="D121" s="26">
        <v>236665</v>
      </c>
      <c r="E121" s="26" t="s">
        <v>64</v>
      </c>
      <c r="F121" s="26">
        <v>2</v>
      </c>
      <c r="G121" s="81"/>
      <c r="I121" s="76" t="str">
        <f t="shared" si="65"/>
        <v>I-02279094</v>
      </c>
      <c r="J121" s="76" t="str">
        <f t="shared" si="66"/>
        <v>satra0015</v>
      </c>
      <c r="K121" s="76" t="str">
        <f t="shared" si="40"/>
        <v>Hàng trả - phiếu I-02279094 - satra0015</v>
      </c>
      <c r="L121" s="114">
        <f t="shared" si="67"/>
        <v>45885</v>
      </c>
      <c r="M121" s="76" t="s">
        <v>215</v>
      </c>
      <c r="N121" s="76">
        <f>+VLOOKUP(B121,'TONG HOP'!$B$18:$J$24,9,0)</f>
        <v>55595</v>
      </c>
    </row>
    <row r="122" spans="1:14" ht="30" customHeight="1" x14ac:dyDescent="0.25">
      <c r="A122" s="26"/>
      <c r="B122" s="42" t="s">
        <v>150</v>
      </c>
      <c r="C122" s="31"/>
      <c r="D122" s="26"/>
      <c r="E122" s="26"/>
      <c r="F122" s="26"/>
      <c r="G122" s="79" t="s">
        <v>151</v>
      </c>
      <c r="I122" s="76" t="str">
        <f>+G122</f>
        <v>I-02279138</v>
      </c>
      <c r="J122" s="76" t="s">
        <v>205</v>
      </c>
      <c r="K122" s="76" t="str">
        <f t="shared" si="40"/>
        <v>Hàng trả - phiếu I-02279138 - satra0022</v>
      </c>
      <c r="L122" s="114">
        <v>45885</v>
      </c>
    </row>
    <row r="123" spans="1:14" ht="30" customHeight="1" x14ac:dyDescent="0.25">
      <c r="A123" s="26">
        <v>1</v>
      </c>
      <c r="B123" s="43" t="s">
        <v>62</v>
      </c>
      <c r="C123" s="31">
        <v>8938529045030</v>
      </c>
      <c r="D123" s="26">
        <v>261126</v>
      </c>
      <c r="E123" s="26" t="s">
        <v>64</v>
      </c>
      <c r="F123" s="26">
        <v>2</v>
      </c>
      <c r="G123" s="80"/>
      <c r="I123" s="76" t="str">
        <f t="shared" ref="I123:I126" si="68">+I122</f>
        <v>I-02279138</v>
      </c>
      <c r="J123" s="76" t="str">
        <f t="shared" ref="J123:J126" si="69">+J122</f>
        <v>satra0022</v>
      </c>
      <c r="K123" s="76" t="str">
        <f t="shared" si="40"/>
        <v>Hàng trả - phiếu I-02279138 - satra0022</v>
      </c>
      <c r="L123" s="114">
        <f t="shared" ref="L123:L126" si="70">+L122</f>
        <v>45885</v>
      </c>
      <c r="M123" s="76" t="s">
        <v>213</v>
      </c>
      <c r="N123" s="76">
        <f>+VLOOKUP(B123,'TONG HOP'!$B$18:$J$24,9,0)</f>
        <v>50182</v>
      </c>
    </row>
    <row r="124" spans="1:14" ht="30" customHeight="1" x14ac:dyDescent="0.25">
      <c r="A124" s="26">
        <v>2</v>
      </c>
      <c r="B124" s="43" t="s">
        <v>59</v>
      </c>
      <c r="C124" s="31">
        <v>8938529045627</v>
      </c>
      <c r="D124" s="26">
        <v>236665</v>
      </c>
      <c r="E124" s="26" t="s">
        <v>64</v>
      </c>
      <c r="F124" s="26">
        <v>3</v>
      </c>
      <c r="G124" s="80"/>
      <c r="I124" s="76" t="str">
        <f t="shared" si="68"/>
        <v>I-02279138</v>
      </c>
      <c r="J124" s="76" t="str">
        <f t="shared" si="69"/>
        <v>satra0022</v>
      </c>
      <c r="K124" s="76" t="str">
        <f t="shared" si="40"/>
        <v>Hàng trả - phiếu I-02279138 - satra0022</v>
      </c>
      <c r="L124" s="114">
        <f t="shared" si="70"/>
        <v>45885</v>
      </c>
      <c r="M124" s="76" t="s">
        <v>215</v>
      </c>
      <c r="N124" s="76">
        <f>+VLOOKUP(B124,'TONG HOP'!$B$18:$J$24,9,0)</f>
        <v>55595</v>
      </c>
    </row>
    <row r="125" spans="1:14" ht="30" customHeight="1" x14ac:dyDescent="0.25">
      <c r="A125" s="26">
        <v>3</v>
      </c>
      <c r="B125" s="43" t="s">
        <v>63</v>
      </c>
      <c r="C125" s="31">
        <v>8938529045634</v>
      </c>
      <c r="D125" s="26">
        <v>203631</v>
      </c>
      <c r="E125" s="26" t="s">
        <v>64</v>
      </c>
      <c r="F125" s="26">
        <v>3</v>
      </c>
      <c r="G125" s="80"/>
      <c r="I125" s="76" t="str">
        <f t="shared" si="68"/>
        <v>I-02279138</v>
      </c>
      <c r="J125" s="76" t="str">
        <f t="shared" si="69"/>
        <v>satra0022</v>
      </c>
      <c r="K125" s="76" t="str">
        <f t="shared" si="40"/>
        <v>Hàng trả - phiếu I-02279138 - satra0022</v>
      </c>
      <c r="L125" s="114">
        <f t="shared" si="70"/>
        <v>45885</v>
      </c>
      <c r="M125" s="76" t="s">
        <v>216</v>
      </c>
      <c r="N125" s="76">
        <f>+VLOOKUP(B125,'TONG HOP'!$B$18:$J$24,9,0)</f>
        <v>107205</v>
      </c>
    </row>
    <row r="126" spans="1:14" ht="30" customHeight="1" x14ac:dyDescent="0.25">
      <c r="A126" s="26">
        <v>4</v>
      </c>
      <c r="B126" s="43" t="s">
        <v>65</v>
      </c>
      <c r="C126" s="31">
        <v>8938529045238</v>
      </c>
      <c r="D126" s="26">
        <v>203634</v>
      </c>
      <c r="E126" s="26" t="s">
        <v>64</v>
      </c>
      <c r="F126" s="26">
        <v>1</v>
      </c>
      <c r="G126" s="81"/>
      <c r="I126" s="76" t="str">
        <f t="shared" si="68"/>
        <v>I-02279138</v>
      </c>
      <c r="J126" s="76" t="str">
        <f t="shared" si="69"/>
        <v>satra0022</v>
      </c>
      <c r="K126" s="76" t="str">
        <f t="shared" si="40"/>
        <v>Hàng trả - phiếu I-02279138 - satra0022</v>
      </c>
      <c r="L126" s="114">
        <f t="shared" si="70"/>
        <v>45885</v>
      </c>
      <c r="M126" s="76" t="s">
        <v>211</v>
      </c>
      <c r="N126" s="76">
        <f>+VLOOKUP(B126,'TONG HOP'!$B$18:$J$24,9,0)</f>
        <v>119066</v>
      </c>
    </row>
    <row r="127" spans="1:14" ht="30" customHeight="1" x14ac:dyDescent="0.25">
      <c r="A127" s="26"/>
      <c r="B127" s="42" t="s">
        <v>154</v>
      </c>
      <c r="C127" s="31"/>
      <c r="D127" s="26"/>
      <c r="E127" s="26"/>
      <c r="F127" s="26"/>
      <c r="G127" s="79" t="s">
        <v>155</v>
      </c>
      <c r="I127" s="76" t="str">
        <f>+G127</f>
        <v>I-02279819</v>
      </c>
      <c r="J127" s="76" t="s">
        <v>207</v>
      </c>
      <c r="K127" s="76" t="str">
        <f t="shared" si="40"/>
        <v>Hàng trả - phiếu I-02279819 - satra0106</v>
      </c>
      <c r="L127" s="114">
        <v>45887</v>
      </c>
    </row>
    <row r="128" spans="1:14" ht="30" customHeight="1" x14ac:dyDescent="0.25">
      <c r="A128" s="26">
        <v>1</v>
      </c>
      <c r="B128" s="43" t="s">
        <v>67</v>
      </c>
      <c r="C128" s="31">
        <v>8938529045047</v>
      </c>
      <c r="D128" s="26">
        <v>261127</v>
      </c>
      <c r="E128" s="26" t="s">
        <v>64</v>
      </c>
      <c r="F128" s="26">
        <v>1</v>
      </c>
      <c r="G128" s="80"/>
      <c r="I128" s="76" t="str">
        <f t="shared" ref="I128:I130" si="71">+I127</f>
        <v>I-02279819</v>
      </c>
      <c r="J128" s="76" t="str">
        <f t="shared" ref="J128:J130" si="72">+J127</f>
        <v>satra0106</v>
      </c>
      <c r="K128" s="76" t="str">
        <f t="shared" si="40"/>
        <v>Hàng trả - phiếu I-02279819 - satra0106</v>
      </c>
      <c r="L128" s="114">
        <f t="shared" ref="L128:L130" si="73">+L127</f>
        <v>45887</v>
      </c>
      <c r="M128" s="76" t="s">
        <v>214</v>
      </c>
      <c r="N128" s="76">
        <f>+VLOOKUP(B128,'TONG HOP'!$B$18:$J$24,9,0)</f>
        <v>46000</v>
      </c>
    </row>
    <row r="129" spans="1:14" ht="30" customHeight="1" x14ac:dyDescent="0.25">
      <c r="A129" s="26">
        <v>2</v>
      </c>
      <c r="B129" s="43" t="s">
        <v>59</v>
      </c>
      <c r="C129" s="31">
        <v>8938529045627</v>
      </c>
      <c r="D129" s="26">
        <v>236665</v>
      </c>
      <c r="E129" s="26" t="s">
        <v>64</v>
      </c>
      <c r="F129" s="26">
        <v>1</v>
      </c>
      <c r="G129" s="80"/>
      <c r="I129" s="76" t="str">
        <f t="shared" si="71"/>
        <v>I-02279819</v>
      </c>
      <c r="J129" s="76" t="str">
        <f t="shared" si="72"/>
        <v>satra0106</v>
      </c>
      <c r="K129" s="76" t="str">
        <f t="shared" si="40"/>
        <v>Hàng trả - phiếu I-02279819 - satra0106</v>
      </c>
      <c r="L129" s="114">
        <f t="shared" si="73"/>
        <v>45887</v>
      </c>
      <c r="M129" s="76" t="s">
        <v>215</v>
      </c>
      <c r="N129" s="76">
        <f>+VLOOKUP(B129,'TONG HOP'!$B$18:$J$24,9,0)</f>
        <v>55595</v>
      </c>
    </row>
    <row r="130" spans="1:14" ht="30" customHeight="1" x14ac:dyDescent="0.25">
      <c r="A130" s="26">
        <v>3</v>
      </c>
      <c r="B130" s="43" t="s">
        <v>61</v>
      </c>
      <c r="C130" s="31">
        <v>8938529045924</v>
      </c>
      <c r="D130" s="26">
        <v>203632</v>
      </c>
      <c r="E130" s="26" t="s">
        <v>64</v>
      </c>
      <c r="F130" s="26">
        <v>1</v>
      </c>
      <c r="G130" s="81"/>
      <c r="I130" s="76" t="str">
        <f t="shared" si="71"/>
        <v>I-02279819</v>
      </c>
      <c r="J130" s="76" t="str">
        <f t="shared" si="72"/>
        <v>satra0106</v>
      </c>
      <c r="K130" s="76" t="str">
        <f t="shared" si="40"/>
        <v>Hàng trả - phiếu I-02279819 - satra0106</v>
      </c>
      <c r="L130" s="114">
        <f t="shared" si="73"/>
        <v>45887</v>
      </c>
      <c r="M130" s="76" t="s">
        <v>212</v>
      </c>
      <c r="N130" s="76">
        <f>+VLOOKUP(B130,'TONG HOP'!$B$18:$J$24,9,0)</f>
        <v>111058</v>
      </c>
    </row>
    <row r="131" spans="1:14" ht="30" customHeight="1" x14ac:dyDescent="0.25">
      <c r="A131" s="26"/>
      <c r="B131" s="42" t="s">
        <v>158</v>
      </c>
      <c r="C131" s="31"/>
      <c r="D131" s="26"/>
      <c r="E131" s="26"/>
      <c r="F131" s="26"/>
      <c r="G131" s="79" t="s">
        <v>157</v>
      </c>
      <c r="I131" s="76" t="str">
        <f>+G131</f>
        <v>I-02255227</v>
      </c>
      <c r="J131" s="76" t="s">
        <v>208</v>
      </c>
      <c r="K131" s="76" t="str">
        <f t="shared" si="40"/>
        <v>Hàng trả - phiếu I-02255227 - satra0146</v>
      </c>
      <c r="L131" s="114">
        <v>45857</v>
      </c>
    </row>
    <row r="132" spans="1:14" ht="30" customHeight="1" x14ac:dyDescent="0.25">
      <c r="A132" s="26">
        <v>1</v>
      </c>
      <c r="B132" s="43" t="s">
        <v>59</v>
      </c>
      <c r="C132" s="31">
        <v>8938529045627</v>
      </c>
      <c r="D132" s="26">
        <v>236665</v>
      </c>
      <c r="E132" s="26" t="s">
        <v>64</v>
      </c>
      <c r="F132" s="26">
        <v>4</v>
      </c>
      <c r="G132" s="80"/>
      <c r="I132" s="76" t="str">
        <f t="shared" ref="I132:I133" si="74">+I131</f>
        <v>I-02255227</v>
      </c>
      <c r="J132" s="76" t="str">
        <f t="shared" ref="J132:J133" si="75">+J131</f>
        <v>satra0146</v>
      </c>
      <c r="K132" s="76" t="str">
        <f t="shared" si="40"/>
        <v>Hàng trả - phiếu I-02255227 - satra0146</v>
      </c>
      <c r="L132" s="114">
        <f t="shared" ref="L132:L133" si="76">+L131</f>
        <v>45857</v>
      </c>
      <c r="M132" s="76" t="s">
        <v>215</v>
      </c>
      <c r="N132" s="76">
        <f>+VLOOKUP(B132,'TONG HOP'!$B$18:$J$24,9,0)</f>
        <v>55595</v>
      </c>
    </row>
    <row r="133" spans="1:14" ht="30" customHeight="1" x14ac:dyDescent="0.25">
      <c r="A133" s="26">
        <v>2</v>
      </c>
      <c r="B133" s="43" t="s">
        <v>61</v>
      </c>
      <c r="C133" s="31">
        <v>8938529045924</v>
      </c>
      <c r="D133" s="26">
        <v>203632</v>
      </c>
      <c r="E133" s="26" t="s">
        <v>64</v>
      </c>
      <c r="F133" s="26">
        <v>4</v>
      </c>
      <c r="G133" s="81"/>
      <c r="I133" s="76" t="str">
        <f t="shared" si="74"/>
        <v>I-02255227</v>
      </c>
      <c r="J133" s="76" t="str">
        <f t="shared" si="75"/>
        <v>satra0146</v>
      </c>
      <c r="K133" s="76" t="str">
        <f t="shared" si="40"/>
        <v>Hàng trả - phiếu I-02255227 - satra0146</v>
      </c>
      <c r="L133" s="114">
        <f t="shared" si="76"/>
        <v>45857</v>
      </c>
      <c r="M133" s="76" t="s">
        <v>212</v>
      </c>
      <c r="N133" s="76">
        <f>+VLOOKUP(B133,'TONG HOP'!$B$18:$J$24,9,0)</f>
        <v>111058</v>
      </c>
    </row>
    <row r="134" spans="1:14" ht="30" customHeight="1" x14ac:dyDescent="0.25">
      <c r="A134" s="26"/>
      <c r="B134" s="42" t="s">
        <v>159</v>
      </c>
      <c r="C134" s="31"/>
      <c r="D134" s="26"/>
      <c r="E134" s="26"/>
      <c r="F134" s="26"/>
      <c r="G134" s="79" t="s">
        <v>160</v>
      </c>
      <c r="I134" s="76" t="str">
        <f>+G134</f>
        <v>I-02280346</v>
      </c>
      <c r="J134" s="76" t="s">
        <v>209</v>
      </c>
      <c r="K134" s="76" t="str">
        <f t="shared" si="40"/>
        <v>Hàng trả - phiếu I-02280346 - satra0099</v>
      </c>
      <c r="L134" s="114">
        <v>45887</v>
      </c>
    </row>
    <row r="135" spans="1:14" ht="30" customHeight="1" x14ac:dyDescent="0.25">
      <c r="A135" s="26">
        <v>1</v>
      </c>
      <c r="B135" s="43" t="s">
        <v>61</v>
      </c>
      <c r="C135" s="31">
        <v>8938529045924</v>
      </c>
      <c r="D135" s="26">
        <v>203632</v>
      </c>
      <c r="E135" s="26" t="s">
        <v>64</v>
      </c>
      <c r="F135" s="26">
        <v>2</v>
      </c>
      <c r="G135" s="80"/>
      <c r="I135" s="76" t="str">
        <f t="shared" ref="I135:I136" si="77">+I134</f>
        <v>I-02280346</v>
      </c>
      <c r="J135" s="76" t="str">
        <f t="shared" ref="J135:J136" si="78">+J134</f>
        <v>satra0099</v>
      </c>
      <c r="K135" s="76" t="str">
        <f t="shared" si="40"/>
        <v>Hàng trả - phiếu I-02280346 - satra0099</v>
      </c>
      <c r="L135" s="114">
        <f t="shared" ref="L135:L136" si="79">+L134</f>
        <v>45887</v>
      </c>
      <c r="M135" s="76" t="s">
        <v>212</v>
      </c>
      <c r="N135" s="76">
        <f>+VLOOKUP(B135,'TONG HOP'!$B$18:$J$24,9,0)</f>
        <v>111058</v>
      </c>
    </row>
    <row r="136" spans="1:14" ht="30" customHeight="1" x14ac:dyDescent="0.25">
      <c r="A136" s="26">
        <v>2</v>
      </c>
      <c r="B136" s="43" t="s">
        <v>60</v>
      </c>
      <c r="C136" s="31">
        <v>8938529045856</v>
      </c>
      <c r="D136" s="26">
        <v>203630</v>
      </c>
      <c r="E136" s="26" t="s">
        <v>64</v>
      </c>
      <c r="F136" s="26">
        <v>4</v>
      </c>
      <c r="G136" s="81"/>
      <c r="I136" s="76" t="str">
        <f t="shared" si="77"/>
        <v>I-02280346</v>
      </c>
      <c r="J136" s="76" t="str">
        <f t="shared" si="78"/>
        <v>satra0099</v>
      </c>
      <c r="K136" s="76" t="str">
        <f t="shared" si="40"/>
        <v>Hàng trả - phiếu I-02280346 - satra0099</v>
      </c>
      <c r="L136" s="114">
        <f t="shared" si="79"/>
        <v>45887</v>
      </c>
      <c r="M136" s="76" t="s">
        <v>210</v>
      </c>
      <c r="N136" s="76">
        <f>+VLOOKUP(B136,'TONG HOP'!$B$18:$J$24,9,0)</f>
        <v>73431</v>
      </c>
    </row>
    <row r="137" spans="1:14" ht="25.5" customHeight="1" x14ac:dyDescent="0.25">
      <c r="A137" s="66"/>
      <c r="B137" s="67" t="s">
        <v>42</v>
      </c>
      <c r="C137" s="68"/>
      <c r="D137" s="66"/>
      <c r="E137" s="66"/>
      <c r="F137" s="68">
        <f>SUM(F20:F136)</f>
        <v>193</v>
      </c>
      <c r="G137" s="69"/>
    </row>
    <row r="141" spans="1:14" x14ac:dyDescent="0.25">
      <c r="I141" s="113" t="s">
        <v>121</v>
      </c>
    </row>
    <row r="142" spans="1:14" x14ac:dyDescent="0.25">
      <c r="I142" s="113" t="s">
        <v>115</v>
      </c>
    </row>
    <row r="143" spans="1:14" x14ac:dyDescent="0.25">
      <c r="I143" s="113" t="s">
        <v>149</v>
      </c>
    </row>
    <row r="144" spans="1:14" x14ac:dyDescent="0.25">
      <c r="I144" s="113" t="s">
        <v>110</v>
      </c>
    </row>
    <row r="145" spans="9:9" x14ac:dyDescent="0.25">
      <c r="I145" s="113"/>
    </row>
    <row r="146" spans="9:9" x14ac:dyDescent="0.25">
      <c r="I146" s="113"/>
    </row>
    <row r="147" spans="9:9" x14ac:dyDescent="0.25">
      <c r="I147" s="113"/>
    </row>
    <row r="148" spans="9:9" x14ac:dyDescent="0.25">
      <c r="I148" s="113" t="s">
        <v>129</v>
      </c>
    </row>
    <row r="149" spans="9:9" x14ac:dyDescent="0.25">
      <c r="I149" s="113" t="s">
        <v>153</v>
      </c>
    </row>
  </sheetData>
  <mergeCells count="3">
    <mergeCell ref="A6:G6"/>
    <mergeCell ref="F17:F18"/>
    <mergeCell ref="G17:G18"/>
  </mergeCells>
  <conditionalFormatting sqref="I1:I1048576">
    <cfRule type="duplicateValues" dxfId="4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59"/>
  <sheetViews>
    <sheetView topLeftCell="A52" workbookViewId="0">
      <selection activeCell="H19" sqref="H19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10.28515625" style="3" bestFit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3" t="s">
        <v>4</v>
      </c>
      <c r="B6" s="93"/>
      <c r="C6" s="93"/>
      <c r="D6" s="93"/>
      <c r="E6" s="93"/>
      <c r="F6" s="93"/>
      <c r="G6" s="93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161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51</v>
      </c>
      <c r="B15" s="7"/>
      <c r="C15" s="35" t="s">
        <v>48</v>
      </c>
      <c r="D15" s="8"/>
      <c r="E15" s="8"/>
      <c r="F15" s="8"/>
      <c r="G15" s="21"/>
    </row>
    <row r="16" spans="1:7" ht="15.75" x14ac:dyDescent="0.25">
      <c r="A16" s="10"/>
    </row>
    <row r="17" spans="1:10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96" t="s">
        <v>49</v>
      </c>
      <c r="G17" s="94" t="s">
        <v>20</v>
      </c>
    </row>
    <row r="18" spans="1:10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97"/>
      <c r="G18" s="95"/>
    </row>
    <row r="19" spans="1:10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 t="s">
        <v>163</v>
      </c>
      <c r="G19" s="25" t="s">
        <v>164</v>
      </c>
      <c r="H19" s="3" t="s">
        <v>165</v>
      </c>
    </row>
    <row r="20" spans="1:10" ht="30" customHeight="1" x14ac:dyDescent="0.25">
      <c r="A20" s="26"/>
      <c r="B20" s="42" t="s">
        <v>97</v>
      </c>
      <c r="C20" s="41"/>
      <c r="D20" s="26"/>
      <c r="E20" s="26"/>
      <c r="F20" s="26"/>
      <c r="G20" s="89" t="s">
        <v>98</v>
      </c>
      <c r="H20" s="3" t="str">
        <f>+G20</f>
        <v>I-02261954</v>
      </c>
      <c r="J20" s="3" t="s">
        <v>166</v>
      </c>
    </row>
    <row r="21" spans="1:10" ht="30" customHeight="1" x14ac:dyDescent="0.25">
      <c r="A21" s="26">
        <v>1</v>
      </c>
      <c r="B21" s="43" t="s">
        <v>61</v>
      </c>
      <c r="C21" s="31">
        <v>8938529045924</v>
      </c>
      <c r="D21" s="26">
        <v>203632</v>
      </c>
      <c r="E21" s="26" t="s">
        <v>64</v>
      </c>
      <c r="F21" s="26">
        <v>1</v>
      </c>
      <c r="G21" s="90"/>
    </row>
    <row r="22" spans="1:10" ht="30" customHeight="1" x14ac:dyDescent="0.25">
      <c r="A22" s="26">
        <v>2</v>
      </c>
      <c r="B22" s="43" t="s">
        <v>62</v>
      </c>
      <c r="C22" s="41">
        <v>8938529045030</v>
      </c>
      <c r="D22" s="26">
        <v>261126</v>
      </c>
      <c r="E22" s="26" t="s">
        <v>64</v>
      </c>
      <c r="F22" s="26">
        <v>2</v>
      </c>
      <c r="G22" s="90"/>
    </row>
    <row r="23" spans="1:10" ht="30" customHeight="1" x14ac:dyDescent="0.25">
      <c r="A23" s="26">
        <v>3</v>
      </c>
      <c r="B23" s="43" t="s">
        <v>60</v>
      </c>
      <c r="C23" s="31">
        <v>8938529045856</v>
      </c>
      <c r="D23" s="26">
        <v>203630</v>
      </c>
      <c r="E23" s="26" t="s">
        <v>64</v>
      </c>
      <c r="F23" s="26">
        <v>2</v>
      </c>
      <c r="G23" s="90"/>
    </row>
    <row r="24" spans="1:10" ht="30" customHeight="1" x14ac:dyDescent="0.25">
      <c r="A24" s="26">
        <v>4</v>
      </c>
      <c r="B24" s="43" t="s">
        <v>67</v>
      </c>
      <c r="C24" s="31">
        <v>8938529045047</v>
      </c>
      <c r="D24" s="26">
        <v>261127</v>
      </c>
      <c r="E24" s="26" t="s">
        <v>64</v>
      </c>
      <c r="F24" s="26">
        <v>1</v>
      </c>
      <c r="G24" s="90"/>
    </row>
    <row r="25" spans="1:10" ht="30" customHeight="1" x14ac:dyDescent="0.25">
      <c r="A25" s="26">
        <v>5</v>
      </c>
      <c r="B25" s="43" t="s">
        <v>63</v>
      </c>
      <c r="C25" s="31">
        <v>8938529045634</v>
      </c>
      <c r="D25" s="26">
        <v>203631</v>
      </c>
      <c r="E25" s="26" t="s">
        <v>64</v>
      </c>
      <c r="F25" s="26">
        <v>1</v>
      </c>
      <c r="G25" s="91"/>
    </row>
    <row r="26" spans="1:10" ht="30" customHeight="1" x14ac:dyDescent="0.25">
      <c r="A26" s="26"/>
      <c r="B26" s="64" t="s">
        <v>111</v>
      </c>
      <c r="C26" s="41"/>
      <c r="D26" s="26"/>
      <c r="E26" s="26"/>
      <c r="F26" s="26"/>
      <c r="G26" s="89" t="s">
        <v>110</v>
      </c>
      <c r="H26" s="3" t="str">
        <f>+G26</f>
        <v>I-02272150</v>
      </c>
      <c r="J26" s="3" t="s">
        <v>166</v>
      </c>
    </row>
    <row r="27" spans="1:10" ht="30" customHeight="1" x14ac:dyDescent="0.25">
      <c r="A27" s="26">
        <v>1</v>
      </c>
      <c r="B27" s="43" t="s">
        <v>59</v>
      </c>
      <c r="C27" s="41">
        <v>8938529045627</v>
      </c>
      <c r="D27" s="26">
        <v>236665</v>
      </c>
      <c r="E27" s="26" t="s">
        <v>64</v>
      </c>
      <c r="F27" s="26">
        <v>2</v>
      </c>
      <c r="G27" s="90"/>
    </row>
    <row r="28" spans="1:10" ht="30" customHeight="1" x14ac:dyDescent="0.25">
      <c r="A28" s="26">
        <v>2</v>
      </c>
      <c r="B28" s="43" t="s">
        <v>62</v>
      </c>
      <c r="C28" s="41">
        <v>8938529045030</v>
      </c>
      <c r="D28" s="26">
        <v>261126</v>
      </c>
      <c r="E28" s="26" t="s">
        <v>64</v>
      </c>
      <c r="F28" s="26">
        <v>2</v>
      </c>
      <c r="G28" s="90"/>
    </row>
    <row r="29" spans="1:10" ht="30" customHeight="1" x14ac:dyDescent="0.25">
      <c r="A29" s="26">
        <v>3</v>
      </c>
      <c r="B29" s="43" t="s">
        <v>61</v>
      </c>
      <c r="C29" s="41">
        <v>8938529045924</v>
      </c>
      <c r="D29" s="26">
        <v>203632</v>
      </c>
      <c r="E29" s="26" t="s">
        <v>64</v>
      </c>
      <c r="F29" s="26">
        <v>2</v>
      </c>
      <c r="G29" s="91"/>
    </row>
    <row r="30" spans="1:10" ht="30" customHeight="1" x14ac:dyDescent="0.25">
      <c r="A30" s="26"/>
      <c r="B30" s="64" t="s">
        <v>114</v>
      </c>
      <c r="C30" s="41"/>
      <c r="D30" s="26"/>
      <c r="E30" s="26"/>
      <c r="F30" s="26"/>
      <c r="G30" s="89" t="s">
        <v>115</v>
      </c>
      <c r="H30" s="3" t="str">
        <f>+G30</f>
        <v>I-02269814</v>
      </c>
      <c r="J30" s="3" t="s">
        <v>166</v>
      </c>
    </row>
    <row r="31" spans="1:10" ht="30" customHeight="1" x14ac:dyDescent="0.25">
      <c r="A31" s="26">
        <v>1</v>
      </c>
      <c r="B31" s="43" t="s">
        <v>61</v>
      </c>
      <c r="C31" s="41">
        <v>8938529045924</v>
      </c>
      <c r="D31" s="26">
        <v>203632</v>
      </c>
      <c r="E31" s="26" t="s">
        <v>64</v>
      </c>
      <c r="F31" s="26">
        <v>4</v>
      </c>
      <c r="G31" s="90"/>
    </row>
    <row r="32" spans="1:10" ht="30" customHeight="1" x14ac:dyDescent="0.25">
      <c r="A32" s="26">
        <v>2</v>
      </c>
      <c r="B32" s="43" t="s">
        <v>59</v>
      </c>
      <c r="C32" s="41">
        <v>8938529045627</v>
      </c>
      <c r="D32" s="26">
        <v>236665</v>
      </c>
      <c r="E32" s="26" t="s">
        <v>64</v>
      </c>
      <c r="F32" s="26">
        <v>2</v>
      </c>
      <c r="G32" s="91"/>
    </row>
    <row r="33" spans="1:10" ht="30" customHeight="1" x14ac:dyDescent="0.25">
      <c r="A33" s="26"/>
      <c r="B33" s="64" t="s">
        <v>120</v>
      </c>
      <c r="C33" s="41"/>
      <c r="D33" s="26"/>
      <c r="E33" s="26"/>
      <c r="F33" s="26"/>
      <c r="G33" s="89" t="s">
        <v>121</v>
      </c>
      <c r="H33" s="3" t="str">
        <f>+G33</f>
        <v>I-02274552</v>
      </c>
      <c r="J33" s="3" t="s">
        <v>166</v>
      </c>
    </row>
    <row r="34" spans="1:10" ht="30" customHeight="1" x14ac:dyDescent="0.25">
      <c r="A34" s="26">
        <v>1</v>
      </c>
      <c r="B34" s="43" t="s">
        <v>61</v>
      </c>
      <c r="C34" s="41">
        <v>8938529045924</v>
      </c>
      <c r="D34" s="26">
        <v>203632</v>
      </c>
      <c r="E34" s="26" t="s">
        <v>64</v>
      </c>
      <c r="F34" s="26">
        <v>3</v>
      </c>
      <c r="G34" s="91"/>
    </row>
    <row r="35" spans="1:10" ht="30" customHeight="1" x14ac:dyDescent="0.25">
      <c r="A35" s="26"/>
      <c r="B35" s="64" t="s">
        <v>128</v>
      </c>
      <c r="C35" s="41"/>
      <c r="D35" s="26"/>
      <c r="E35" s="26"/>
      <c r="F35" s="26"/>
      <c r="G35" s="89" t="s">
        <v>129</v>
      </c>
      <c r="H35" s="3" t="str">
        <f>+G35</f>
        <v>I-02277381</v>
      </c>
      <c r="J35" s="3" t="s">
        <v>166</v>
      </c>
    </row>
    <row r="36" spans="1:10" ht="30" customHeight="1" x14ac:dyDescent="0.25">
      <c r="A36" s="26">
        <v>1</v>
      </c>
      <c r="B36" s="43" t="s">
        <v>61</v>
      </c>
      <c r="C36" s="41">
        <v>8938529045924</v>
      </c>
      <c r="D36" s="26">
        <v>203632</v>
      </c>
      <c r="E36" s="26" t="s">
        <v>64</v>
      </c>
      <c r="F36" s="26">
        <v>4</v>
      </c>
      <c r="G36" s="90"/>
    </row>
    <row r="37" spans="1:10" ht="30" customHeight="1" x14ac:dyDescent="0.25">
      <c r="A37" s="26">
        <v>2</v>
      </c>
      <c r="B37" s="43" t="s">
        <v>62</v>
      </c>
      <c r="C37" s="41">
        <v>8938529045030</v>
      </c>
      <c r="D37" s="26">
        <v>261126</v>
      </c>
      <c r="E37" s="26" t="s">
        <v>64</v>
      </c>
      <c r="F37" s="26">
        <v>1</v>
      </c>
      <c r="G37" s="90"/>
    </row>
    <row r="38" spans="1:10" ht="30" customHeight="1" x14ac:dyDescent="0.25">
      <c r="A38" s="26">
        <v>3</v>
      </c>
      <c r="B38" s="43" t="s">
        <v>59</v>
      </c>
      <c r="C38" s="41">
        <v>8938529045627</v>
      </c>
      <c r="D38" s="26">
        <v>236665</v>
      </c>
      <c r="E38" s="26" t="s">
        <v>64</v>
      </c>
      <c r="F38" s="26">
        <v>1</v>
      </c>
      <c r="G38" s="90"/>
    </row>
    <row r="39" spans="1:10" ht="30" customHeight="1" x14ac:dyDescent="0.25">
      <c r="A39" s="26">
        <v>4</v>
      </c>
      <c r="B39" s="43" t="s">
        <v>63</v>
      </c>
      <c r="C39" s="41">
        <v>8938529045634</v>
      </c>
      <c r="D39" s="26">
        <v>203631</v>
      </c>
      <c r="E39" s="26" t="s">
        <v>64</v>
      </c>
      <c r="F39" s="26">
        <v>2</v>
      </c>
      <c r="G39" s="91"/>
    </row>
    <row r="40" spans="1:10" ht="30" customHeight="1" x14ac:dyDescent="0.25">
      <c r="A40" s="26"/>
      <c r="B40" s="42" t="s">
        <v>148</v>
      </c>
      <c r="C40" s="31"/>
      <c r="D40" s="26"/>
      <c r="E40" s="26"/>
      <c r="F40" s="26"/>
      <c r="G40" s="89" t="s">
        <v>149</v>
      </c>
      <c r="H40" s="3" t="str">
        <f>+G40</f>
        <v>I-02279135</v>
      </c>
      <c r="J40" s="3" t="s">
        <v>166</v>
      </c>
    </row>
    <row r="41" spans="1:10" ht="30" customHeight="1" x14ac:dyDescent="0.25">
      <c r="A41" s="26">
        <v>1</v>
      </c>
      <c r="B41" s="43" t="s">
        <v>59</v>
      </c>
      <c r="C41" s="31">
        <v>8938529045627</v>
      </c>
      <c r="D41" s="26">
        <v>236665</v>
      </c>
      <c r="E41" s="26" t="s">
        <v>64</v>
      </c>
      <c r="F41" s="26">
        <v>1</v>
      </c>
      <c r="G41" s="90"/>
    </row>
    <row r="42" spans="1:10" ht="30" customHeight="1" x14ac:dyDescent="0.25">
      <c r="A42" s="26">
        <v>2</v>
      </c>
      <c r="B42" s="43" t="s">
        <v>61</v>
      </c>
      <c r="C42" s="31">
        <v>8938529045924</v>
      </c>
      <c r="D42" s="26">
        <v>203632</v>
      </c>
      <c r="E42" s="26" t="s">
        <v>64</v>
      </c>
      <c r="F42" s="26">
        <v>1</v>
      </c>
      <c r="G42" s="91"/>
    </row>
    <row r="43" spans="1:10" ht="30" customHeight="1" x14ac:dyDescent="0.25">
      <c r="A43" s="26"/>
      <c r="B43" s="42" t="s">
        <v>152</v>
      </c>
      <c r="C43" s="31"/>
      <c r="D43" s="26"/>
      <c r="E43" s="26"/>
      <c r="F43" s="26"/>
      <c r="G43" s="89" t="s">
        <v>153</v>
      </c>
      <c r="H43" s="3" t="str">
        <f>+G43</f>
        <v>I-02279449</v>
      </c>
      <c r="J43" s="3" t="s">
        <v>166</v>
      </c>
    </row>
    <row r="44" spans="1:10" ht="30" customHeight="1" x14ac:dyDescent="0.25">
      <c r="A44" s="26">
        <v>1</v>
      </c>
      <c r="B44" s="43" t="s">
        <v>59</v>
      </c>
      <c r="C44" s="31"/>
      <c r="D44" s="26">
        <v>236665</v>
      </c>
      <c r="E44" s="26" t="s">
        <v>64</v>
      </c>
      <c r="F44" s="26">
        <v>2</v>
      </c>
      <c r="G44" s="90"/>
    </row>
    <row r="45" spans="1:10" ht="30" customHeight="1" x14ac:dyDescent="0.25">
      <c r="A45" s="26">
        <v>2</v>
      </c>
      <c r="B45" s="43" t="s">
        <v>61</v>
      </c>
      <c r="C45" s="31"/>
      <c r="D45" s="26">
        <v>203632</v>
      </c>
      <c r="E45" s="26" t="s">
        <v>64</v>
      </c>
      <c r="F45" s="26">
        <v>1</v>
      </c>
      <c r="G45" s="90"/>
    </row>
    <row r="46" spans="1:10" ht="30" customHeight="1" x14ac:dyDescent="0.25">
      <c r="A46" s="26">
        <v>3</v>
      </c>
      <c r="B46" s="43" t="s">
        <v>60</v>
      </c>
      <c r="C46" s="31"/>
      <c r="D46" s="26">
        <v>203630</v>
      </c>
      <c r="E46" s="26" t="s">
        <v>64</v>
      </c>
      <c r="F46" s="26">
        <v>1</v>
      </c>
      <c r="G46" s="90"/>
    </row>
    <row r="47" spans="1:10" ht="30" customHeight="1" x14ac:dyDescent="0.25">
      <c r="A47" s="26">
        <v>4</v>
      </c>
      <c r="B47" s="43" t="s">
        <v>62</v>
      </c>
      <c r="C47" s="31"/>
      <c r="D47" s="26">
        <v>261126</v>
      </c>
      <c r="E47" s="26" t="s">
        <v>64</v>
      </c>
      <c r="F47" s="26">
        <v>1</v>
      </c>
      <c r="G47" s="91"/>
    </row>
    <row r="48" spans="1:10" ht="25.5" customHeight="1" x14ac:dyDescent="0.25">
      <c r="A48" s="66"/>
      <c r="B48" s="67" t="s">
        <v>42</v>
      </c>
      <c r="C48" s="68"/>
      <c r="D48" s="66"/>
      <c r="E48" s="66"/>
      <c r="F48" s="68">
        <f>SUM(F20:F47)</f>
        <v>37</v>
      </c>
      <c r="G48" s="69"/>
    </row>
    <row r="53" spans="8:8" x14ac:dyDescent="0.25">
      <c r="H53" s="70" t="s">
        <v>98</v>
      </c>
    </row>
    <row r="54" spans="8:8" x14ac:dyDescent="0.25">
      <c r="H54" s="71" t="s">
        <v>110</v>
      </c>
    </row>
    <row r="55" spans="8:8" x14ac:dyDescent="0.25">
      <c r="H55" s="72" t="s">
        <v>115</v>
      </c>
    </row>
    <row r="56" spans="8:8" x14ac:dyDescent="0.25">
      <c r="H56" s="73" t="s">
        <v>121</v>
      </c>
    </row>
    <row r="57" spans="8:8" x14ac:dyDescent="0.25">
      <c r="H57" s="74" t="s">
        <v>129</v>
      </c>
    </row>
    <row r="58" spans="8:8" x14ac:dyDescent="0.25">
      <c r="H58" s="75" t="s">
        <v>149</v>
      </c>
    </row>
    <row r="59" spans="8:8" x14ac:dyDescent="0.25">
      <c r="H59" s="76" t="s">
        <v>153</v>
      </c>
    </row>
  </sheetData>
  <autoFilter ref="A19:H48"/>
  <mergeCells count="10">
    <mergeCell ref="G43:G47"/>
    <mergeCell ref="G40:G42"/>
    <mergeCell ref="G35:G39"/>
    <mergeCell ref="G30:G32"/>
    <mergeCell ref="G33:G34"/>
    <mergeCell ref="G26:G29"/>
    <mergeCell ref="G20:G25"/>
    <mergeCell ref="A6:G6"/>
    <mergeCell ref="F17:F18"/>
    <mergeCell ref="G17:G18"/>
  </mergeCells>
  <conditionalFormatting sqref="H1:H1048576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31"/>
  <sheetViews>
    <sheetView topLeftCell="A10" workbookViewId="0">
      <selection activeCell="H25" sqref="H25"/>
    </sheetView>
  </sheetViews>
  <sheetFormatPr defaultColWidth="9.140625" defaultRowHeight="15" x14ac:dyDescent="0.25"/>
  <cols>
    <col min="1" max="1" width="5.7109375" style="76" customWidth="1"/>
    <col min="2" max="2" width="51.28515625" style="2" customWidth="1"/>
    <col min="3" max="3" width="16.28515625" style="32" customWidth="1"/>
    <col min="4" max="4" width="11" style="76" customWidth="1"/>
    <col min="5" max="5" width="9" style="76" customWidth="1"/>
    <col min="6" max="6" width="11.28515625" style="76" customWidth="1"/>
    <col min="7" max="7" width="19.85546875" style="20" customWidth="1"/>
    <col min="8" max="8" width="10.28515625" style="76" bestFit="1" customWidth="1"/>
    <col min="9" max="16384" width="9.140625" style="76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3" t="s">
        <v>4</v>
      </c>
      <c r="B6" s="93"/>
      <c r="C6" s="93"/>
      <c r="D6" s="93"/>
      <c r="E6" s="93"/>
      <c r="F6" s="93"/>
      <c r="G6" s="93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161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51</v>
      </c>
      <c r="B15" s="7"/>
      <c r="C15" s="35" t="s">
        <v>48</v>
      </c>
      <c r="D15" s="8"/>
      <c r="E15" s="8"/>
      <c r="F15" s="8"/>
      <c r="G15" s="21"/>
    </row>
    <row r="16" spans="1:7" ht="15.75" x14ac:dyDescent="0.25">
      <c r="A16" s="10"/>
    </row>
    <row r="17" spans="1:8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96" t="s">
        <v>49</v>
      </c>
      <c r="G17" s="94" t="s">
        <v>20</v>
      </c>
    </row>
    <row r="18" spans="1:8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97"/>
      <c r="G18" s="95"/>
    </row>
    <row r="19" spans="1:8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 t="s">
        <v>163</v>
      </c>
      <c r="G19" s="25" t="s">
        <v>164</v>
      </c>
      <c r="H19" s="76" t="s">
        <v>165</v>
      </c>
    </row>
    <row r="20" spans="1:8" ht="25.5" customHeight="1" x14ac:dyDescent="0.25">
      <c r="A20" s="66"/>
      <c r="B20" s="67" t="s">
        <v>42</v>
      </c>
      <c r="C20" s="68"/>
      <c r="D20" s="66"/>
      <c r="E20" s="66"/>
      <c r="F20" s="68" t="e">
        <f>SUM(#REF!)</f>
        <v>#REF!</v>
      </c>
      <c r="G20" s="69"/>
    </row>
    <row r="25" spans="1:8" x14ac:dyDescent="0.25">
      <c r="H25" s="76" t="s">
        <v>98</v>
      </c>
    </row>
    <row r="26" spans="1:8" x14ac:dyDescent="0.25">
      <c r="H26" s="76" t="s">
        <v>110</v>
      </c>
    </row>
    <row r="27" spans="1:8" x14ac:dyDescent="0.25">
      <c r="H27" s="76" t="s">
        <v>115</v>
      </c>
    </row>
    <row r="28" spans="1:8" x14ac:dyDescent="0.25">
      <c r="H28" s="76" t="s">
        <v>121</v>
      </c>
    </row>
    <row r="29" spans="1:8" x14ac:dyDescent="0.25">
      <c r="H29" s="76" t="s">
        <v>129</v>
      </c>
    </row>
    <row r="30" spans="1:8" x14ac:dyDescent="0.25">
      <c r="H30" s="76" t="s">
        <v>149</v>
      </c>
    </row>
    <row r="31" spans="1:8" x14ac:dyDescent="0.25">
      <c r="H31" s="76" t="s">
        <v>153</v>
      </c>
    </row>
  </sheetData>
  <autoFilter ref="A19:H20"/>
  <mergeCells count="3">
    <mergeCell ref="A6:G6"/>
    <mergeCell ref="F17:F18"/>
    <mergeCell ref="G17:G18"/>
  </mergeCells>
  <conditionalFormatting sqref="H1:H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19" workbookViewId="0">
      <selection activeCell="K25" sqref="K25"/>
    </sheetView>
  </sheetViews>
  <sheetFormatPr defaultColWidth="9.140625" defaultRowHeight="15.75" x14ac:dyDescent="0.25"/>
  <cols>
    <col min="1" max="1" width="5.5703125" style="53" customWidth="1"/>
    <col min="2" max="2" width="37.85546875" style="53" customWidth="1"/>
    <col min="3" max="3" width="19.7109375" style="53" customWidth="1"/>
    <col min="4" max="4" width="11.28515625" style="53" hidden="1" customWidth="1"/>
    <col min="5" max="5" width="10.140625" style="53" customWidth="1"/>
    <col min="6" max="6" width="12.42578125" style="53" customWidth="1"/>
    <col min="7" max="7" width="7" style="53" customWidth="1"/>
    <col min="8" max="8" width="8" style="53" customWidth="1"/>
    <col min="9" max="9" width="11.5703125" style="53" customWidth="1"/>
    <col min="10" max="10" width="13.7109375" style="53" customWidth="1"/>
    <col min="11" max="11" width="18.7109375" style="53" customWidth="1"/>
    <col min="12" max="12" width="9.140625" style="53"/>
    <col min="13" max="13" width="11.5703125" style="53" bestFit="1" customWidth="1"/>
    <col min="14" max="14" width="9.85546875" style="53" bestFit="1" customWidth="1"/>
    <col min="15" max="16384" width="9.140625" style="53"/>
  </cols>
  <sheetData>
    <row r="1" spans="1:11" ht="18" x14ac:dyDescent="0.25">
      <c r="A1" s="13" t="s">
        <v>26</v>
      </c>
      <c r="B1" s="14"/>
      <c r="C1" s="51"/>
      <c r="D1" s="51"/>
      <c r="E1" s="14"/>
      <c r="F1" s="51"/>
      <c r="G1" s="14" t="s">
        <v>1</v>
      </c>
      <c r="H1" s="51"/>
      <c r="I1" s="51"/>
      <c r="J1" s="51"/>
      <c r="K1" s="52"/>
    </row>
    <row r="2" spans="1:11" x14ac:dyDescent="0.25">
      <c r="A2" s="54"/>
      <c r="B2" s="51"/>
      <c r="C2" s="51"/>
      <c r="D2" s="51"/>
      <c r="E2" s="51"/>
      <c r="F2" s="51"/>
      <c r="G2" s="54" t="s">
        <v>2</v>
      </c>
      <c r="H2" s="106" t="s">
        <v>2</v>
      </c>
      <c r="I2" s="106"/>
      <c r="J2" s="106"/>
      <c r="K2" s="52"/>
    </row>
    <row r="3" spans="1:11" x14ac:dyDescent="0.25">
      <c r="A3" s="54"/>
      <c r="B3" s="51"/>
      <c r="C3" s="51"/>
      <c r="D3" s="51"/>
      <c r="E3" s="51"/>
      <c r="F3" s="51"/>
      <c r="G3" s="51"/>
      <c r="H3" s="106" t="s">
        <v>3</v>
      </c>
      <c r="I3" s="106"/>
      <c r="J3" s="106"/>
      <c r="K3" s="52"/>
    </row>
    <row r="4" spans="1:11" ht="18" x14ac:dyDescent="0.25">
      <c r="A4" s="107" t="s">
        <v>27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s="56" customFormat="1" ht="18" x14ac:dyDescent="0.25">
      <c r="A5" s="108" t="s">
        <v>162</v>
      </c>
      <c r="B5" s="109"/>
      <c r="C5" s="109"/>
      <c r="D5" s="109"/>
      <c r="E5" s="109"/>
      <c r="F5" s="109"/>
      <c r="G5" s="109"/>
      <c r="H5" s="15"/>
      <c r="I5" s="15"/>
      <c r="J5" s="15"/>
      <c r="K5" s="55"/>
    </row>
    <row r="6" spans="1:11" s="56" customFormat="1" ht="18" x14ac:dyDescent="0.25">
      <c r="A6" s="105" t="s">
        <v>28</v>
      </c>
      <c r="B6" s="105"/>
      <c r="C6" s="105"/>
      <c r="D6" s="105"/>
      <c r="E6" s="105"/>
      <c r="F6" s="105"/>
      <c r="G6" s="105"/>
      <c r="H6" s="15"/>
      <c r="I6" s="15"/>
      <c r="J6" s="15"/>
      <c r="K6" s="55"/>
    </row>
    <row r="7" spans="1:11" s="56" customFormat="1" ht="18" x14ac:dyDescent="0.25">
      <c r="A7" s="109" t="s">
        <v>47</v>
      </c>
      <c r="B7" s="109"/>
      <c r="C7" s="109"/>
      <c r="D7" s="109"/>
      <c r="E7" s="109"/>
      <c r="F7" s="109"/>
      <c r="G7" s="15"/>
      <c r="H7" s="15"/>
      <c r="I7" s="15"/>
      <c r="J7" s="15"/>
      <c r="K7" s="55"/>
    </row>
    <row r="8" spans="1:11" s="56" customFormat="1" ht="18" x14ac:dyDescent="0.25">
      <c r="A8" s="109" t="s">
        <v>72</v>
      </c>
      <c r="B8" s="109"/>
      <c r="C8" s="109"/>
      <c r="D8" s="109"/>
      <c r="E8" s="109"/>
      <c r="F8" s="109"/>
      <c r="G8" s="15"/>
      <c r="H8" s="15"/>
      <c r="I8" s="15"/>
      <c r="J8" s="15"/>
      <c r="K8" s="55"/>
    </row>
    <row r="9" spans="1:11" s="56" customFormat="1" ht="18" x14ac:dyDescent="0.25">
      <c r="A9" s="105" t="s">
        <v>50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11" s="56" customFormat="1" ht="18" x14ac:dyDescent="0.25">
      <c r="A10" s="109" t="s">
        <v>11</v>
      </c>
      <c r="B10" s="109"/>
      <c r="C10" s="109"/>
      <c r="D10" s="47"/>
      <c r="E10" s="109"/>
      <c r="F10" s="109"/>
      <c r="G10" s="15"/>
      <c r="H10" s="15"/>
      <c r="I10" s="15"/>
      <c r="J10" s="15"/>
      <c r="K10" s="55"/>
    </row>
    <row r="11" spans="1:11" s="56" customFormat="1" ht="18" x14ac:dyDescent="0.25">
      <c r="A11" s="15" t="s">
        <v>69</v>
      </c>
      <c r="B11" s="15"/>
      <c r="C11" s="15"/>
      <c r="D11" s="15"/>
      <c r="E11" s="15"/>
      <c r="F11" s="15"/>
      <c r="G11" s="15"/>
      <c r="H11" s="15"/>
      <c r="I11" s="15"/>
      <c r="J11" s="15"/>
      <c r="K11" s="55"/>
    </row>
    <row r="12" spans="1:11" s="56" customFormat="1" ht="18" x14ac:dyDescent="0.25">
      <c r="A12" s="47" t="s">
        <v>70</v>
      </c>
      <c r="B12" s="47"/>
      <c r="C12" s="47"/>
      <c r="D12" s="47"/>
      <c r="E12" s="47"/>
      <c r="F12" s="47"/>
      <c r="G12" s="47"/>
      <c r="H12" s="15"/>
      <c r="I12" s="15"/>
      <c r="J12" s="15"/>
      <c r="K12" s="55"/>
    </row>
    <row r="13" spans="1:11" s="56" customFormat="1" ht="18" x14ac:dyDescent="0.25">
      <c r="A13" s="104" t="s">
        <v>156</v>
      </c>
      <c r="B13" s="105"/>
      <c r="C13" s="105"/>
      <c r="D13" s="105"/>
      <c r="E13" s="105"/>
      <c r="F13" s="105"/>
      <c r="G13" s="105"/>
      <c r="H13" s="15"/>
      <c r="I13" s="15"/>
      <c r="J13" s="15"/>
      <c r="K13" s="55"/>
    </row>
    <row r="14" spans="1:11" s="56" customFormat="1" ht="18" x14ac:dyDescent="0.25">
      <c r="A14" s="15" t="s">
        <v>29</v>
      </c>
      <c r="B14" s="15"/>
      <c r="C14" s="15"/>
      <c r="D14" s="15"/>
      <c r="E14" s="15"/>
      <c r="F14" s="15"/>
      <c r="G14" s="15"/>
      <c r="H14" s="15"/>
      <c r="I14" s="57">
        <f ca="1">SUM(I18:I24)</f>
        <v>230</v>
      </c>
      <c r="J14" s="15"/>
      <c r="K14" s="55"/>
    </row>
    <row r="15" spans="1:1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2"/>
    </row>
    <row r="16" spans="1:11" x14ac:dyDescent="0.25">
      <c r="A16" s="110" t="s">
        <v>15</v>
      </c>
      <c r="B16" s="110" t="s">
        <v>30</v>
      </c>
      <c r="C16" s="110" t="s">
        <v>31</v>
      </c>
      <c r="D16" s="46"/>
      <c r="E16" s="110" t="s">
        <v>32</v>
      </c>
      <c r="F16" s="110"/>
      <c r="G16" s="110" t="s">
        <v>33</v>
      </c>
      <c r="H16" s="110" t="s">
        <v>34</v>
      </c>
      <c r="I16" s="110" t="s">
        <v>35</v>
      </c>
      <c r="J16" s="110" t="s">
        <v>36</v>
      </c>
      <c r="K16" s="111" t="s">
        <v>37</v>
      </c>
    </row>
    <row r="17" spans="1:11" x14ac:dyDescent="0.25">
      <c r="A17" s="110"/>
      <c r="B17" s="110"/>
      <c r="C17" s="110"/>
      <c r="D17" s="46"/>
      <c r="E17" s="46" t="s">
        <v>38</v>
      </c>
      <c r="F17" s="46" t="s">
        <v>39</v>
      </c>
      <c r="G17" s="110"/>
      <c r="H17" s="110"/>
      <c r="I17" s="110"/>
      <c r="J17" s="110"/>
      <c r="K17" s="111"/>
    </row>
    <row r="18" spans="1:11" ht="35.1" customHeight="1" x14ac:dyDescent="0.25">
      <c r="A18" s="16">
        <f>ROW()-17</f>
        <v>1</v>
      </c>
      <c r="B18" s="17" t="s">
        <v>60</v>
      </c>
      <c r="C18" s="28" t="s">
        <v>53</v>
      </c>
      <c r="D18" s="27">
        <v>203630</v>
      </c>
      <c r="E18" s="16"/>
      <c r="F18" s="58"/>
      <c r="G18" s="16"/>
      <c r="H18" s="16" t="s">
        <v>52</v>
      </c>
      <c r="I18" s="16">
        <f ca="1">SUMIF('CHI TIẾT'!$D$20:$F$164,'TONG HOP'!D18,'CHI TIẾT'!$F$20:$F$164)</f>
        <v>38</v>
      </c>
      <c r="J18" s="50">
        <v>73431</v>
      </c>
      <c r="K18" s="18">
        <f t="shared" ref="K18:K24" ca="1" si="0">J18*I18</f>
        <v>2790378</v>
      </c>
    </row>
    <row r="19" spans="1:11" ht="35.1" customHeight="1" x14ac:dyDescent="0.25">
      <c r="A19" s="16">
        <f t="shared" ref="A19:A24" si="1">ROW()-17</f>
        <v>2</v>
      </c>
      <c r="B19" s="17" t="s">
        <v>63</v>
      </c>
      <c r="C19" s="28" t="s">
        <v>57</v>
      </c>
      <c r="D19" s="27">
        <v>203631</v>
      </c>
      <c r="E19" s="16"/>
      <c r="F19" s="58"/>
      <c r="G19" s="16"/>
      <c r="H19" s="16" t="s">
        <v>52</v>
      </c>
      <c r="I19" s="16">
        <f ca="1">SUMIF('CHI TIẾT'!$D$20:$F$164,'TONG HOP'!D19,'CHI TIẾT'!$F$20:$F$164)</f>
        <v>11</v>
      </c>
      <c r="J19" s="50">
        <v>107205</v>
      </c>
      <c r="K19" s="18">
        <f t="shared" ca="1" si="0"/>
        <v>1179255</v>
      </c>
    </row>
    <row r="20" spans="1:11" ht="35.1" customHeight="1" x14ac:dyDescent="0.25">
      <c r="A20" s="16">
        <f t="shared" si="1"/>
        <v>3</v>
      </c>
      <c r="B20" s="17" t="s">
        <v>61</v>
      </c>
      <c r="C20" s="28" t="s">
        <v>55</v>
      </c>
      <c r="D20" s="27">
        <v>203632</v>
      </c>
      <c r="E20" s="16"/>
      <c r="F20" s="58"/>
      <c r="G20" s="16"/>
      <c r="H20" s="16" t="s">
        <v>52</v>
      </c>
      <c r="I20" s="16">
        <f ca="1">SUMIF('CHI TIẾT'!$D$20:$F$164,'TONG HOP'!D20,'CHI TIẾT'!$F$20:$F$164)</f>
        <v>81</v>
      </c>
      <c r="J20" s="50">
        <v>111058</v>
      </c>
      <c r="K20" s="18">
        <f t="shared" ca="1" si="0"/>
        <v>8995698</v>
      </c>
    </row>
    <row r="21" spans="1:11" ht="35.1" customHeight="1" x14ac:dyDescent="0.25">
      <c r="A21" s="16">
        <f t="shared" si="1"/>
        <v>4</v>
      </c>
      <c r="B21" s="17" t="s">
        <v>65</v>
      </c>
      <c r="C21" s="44" t="s">
        <v>66</v>
      </c>
      <c r="D21" s="27">
        <v>203634</v>
      </c>
      <c r="E21" s="16"/>
      <c r="F21" s="58"/>
      <c r="G21" s="16"/>
      <c r="H21" s="16" t="s">
        <v>52</v>
      </c>
      <c r="I21" s="16">
        <f ca="1">SUMIF('CHI TIẾT'!$D$20:$F$164,'TONG HOP'!D21,'CHI TIẾT'!$F$20:$F$164)</f>
        <v>1</v>
      </c>
      <c r="J21" s="50">
        <v>119066</v>
      </c>
      <c r="K21" s="18">
        <f t="shared" ca="1" si="0"/>
        <v>119066</v>
      </c>
    </row>
    <row r="22" spans="1:11" ht="35.1" customHeight="1" x14ac:dyDescent="0.25">
      <c r="A22" s="16">
        <f t="shared" si="1"/>
        <v>5</v>
      </c>
      <c r="B22" s="17" t="s">
        <v>59</v>
      </c>
      <c r="C22" s="28" t="s">
        <v>56</v>
      </c>
      <c r="D22" s="27">
        <v>236665</v>
      </c>
      <c r="E22" s="16"/>
      <c r="F22" s="58"/>
      <c r="G22" s="16"/>
      <c r="H22" s="16" t="s">
        <v>52</v>
      </c>
      <c r="I22" s="16">
        <f ca="1">SUMIF('CHI TIẾT'!$D$20:$F$164,'TONG HOP'!D22,'CHI TIẾT'!$F$20:$F$164)</f>
        <v>62</v>
      </c>
      <c r="J22" s="50">
        <v>55595</v>
      </c>
      <c r="K22" s="18">
        <f t="shared" ca="1" si="0"/>
        <v>3446890</v>
      </c>
    </row>
    <row r="23" spans="1:11" ht="35.1" customHeight="1" x14ac:dyDescent="0.25">
      <c r="A23" s="16">
        <f t="shared" si="1"/>
        <v>6</v>
      </c>
      <c r="B23" s="17" t="s">
        <v>62</v>
      </c>
      <c r="C23" s="28" t="s">
        <v>54</v>
      </c>
      <c r="D23" s="27">
        <v>261126</v>
      </c>
      <c r="E23" s="16"/>
      <c r="F23" s="58"/>
      <c r="G23" s="16"/>
      <c r="H23" s="16" t="s">
        <v>52</v>
      </c>
      <c r="I23" s="16">
        <f ca="1">SUMIF('CHI TIẾT'!$D$20:$F$164,'TONG HOP'!D23,'CHI TIẾT'!$F$20:$F$164)</f>
        <v>31</v>
      </c>
      <c r="J23" s="50">
        <v>50182</v>
      </c>
      <c r="K23" s="18">
        <f t="shared" ca="1" si="0"/>
        <v>1555642</v>
      </c>
    </row>
    <row r="24" spans="1:11" ht="35.1" customHeight="1" x14ac:dyDescent="0.25">
      <c r="A24" s="16">
        <f t="shared" si="1"/>
        <v>7</v>
      </c>
      <c r="B24" s="17" t="s">
        <v>67</v>
      </c>
      <c r="C24" s="28" t="s">
        <v>68</v>
      </c>
      <c r="D24" s="27">
        <v>261127</v>
      </c>
      <c r="E24" s="16"/>
      <c r="F24" s="58"/>
      <c r="G24" s="16"/>
      <c r="H24" s="16" t="s">
        <v>52</v>
      </c>
      <c r="I24" s="16">
        <f ca="1">SUMIF('CHI TIẾT'!$D$20:$F$164,'TONG HOP'!D24,'CHI TIẾT'!$F$20:$F$164)</f>
        <v>6</v>
      </c>
      <c r="J24" s="50">
        <v>46000</v>
      </c>
      <c r="K24" s="18">
        <f t="shared" ca="1" si="0"/>
        <v>276000</v>
      </c>
    </row>
    <row r="25" spans="1:11" ht="23.25" customHeight="1" x14ac:dyDescent="0.25">
      <c r="A25" s="59"/>
      <c r="B25" s="17"/>
      <c r="C25" s="59"/>
      <c r="D25" s="60"/>
      <c r="E25" s="112" t="s">
        <v>40</v>
      </c>
      <c r="F25" s="112"/>
      <c r="G25" s="59"/>
      <c r="H25" s="61"/>
      <c r="I25" s="61"/>
      <c r="J25" s="61"/>
      <c r="K25" s="18">
        <f ca="1">SUM(K18:K24)</f>
        <v>18362929</v>
      </c>
    </row>
    <row r="26" spans="1:11" ht="23.25" customHeight="1" x14ac:dyDescent="0.25">
      <c r="A26" s="59"/>
      <c r="B26" s="39"/>
      <c r="C26" s="59"/>
      <c r="D26" s="59"/>
      <c r="E26" s="112" t="s">
        <v>41</v>
      </c>
      <c r="F26" s="112"/>
      <c r="G26" s="59"/>
      <c r="H26" s="62"/>
      <c r="I26" s="62"/>
      <c r="J26" s="62"/>
      <c r="K26" s="62"/>
    </row>
    <row r="27" spans="1:11" ht="23.25" customHeight="1" x14ac:dyDescent="0.25">
      <c r="A27" s="59"/>
      <c r="B27" s="49" t="s">
        <v>58</v>
      </c>
      <c r="C27" s="59"/>
      <c r="D27" s="59"/>
      <c r="E27" s="112"/>
      <c r="F27" s="112"/>
      <c r="G27" s="59"/>
      <c r="H27" s="48"/>
      <c r="I27" s="48"/>
      <c r="J27" s="48"/>
      <c r="K27" s="48">
        <f ca="1">K25*0.08</f>
        <v>1469034.32</v>
      </c>
    </row>
    <row r="28" spans="1:11" ht="23.25" customHeight="1" x14ac:dyDescent="0.25">
      <c r="A28" s="59"/>
      <c r="B28" s="59"/>
      <c r="C28" s="59"/>
      <c r="D28" s="59"/>
      <c r="E28" s="112" t="s">
        <v>42</v>
      </c>
      <c r="F28" s="112"/>
      <c r="G28" s="59"/>
      <c r="H28" s="61"/>
      <c r="I28" s="61"/>
      <c r="J28" s="61"/>
      <c r="K28" s="61">
        <f ca="1">K25+K27</f>
        <v>19831963.32</v>
      </c>
    </row>
    <row r="29" spans="1:1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2"/>
    </row>
    <row r="30" spans="1:11" x14ac:dyDescent="0.25">
      <c r="A30" s="51"/>
      <c r="B30" s="51" t="s">
        <v>43</v>
      </c>
      <c r="C30" s="51"/>
      <c r="D30" s="51"/>
      <c r="E30" s="51"/>
      <c r="F30" s="51"/>
      <c r="G30" s="51"/>
      <c r="H30" s="51"/>
      <c r="I30" s="51"/>
      <c r="J30" s="51"/>
      <c r="K30" s="52"/>
    </row>
    <row r="31" spans="1:11" x14ac:dyDescent="0.25">
      <c r="A31" s="51"/>
      <c r="B31" s="51" t="s">
        <v>167</v>
      </c>
      <c r="C31" s="51"/>
      <c r="D31" s="51"/>
      <c r="E31" s="51"/>
      <c r="F31" s="51"/>
      <c r="G31" s="51"/>
      <c r="H31" s="51"/>
      <c r="I31" s="51"/>
      <c r="J31" s="51"/>
      <c r="K31" s="52"/>
    </row>
    <row r="32" spans="1:1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2"/>
    </row>
    <row r="33" spans="1:11" s="63" customFormat="1" x14ac:dyDescent="0.25">
      <c r="A33" s="106" t="s">
        <v>44</v>
      </c>
      <c r="B33" s="106"/>
      <c r="C33" s="106" t="s">
        <v>45</v>
      </c>
      <c r="D33" s="106"/>
      <c r="E33" s="106"/>
      <c r="F33" s="106"/>
      <c r="G33" s="106" t="s">
        <v>71</v>
      </c>
      <c r="H33" s="106"/>
      <c r="I33" s="106"/>
      <c r="J33" s="106" t="s">
        <v>46</v>
      </c>
      <c r="K33" s="106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1" priority="9"/>
  </conditionalFormatting>
  <conditionalFormatting sqref="D18:D24">
    <cfRule type="duplicateValues" dxfId="0" priority="22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.32" bottom="0" header="0" footer="0"/>
  <pageSetup scale="7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CHI TIẾT</vt:lpstr>
      <vt:lpstr>nháp</vt:lpstr>
      <vt:lpstr>File đổ</vt:lpstr>
      <vt:lpstr>CHI TIẾT (2)</vt:lpstr>
      <vt:lpstr>SALE CÒN THIẾU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2025-09-10T02:03:07Z</cp:lastPrinted>
  <dcterms:created xsi:type="dcterms:W3CDTF">2018-11-30T08:27:38Z</dcterms:created>
  <dcterms:modified xsi:type="dcterms:W3CDTF">2025-10-27T03:57:34Z</dcterms:modified>
</cp:coreProperties>
</file>