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0" yWindow="0" windowWidth="20490" windowHeight="7530" activeTab="3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1" hidden="1">Sheet2!$A$1:$O$32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2" l="1"/>
  <c r="I35" i="2"/>
  <c r="I33" i="2"/>
  <c r="G32" i="3" l="1"/>
  <c r="E32" i="3"/>
  <c r="C32" i="3"/>
  <c r="H9" i="3" l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12" i="3"/>
  <c r="H3" i="3" l="1"/>
  <c r="H4" i="3"/>
  <c r="H5" i="3"/>
  <c r="H6" i="3"/>
  <c r="H2" i="3"/>
  <c r="C3" i="2" l="1"/>
  <c r="N3" i="2" s="1"/>
  <c r="O3" i="2" s="1"/>
  <c r="C4" i="2"/>
  <c r="N4" i="2" s="1"/>
  <c r="O4" i="2" s="1"/>
  <c r="C5" i="2"/>
  <c r="N5" i="2" s="1"/>
  <c r="O5" i="2" s="1"/>
  <c r="C6" i="2"/>
  <c r="N6" i="2" s="1"/>
  <c r="O6" i="2" s="1"/>
  <c r="C7" i="2"/>
  <c r="N7" i="2" s="1"/>
  <c r="O7" i="2" s="1"/>
  <c r="C8" i="2"/>
  <c r="N8" i="2" s="1"/>
  <c r="O8" i="2" s="1"/>
  <c r="C9" i="2"/>
  <c r="N9" i="2" s="1"/>
  <c r="O9" i="2" s="1"/>
  <c r="C10" i="2"/>
  <c r="N10" i="2" s="1"/>
  <c r="O10" i="2" s="1"/>
  <c r="C11" i="2"/>
  <c r="N11" i="2" s="1"/>
  <c r="O11" i="2" s="1"/>
  <c r="C12" i="2"/>
  <c r="N12" i="2" s="1"/>
  <c r="O12" i="2" s="1"/>
  <c r="C13" i="2"/>
  <c r="N13" i="2" s="1"/>
  <c r="O13" i="2" s="1"/>
  <c r="C14" i="2"/>
  <c r="N14" i="2" s="1"/>
  <c r="O14" i="2" s="1"/>
  <c r="C15" i="2"/>
  <c r="N15" i="2" s="1"/>
  <c r="O15" i="2" s="1"/>
  <c r="C16" i="2"/>
  <c r="N16" i="2" s="1"/>
  <c r="O16" i="2" s="1"/>
  <c r="C17" i="2"/>
  <c r="N17" i="2" s="1"/>
  <c r="O17" i="2" s="1"/>
  <c r="C18" i="2"/>
  <c r="N18" i="2" s="1"/>
  <c r="O18" i="2" s="1"/>
  <c r="C19" i="2"/>
  <c r="N19" i="2" s="1"/>
  <c r="O19" i="2" s="1"/>
  <c r="C20" i="2"/>
  <c r="N20" i="2" s="1"/>
  <c r="O20" i="2" s="1"/>
  <c r="C21" i="2"/>
  <c r="N21" i="2" s="1"/>
  <c r="O21" i="2" s="1"/>
  <c r="C22" i="2"/>
  <c r="N22" i="2" s="1"/>
  <c r="O22" i="2" s="1"/>
  <c r="C23" i="2"/>
  <c r="N23" i="2" s="1"/>
  <c r="O23" i="2" s="1"/>
  <c r="C24" i="2"/>
  <c r="N24" i="2" s="1"/>
  <c r="O24" i="2" s="1"/>
  <c r="C25" i="2"/>
  <c r="N25" i="2" s="1"/>
  <c r="O25" i="2" s="1"/>
  <c r="C26" i="2"/>
  <c r="N26" i="2" s="1"/>
  <c r="O26" i="2" s="1"/>
  <c r="C27" i="2"/>
  <c r="N27" i="2" s="1"/>
  <c r="O27" i="2" s="1"/>
  <c r="C28" i="2"/>
  <c r="N28" i="2" s="1"/>
  <c r="O28" i="2" s="1"/>
  <c r="C29" i="2"/>
  <c r="N29" i="2" s="1"/>
  <c r="O29" i="2" s="1"/>
  <c r="C30" i="2"/>
  <c r="N30" i="2" s="1"/>
  <c r="O30" i="2" s="1"/>
  <c r="C31" i="2"/>
  <c r="N31" i="2" s="1"/>
  <c r="O31" i="2" s="1"/>
  <c r="C32" i="2"/>
  <c r="N32" i="2" s="1"/>
  <c r="O32" i="2" s="1"/>
  <c r="C2" i="2"/>
  <c r="N2" i="2" s="1"/>
  <c r="O2" i="2" s="1"/>
</calcChain>
</file>

<file path=xl/sharedStrings.xml><?xml version="1.0" encoding="utf-8"?>
<sst xmlns="http://schemas.openxmlformats.org/spreadsheetml/2006/main" count="378" uniqueCount="163">
  <si>
    <t>Ngày hđ</t>
  </si>
  <si>
    <t>Số hđ</t>
  </si>
  <si>
    <t>Mã ncc</t>
  </si>
  <si>
    <t>Tên nhà cung cấp</t>
  </si>
  <si>
    <t>Số tiền</t>
  </si>
  <si>
    <t>Đã trả</t>
  </si>
  <si>
    <t>Phải trả</t>
  </si>
  <si>
    <t>CÔNG TY TNHH MỘT THÀNH VIÊN THƯƠNG MẠI VÀ DỊCH VỤ NGỌC THƠM</t>
  </si>
  <si>
    <t>1/17/2025</t>
  </si>
  <si>
    <t>1/14/2025</t>
  </si>
  <si>
    <t>2/14/2025</t>
  </si>
  <si>
    <t>2/17/2025</t>
  </si>
  <si>
    <t>2/19/2025</t>
  </si>
  <si>
    <t>3/17/2025</t>
  </si>
  <si>
    <t>3/25/2025</t>
  </si>
  <si>
    <t>4/18/2025</t>
  </si>
  <si>
    <t>4/19/2025</t>
  </si>
  <si>
    <t>4/24/2025</t>
  </si>
  <si>
    <t>4/26/2025</t>
  </si>
  <si>
    <t>5/13/2025</t>
  </si>
  <si>
    <t>5/15/2025</t>
  </si>
  <si>
    <t>5/21/2025</t>
  </si>
  <si>
    <t>5/23/2025</t>
  </si>
  <si>
    <t>5/28/2025</t>
  </si>
  <si>
    <t>5/31/2025</t>
  </si>
  <si>
    <t>TỔNG CỘNG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</si>
  <si>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</si>
  <si>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</si>
  <si>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</si>
  <si>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</si>
  <si>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</si>
  <si>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</si>
  <si>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</si>
  <si>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</si>
  <si>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</si>
  <si>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</si>
  <si>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thanh toán</t>
  </si>
  <si>
    <t>Note</t>
  </si>
  <si>
    <t>CÔNG TY CỔ PHẦN SÀI GÒN HD</t>
  </si>
  <si>
    <t>0310767013</t>
  </si>
  <si>
    <t>công nợ gối đầu đơn khai trương ST mới, hết HĐ sẽ TT lại</t>
  </si>
  <si>
    <t>08/04/2021</t>
  </si>
  <si>
    <t>00069634</t>
  </si>
  <si>
    <t>00029707</t>
  </si>
  <si>
    <t>1C24TNN</t>
  </si>
  <si>
    <t>CÔNG TY CỔ PHẦN SÀI GÒN HD - Vincom 3T2, ĐƠN KT CK 10%</t>
  </si>
  <si>
    <t>8%</t>
  </si>
  <si>
    <t>00069721</t>
  </si>
  <si>
    <t>CÔNG TY CỔ PHẦN SÀI GÒN HD / Kho bán hàng - Q7 Saigon</t>
  </si>
  <si>
    <t>00070487</t>
  </si>
  <si>
    <t>CÔNG TY CỔ PHẦN SÀI GÒN HD / RIVERSIDE</t>
  </si>
  <si>
    <t>00071246</t>
  </si>
  <si>
    <t>CÔNG TY CỔ PHẦN SÀI GÒN HD / Kho bán hàng - Celadon C</t>
  </si>
  <si>
    <t>00071250</t>
  </si>
  <si>
    <t>CÔNG TY CỔ PHẦN SÀI GÒN HD / LAVITA CHARM</t>
  </si>
  <si>
    <t>00071960</t>
  </si>
  <si>
    <t>CÔNG TY CỔ PHẦN SÀI GÒN HD - Vista Verde</t>
  </si>
  <si>
    <t>00071964</t>
  </si>
  <si>
    <t>00007868</t>
  </si>
  <si>
    <t>1C25TNN</t>
  </si>
  <si>
    <t>00008182</t>
  </si>
  <si>
    <t>00010248</t>
  </si>
  <si>
    <t>00010546</t>
  </si>
  <si>
    <t>00010551</t>
  </si>
  <si>
    <t>00010786</t>
  </si>
  <si>
    <t>00014203</t>
  </si>
  <si>
    <t>00014466</t>
  </si>
  <si>
    <t>00014811</t>
  </si>
  <si>
    <t>00015667</t>
  </si>
  <si>
    <t>00017309</t>
  </si>
  <si>
    <t>368 Nguyễn Thị Thập, ĐƠN KT CK 10%</t>
  </si>
  <si>
    <t>00029839</t>
  </si>
  <si>
    <t>00030213</t>
  </si>
  <si>
    <t>00031275</t>
  </si>
  <si>
    <t>00032306</t>
  </si>
  <si>
    <t>00032942</t>
  </si>
  <si>
    <t>00034200</t>
  </si>
  <si>
    <t>CÔNG TY CỔ PHẦN SÀI GÒN HD / RIVERSIDE, KT</t>
  </si>
  <si>
    <t>CÔNG TY CỔ PHẦN SÀI GÒN HD / Kho bán hàng - Richmond, KT</t>
  </si>
  <si>
    <t>CÔNG TY CỔ PHẦN SÀI GÒN HD / EMPIRE CITY, KT</t>
  </si>
  <si>
    <t>CÔNG TY CỔ PHẦN SÀI GÒN HD - Picity High, KT</t>
  </si>
  <si>
    <t>CÔNG TY CỔ PHẦN SÀI GÒN HD / Kho bán hàng - Q7 Saigon, KT</t>
  </si>
  <si>
    <t>Mã khách</t>
  </si>
  <si>
    <t>Tên khách</t>
  </si>
  <si>
    <t>Tiền</t>
  </si>
  <si>
    <t>Đã phân bổ</t>
  </si>
  <si>
    <t>Còn lại</t>
  </si>
  <si>
    <t>PXT ALAL0525052500254 (02/05/2025) - CN. CELADON CITY</t>
  </si>
  <si>
    <t>PXT AIAI0525052501194 (07/05/2025) - CN. LAVITA</t>
  </si>
  <si>
    <t>PXT ABAB0525052505211 (25/05/2025)  CN. SG Pearl</t>
  </si>
  <si>
    <t>PXT APAP0625062500802 (05/06/2025) - CN. 368 Nguyễn Thị Thập</t>
  </si>
  <si>
    <t>PXT AFAF0625062500921 (06/06/2025) - CN. RIVERSIDE</t>
  </si>
  <si>
    <t>Chiết khấu 1% doanh số năm 2024 (trước VAT) (Mã NCC: 50904)</t>
  </si>
  <si>
    <t>Pearl - Sinh nhật năm 2024 (Ngày khai trương: 17/06/2011)</t>
  </si>
  <si>
    <t>Verde - Sinh nhật năm 2024 (Ngày khai trương: 17/07/2017)</t>
  </si>
  <si>
    <t>Riverside - Sinh nhật năm 2024 (Ngày khai trương: 28/06/2020)</t>
  </si>
  <si>
    <t>Lavita - Sinh nhật năm 2024 (Ngày khai trương: 20/03/2022)</t>
  </si>
  <si>
    <t>Riverside Complex - Sinh nhật năm 2024 (Ngày khai trương: 19/11/2023)</t>
  </si>
  <si>
    <t>Vincom Plaza 3 Tháng 2 - Sinh nhật năm 2024 (Ngày khai trương: 26/06/2024)</t>
  </si>
  <si>
    <t>Richmond - Sinh nhật năm 2024 (Ngày khai trương: 10/01/2021)</t>
  </si>
  <si>
    <t>Celadon - Sinh nhật năm 2024 (Ngày khai trương: 04/06/2023)</t>
  </si>
  <si>
    <t>Empire - Sinh nhật năm 2024 (Ngày khai trương: 18/04/2021)</t>
  </si>
  <si>
    <t>Vista - Sinh nhật năm 2022 (Ngày khai trương: 08/12/2012)</t>
  </si>
  <si>
    <t>Pearl - Sinh nhật năm 2023 (Ngày khai trương: 17/06/2011)</t>
  </si>
  <si>
    <t>Verde - Sinh nhật năm 2023 (Ngày khai trương: 17/07/2017)</t>
  </si>
  <si>
    <t>Riverside - Sinh nhật năm 2023 (Ngày khai trương: 28/06/2020)</t>
  </si>
  <si>
    <t>Lavita - Sinh nhật năm 2023 (Ngày khai trương: 20/03/2022)</t>
  </si>
  <si>
    <t>Riverside Complex - Sinh nhật năm 2023 (Ngày khai trương: 19/11/2023)</t>
  </si>
  <si>
    <t>Vincom Plaza 3 Tháng 2 - Sinh nhật năm 2023 (Ngày khai trương: 26/06/2024)</t>
  </si>
  <si>
    <t>Richmond - Sinh nhật năm 2023 (Ngày khai trương: 10/01/2021)</t>
  </si>
  <si>
    <t>Celadon - Sinh nhật năm 2023 (Ngày khai trương: 04/06/2023)</t>
  </si>
  <si>
    <t>Empire - Sinh nhật năm 2023 (Ngày khai trương: 18/04/2021)</t>
  </si>
  <si>
    <t>Picity - Sinh nhật năm 2023 (Ngày khai trương: 15/01/2023)</t>
  </si>
  <si>
    <t>Số NCC</t>
  </si>
  <si>
    <t>Chênh lệch</t>
  </si>
  <si>
    <t>Mã khách hàng</t>
  </si>
  <si>
    <t>Tên khách hàng</t>
  </si>
  <si>
    <t>Ngày khai trương</t>
  </si>
  <si>
    <t>Thu SN 2022</t>
  </si>
  <si>
    <t>Địa chỉ</t>
  </si>
  <si>
    <t>saigonhd08</t>
  </si>
  <si>
    <t>CÔNG TY CỔ PHẦN SÀI GÒN HD / Kho bán hàng - VISTA</t>
  </si>
  <si>
    <t>628C Xa lộ Hà Nội, P.An Phú, Q.2, HCM</t>
  </si>
  <si>
    <t>saigonhd11</t>
  </si>
  <si>
    <t>Lô ABL1-05, Tầng trệt TTTM Q7 Saigon Riverside Complex, Số 4 Đào Trí, phường Phú Thuận, Quận 7, Thành phố Hồ Chí Minh</t>
  </si>
  <si>
    <t>saigonhd3t2</t>
  </si>
  <si>
    <t>CÔNG TY CỔ PHẦN SÀI GÒN HD - Vincom 3T2</t>
  </si>
  <si>
    <t>Lô L2-09B, Vincom Plaza 3 Tháng 2, Số 3 Đường 3 Tháng 2, Phường 11, Quận 10, Tp.HCM</t>
  </si>
  <si>
    <t>saigonhd3a11</t>
  </si>
  <si>
    <t>CÔNG TY CỔ PHẦN SÀI GÒN HD - Picity High</t>
  </si>
  <si>
    <t>P3A11 - P3A13, đường D, khu đô thị Picity High Park, phường Thạnh Xuân, quận 12, thành phố Hồ Chí Minh</t>
  </si>
  <si>
    <t>saigonhd09</t>
  </si>
  <si>
    <t>CÔNG TY CỔ PHẦN SÀI GÒN HD / Kho bán hàng - Richmond</t>
  </si>
  <si>
    <t>Richmond City, 207C Nguyễn Xí, Phường 26, quận Bình Thạnh, thành phố Hồ Chí Minh</t>
  </si>
  <si>
    <t>saigonhd02</t>
  </si>
  <si>
    <t>CÔNG TY CỔ PHẦN SÀI GÒN HD / SG PEARL</t>
  </si>
  <si>
    <t>Saphire 1, SG Pearl, 92 Nguyễn Hữu Cảnh, P.22, Q.Bình Thạnh, HCM</t>
  </si>
  <si>
    <t>saigonhd03</t>
  </si>
  <si>
    <t>CÔNG TY CỔ PHẦN SÀI GÒN HD / EMPIRE CIT</t>
  </si>
  <si>
    <t>shop T05-06, Block Tilia ( đường nội bộ N18-D11) Emprie City, thủ Thiêm, Thủ Đức</t>
  </si>
  <si>
    <t>saigonhd10</t>
  </si>
  <si>
    <t>Shophouse S1.0.05, Đường N1, Celadon City, phường Sơn Kỳ, quận Tân Phú, thành phố Hồ Chí Minh</t>
  </si>
  <si>
    <t>saigonhd368ntt</t>
  </si>
  <si>
    <t>CÔNG TY CỔ PHẦN SÀI GÒN HD / Kho bán hàng - Số 368 Nguyễn Thị Thập</t>
  </si>
  <si>
    <t>Số 368 Nguyễn Thị Thập, Phường Tân Quy, Quận 7, TPHCM</t>
  </si>
  <si>
    <t>saigonhd07</t>
  </si>
  <si>
    <t>Số G1.1.10, tầng 1, cửa hàng 10, khối G, ấp 5, xã Phước Kiểng, Nhà Bè, HCM</t>
  </si>
  <si>
    <t>saigonhd06</t>
  </si>
  <si>
    <t>Tầng trệt TTTM Lavita Charm, đường số 1, P.Trường Thọ, Tp.thủ Đức, HCM</t>
  </si>
  <si>
    <t>saigonhd04</t>
  </si>
  <si>
    <t>Tòa nhà Vista Verde-RP-01, Tầng 1, TTM Faifo Lane, Đường Đồng Văn Cống, P.Thạnh Mỹ Lợi, TP.Thủ Đức</t>
  </si>
  <si>
    <t>saigonhd05</t>
  </si>
  <si>
    <t>CÔNG TY CỔ PHẦN SÀI GÒN HD / THE PARK RESIDENCE</t>
  </si>
  <si>
    <t>The Park Residence, Khu 12 , Nguyễn Hữu Thọ, Phước kiển, Nhà Bè, HCM</t>
  </si>
  <si>
    <t>Thu SN 2023</t>
  </si>
  <si>
    <t>Thu SN 2024</t>
  </si>
  <si>
    <t>đã thu</t>
  </si>
  <si>
    <t>bổ sung</t>
  </si>
  <si>
    <t>Đóng cửa</t>
  </si>
  <si>
    <t>chưa thu</t>
  </si>
  <si>
    <t>hàng trả</t>
  </si>
  <si>
    <t>chiết khấu 2024</t>
  </si>
  <si>
    <t>hỗ trợ sinh nhật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</si>
</sst>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222222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4" fontId="0" fillId="0" borderId="0" xfId="0" applyNumberFormat="1"/>
    <xf numFmtId="4" fontId="3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4" fontId="2" fillId="2" borderId="4" xfId="0" applyNumberFormat="1" applyFont="1" applyFill="1" applyBorder="1" applyAlignment="1">
      <alignment horizontal="right" vertical="center"/>
    </xf>
    <xf numFmtId="14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38" fontId="4" fillId="3" borderId="6" xfId="0" applyNumberFormat="1" applyFont="1" applyFill="1" applyBorder="1" applyAlignment="1">
      <alignment horizontal="center" vertical="center" wrapText="1"/>
    </xf>
    <xf numFmtId="14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38" fontId="5" fillId="0" borderId="8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38" fontId="5" fillId="0" borderId="8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164" fontId="0" fillId="0" borderId="0" xfId="1" applyNumberFormat="1" applyFont="1"/>
    <xf numFmtId="0" fontId="3" fillId="0" borderId="3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164" fontId="4" fillId="0" borderId="8" xfId="1" applyNumberFormat="1" applyFont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164" fontId="4" fillId="5" borderId="8" xfId="1" applyNumberFormat="1" applyFont="1" applyFill="1" applyBorder="1" applyAlignment="1">
      <alignment horizontal="left" vertical="center"/>
    </xf>
    <xf numFmtId="164" fontId="4" fillId="6" borderId="8" xfId="1" applyNumberFormat="1" applyFont="1" applyFill="1" applyBorder="1" applyAlignment="1">
      <alignment horizontal="left" vertical="center"/>
    </xf>
    <xf numFmtId="0" fontId="0" fillId="6" borderId="0" xfId="0" applyFill="1"/>
    <xf numFmtId="0" fontId="0" fillId="5" borderId="0" xfId="0" applyFill="1"/>
    <xf numFmtId="0" fontId="6" fillId="7" borderId="4" xfId="0" applyFont="1" applyFill="1" applyBorder="1" applyAlignment="1">
      <alignment horizontal="right" vertical="center"/>
    </xf>
    <xf numFmtId="38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22" workbookViewId="0">
      <selection activeCell="B1" sqref="B1"/>
    </sheetView>
  </sheetViews>
  <sheetFormatPr defaultRowHeight="15" x14ac:dyDescent="0.25"/>
  <cols>
    <col min="1" max="1" width="10.42578125" bestFit="1" customWidth="1"/>
    <col min="2" max="2" width="6.140625" bestFit="1" customWidth="1"/>
    <col min="3" max="3" width="7.28515625" bestFit="1" customWidth="1"/>
    <col min="4" max="4" width="63.140625" bestFit="1" customWidth="1"/>
    <col min="5" max="7" width="14.28515625" bestFit="1" customWidth="1"/>
  </cols>
  <sheetData>
    <row r="1" spans="1:7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75" thickBot="1" x14ac:dyDescent="0.3">
      <c r="A2" s="3">
        <v>45689</v>
      </c>
      <c r="B2" s="4">
        <v>85</v>
      </c>
      <c r="C2" s="5">
        <v>50904</v>
      </c>
      <c r="D2" s="5" t="s">
        <v>7</v>
      </c>
      <c r="E2" s="7">
        <v>915981</v>
      </c>
      <c r="F2" s="7">
        <v>915981</v>
      </c>
      <c r="G2" s="5"/>
    </row>
    <row r="3" spans="1:7" ht="15.75" thickBot="1" x14ac:dyDescent="0.3">
      <c r="A3" s="3">
        <v>45717</v>
      </c>
      <c r="B3" s="4">
        <v>1105</v>
      </c>
      <c r="C3" s="5">
        <v>50904</v>
      </c>
      <c r="D3" s="5" t="s">
        <v>7</v>
      </c>
      <c r="E3" s="7">
        <v>480442</v>
      </c>
      <c r="F3" s="7">
        <v>480442</v>
      </c>
      <c r="G3" s="5"/>
    </row>
    <row r="4" spans="1:7" ht="15.75" thickBot="1" x14ac:dyDescent="0.3">
      <c r="A4" s="3">
        <v>45717</v>
      </c>
      <c r="B4" s="4">
        <v>1085</v>
      </c>
      <c r="C4" s="5">
        <v>50904</v>
      </c>
      <c r="D4" s="5" t="s">
        <v>7</v>
      </c>
      <c r="E4" s="7">
        <v>1423407</v>
      </c>
      <c r="F4" s="7">
        <v>1423407</v>
      </c>
      <c r="G4" s="5"/>
    </row>
    <row r="5" spans="1:7" ht="15.75" thickBot="1" x14ac:dyDescent="0.3">
      <c r="A5" s="3">
        <v>45839</v>
      </c>
      <c r="B5" s="4">
        <v>1678</v>
      </c>
      <c r="C5" s="5">
        <v>50904</v>
      </c>
      <c r="D5" s="5" t="s">
        <v>7</v>
      </c>
      <c r="E5" s="7">
        <v>1952027</v>
      </c>
      <c r="F5" s="7">
        <v>1952027</v>
      </c>
      <c r="G5" s="5"/>
    </row>
    <row r="6" spans="1:7" ht="15.75" thickBot="1" x14ac:dyDescent="0.3">
      <c r="A6" s="3">
        <v>45931</v>
      </c>
      <c r="B6" s="4">
        <v>2809</v>
      </c>
      <c r="C6" s="5">
        <v>50904</v>
      </c>
      <c r="D6" s="5" t="s">
        <v>7</v>
      </c>
      <c r="E6" s="7">
        <v>1047281</v>
      </c>
      <c r="F6" s="7">
        <v>1047281</v>
      </c>
      <c r="G6" s="5"/>
    </row>
    <row r="7" spans="1:7" ht="15.75" thickBot="1" x14ac:dyDescent="0.3">
      <c r="A7" s="8" t="s">
        <v>8</v>
      </c>
      <c r="B7" s="4">
        <v>4703</v>
      </c>
      <c r="C7" s="5">
        <v>50904</v>
      </c>
      <c r="D7" s="5" t="s">
        <v>7</v>
      </c>
      <c r="E7" s="7">
        <v>920313</v>
      </c>
      <c r="F7" s="7">
        <v>920313</v>
      </c>
      <c r="G7" s="5"/>
    </row>
    <row r="8" spans="1:7" ht="15.75" thickBot="1" x14ac:dyDescent="0.3">
      <c r="A8" s="3">
        <v>45810</v>
      </c>
      <c r="B8" s="4">
        <v>7868</v>
      </c>
      <c r="C8" s="5">
        <v>50904</v>
      </c>
      <c r="D8" s="5" t="s">
        <v>7</v>
      </c>
      <c r="E8" s="7">
        <v>1357750</v>
      </c>
      <c r="F8" s="5"/>
      <c r="G8" s="7">
        <v>1357750</v>
      </c>
    </row>
    <row r="9" spans="1:7" ht="15.75" thickBot="1" x14ac:dyDescent="0.3">
      <c r="A9" s="8" t="s">
        <v>9</v>
      </c>
      <c r="B9" s="4">
        <v>3382</v>
      </c>
      <c r="C9" s="5">
        <v>50904</v>
      </c>
      <c r="D9" s="5" t="s">
        <v>7</v>
      </c>
      <c r="E9" s="7">
        <v>1197776</v>
      </c>
      <c r="F9" s="7">
        <v>1197776</v>
      </c>
      <c r="G9" s="5"/>
    </row>
    <row r="10" spans="1:7" ht="15.75" thickBot="1" x14ac:dyDescent="0.3">
      <c r="A10" s="8" t="s">
        <v>10</v>
      </c>
      <c r="B10" s="4">
        <v>10248</v>
      </c>
      <c r="C10" s="5">
        <v>50904</v>
      </c>
      <c r="D10" s="5" t="s">
        <v>7</v>
      </c>
      <c r="E10" s="7">
        <v>1421495</v>
      </c>
      <c r="F10" s="5"/>
      <c r="G10" s="7">
        <v>1421495</v>
      </c>
    </row>
    <row r="11" spans="1:7" ht="15.75" thickBot="1" x14ac:dyDescent="0.3">
      <c r="A11" s="8" t="s">
        <v>11</v>
      </c>
      <c r="B11" s="4">
        <v>10546</v>
      </c>
      <c r="C11" s="5">
        <v>50904</v>
      </c>
      <c r="D11" s="5" t="s">
        <v>7</v>
      </c>
      <c r="E11" s="7">
        <v>802315</v>
      </c>
      <c r="F11" s="5"/>
      <c r="G11" s="7">
        <v>802315</v>
      </c>
    </row>
    <row r="12" spans="1:7" ht="15.75" thickBot="1" x14ac:dyDescent="0.3">
      <c r="A12" s="8" t="s">
        <v>11</v>
      </c>
      <c r="B12" s="4">
        <v>10551</v>
      </c>
      <c r="C12" s="5">
        <v>50904</v>
      </c>
      <c r="D12" s="5" t="s">
        <v>7</v>
      </c>
      <c r="E12" s="7">
        <v>484316</v>
      </c>
      <c r="F12" s="5"/>
      <c r="G12" s="7">
        <v>484316</v>
      </c>
    </row>
    <row r="13" spans="1:7" ht="15.75" thickBot="1" x14ac:dyDescent="0.3">
      <c r="A13" s="8" t="s">
        <v>12</v>
      </c>
      <c r="B13" s="4">
        <v>10786</v>
      </c>
      <c r="C13" s="5">
        <v>50904</v>
      </c>
      <c r="D13" s="5" t="s">
        <v>7</v>
      </c>
      <c r="E13" s="7">
        <v>885167</v>
      </c>
      <c r="F13" s="5"/>
      <c r="G13" s="7">
        <v>885167</v>
      </c>
    </row>
    <row r="14" spans="1:7" ht="15.75" thickBot="1" x14ac:dyDescent="0.3">
      <c r="A14" s="3">
        <v>45840</v>
      </c>
      <c r="B14" s="4">
        <v>8182</v>
      </c>
      <c r="C14" s="5">
        <v>50904</v>
      </c>
      <c r="D14" s="5" t="s">
        <v>7</v>
      </c>
      <c r="E14" s="7">
        <v>537971</v>
      </c>
      <c r="F14" s="5"/>
      <c r="G14" s="7">
        <v>537971</v>
      </c>
    </row>
    <row r="15" spans="1:7" ht="15.75" thickBot="1" x14ac:dyDescent="0.3">
      <c r="A15" s="3">
        <v>45660</v>
      </c>
      <c r="B15" s="4">
        <v>14203</v>
      </c>
      <c r="C15" s="5">
        <v>50904</v>
      </c>
      <c r="D15" s="5" t="s">
        <v>7</v>
      </c>
      <c r="E15" s="7">
        <v>715652</v>
      </c>
      <c r="F15" s="5"/>
      <c r="G15" s="7">
        <v>715652</v>
      </c>
    </row>
    <row r="16" spans="1:7" ht="15.75" thickBot="1" x14ac:dyDescent="0.3">
      <c r="A16" s="3">
        <v>45780</v>
      </c>
      <c r="B16" s="4">
        <v>14466</v>
      </c>
      <c r="C16" s="5">
        <v>50904</v>
      </c>
      <c r="D16" s="5" t="s">
        <v>7</v>
      </c>
      <c r="E16" s="7">
        <v>769563</v>
      </c>
      <c r="F16" s="5"/>
      <c r="G16" s="7">
        <v>769563</v>
      </c>
    </row>
    <row r="17" spans="1:7" ht="15.75" thickBot="1" x14ac:dyDescent="0.3">
      <c r="A17" s="3">
        <v>45811</v>
      </c>
      <c r="B17" s="4">
        <v>14811</v>
      </c>
      <c r="C17" s="5">
        <v>50904</v>
      </c>
      <c r="D17" s="5" t="s">
        <v>7</v>
      </c>
      <c r="E17" s="7">
        <v>1014466</v>
      </c>
      <c r="F17" s="5"/>
      <c r="G17" s="7">
        <v>1014466</v>
      </c>
    </row>
    <row r="18" spans="1:7" ht="15.75" thickBot="1" x14ac:dyDescent="0.3">
      <c r="A18" s="3">
        <v>45933</v>
      </c>
      <c r="B18" s="4">
        <v>15667</v>
      </c>
      <c r="C18" s="5">
        <v>50904</v>
      </c>
      <c r="D18" s="5" t="s">
        <v>7</v>
      </c>
      <c r="E18" s="7">
        <v>1078556</v>
      </c>
      <c r="F18" s="5"/>
      <c r="G18" s="7">
        <v>1078556</v>
      </c>
    </row>
    <row r="19" spans="1:7" ht="15.75" thickBot="1" x14ac:dyDescent="0.3">
      <c r="A19" s="8" t="s">
        <v>13</v>
      </c>
      <c r="B19" s="4">
        <v>17309</v>
      </c>
      <c r="C19" s="5">
        <v>50904</v>
      </c>
      <c r="D19" s="5" t="s">
        <v>7</v>
      </c>
      <c r="E19" s="7">
        <v>1430556</v>
      </c>
      <c r="F19" s="5"/>
      <c r="G19" s="7">
        <v>1430556</v>
      </c>
    </row>
    <row r="20" spans="1:7" ht="15.75" thickBot="1" x14ac:dyDescent="0.3">
      <c r="A20" s="8" t="s">
        <v>14</v>
      </c>
      <c r="B20" s="4">
        <v>18945</v>
      </c>
      <c r="C20" s="5">
        <v>50904</v>
      </c>
      <c r="D20" s="5" t="s">
        <v>7</v>
      </c>
      <c r="E20" s="7">
        <v>661614</v>
      </c>
      <c r="F20" s="7">
        <v>661614</v>
      </c>
      <c r="G20" s="5"/>
    </row>
    <row r="21" spans="1:7" ht="15.75" thickBot="1" x14ac:dyDescent="0.3">
      <c r="A21" s="8" t="s">
        <v>14</v>
      </c>
      <c r="B21" s="4">
        <v>18932</v>
      </c>
      <c r="C21" s="5">
        <v>50904</v>
      </c>
      <c r="D21" s="5" t="s">
        <v>7</v>
      </c>
      <c r="E21" s="7">
        <v>474724</v>
      </c>
      <c r="F21" s="7">
        <v>474724</v>
      </c>
      <c r="G21" s="5"/>
    </row>
    <row r="22" spans="1:7" ht="15.75" thickBot="1" x14ac:dyDescent="0.3">
      <c r="A22" s="3">
        <v>45751</v>
      </c>
      <c r="B22" s="4">
        <v>21723</v>
      </c>
      <c r="C22" s="5">
        <v>50904</v>
      </c>
      <c r="D22" s="5" t="s">
        <v>7</v>
      </c>
      <c r="E22" s="7">
        <v>742888</v>
      </c>
      <c r="F22" s="7">
        <v>742888</v>
      </c>
      <c r="G22" s="5"/>
    </row>
    <row r="23" spans="1:7" ht="15.75" thickBot="1" x14ac:dyDescent="0.3">
      <c r="A23" s="3">
        <v>45904</v>
      </c>
      <c r="B23" s="4">
        <v>22252</v>
      </c>
      <c r="C23" s="5">
        <v>50904</v>
      </c>
      <c r="D23" s="5" t="s">
        <v>7</v>
      </c>
      <c r="E23" s="7">
        <v>825499</v>
      </c>
      <c r="F23" s="7">
        <v>825499</v>
      </c>
      <c r="G23" s="5"/>
    </row>
    <row r="24" spans="1:7" ht="15.75" thickBot="1" x14ac:dyDescent="0.3">
      <c r="A24" s="8" t="s">
        <v>15</v>
      </c>
      <c r="B24" s="4">
        <v>24660</v>
      </c>
      <c r="C24" s="5">
        <v>50904</v>
      </c>
      <c r="D24" s="5" t="s">
        <v>7</v>
      </c>
      <c r="E24" s="7">
        <v>574672</v>
      </c>
      <c r="F24" s="7">
        <v>574672</v>
      </c>
      <c r="G24" s="5"/>
    </row>
    <row r="25" spans="1:7" ht="15.75" thickBot="1" x14ac:dyDescent="0.3">
      <c r="A25" s="8" t="s">
        <v>16</v>
      </c>
      <c r="B25" s="4">
        <v>24977</v>
      </c>
      <c r="C25" s="5">
        <v>50904</v>
      </c>
      <c r="D25" s="5" t="s">
        <v>7</v>
      </c>
      <c r="E25" s="7">
        <v>896616</v>
      </c>
      <c r="F25" s="7">
        <v>896616</v>
      </c>
      <c r="G25" s="5"/>
    </row>
    <row r="26" spans="1:7" ht="15.75" thickBot="1" x14ac:dyDescent="0.3">
      <c r="A26" s="8" t="s">
        <v>17</v>
      </c>
      <c r="B26" s="4">
        <v>26095</v>
      </c>
      <c r="C26" s="5">
        <v>50904</v>
      </c>
      <c r="D26" s="5" t="s">
        <v>7</v>
      </c>
      <c r="E26" s="7">
        <v>1135864</v>
      </c>
      <c r="F26" s="7">
        <v>1135864</v>
      </c>
      <c r="G26" s="5"/>
    </row>
    <row r="27" spans="1:7" ht="15.75" thickBot="1" x14ac:dyDescent="0.3">
      <c r="A27" s="8" t="s">
        <v>18</v>
      </c>
      <c r="B27" s="4">
        <v>26630</v>
      </c>
      <c r="C27" s="5">
        <v>50904</v>
      </c>
      <c r="D27" s="5" t="s">
        <v>7</v>
      </c>
      <c r="E27" s="7">
        <v>1139956</v>
      </c>
      <c r="F27" s="7">
        <v>1139956</v>
      </c>
      <c r="G27" s="5"/>
    </row>
    <row r="28" spans="1:7" ht="15.75" thickBot="1" x14ac:dyDescent="0.3">
      <c r="A28" s="3">
        <v>45693</v>
      </c>
      <c r="B28" s="4">
        <v>26874</v>
      </c>
      <c r="C28" s="5">
        <v>50904</v>
      </c>
      <c r="D28" s="5" t="s">
        <v>7</v>
      </c>
      <c r="E28" s="7">
        <v>1280643</v>
      </c>
      <c r="F28" s="7">
        <v>1280643</v>
      </c>
      <c r="G28" s="5"/>
    </row>
    <row r="29" spans="1:7" ht="15.75" thickBot="1" x14ac:dyDescent="0.3">
      <c r="A29" s="3">
        <v>45874</v>
      </c>
      <c r="B29" s="4">
        <v>28374</v>
      </c>
      <c r="C29" s="5">
        <v>50904</v>
      </c>
      <c r="D29" s="5" t="s">
        <v>7</v>
      </c>
      <c r="E29" s="7">
        <v>1197776</v>
      </c>
      <c r="F29" s="7">
        <v>1197776</v>
      </c>
      <c r="G29" s="5"/>
    </row>
    <row r="30" spans="1:7" ht="15.75" thickBot="1" x14ac:dyDescent="0.3">
      <c r="A30" s="3">
        <v>45874</v>
      </c>
      <c r="B30" s="4">
        <v>29100</v>
      </c>
      <c r="C30" s="5">
        <v>50904</v>
      </c>
      <c r="D30" s="5" t="s">
        <v>7</v>
      </c>
      <c r="E30" s="7">
        <v>1118656</v>
      </c>
      <c r="F30" s="7">
        <v>1118656</v>
      </c>
      <c r="G30" s="5"/>
    </row>
    <row r="31" spans="1:7" ht="15.75" thickBot="1" x14ac:dyDescent="0.3">
      <c r="A31" s="8" t="s">
        <v>19</v>
      </c>
      <c r="B31" s="4">
        <v>29839</v>
      </c>
      <c r="C31" s="5">
        <v>50904</v>
      </c>
      <c r="D31" s="5" t="s">
        <v>7</v>
      </c>
      <c r="E31" s="7">
        <v>501654</v>
      </c>
      <c r="F31" s="5"/>
      <c r="G31" s="7">
        <v>501654</v>
      </c>
    </row>
    <row r="32" spans="1:7" ht="15.75" thickBot="1" x14ac:dyDescent="0.3">
      <c r="A32" s="8" t="s">
        <v>20</v>
      </c>
      <c r="B32" s="4">
        <v>30213</v>
      </c>
      <c r="C32" s="5">
        <v>50904</v>
      </c>
      <c r="D32" s="5" t="s">
        <v>7</v>
      </c>
      <c r="E32" s="7">
        <v>1076196</v>
      </c>
      <c r="F32" s="5"/>
      <c r="G32" s="7">
        <v>1076196</v>
      </c>
    </row>
    <row r="33" spans="1:7" ht="15.75" thickBot="1" x14ac:dyDescent="0.3">
      <c r="A33" s="8" t="s">
        <v>21</v>
      </c>
      <c r="B33" s="4">
        <v>31275</v>
      </c>
      <c r="C33" s="5">
        <v>50904</v>
      </c>
      <c r="D33" s="5" t="s">
        <v>7</v>
      </c>
      <c r="E33" s="7">
        <v>1359891</v>
      </c>
      <c r="F33" s="5"/>
      <c r="G33" s="7">
        <v>1359891</v>
      </c>
    </row>
    <row r="34" spans="1:7" ht="15.75" thickBot="1" x14ac:dyDescent="0.3">
      <c r="A34" s="8" t="s">
        <v>22</v>
      </c>
      <c r="B34" s="4">
        <v>32306</v>
      </c>
      <c r="C34" s="5">
        <v>50904</v>
      </c>
      <c r="D34" s="5" t="s">
        <v>7</v>
      </c>
      <c r="E34" s="7">
        <v>1477521</v>
      </c>
      <c r="F34" s="5"/>
      <c r="G34" s="7">
        <v>1477521</v>
      </c>
    </row>
    <row r="35" spans="1:7" ht="15.75" thickBot="1" x14ac:dyDescent="0.3">
      <c r="A35" s="8" t="s">
        <v>23</v>
      </c>
      <c r="B35" s="4">
        <v>32942</v>
      </c>
      <c r="C35" s="5">
        <v>50904</v>
      </c>
      <c r="D35" s="5" t="s">
        <v>7</v>
      </c>
      <c r="E35" s="7">
        <v>1172708</v>
      </c>
      <c r="F35" s="5"/>
      <c r="G35" s="7">
        <v>1172708</v>
      </c>
    </row>
    <row r="36" spans="1:7" ht="15.75" thickBot="1" x14ac:dyDescent="0.3">
      <c r="A36" s="8" t="s">
        <v>24</v>
      </c>
      <c r="B36" s="4">
        <v>34200</v>
      </c>
      <c r="C36" s="5">
        <v>50904</v>
      </c>
      <c r="D36" s="5" t="s">
        <v>7</v>
      </c>
      <c r="E36" s="7">
        <v>1064490</v>
      </c>
      <c r="F36" s="5"/>
      <c r="G36" s="7">
        <v>1064490</v>
      </c>
    </row>
    <row r="37" spans="1:7" ht="15.75" thickBot="1" x14ac:dyDescent="0.3">
      <c r="A37" s="9"/>
      <c r="B37" s="10"/>
      <c r="C37" s="10"/>
      <c r="D37" s="10" t="s">
        <v>25</v>
      </c>
      <c r="E37" s="11">
        <v>35136402</v>
      </c>
      <c r="F37" s="11">
        <v>17986135</v>
      </c>
      <c r="G37" s="11">
        <v>17150267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21" workbookViewId="0">
      <selection activeCell="I37" sqref="I37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9" customWidth="1"/>
    <col min="4" max="4" width="8.7109375" bestFit="1" customWidth="1"/>
    <col min="5" max="5" width="47.7109375" bestFit="1" customWidth="1"/>
    <col min="7" max="8" width="7.85546875" bestFit="1" customWidth="1"/>
    <col min="9" max="9" width="15.85546875" bestFit="1" customWidth="1"/>
    <col min="10" max="10" width="25" bestFit="1" customWidth="1"/>
    <col min="11" max="11" width="9.5703125" bestFit="1" customWidth="1"/>
    <col min="12" max="12" width="8.85546875" bestFit="1" customWidth="1"/>
    <col min="13" max="13" width="41.42578125" bestFit="1" customWidth="1"/>
    <col min="14" max="14" width="14.85546875" style="24" bestFit="1" customWidth="1"/>
    <col min="15" max="15" width="9.28515625" style="24" bestFit="1" customWidth="1"/>
  </cols>
  <sheetData>
    <row r="1" spans="1:15" ht="42" x14ac:dyDescent="0.25">
      <c r="A1" s="12" t="s">
        <v>26</v>
      </c>
      <c r="B1" s="13" t="s">
        <v>27</v>
      </c>
      <c r="C1" s="13" t="s">
        <v>27</v>
      </c>
      <c r="D1" s="13" t="s">
        <v>28</v>
      </c>
      <c r="E1" s="13" t="s">
        <v>29</v>
      </c>
      <c r="F1" s="14" t="s">
        <v>30</v>
      </c>
      <c r="G1" s="13" t="s">
        <v>31</v>
      </c>
      <c r="H1" s="14" t="s">
        <v>32</v>
      </c>
      <c r="I1" s="14" t="s">
        <v>33</v>
      </c>
      <c r="J1" s="13" t="s">
        <v>34</v>
      </c>
      <c r="K1" s="13" t="s">
        <v>35</v>
      </c>
      <c r="L1" s="15" t="s">
        <v>36</v>
      </c>
      <c r="M1" s="16" t="s">
        <v>37</v>
      </c>
    </row>
    <row r="2" spans="1:15" x14ac:dyDescent="0.25">
      <c r="A2" s="17">
        <v>42107</v>
      </c>
      <c r="B2" s="18">
        <v>7</v>
      </c>
      <c r="C2" s="18">
        <f>0+B2</f>
        <v>7</v>
      </c>
      <c r="D2" s="18"/>
      <c r="E2" s="18"/>
      <c r="F2" s="19"/>
      <c r="G2" s="20"/>
      <c r="H2" s="19"/>
      <c r="I2" s="21">
        <v>2997905</v>
      </c>
      <c r="J2" s="18" t="s">
        <v>38</v>
      </c>
      <c r="K2" s="18" t="s">
        <v>39</v>
      </c>
      <c r="L2" s="17"/>
      <c r="M2" s="22" t="s">
        <v>40</v>
      </c>
      <c r="N2" s="24" t="e">
        <f>+VLOOKUP(C2,Sheet1!B:G,6,0)</f>
        <v>#N/A</v>
      </c>
      <c r="O2" s="24" t="e">
        <f>+N2-I2</f>
        <v>#N/A</v>
      </c>
    </row>
    <row r="3" spans="1:15" x14ac:dyDescent="0.25">
      <c r="A3" s="17">
        <v>42107</v>
      </c>
      <c r="B3" s="18">
        <v>8</v>
      </c>
      <c r="C3" s="18">
        <f t="shared" ref="C3:C32" si="0">0+B3</f>
        <v>8</v>
      </c>
      <c r="D3" s="18"/>
      <c r="E3" s="18"/>
      <c r="F3" s="19"/>
      <c r="G3" s="20"/>
      <c r="H3" s="19"/>
      <c r="I3" s="21">
        <v>2761417</v>
      </c>
      <c r="J3" s="18" t="s">
        <v>38</v>
      </c>
      <c r="K3" s="18" t="s">
        <v>39</v>
      </c>
      <c r="L3" s="17"/>
      <c r="M3" s="22" t="s">
        <v>40</v>
      </c>
      <c r="N3" s="24" t="e">
        <f>+VLOOKUP(C3,Sheet1!B:G,6,0)</f>
        <v>#N/A</v>
      </c>
      <c r="O3" s="24" t="e">
        <f t="shared" ref="O3:O32" si="1">+N3-I3</f>
        <v>#N/A</v>
      </c>
    </row>
    <row r="4" spans="1:15" x14ac:dyDescent="0.25">
      <c r="A4" s="17">
        <v>44005</v>
      </c>
      <c r="B4" s="18">
        <v>14996</v>
      </c>
      <c r="C4" s="18">
        <f t="shared" si="0"/>
        <v>14996</v>
      </c>
      <c r="D4" s="18"/>
      <c r="E4" s="18" t="s">
        <v>77</v>
      </c>
      <c r="F4" s="19"/>
      <c r="G4" s="20"/>
      <c r="H4" s="19"/>
      <c r="I4" s="21">
        <v>4206985</v>
      </c>
      <c r="J4" s="18" t="s">
        <v>38</v>
      </c>
      <c r="K4" s="18" t="s">
        <v>39</v>
      </c>
      <c r="L4" s="17"/>
      <c r="M4" s="22" t="s">
        <v>40</v>
      </c>
      <c r="N4" s="24" t="e">
        <f>+VLOOKUP(C4,Sheet1!B:G,6,0)</f>
        <v>#N/A</v>
      </c>
      <c r="O4" s="24" t="e">
        <f t="shared" si="1"/>
        <v>#N/A</v>
      </c>
    </row>
    <row r="5" spans="1:15" x14ac:dyDescent="0.25">
      <c r="A5" s="17">
        <v>44229</v>
      </c>
      <c r="B5" s="18">
        <v>42500</v>
      </c>
      <c r="C5" s="18">
        <f t="shared" si="0"/>
        <v>42500</v>
      </c>
      <c r="D5" s="18"/>
      <c r="E5" s="18" t="s">
        <v>78</v>
      </c>
      <c r="F5" s="19"/>
      <c r="G5" s="20"/>
      <c r="H5" s="19"/>
      <c r="I5" s="21">
        <v>3173566</v>
      </c>
      <c r="J5" s="18" t="s">
        <v>38</v>
      </c>
      <c r="K5" s="18" t="s">
        <v>39</v>
      </c>
      <c r="L5" s="17"/>
      <c r="M5" s="22" t="s">
        <v>40</v>
      </c>
      <c r="N5" s="24" t="e">
        <f>+VLOOKUP(C5,Sheet1!B:G,6,0)</f>
        <v>#N/A</v>
      </c>
      <c r="O5" s="24" t="e">
        <f t="shared" si="1"/>
        <v>#N/A</v>
      </c>
    </row>
    <row r="6" spans="1:15" x14ac:dyDescent="0.25">
      <c r="A6" s="17" t="s">
        <v>41</v>
      </c>
      <c r="B6" s="18">
        <v>49039</v>
      </c>
      <c r="C6" s="18">
        <f t="shared" si="0"/>
        <v>49039</v>
      </c>
      <c r="D6" s="18"/>
      <c r="E6" s="18" t="s">
        <v>79</v>
      </c>
      <c r="F6" s="19"/>
      <c r="G6" s="20"/>
      <c r="H6" s="19"/>
      <c r="I6" s="21">
        <v>1393217</v>
      </c>
      <c r="J6" s="18" t="s">
        <v>38</v>
      </c>
      <c r="K6" s="18" t="s">
        <v>39</v>
      </c>
      <c r="L6" s="17"/>
      <c r="M6" s="22" t="s">
        <v>40</v>
      </c>
      <c r="N6" s="24" t="e">
        <f>+VLOOKUP(C6,Sheet1!B:G,6,0)</f>
        <v>#N/A</v>
      </c>
      <c r="O6" s="24" t="e">
        <f t="shared" si="1"/>
        <v>#N/A</v>
      </c>
    </row>
    <row r="7" spans="1:15" x14ac:dyDescent="0.25">
      <c r="A7" s="17">
        <v>44942</v>
      </c>
      <c r="B7" s="18">
        <v>1662</v>
      </c>
      <c r="C7" s="18">
        <f t="shared" si="0"/>
        <v>1662</v>
      </c>
      <c r="D7" s="18"/>
      <c r="E7" s="18" t="s">
        <v>80</v>
      </c>
      <c r="F7" s="19"/>
      <c r="G7" s="20"/>
      <c r="H7" s="19"/>
      <c r="I7" s="21">
        <v>1442525</v>
      </c>
      <c r="J7" s="18" t="s">
        <v>38</v>
      </c>
      <c r="K7" s="18" t="s">
        <v>39</v>
      </c>
      <c r="L7" s="17"/>
      <c r="M7" s="22" t="s">
        <v>40</v>
      </c>
      <c r="N7" s="24" t="e">
        <f>+VLOOKUP(C7,Sheet1!B:G,6,0)</f>
        <v>#N/A</v>
      </c>
      <c r="O7" s="24" t="e">
        <f t="shared" si="1"/>
        <v>#N/A</v>
      </c>
    </row>
    <row r="8" spans="1:15" x14ac:dyDescent="0.25">
      <c r="A8" s="17">
        <v>45250</v>
      </c>
      <c r="B8" s="18" t="s">
        <v>42</v>
      </c>
      <c r="C8" s="18">
        <f t="shared" si="0"/>
        <v>69634</v>
      </c>
      <c r="D8" s="18"/>
      <c r="E8" s="18" t="s">
        <v>81</v>
      </c>
      <c r="F8" s="19"/>
      <c r="G8" s="20"/>
      <c r="H8" s="19"/>
      <c r="I8" s="21">
        <v>1937313</v>
      </c>
      <c r="J8" s="18" t="s">
        <v>38</v>
      </c>
      <c r="K8" s="18" t="s">
        <v>39</v>
      </c>
      <c r="L8" s="17"/>
      <c r="M8" s="22" t="s">
        <v>40</v>
      </c>
      <c r="N8" s="24" t="e">
        <f>+VLOOKUP(C8,Sheet1!B:G,6,0)</f>
        <v>#N/A</v>
      </c>
      <c r="O8" s="24" t="e">
        <f t="shared" si="1"/>
        <v>#N/A</v>
      </c>
    </row>
    <row r="9" spans="1:15" x14ac:dyDescent="0.25">
      <c r="A9" s="17">
        <v>45463</v>
      </c>
      <c r="B9" s="18" t="s">
        <v>43</v>
      </c>
      <c r="C9" s="18">
        <f t="shared" si="0"/>
        <v>29707</v>
      </c>
      <c r="D9" s="18" t="s">
        <v>44</v>
      </c>
      <c r="E9" s="18" t="s">
        <v>45</v>
      </c>
      <c r="F9" s="19">
        <v>1229728</v>
      </c>
      <c r="G9" s="20" t="s">
        <v>46</v>
      </c>
      <c r="H9" s="19">
        <v>98378</v>
      </c>
      <c r="I9" s="19">
        <v>1328106</v>
      </c>
      <c r="J9" s="18" t="s">
        <v>38</v>
      </c>
      <c r="K9" s="18" t="s">
        <v>39</v>
      </c>
      <c r="L9" s="17"/>
      <c r="M9" s="22" t="s">
        <v>40</v>
      </c>
      <c r="N9" s="24" t="e">
        <f>+VLOOKUP(C9,Sheet1!B:G,6,0)</f>
        <v>#N/A</v>
      </c>
      <c r="O9" s="24" t="e">
        <f t="shared" si="1"/>
        <v>#N/A</v>
      </c>
    </row>
    <row r="10" spans="1:15" x14ac:dyDescent="0.25">
      <c r="A10" s="17">
        <v>45632</v>
      </c>
      <c r="B10" s="23" t="s">
        <v>47</v>
      </c>
      <c r="C10" s="18">
        <f t="shared" si="0"/>
        <v>69721</v>
      </c>
      <c r="D10" s="18" t="s">
        <v>44</v>
      </c>
      <c r="E10" s="18" t="s">
        <v>48</v>
      </c>
      <c r="F10" s="19">
        <v>785734</v>
      </c>
      <c r="G10" s="20" t="s">
        <v>46</v>
      </c>
      <c r="H10" s="19">
        <v>62859</v>
      </c>
      <c r="I10" s="19">
        <v>848593</v>
      </c>
      <c r="J10" s="18" t="s">
        <v>38</v>
      </c>
      <c r="K10" s="18" t="s">
        <v>39</v>
      </c>
      <c r="L10" s="17"/>
      <c r="M10" s="18"/>
      <c r="N10" s="24" t="e">
        <f>+VLOOKUP(C10,Sheet1!B:G,6,0)</f>
        <v>#N/A</v>
      </c>
      <c r="O10" s="24" t="e">
        <f t="shared" si="1"/>
        <v>#N/A</v>
      </c>
    </row>
    <row r="11" spans="1:15" x14ac:dyDescent="0.25">
      <c r="A11" s="17">
        <v>45638</v>
      </c>
      <c r="B11" s="23" t="s">
        <v>49</v>
      </c>
      <c r="C11" s="18">
        <f t="shared" si="0"/>
        <v>70487</v>
      </c>
      <c r="D11" s="18" t="s">
        <v>44</v>
      </c>
      <c r="E11" s="18" t="s">
        <v>50</v>
      </c>
      <c r="F11" s="19">
        <v>1260798</v>
      </c>
      <c r="G11" s="20" t="s">
        <v>46</v>
      </c>
      <c r="H11" s="19">
        <v>100864</v>
      </c>
      <c r="I11" s="19">
        <v>1361662</v>
      </c>
      <c r="J11" s="18" t="s">
        <v>38</v>
      </c>
      <c r="K11" s="18" t="s">
        <v>39</v>
      </c>
      <c r="L11" s="17"/>
      <c r="M11" s="18"/>
      <c r="N11" s="24" t="e">
        <f>+VLOOKUP(C11,Sheet1!B:G,6,0)</f>
        <v>#N/A</v>
      </c>
      <c r="O11" s="24" t="e">
        <f t="shared" si="1"/>
        <v>#N/A</v>
      </c>
    </row>
    <row r="12" spans="1:15" x14ac:dyDescent="0.25">
      <c r="A12" s="17">
        <v>45638</v>
      </c>
      <c r="B12" s="23" t="s">
        <v>51</v>
      </c>
      <c r="C12" s="18">
        <f t="shared" si="0"/>
        <v>71246</v>
      </c>
      <c r="D12" s="18" t="s">
        <v>44</v>
      </c>
      <c r="E12" s="18" t="s">
        <v>52</v>
      </c>
      <c r="F12" s="19">
        <v>1025307</v>
      </c>
      <c r="G12" s="20" t="s">
        <v>46</v>
      </c>
      <c r="H12" s="19">
        <v>82025</v>
      </c>
      <c r="I12" s="19">
        <v>1107332</v>
      </c>
      <c r="J12" s="18" t="s">
        <v>38</v>
      </c>
      <c r="K12" s="18" t="s">
        <v>39</v>
      </c>
      <c r="L12" s="17"/>
      <c r="M12" s="18"/>
      <c r="N12" s="24" t="e">
        <f>+VLOOKUP(C12,Sheet1!B:G,6,0)</f>
        <v>#N/A</v>
      </c>
      <c r="O12" s="24" t="e">
        <f t="shared" si="1"/>
        <v>#N/A</v>
      </c>
    </row>
    <row r="13" spans="1:15" x14ac:dyDescent="0.25">
      <c r="A13" s="17">
        <v>45638</v>
      </c>
      <c r="B13" s="23" t="s">
        <v>53</v>
      </c>
      <c r="C13" s="18">
        <f t="shared" si="0"/>
        <v>71250</v>
      </c>
      <c r="D13" s="18" t="s">
        <v>44</v>
      </c>
      <c r="E13" s="18" t="s">
        <v>54</v>
      </c>
      <c r="F13" s="19">
        <v>631937</v>
      </c>
      <c r="G13" s="20" t="s">
        <v>46</v>
      </c>
      <c r="H13" s="19">
        <v>50555</v>
      </c>
      <c r="I13" s="19">
        <v>682492</v>
      </c>
      <c r="J13" s="18" t="s">
        <v>38</v>
      </c>
      <c r="K13" s="18" t="s">
        <v>39</v>
      </c>
      <c r="L13" s="17"/>
      <c r="M13" s="18"/>
      <c r="N13" s="24" t="e">
        <f>+VLOOKUP(C13,Sheet1!B:G,6,0)</f>
        <v>#N/A</v>
      </c>
      <c r="O13" s="24" t="e">
        <f t="shared" si="1"/>
        <v>#N/A</v>
      </c>
    </row>
    <row r="14" spans="1:15" x14ac:dyDescent="0.25">
      <c r="A14" s="17">
        <v>45645</v>
      </c>
      <c r="B14" s="23" t="s">
        <v>55</v>
      </c>
      <c r="C14" s="18">
        <f t="shared" si="0"/>
        <v>71960</v>
      </c>
      <c r="D14" s="18" t="s">
        <v>44</v>
      </c>
      <c r="E14" s="18" t="s">
        <v>56</v>
      </c>
      <c r="F14" s="19">
        <v>541339</v>
      </c>
      <c r="G14" s="20" t="s">
        <v>46</v>
      </c>
      <c r="H14" s="19">
        <v>43307</v>
      </c>
      <c r="I14" s="19">
        <v>584646</v>
      </c>
      <c r="J14" s="18" t="s">
        <v>38</v>
      </c>
      <c r="K14" s="18" t="s">
        <v>39</v>
      </c>
      <c r="L14" s="17"/>
      <c r="M14" s="18"/>
      <c r="N14" s="24" t="e">
        <f>+VLOOKUP(C14,Sheet1!B:G,6,0)</f>
        <v>#N/A</v>
      </c>
      <c r="O14" s="24" t="e">
        <f t="shared" si="1"/>
        <v>#N/A</v>
      </c>
    </row>
    <row r="15" spans="1:15" x14ac:dyDescent="0.25">
      <c r="A15" s="17">
        <v>45645</v>
      </c>
      <c r="B15" s="23" t="s">
        <v>57</v>
      </c>
      <c r="C15" s="18">
        <f t="shared" si="0"/>
        <v>71964</v>
      </c>
      <c r="D15" s="18" t="s">
        <v>44</v>
      </c>
      <c r="E15" s="18" t="s">
        <v>48</v>
      </c>
      <c r="F15" s="19">
        <v>1064207</v>
      </c>
      <c r="G15" s="20" t="s">
        <v>46</v>
      </c>
      <c r="H15" s="19">
        <v>85137</v>
      </c>
      <c r="I15" s="19">
        <v>1149344</v>
      </c>
      <c r="J15" s="18" t="s">
        <v>38</v>
      </c>
      <c r="K15" s="18" t="s">
        <v>39</v>
      </c>
      <c r="L15" s="17"/>
      <c r="M15" s="18"/>
      <c r="N15" s="24" t="e">
        <f>+VLOOKUP(C15,Sheet1!B:G,6,0)</f>
        <v>#N/A</v>
      </c>
      <c r="O15" s="24" t="e">
        <f t="shared" si="1"/>
        <v>#N/A</v>
      </c>
    </row>
    <row r="16" spans="1:15" x14ac:dyDescent="0.25">
      <c r="A16" s="17">
        <v>45694</v>
      </c>
      <c r="B16" s="18" t="s">
        <v>58</v>
      </c>
      <c r="C16" s="18">
        <f t="shared" si="0"/>
        <v>7868</v>
      </c>
      <c r="D16" s="18" t="s">
        <v>59</v>
      </c>
      <c r="E16" s="18" t="s">
        <v>48</v>
      </c>
      <c r="F16" s="19">
        <v>1257176</v>
      </c>
      <c r="G16" s="20" t="s">
        <v>46</v>
      </c>
      <c r="H16" s="19">
        <v>100574</v>
      </c>
      <c r="I16" s="19">
        <v>1357750</v>
      </c>
      <c r="J16" s="18" t="s">
        <v>38</v>
      </c>
      <c r="K16" s="18" t="s">
        <v>39</v>
      </c>
      <c r="L16" s="17"/>
      <c r="M16" s="18"/>
      <c r="N16" s="24">
        <f>+VLOOKUP(C16,Sheet1!B:G,6,0)</f>
        <v>1357750</v>
      </c>
      <c r="O16" s="24">
        <f t="shared" si="1"/>
        <v>0</v>
      </c>
    </row>
    <row r="17" spans="1:15" x14ac:dyDescent="0.25">
      <c r="A17" s="17">
        <v>45695</v>
      </c>
      <c r="B17" s="18" t="s">
        <v>60</v>
      </c>
      <c r="C17" s="18">
        <f t="shared" si="0"/>
        <v>8182</v>
      </c>
      <c r="D17" s="18" t="s">
        <v>59</v>
      </c>
      <c r="E17" s="18" t="s">
        <v>56</v>
      </c>
      <c r="F17" s="19">
        <v>498121</v>
      </c>
      <c r="G17" s="20" t="s">
        <v>46</v>
      </c>
      <c r="H17" s="19">
        <v>39850</v>
      </c>
      <c r="I17" s="19">
        <v>537971</v>
      </c>
      <c r="J17" s="18" t="s">
        <v>38</v>
      </c>
      <c r="K17" s="18" t="s">
        <v>39</v>
      </c>
      <c r="L17" s="17"/>
      <c r="M17" s="18"/>
      <c r="N17" s="24">
        <f>+VLOOKUP(C17,Sheet1!B:G,6,0)</f>
        <v>537971</v>
      </c>
      <c r="O17" s="24">
        <f t="shared" si="1"/>
        <v>0</v>
      </c>
    </row>
    <row r="18" spans="1:15" x14ac:dyDescent="0.25">
      <c r="A18" s="17">
        <v>45702</v>
      </c>
      <c r="B18" s="18" t="s">
        <v>61</v>
      </c>
      <c r="C18" s="18">
        <f t="shared" si="0"/>
        <v>10248</v>
      </c>
      <c r="D18" s="18" t="s">
        <v>59</v>
      </c>
      <c r="E18" s="18" t="s">
        <v>50</v>
      </c>
      <c r="F18" s="19">
        <v>1316199</v>
      </c>
      <c r="G18" s="20" t="s">
        <v>46</v>
      </c>
      <c r="H18" s="19">
        <v>105296</v>
      </c>
      <c r="I18" s="19">
        <v>1421495</v>
      </c>
      <c r="J18" s="18" t="s">
        <v>38</v>
      </c>
      <c r="K18" s="18" t="s">
        <v>39</v>
      </c>
      <c r="L18" s="17"/>
      <c r="M18" s="18"/>
      <c r="N18" s="24">
        <f>+VLOOKUP(C18,Sheet1!B:G,6,0)</f>
        <v>1421495</v>
      </c>
      <c r="O18" s="24">
        <f t="shared" si="1"/>
        <v>0</v>
      </c>
    </row>
    <row r="19" spans="1:15" x14ac:dyDescent="0.25">
      <c r="A19" s="17">
        <v>45705</v>
      </c>
      <c r="B19" s="18" t="s">
        <v>62</v>
      </c>
      <c r="C19" s="18">
        <f t="shared" si="0"/>
        <v>10546</v>
      </c>
      <c r="D19" s="18" t="s">
        <v>59</v>
      </c>
      <c r="E19" s="18" t="s">
        <v>52</v>
      </c>
      <c r="F19" s="19">
        <v>742884</v>
      </c>
      <c r="G19" s="20" t="s">
        <v>46</v>
      </c>
      <c r="H19" s="19">
        <v>59431</v>
      </c>
      <c r="I19" s="19">
        <v>802315</v>
      </c>
      <c r="J19" s="18" t="s">
        <v>38</v>
      </c>
      <c r="K19" s="18" t="s">
        <v>39</v>
      </c>
      <c r="L19" s="17"/>
      <c r="M19" s="18"/>
      <c r="N19" s="24">
        <f>+VLOOKUP(C19,Sheet1!B:G,6,0)</f>
        <v>802315</v>
      </c>
      <c r="O19" s="24">
        <f t="shared" si="1"/>
        <v>0</v>
      </c>
    </row>
    <row r="20" spans="1:15" x14ac:dyDescent="0.25">
      <c r="A20" s="17">
        <v>45705</v>
      </c>
      <c r="B20" s="18" t="s">
        <v>63</v>
      </c>
      <c r="C20" s="18">
        <f t="shared" si="0"/>
        <v>10551</v>
      </c>
      <c r="D20" s="18" t="s">
        <v>59</v>
      </c>
      <c r="E20" s="18" t="s">
        <v>54</v>
      </c>
      <c r="F20" s="19">
        <v>448441</v>
      </c>
      <c r="G20" s="20" t="s">
        <v>46</v>
      </c>
      <c r="H20" s="19">
        <v>35875</v>
      </c>
      <c r="I20" s="19">
        <v>484316</v>
      </c>
      <c r="J20" s="18" t="s">
        <v>38</v>
      </c>
      <c r="K20" s="18" t="s">
        <v>39</v>
      </c>
      <c r="L20" s="17"/>
      <c r="M20" s="18"/>
      <c r="N20" s="24">
        <f>+VLOOKUP(C20,Sheet1!B:G,6,0)</f>
        <v>484316</v>
      </c>
      <c r="O20" s="24">
        <f t="shared" si="1"/>
        <v>0</v>
      </c>
    </row>
    <row r="21" spans="1:15" x14ac:dyDescent="0.25">
      <c r="A21" s="17">
        <v>45707</v>
      </c>
      <c r="B21" s="18" t="s">
        <v>64</v>
      </c>
      <c r="C21" s="18">
        <f t="shared" si="0"/>
        <v>10786</v>
      </c>
      <c r="D21" s="18" t="s">
        <v>59</v>
      </c>
      <c r="E21" s="18" t="s">
        <v>48</v>
      </c>
      <c r="F21" s="19">
        <v>819599</v>
      </c>
      <c r="G21" s="20" t="s">
        <v>46</v>
      </c>
      <c r="H21" s="19">
        <v>65568</v>
      </c>
      <c r="I21" s="19">
        <v>885167</v>
      </c>
      <c r="J21" s="18" t="s">
        <v>38</v>
      </c>
      <c r="K21" s="18" t="s">
        <v>39</v>
      </c>
      <c r="L21" s="17"/>
      <c r="M21" s="18"/>
      <c r="N21" s="24">
        <f>+VLOOKUP(C21,Sheet1!B:G,6,0)</f>
        <v>885167</v>
      </c>
      <c r="O21" s="24">
        <f t="shared" si="1"/>
        <v>0</v>
      </c>
    </row>
    <row r="22" spans="1:15" x14ac:dyDescent="0.25">
      <c r="A22" s="17">
        <v>45717</v>
      </c>
      <c r="B22" s="18" t="s">
        <v>65</v>
      </c>
      <c r="C22" s="18">
        <f t="shared" si="0"/>
        <v>14203</v>
      </c>
      <c r="D22" s="18" t="s">
        <v>59</v>
      </c>
      <c r="E22" s="18" t="s">
        <v>56</v>
      </c>
      <c r="F22" s="19">
        <v>662641</v>
      </c>
      <c r="G22" s="20" t="s">
        <v>46</v>
      </c>
      <c r="H22" s="19">
        <v>53011</v>
      </c>
      <c r="I22" s="19">
        <v>715652</v>
      </c>
      <c r="J22" s="18" t="s">
        <v>38</v>
      </c>
      <c r="K22" s="18" t="s">
        <v>39</v>
      </c>
      <c r="L22" s="17"/>
      <c r="M22" s="18"/>
      <c r="N22" s="24">
        <f>+VLOOKUP(C22,Sheet1!B:G,6,0)</f>
        <v>715652</v>
      </c>
      <c r="O22" s="24">
        <f t="shared" si="1"/>
        <v>0</v>
      </c>
    </row>
    <row r="23" spans="1:15" x14ac:dyDescent="0.25">
      <c r="A23" s="17">
        <v>45721</v>
      </c>
      <c r="B23" s="18" t="s">
        <v>66</v>
      </c>
      <c r="C23" s="18">
        <f t="shared" si="0"/>
        <v>14466</v>
      </c>
      <c r="D23" s="18" t="s">
        <v>59</v>
      </c>
      <c r="E23" s="18" t="s">
        <v>56</v>
      </c>
      <c r="F23" s="19">
        <v>712558</v>
      </c>
      <c r="G23" s="20" t="s">
        <v>46</v>
      </c>
      <c r="H23" s="19">
        <v>57005</v>
      </c>
      <c r="I23" s="19">
        <v>769563</v>
      </c>
      <c r="J23" s="18" t="s">
        <v>38</v>
      </c>
      <c r="K23" s="18" t="s">
        <v>39</v>
      </c>
      <c r="L23" s="17"/>
      <c r="M23" s="18"/>
      <c r="N23" s="24">
        <f>+VLOOKUP(C23,Sheet1!B:G,6,0)</f>
        <v>769563</v>
      </c>
      <c r="O23" s="24">
        <f t="shared" si="1"/>
        <v>0</v>
      </c>
    </row>
    <row r="24" spans="1:15" x14ac:dyDescent="0.25">
      <c r="A24" s="17">
        <v>45722</v>
      </c>
      <c r="B24" s="18" t="s">
        <v>67</v>
      </c>
      <c r="C24" s="18">
        <f t="shared" si="0"/>
        <v>14811</v>
      </c>
      <c r="D24" s="18" t="s">
        <v>59</v>
      </c>
      <c r="E24" s="18" t="s">
        <v>50</v>
      </c>
      <c r="F24" s="19">
        <v>939320</v>
      </c>
      <c r="G24" s="20" t="s">
        <v>46</v>
      </c>
      <c r="H24" s="19">
        <v>75146</v>
      </c>
      <c r="I24" s="19">
        <v>1014466</v>
      </c>
      <c r="J24" s="18" t="s">
        <v>38</v>
      </c>
      <c r="K24" s="18" t="s">
        <v>39</v>
      </c>
      <c r="L24" s="17"/>
      <c r="M24" s="18"/>
      <c r="N24" s="24">
        <f>+VLOOKUP(C24,Sheet1!B:G,6,0)</f>
        <v>1014466</v>
      </c>
      <c r="O24" s="24">
        <f t="shared" si="1"/>
        <v>0</v>
      </c>
    </row>
    <row r="25" spans="1:15" x14ac:dyDescent="0.25">
      <c r="A25" s="17">
        <v>45726</v>
      </c>
      <c r="B25" s="18" t="s">
        <v>68</v>
      </c>
      <c r="C25" s="18">
        <f t="shared" si="0"/>
        <v>15667</v>
      </c>
      <c r="D25" s="18" t="s">
        <v>59</v>
      </c>
      <c r="E25" s="18" t="s">
        <v>48</v>
      </c>
      <c r="F25" s="19">
        <v>998663</v>
      </c>
      <c r="G25" s="20" t="s">
        <v>46</v>
      </c>
      <c r="H25" s="19">
        <v>79893</v>
      </c>
      <c r="I25" s="19">
        <v>1078556</v>
      </c>
      <c r="J25" s="18" t="s">
        <v>38</v>
      </c>
      <c r="K25" s="18" t="s">
        <v>39</v>
      </c>
      <c r="L25" s="17"/>
      <c r="M25" s="18"/>
      <c r="N25" s="24">
        <f>+VLOOKUP(C25,Sheet1!B:G,6,0)</f>
        <v>1078556</v>
      </c>
      <c r="O25" s="24">
        <f t="shared" si="1"/>
        <v>0</v>
      </c>
    </row>
    <row r="26" spans="1:15" x14ac:dyDescent="0.25">
      <c r="A26" s="17">
        <v>45733</v>
      </c>
      <c r="B26" s="18" t="s">
        <v>69</v>
      </c>
      <c r="C26" s="18">
        <f t="shared" si="0"/>
        <v>17309</v>
      </c>
      <c r="D26" s="18" t="s">
        <v>59</v>
      </c>
      <c r="E26" s="18" t="s">
        <v>70</v>
      </c>
      <c r="F26" s="19">
        <v>1324589</v>
      </c>
      <c r="G26" s="20" t="s">
        <v>46</v>
      </c>
      <c r="H26" s="19">
        <v>105967</v>
      </c>
      <c r="I26" s="19">
        <v>1430556</v>
      </c>
      <c r="J26" s="18" t="s">
        <v>38</v>
      </c>
      <c r="K26" s="18" t="s">
        <v>39</v>
      </c>
      <c r="L26" s="17"/>
      <c r="M26" s="18"/>
      <c r="N26" s="24">
        <f>+VLOOKUP(C26,Sheet1!B:G,6,0)</f>
        <v>1430556</v>
      </c>
      <c r="O26" s="24">
        <f t="shared" si="1"/>
        <v>0</v>
      </c>
    </row>
    <row r="27" spans="1:15" x14ac:dyDescent="0.25">
      <c r="A27" s="17">
        <v>45790</v>
      </c>
      <c r="B27" s="18" t="s">
        <v>71</v>
      </c>
      <c r="C27" s="18">
        <f t="shared" si="0"/>
        <v>29839</v>
      </c>
      <c r="D27" s="18" t="s">
        <v>59</v>
      </c>
      <c r="E27" s="18" t="s">
        <v>54</v>
      </c>
      <c r="F27" s="19">
        <v>464494</v>
      </c>
      <c r="G27" s="20" t="s">
        <v>46</v>
      </c>
      <c r="H27" s="19">
        <v>37160</v>
      </c>
      <c r="I27" s="19">
        <v>501654</v>
      </c>
      <c r="J27" s="18" t="s">
        <v>38</v>
      </c>
      <c r="K27" s="18" t="s">
        <v>39</v>
      </c>
      <c r="L27" s="17"/>
      <c r="M27" s="18"/>
      <c r="N27" s="24">
        <f>+VLOOKUP(C27,Sheet1!B:G,6,0)</f>
        <v>501654</v>
      </c>
      <c r="O27" s="24">
        <f t="shared" si="1"/>
        <v>0</v>
      </c>
    </row>
    <row r="28" spans="1:15" x14ac:dyDescent="0.25">
      <c r="A28" s="17">
        <v>45792</v>
      </c>
      <c r="B28" s="18" t="s">
        <v>72</v>
      </c>
      <c r="C28" s="18">
        <f t="shared" si="0"/>
        <v>30213</v>
      </c>
      <c r="D28" s="18" t="s">
        <v>59</v>
      </c>
      <c r="E28" s="18" t="s">
        <v>48</v>
      </c>
      <c r="F28" s="19">
        <v>996478</v>
      </c>
      <c r="G28" s="20" t="s">
        <v>46</v>
      </c>
      <c r="H28" s="19">
        <v>79718</v>
      </c>
      <c r="I28" s="19">
        <v>1076196</v>
      </c>
      <c r="J28" s="18" t="s">
        <v>38</v>
      </c>
      <c r="K28" s="18" t="s">
        <v>39</v>
      </c>
      <c r="L28" s="17"/>
      <c r="M28" s="18"/>
      <c r="N28" s="24">
        <f>+VLOOKUP(C28,Sheet1!B:G,6,0)</f>
        <v>1076196</v>
      </c>
      <c r="O28" s="24">
        <f t="shared" si="1"/>
        <v>0</v>
      </c>
    </row>
    <row r="29" spans="1:15" x14ac:dyDescent="0.25">
      <c r="A29" s="17">
        <v>45798</v>
      </c>
      <c r="B29" s="18" t="s">
        <v>73</v>
      </c>
      <c r="C29" s="18">
        <f t="shared" si="0"/>
        <v>31275</v>
      </c>
      <c r="D29" s="18" t="s">
        <v>59</v>
      </c>
      <c r="E29" s="18" t="s">
        <v>56</v>
      </c>
      <c r="F29" s="19">
        <v>1259158</v>
      </c>
      <c r="G29" s="20" t="s">
        <v>46</v>
      </c>
      <c r="H29" s="19">
        <v>100733</v>
      </c>
      <c r="I29" s="19">
        <v>1359891</v>
      </c>
      <c r="J29" s="18" t="s">
        <v>38</v>
      </c>
      <c r="K29" s="18" t="s">
        <v>39</v>
      </c>
      <c r="L29" s="17"/>
      <c r="M29" s="18"/>
      <c r="N29" s="24">
        <f>+VLOOKUP(C29,Sheet1!B:G,6,0)</f>
        <v>1359891</v>
      </c>
      <c r="O29" s="24">
        <f t="shared" si="1"/>
        <v>0</v>
      </c>
    </row>
    <row r="30" spans="1:15" x14ac:dyDescent="0.25">
      <c r="A30" s="17">
        <v>45800</v>
      </c>
      <c r="B30" s="18" t="s">
        <v>74</v>
      </c>
      <c r="C30" s="18">
        <f t="shared" si="0"/>
        <v>32306</v>
      </c>
      <c r="D30" s="18" t="s">
        <v>59</v>
      </c>
      <c r="E30" s="18" t="s">
        <v>50</v>
      </c>
      <c r="F30" s="19">
        <v>1368075</v>
      </c>
      <c r="G30" s="20" t="s">
        <v>46</v>
      </c>
      <c r="H30" s="19">
        <v>109446</v>
      </c>
      <c r="I30" s="19">
        <v>1477521</v>
      </c>
      <c r="J30" s="18" t="s">
        <v>38</v>
      </c>
      <c r="K30" s="18" t="s">
        <v>39</v>
      </c>
      <c r="L30" s="17"/>
      <c r="M30" s="18"/>
      <c r="N30" s="24">
        <f>+VLOOKUP(C30,Sheet1!B:G,6,0)</f>
        <v>1477521</v>
      </c>
      <c r="O30" s="24">
        <f t="shared" si="1"/>
        <v>0</v>
      </c>
    </row>
    <row r="31" spans="1:15" x14ac:dyDescent="0.25">
      <c r="A31" s="17">
        <v>45805</v>
      </c>
      <c r="B31" s="18" t="s">
        <v>75</v>
      </c>
      <c r="C31" s="18">
        <f t="shared" si="0"/>
        <v>32942</v>
      </c>
      <c r="D31" s="18" t="s">
        <v>59</v>
      </c>
      <c r="E31" s="18" t="s">
        <v>48</v>
      </c>
      <c r="F31" s="19">
        <v>1085841</v>
      </c>
      <c r="G31" s="20" t="s">
        <v>46</v>
      </c>
      <c r="H31" s="19">
        <v>86867</v>
      </c>
      <c r="I31" s="19">
        <v>1172708</v>
      </c>
      <c r="J31" s="18" t="s">
        <v>38</v>
      </c>
      <c r="K31" s="18" t="s">
        <v>39</v>
      </c>
      <c r="L31" s="17"/>
      <c r="M31" s="18"/>
      <c r="N31" s="24">
        <f>+VLOOKUP(C31,Sheet1!B:G,6,0)</f>
        <v>1172708</v>
      </c>
      <c r="O31" s="24">
        <f t="shared" si="1"/>
        <v>0</v>
      </c>
    </row>
    <row r="32" spans="1:15" x14ac:dyDescent="0.25">
      <c r="A32" s="17">
        <v>45808</v>
      </c>
      <c r="B32" s="18" t="s">
        <v>76</v>
      </c>
      <c r="C32" s="18">
        <f t="shared" si="0"/>
        <v>34200</v>
      </c>
      <c r="D32" s="18" t="s">
        <v>59</v>
      </c>
      <c r="E32" s="18" t="s">
        <v>56</v>
      </c>
      <c r="F32" s="19">
        <v>985639</v>
      </c>
      <c r="G32" s="20" t="s">
        <v>46</v>
      </c>
      <c r="H32" s="19">
        <v>78851</v>
      </c>
      <c r="I32" s="19">
        <v>1064490</v>
      </c>
      <c r="J32" s="18" t="s">
        <v>38</v>
      </c>
      <c r="K32" s="18" t="s">
        <v>39</v>
      </c>
      <c r="L32" s="17"/>
      <c r="M32" s="18"/>
      <c r="N32" s="24">
        <f>+VLOOKUP(C32,Sheet1!B:G,6,0)</f>
        <v>1064490</v>
      </c>
      <c r="O32" s="24">
        <f t="shared" si="1"/>
        <v>0</v>
      </c>
    </row>
    <row r="33" spans="3:10" x14ac:dyDescent="0.25">
      <c r="I33" s="19">
        <f>SUM(I2:I32)</f>
        <v>42125370</v>
      </c>
    </row>
    <row r="35" spans="3:10" ht="15.75" thickBot="1" x14ac:dyDescent="0.3">
      <c r="C35" s="36">
        <v>14996</v>
      </c>
      <c r="I35" s="19">
        <f>+SUM(I10:I32)</f>
        <v>22884336</v>
      </c>
      <c r="J35" s="37">
        <f>+I35-SUM(I36:I38)</f>
        <v>1592106</v>
      </c>
    </row>
    <row r="36" spans="3:10" ht="15.75" thickBot="1" x14ac:dyDescent="0.3">
      <c r="C36" s="36">
        <v>42500</v>
      </c>
      <c r="I36" s="24">
        <v>2292230</v>
      </c>
      <c r="J36" t="s">
        <v>160</v>
      </c>
    </row>
    <row r="37" spans="3:10" ht="15.75" thickBot="1" x14ac:dyDescent="0.3">
      <c r="C37" s="36">
        <v>49039</v>
      </c>
      <c r="I37" s="24">
        <v>19000000</v>
      </c>
      <c r="J37" t="s">
        <v>162</v>
      </c>
    </row>
    <row r="38" spans="3:10" ht="15.75" thickBot="1" x14ac:dyDescent="0.3">
      <c r="C38" s="36">
        <v>1662</v>
      </c>
      <c r="I38" s="24"/>
      <c r="J38" t="s">
        <v>161</v>
      </c>
    </row>
    <row r="39" spans="3:10" ht="15.75" thickBot="1" x14ac:dyDescent="0.3">
      <c r="C39" s="36">
        <v>69634</v>
      </c>
    </row>
    <row r="40" spans="3:10" ht="15.75" thickBot="1" x14ac:dyDescent="0.3">
      <c r="C40" s="36">
        <v>29707</v>
      </c>
    </row>
  </sheetData>
  <conditionalFormatting sqref="C1:C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C1" workbookViewId="0">
      <selection activeCell="G12" sqref="G12:G31"/>
    </sheetView>
  </sheetViews>
  <sheetFormatPr defaultRowHeight="15" x14ac:dyDescent="0.25"/>
  <cols>
    <col min="1" max="1" width="9.7109375" bestFit="1" customWidth="1"/>
    <col min="2" max="2" width="63.140625" bestFit="1" customWidth="1"/>
    <col min="3" max="3" width="14.28515625" bestFit="1" customWidth="1"/>
    <col min="4" max="4" width="11.42578125" bestFit="1" customWidth="1"/>
    <col min="5" max="5" width="14.28515625" bestFit="1" customWidth="1"/>
    <col min="6" max="6" width="56.42578125" customWidth="1"/>
    <col min="7" max="7" width="14.85546875" bestFit="1" customWidth="1"/>
    <col min="8" max="8" width="12.42578125" bestFit="1" customWidth="1"/>
  </cols>
  <sheetData>
    <row r="1" spans="1:8" ht="15.75" thickBot="1" x14ac:dyDescent="0.3">
      <c r="A1" s="1" t="s">
        <v>82</v>
      </c>
      <c r="B1" s="2" t="s">
        <v>83</v>
      </c>
      <c r="C1" s="2" t="s">
        <v>84</v>
      </c>
      <c r="D1" s="2" t="s">
        <v>85</v>
      </c>
      <c r="E1" s="2" t="s">
        <v>86</v>
      </c>
      <c r="F1" s="2" t="s">
        <v>29</v>
      </c>
      <c r="G1" s="2" t="s">
        <v>113</v>
      </c>
      <c r="H1" s="2" t="s">
        <v>114</v>
      </c>
    </row>
    <row r="2" spans="1:8" ht="15.75" thickBot="1" x14ac:dyDescent="0.3">
      <c r="A2" s="25">
        <v>50904</v>
      </c>
      <c r="B2" s="5" t="s">
        <v>7</v>
      </c>
      <c r="C2" s="7">
        <v>591391</v>
      </c>
      <c r="D2" s="5"/>
      <c r="E2" s="7">
        <v>591391</v>
      </c>
      <c r="F2" s="5" t="s">
        <v>87</v>
      </c>
      <c r="G2" s="7">
        <v>532253</v>
      </c>
      <c r="H2" s="7">
        <f>+G2-E2</f>
        <v>-59138</v>
      </c>
    </row>
    <row r="3" spans="1:8" ht="15.75" thickBot="1" x14ac:dyDescent="0.3">
      <c r="A3" s="25">
        <v>50904</v>
      </c>
      <c r="B3" s="5" t="s">
        <v>7</v>
      </c>
      <c r="C3" s="7">
        <v>180128</v>
      </c>
      <c r="D3" s="5"/>
      <c r="E3" s="7">
        <v>180128</v>
      </c>
      <c r="F3" s="5" t="s">
        <v>88</v>
      </c>
      <c r="G3" s="7">
        <v>162114</v>
      </c>
      <c r="H3" s="7">
        <f>+G3-E3</f>
        <v>-18014</v>
      </c>
    </row>
    <row r="4" spans="1:8" ht="15.75" thickBot="1" x14ac:dyDescent="0.3">
      <c r="A4" s="25">
        <v>50904</v>
      </c>
      <c r="B4" s="5" t="s">
        <v>7</v>
      </c>
      <c r="C4" s="7">
        <v>239885</v>
      </c>
      <c r="D4" s="5"/>
      <c r="E4" s="7">
        <v>239885</v>
      </c>
      <c r="F4" s="5" t="s">
        <v>89</v>
      </c>
      <c r="G4" s="7">
        <v>215896</v>
      </c>
      <c r="H4" s="7">
        <f>+G4-E4</f>
        <v>-23989</v>
      </c>
    </row>
    <row r="5" spans="1:8" ht="15.75" thickBot="1" x14ac:dyDescent="0.3">
      <c r="A5" s="25">
        <v>50904</v>
      </c>
      <c r="B5" s="5" t="s">
        <v>7</v>
      </c>
      <c r="C5" s="7">
        <v>1577487</v>
      </c>
      <c r="D5" s="5"/>
      <c r="E5" s="7">
        <v>1577487</v>
      </c>
      <c r="F5" s="5" t="s">
        <v>90</v>
      </c>
      <c r="G5" s="7">
        <v>1277764</v>
      </c>
      <c r="H5" s="7">
        <f>+G5-E5</f>
        <v>-299723</v>
      </c>
    </row>
    <row r="6" spans="1:8" ht="15.75" thickBot="1" x14ac:dyDescent="0.3">
      <c r="A6" s="25">
        <v>50904</v>
      </c>
      <c r="B6" s="5" t="s">
        <v>7</v>
      </c>
      <c r="C6" s="7">
        <v>115781</v>
      </c>
      <c r="D6" s="5"/>
      <c r="E6" s="7">
        <v>115781</v>
      </c>
      <c r="F6" s="5" t="s">
        <v>91</v>
      </c>
      <c r="G6" s="7">
        <v>104203</v>
      </c>
      <c r="H6" s="7">
        <f>+G6-E6</f>
        <v>-11578</v>
      </c>
    </row>
    <row r="7" spans="1:8" ht="15.75" thickBot="1" x14ac:dyDescent="0.3">
      <c r="A7" s="25"/>
      <c r="B7" s="5"/>
      <c r="C7" s="7"/>
      <c r="D7" s="5"/>
      <c r="E7" s="7"/>
      <c r="F7" s="5"/>
      <c r="G7" s="7"/>
      <c r="H7" s="7"/>
    </row>
    <row r="8" spans="1:8" ht="15.75" thickBot="1" x14ac:dyDescent="0.3">
      <c r="A8" s="1" t="s">
        <v>82</v>
      </c>
      <c r="B8" s="2" t="s">
        <v>83</v>
      </c>
      <c r="C8" s="2" t="s">
        <v>84</v>
      </c>
      <c r="D8" s="2" t="s">
        <v>85</v>
      </c>
      <c r="E8" s="2" t="s">
        <v>86</v>
      </c>
      <c r="F8" s="2" t="s">
        <v>29</v>
      </c>
      <c r="G8" s="2" t="s">
        <v>113</v>
      </c>
      <c r="H8" s="2" t="s">
        <v>114</v>
      </c>
    </row>
    <row r="9" spans="1:8" ht="15.75" thickBot="1" x14ac:dyDescent="0.3">
      <c r="A9" s="25">
        <v>50904</v>
      </c>
      <c r="B9" s="5" t="s">
        <v>7</v>
      </c>
      <c r="C9" s="7">
        <v>772562</v>
      </c>
      <c r="D9" s="5"/>
      <c r="E9" s="7">
        <v>772562</v>
      </c>
      <c r="F9" s="5" t="s">
        <v>92</v>
      </c>
      <c r="G9" s="7">
        <v>718320</v>
      </c>
      <c r="H9" s="7">
        <f>+G9-E9</f>
        <v>-54242</v>
      </c>
    </row>
    <row r="10" spans="1:8" ht="15.75" thickBot="1" x14ac:dyDescent="0.3">
      <c r="A10" s="25"/>
      <c r="B10" s="5"/>
      <c r="C10" s="7"/>
      <c r="D10" s="5"/>
      <c r="E10" s="7"/>
      <c r="F10" s="5"/>
      <c r="G10" s="7"/>
      <c r="H10" s="7"/>
    </row>
    <row r="11" spans="1:8" ht="15.75" thickBot="1" x14ac:dyDescent="0.3">
      <c r="A11" s="1" t="s">
        <v>82</v>
      </c>
      <c r="B11" s="2" t="s">
        <v>83</v>
      </c>
      <c r="C11" s="2" t="s">
        <v>84</v>
      </c>
      <c r="D11" s="2" t="s">
        <v>85</v>
      </c>
      <c r="E11" s="2" t="s">
        <v>86</v>
      </c>
      <c r="F11" s="2" t="s">
        <v>29</v>
      </c>
      <c r="G11" s="2" t="s">
        <v>113</v>
      </c>
      <c r="H11" s="2" t="s">
        <v>114</v>
      </c>
    </row>
    <row r="12" spans="1:8" ht="15.75" thickBot="1" x14ac:dyDescent="0.3">
      <c r="A12" s="25">
        <v>50904</v>
      </c>
      <c r="B12" s="5" t="s">
        <v>7</v>
      </c>
      <c r="C12" s="7">
        <v>1000000</v>
      </c>
      <c r="D12" s="5"/>
      <c r="E12" s="7">
        <v>1000000</v>
      </c>
      <c r="F12" s="5" t="s">
        <v>93</v>
      </c>
      <c r="G12" s="7">
        <v>1000000</v>
      </c>
      <c r="H12" s="7">
        <f>+G12-E12</f>
        <v>0</v>
      </c>
    </row>
    <row r="13" spans="1:8" ht="15.75" thickBot="1" x14ac:dyDescent="0.3">
      <c r="A13" s="25">
        <v>50904</v>
      </c>
      <c r="B13" s="5" t="s">
        <v>7</v>
      </c>
      <c r="C13" s="7">
        <v>1000000</v>
      </c>
      <c r="D13" s="5"/>
      <c r="E13" s="7">
        <v>1000000</v>
      </c>
      <c r="F13" s="5" t="s">
        <v>94</v>
      </c>
      <c r="G13" s="7">
        <v>1000000</v>
      </c>
      <c r="H13" s="7">
        <f t="shared" ref="H13:H31" si="0">+G13-E13</f>
        <v>0</v>
      </c>
    </row>
    <row r="14" spans="1:8" ht="15.75" thickBot="1" x14ac:dyDescent="0.3">
      <c r="A14" s="25">
        <v>50904</v>
      </c>
      <c r="B14" s="5" t="s">
        <v>7</v>
      </c>
      <c r="C14" s="7">
        <v>1000000</v>
      </c>
      <c r="D14" s="5"/>
      <c r="E14" s="7">
        <v>1000000</v>
      </c>
      <c r="F14" s="5" t="s">
        <v>95</v>
      </c>
      <c r="G14" s="7">
        <v>1000000</v>
      </c>
      <c r="H14" s="7">
        <f t="shared" si="0"/>
        <v>0</v>
      </c>
    </row>
    <row r="15" spans="1:8" ht="15.75" thickBot="1" x14ac:dyDescent="0.3">
      <c r="A15" s="25">
        <v>50904</v>
      </c>
      <c r="B15" s="5" t="s">
        <v>7</v>
      </c>
      <c r="C15" s="7">
        <v>1000000</v>
      </c>
      <c r="D15" s="5"/>
      <c r="E15" s="7">
        <v>1000000</v>
      </c>
      <c r="F15" s="5" t="s">
        <v>96</v>
      </c>
      <c r="G15" s="7">
        <v>1000000</v>
      </c>
      <c r="H15" s="7">
        <f t="shared" si="0"/>
        <v>0</v>
      </c>
    </row>
    <row r="16" spans="1:8" ht="15.75" thickBot="1" x14ac:dyDescent="0.3">
      <c r="A16" s="25">
        <v>50904</v>
      </c>
      <c r="B16" s="5" t="s">
        <v>7</v>
      </c>
      <c r="C16" s="7">
        <v>1000000</v>
      </c>
      <c r="D16" s="5"/>
      <c r="E16" s="7">
        <v>1000000</v>
      </c>
      <c r="F16" s="5" t="s">
        <v>97</v>
      </c>
      <c r="G16" s="7">
        <v>1000000</v>
      </c>
      <c r="H16" s="7">
        <f t="shared" si="0"/>
        <v>0</v>
      </c>
    </row>
    <row r="17" spans="1:8" ht="15.75" thickBot="1" x14ac:dyDescent="0.3">
      <c r="A17" s="25">
        <v>50904</v>
      </c>
      <c r="B17" s="5" t="s">
        <v>7</v>
      </c>
      <c r="C17" s="7">
        <v>1000000</v>
      </c>
      <c r="D17" s="5"/>
      <c r="E17" s="7">
        <v>1000000</v>
      </c>
      <c r="F17" s="5" t="s">
        <v>98</v>
      </c>
      <c r="G17" s="7">
        <v>1000000</v>
      </c>
      <c r="H17" s="7">
        <f t="shared" si="0"/>
        <v>0</v>
      </c>
    </row>
    <row r="18" spans="1:8" ht="15.75" thickBot="1" x14ac:dyDescent="0.3">
      <c r="A18" s="25">
        <v>50904</v>
      </c>
      <c r="B18" s="5" t="s">
        <v>7</v>
      </c>
      <c r="C18" s="7">
        <v>1000000</v>
      </c>
      <c r="D18" s="5"/>
      <c r="E18" s="7">
        <v>1000000</v>
      </c>
      <c r="F18" s="5" t="s">
        <v>99</v>
      </c>
      <c r="G18" s="7">
        <v>1000000</v>
      </c>
      <c r="H18" s="7">
        <f t="shared" si="0"/>
        <v>0</v>
      </c>
    </row>
    <row r="19" spans="1:8" ht="15.75" thickBot="1" x14ac:dyDescent="0.3">
      <c r="A19" s="25">
        <v>50904</v>
      </c>
      <c r="B19" s="5" t="s">
        <v>7</v>
      </c>
      <c r="C19" s="7">
        <v>1000000</v>
      </c>
      <c r="D19" s="5"/>
      <c r="E19" s="7">
        <v>1000000</v>
      </c>
      <c r="F19" s="5" t="s">
        <v>100</v>
      </c>
      <c r="G19" s="7">
        <v>1000000</v>
      </c>
      <c r="H19" s="7">
        <f t="shared" si="0"/>
        <v>0</v>
      </c>
    </row>
    <row r="20" spans="1:8" ht="15.75" thickBot="1" x14ac:dyDescent="0.3">
      <c r="A20" s="25">
        <v>50904</v>
      </c>
      <c r="B20" s="5" t="s">
        <v>7</v>
      </c>
      <c r="C20" s="7">
        <v>1000000</v>
      </c>
      <c r="D20" s="5"/>
      <c r="E20" s="7">
        <v>1000000</v>
      </c>
      <c r="F20" s="5" t="s">
        <v>101</v>
      </c>
      <c r="G20" s="7">
        <v>1000000</v>
      </c>
      <c r="H20" s="7">
        <f t="shared" si="0"/>
        <v>0</v>
      </c>
    </row>
    <row r="21" spans="1:8" ht="15.75" thickBot="1" x14ac:dyDescent="0.3">
      <c r="A21" s="25">
        <v>50904</v>
      </c>
      <c r="B21" s="5" t="s">
        <v>7</v>
      </c>
      <c r="C21" s="7">
        <v>1000000</v>
      </c>
      <c r="D21" s="5"/>
      <c r="E21" s="7">
        <v>1000000</v>
      </c>
      <c r="F21" s="5" t="s">
        <v>102</v>
      </c>
      <c r="G21" s="7">
        <v>1000000</v>
      </c>
      <c r="H21" s="7">
        <f t="shared" si="0"/>
        <v>0</v>
      </c>
    </row>
    <row r="22" spans="1:8" ht="15.75" thickBot="1" x14ac:dyDescent="0.3">
      <c r="A22" s="25">
        <v>50904</v>
      </c>
      <c r="B22" s="5" t="s">
        <v>7</v>
      </c>
      <c r="C22" s="7">
        <v>1000000</v>
      </c>
      <c r="D22" s="5"/>
      <c r="E22" s="7">
        <v>1000000</v>
      </c>
      <c r="F22" s="5" t="s">
        <v>103</v>
      </c>
      <c r="G22" s="7">
        <v>1000000</v>
      </c>
      <c r="H22" s="7">
        <f t="shared" si="0"/>
        <v>0</v>
      </c>
    </row>
    <row r="23" spans="1:8" ht="15.75" thickBot="1" x14ac:dyDescent="0.3">
      <c r="A23" s="25">
        <v>50904</v>
      </c>
      <c r="B23" s="5" t="s">
        <v>7</v>
      </c>
      <c r="C23" s="7">
        <v>1000000</v>
      </c>
      <c r="D23" s="5"/>
      <c r="E23" s="7">
        <v>1000000</v>
      </c>
      <c r="F23" s="5" t="s">
        <v>104</v>
      </c>
      <c r="G23" s="7">
        <v>1000000</v>
      </c>
      <c r="H23" s="7">
        <f t="shared" si="0"/>
        <v>0</v>
      </c>
    </row>
    <row r="24" spans="1:8" ht="15.75" thickBot="1" x14ac:dyDescent="0.3">
      <c r="A24" s="25">
        <v>50904</v>
      </c>
      <c r="B24" s="5" t="s">
        <v>7</v>
      </c>
      <c r="C24" s="7">
        <v>1000000</v>
      </c>
      <c r="D24" s="5"/>
      <c r="E24" s="7">
        <v>1000000</v>
      </c>
      <c r="F24" s="5" t="s">
        <v>105</v>
      </c>
      <c r="G24" s="7">
        <v>1000000</v>
      </c>
      <c r="H24" s="7">
        <f t="shared" si="0"/>
        <v>0</v>
      </c>
    </row>
    <row r="25" spans="1:8" ht="15.75" thickBot="1" x14ac:dyDescent="0.3">
      <c r="A25" s="25">
        <v>50904</v>
      </c>
      <c r="B25" s="5" t="s">
        <v>7</v>
      </c>
      <c r="C25" s="7">
        <v>1000000</v>
      </c>
      <c r="D25" s="5"/>
      <c r="E25" s="7">
        <v>1000000</v>
      </c>
      <c r="F25" s="5" t="s">
        <v>106</v>
      </c>
      <c r="G25" s="7">
        <v>1000000</v>
      </c>
      <c r="H25" s="7">
        <f t="shared" si="0"/>
        <v>0</v>
      </c>
    </row>
    <row r="26" spans="1:8" ht="15.75" thickBot="1" x14ac:dyDescent="0.3">
      <c r="A26" s="25">
        <v>50904</v>
      </c>
      <c r="B26" s="5" t="s">
        <v>7</v>
      </c>
      <c r="C26" s="7">
        <v>1000000</v>
      </c>
      <c r="D26" s="5"/>
      <c r="E26" s="7">
        <v>1000000</v>
      </c>
      <c r="F26" s="5" t="s">
        <v>107</v>
      </c>
      <c r="G26" s="7">
        <v>1000000</v>
      </c>
      <c r="H26" s="7">
        <f t="shared" si="0"/>
        <v>0</v>
      </c>
    </row>
    <row r="27" spans="1:8" ht="15.75" thickBot="1" x14ac:dyDescent="0.3">
      <c r="A27" s="25">
        <v>50904</v>
      </c>
      <c r="B27" s="5" t="s">
        <v>7</v>
      </c>
      <c r="C27" s="7">
        <v>1000000</v>
      </c>
      <c r="D27" s="5"/>
      <c r="E27" s="7">
        <v>1000000</v>
      </c>
      <c r="F27" s="31" t="s">
        <v>108</v>
      </c>
      <c r="G27" s="7">
        <v>0</v>
      </c>
      <c r="H27" s="7">
        <f t="shared" si="0"/>
        <v>-1000000</v>
      </c>
    </row>
    <row r="28" spans="1:8" ht="15.75" thickBot="1" x14ac:dyDescent="0.3">
      <c r="A28" s="25">
        <v>50904</v>
      </c>
      <c r="B28" s="5" t="s">
        <v>7</v>
      </c>
      <c r="C28" s="7">
        <v>1000000</v>
      </c>
      <c r="D28" s="5"/>
      <c r="E28" s="7">
        <v>1000000</v>
      </c>
      <c r="F28" s="5" t="s">
        <v>109</v>
      </c>
      <c r="G28" s="7">
        <v>1000000</v>
      </c>
      <c r="H28" s="7">
        <f t="shared" si="0"/>
        <v>0</v>
      </c>
    </row>
    <row r="29" spans="1:8" ht="15.75" thickBot="1" x14ac:dyDescent="0.3">
      <c r="A29" s="25">
        <v>50904</v>
      </c>
      <c r="B29" s="5" t="s">
        <v>7</v>
      </c>
      <c r="C29" s="7">
        <v>1000000</v>
      </c>
      <c r="D29" s="5"/>
      <c r="E29" s="7">
        <v>1000000</v>
      </c>
      <c r="F29" s="5" t="s">
        <v>110</v>
      </c>
      <c r="G29" s="7">
        <v>1000000</v>
      </c>
      <c r="H29" s="7">
        <f t="shared" si="0"/>
        <v>0</v>
      </c>
    </row>
    <row r="30" spans="1:8" ht="15.75" thickBot="1" x14ac:dyDescent="0.3">
      <c r="A30" s="25">
        <v>50904</v>
      </c>
      <c r="B30" s="5" t="s">
        <v>7</v>
      </c>
      <c r="C30" s="7">
        <v>1000000</v>
      </c>
      <c r="D30" s="5"/>
      <c r="E30" s="7">
        <v>1000000</v>
      </c>
      <c r="F30" s="5" t="s">
        <v>111</v>
      </c>
      <c r="G30" s="7">
        <v>1000000</v>
      </c>
      <c r="H30" s="7">
        <f t="shared" si="0"/>
        <v>0</v>
      </c>
    </row>
    <row r="31" spans="1:8" ht="15.75" thickBot="1" x14ac:dyDescent="0.3">
      <c r="A31" s="25">
        <v>50904</v>
      </c>
      <c r="B31" s="5" t="s">
        <v>7</v>
      </c>
      <c r="C31" s="7">
        <v>1000000</v>
      </c>
      <c r="D31" s="5"/>
      <c r="E31" s="7">
        <v>1000000</v>
      </c>
      <c r="F31" s="5" t="s">
        <v>112</v>
      </c>
      <c r="G31" s="7">
        <v>1000000</v>
      </c>
      <c r="H31" s="7">
        <f t="shared" si="0"/>
        <v>0</v>
      </c>
    </row>
    <row r="32" spans="1:8" ht="15.75" thickBot="1" x14ac:dyDescent="0.3">
      <c r="A32" s="9"/>
      <c r="B32" s="10" t="s">
        <v>25</v>
      </c>
      <c r="C32" s="11">
        <f>SUM(C12:C31)</f>
        <v>20000000</v>
      </c>
      <c r="D32" s="10"/>
      <c r="E32" s="11">
        <f>SUM(E12:E31)</f>
        <v>20000000</v>
      </c>
      <c r="F32" s="10"/>
      <c r="G32" s="6">
        <f>+SUM(G12:G31)</f>
        <v>19000000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1" sqref="B1"/>
    </sheetView>
  </sheetViews>
  <sheetFormatPr defaultRowHeight="15" x14ac:dyDescent="0.25"/>
  <cols>
    <col min="1" max="1" width="11.42578125" bestFit="1" customWidth="1"/>
    <col min="2" max="2" width="55.7109375" bestFit="1" customWidth="1"/>
    <col min="3" max="3" width="9.28515625" bestFit="1" customWidth="1"/>
    <col min="4" max="4" width="9.28515625" customWidth="1"/>
    <col min="5" max="5" width="14.140625" bestFit="1" customWidth="1"/>
    <col min="6" max="7" width="10" customWidth="1"/>
    <col min="8" max="8" width="90.7109375" bestFit="1" customWidth="1"/>
  </cols>
  <sheetData>
    <row r="1" spans="1:8" ht="21" x14ac:dyDescent="0.25">
      <c r="A1" s="26" t="s">
        <v>115</v>
      </c>
      <c r="B1" s="26" t="s">
        <v>116</v>
      </c>
      <c r="C1" s="26" t="s">
        <v>117</v>
      </c>
      <c r="D1" s="26" t="s">
        <v>158</v>
      </c>
      <c r="E1" s="27" t="s">
        <v>118</v>
      </c>
      <c r="F1" s="27" t="s">
        <v>154</v>
      </c>
      <c r="G1" s="27" t="s">
        <v>155</v>
      </c>
      <c r="H1" s="26" t="s">
        <v>119</v>
      </c>
    </row>
    <row r="2" spans="1:8" x14ac:dyDescent="0.25">
      <c r="A2" s="28" t="s">
        <v>120</v>
      </c>
      <c r="B2" s="28" t="s">
        <v>121</v>
      </c>
      <c r="C2" s="29">
        <v>41251</v>
      </c>
      <c r="D2" s="29"/>
      <c r="E2" s="32">
        <v>1000000</v>
      </c>
      <c r="F2" s="30">
        <v>1000000</v>
      </c>
      <c r="G2" s="30">
        <v>1000000</v>
      </c>
      <c r="H2" s="28" t="s">
        <v>122</v>
      </c>
    </row>
    <row r="3" spans="1:8" x14ac:dyDescent="0.25">
      <c r="A3" s="28" t="s">
        <v>123</v>
      </c>
      <c r="B3" s="28" t="s">
        <v>48</v>
      </c>
      <c r="C3" s="29">
        <v>45249</v>
      </c>
      <c r="D3" s="29"/>
      <c r="E3" s="30"/>
      <c r="F3" s="32">
        <v>1000000</v>
      </c>
      <c r="G3" s="32">
        <v>1000000</v>
      </c>
      <c r="H3" s="28" t="s">
        <v>124</v>
      </c>
    </row>
    <row r="4" spans="1:8" x14ac:dyDescent="0.25">
      <c r="A4" s="28" t="s">
        <v>125</v>
      </c>
      <c r="B4" s="28" t="s">
        <v>126</v>
      </c>
      <c r="C4" s="29">
        <v>45469</v>
      </c>
      <c r="D4" s="29">
        <v>45659</v>
      </c>
      <c r="E4" s="30"/>
      <c r="F4" s="30"/>
      <c r="G4" s="32">
        <v>1000000</v>
      </c>
      <c r="H4" s="28" t="s">
        <v>127</v>
      </c>
    </row>
    <row r="5" spans="1:8" x14ac:dyDescent="0.25">
      <c r="A5" s="28" t="s">
        <v>128</v>
      </c>
      <c r="B5" s="28" t="s">
        <v>129</v>
      </c>
      <c r="C5" s="29">
        <v>44941</v>
      </c>
      <c r="D5" s="29"/>
      <c r="E5" s="30"/>
      <c r="F5" s="32">
        <v>1000000</v>
      </c>
      <c r="G5" s="30">
        <v>1000000</v>
      </c>
      <c r="H5" s="28" t="s">
        <v>130</v>
      </c>
    </row>
    <row r="6" spans="1:8" x14ac:dyDescent="0.25">
      <c r="A6" s="28" t="s">
        <v>131</v>
      </c>
      <c r="B6" s="28" t="s">
        <v>132</v>
      </c>
      <c r="C6" s="29">
        <v>44206</v>
      </c>
      <c r="D6" s="29"/>
      <c r="E6" s="33">
        <v>1000000</v>
      </c>
      <c r="F6" s="32">
        <v>1000000</v>
      </c>
      <c r="G6" s="32">
        <v>1000000</v>
      </c>
      <c r="H6" s="28" t="s">
        <v>133</v>
      </c>
    </row>
    <row r="7" spans="1:8" x14ac:dyDescent="0.25">
      <c r="A7" s="28" t="s">
        <v>134</v>
      </c>
      <c r="B7" s="28" t="s">
        <v>135</v>
      </c>
      <c r="C7" s="29">
        <v>40711</v>
      </c>
      <c r="D7" s="29"/>
      <c r="E7" s="33">
        <v>1000000</v>
      </c>
      <c r="F7" s="32">
        <v>1000000</v>
      </c>
      <c r="G7" s="32">
        <v>1000000</v>
      </c>
      <c r="H7" s="28" t="s">
        <v>136</v>
      </c>
    </row>
    <row r="8" spans="1:8" x14ac:dyDescent="0.25">
      <c r="A8" s="28" t="s">
        <v>137</v>
      </c>
      <c r="B8" s="28" t="s">
        <v>138</v>
      </c>
      <c r="C8" s="29">
        <v>44304</v>
      </c>
      <c r="D8" s="29"/>
      <c r="E8" s="33">
        <v>1000000</v>
      </c>
      <c r="F8" s="32">
        <v>1000000</v>
      </c>
      <c r="G8" s="32">
        <v>1000000</v>
      </c>
      <c r="H8" s="28" t="s">
        <v>139</v>
      </c>
    </row>
    <row r="9" spans="1:8" x14ac:dyDescent="0.25">
      <c r="A9" s="28" t="s">
        <v>140</v>
      </c>
      <c r="B9" s="28" t="s">
        <v>52</v>
      </c>
      <c r="C9" s="29">
        <v>45081</v>
      </c>
      <c r="D9" s="29"/>
      <c r="E9" s="30"/>
      <c r="F9" s="32">
        <v>1000000</v>
      </c>
      <c r="G9" s="32">
        <v>1000000</v>
      </c>
      <c r="H9" s="28" t="s">
        <v>141</v>
      </c>
    </row>
    <row r="10" spans="1:8" x14ac:dyDescent="0.25">
      <c r="A10" s="28" t="s">
        <v>142</v>
      </c>
      <c r="B10" s="28" t="s">
        <v>143</v>
      </c>
      <c r="C10" s="29">
        <v>45732</v>
      </c>
      <c r="D10" s="29"/>
      <c r="E10" s="30"/>
      <c r="F10" s="30"/>
      <c r="G10" s="30"/>
      <c r="H10" s="28" t="s">
        <v>144</v>
      </c>
    </row>
    <row r="11" spans="1:8" x14ac:dyDescent="0.25">
      <c r="A11" s="28" t="s">
        <v>145</v>
      </c>
      <c r="B11" s="28" t="s">
        <v>50</v>
      </c>
      <c r="C11" s="29">
        <v>44010</v>
      </c>
      <c r="D11" s="29"/>
      <c r="E11" s="33">
        <v>1000000</v>
      </c>
      <c r="F11" s="32">
        <v>1000000</v>
      </c>
      <c r="G11" s="32">
        <v>1000000</v>
      </c>
      <c r="H11" s="28" t="s">
        <v>146</v>
      </c>
    </row>
    <row r="12" spans="1:8" x14ac:dyDescent="0.25">
      <c r="A12" s="28" t="s">
        <v>147</v>
      </c>
      <c r="B12" s="28" t="s">
        <v>54</v>
      </c>
      <c r="C12" s="29">
        <v>44640</v>
      </c>
      <c r="D12" s="29"/>
      <c r="E12" s="30"/>
      <c r="F12" s="32">
        <v>1000000</v>
      </c>
      <c r="G12" s="32">
        <v>1000000</v>
      </c>
      <c r="H12" s="28" t="s">
        <v>148</v>
      </c>
    </row>
    <row r="13" spans="1:8" x14ac:dyDescent="0.25">
      <c r="A13" s="28" t="s">
        <v>149</v>
      </c>
      <c r="B13" s="28" t="s">
        <v>56</v>
      </c>
      <c r="C13" s="29">
        <v>42933</v>
      </c>
      <c r="D13" s="29"/>
      <c r="E13" s="33">
        <v>1000000</v>
      </c>
      <c r="F13" s="32">
        <v>1000000</v>
      </c>
      <c r="G13" s="32">
        <v>1000000</v>
      </c>
      <c r="H13" s="28" t="s">
        <v>150</v>
      </c>
    </row>
    <row r="14" spans="1:8" x14ac:dyDescent="0.25">
      <c r="A14" s="28" t="s">
        <v>151</v>
      </c>
      <c r="B14" s="28" t="s">
        <v>152</v>
      </c>
      <c r="C14" s="29">
        <v>43629</v>
      </c>
      <c r="D14" s="29"/>
      <c r="E14" s="33">
        <v>1000000</v>
      </c>
      <c r="F14" s="30">
        <v>1000000</v>
      </c>
      <c r="G14" s="30">
        <v>1000000</v>
      </c>
      <c r="H14" s="28" t="s">
        <v>153</v>
      </c>
    </row>
    <row r="17" spans="5:6" x14ac:dyDescent="0.25">
      <c r="E17" s="34"/>
      <c r="F17" t="s">
        <v>156</v>
      </c>
    </row>
    <row r="18" spans="5:6" x14ac:dyDescent="0.25">
      <c r="E18" s="35"/>
      <c r="F18" t="s">
        <v>157</v>
      </c>
    </row>
    <row r="19" spans="5:6" x14ac:dyDescent="0.25">
      <c r="F19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2025-09-10T02:52:36Z</dcterms:created>
  <dcterms:modified xsi:type="dcterms:W3CDTF">2025-09-18T06:35:49Z</dcterms:modified>
</cp:coreProperties>
</file>