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 activeTab="1"/>
  </bookViews>
  <sheets>
    <sheet name="Ban_hang" sheetId="1" r:id="rId1"/>
    <sheet name="CHECK LẠI" sheetId="3" r:id="rId2"/>
    <sheet name="Ban_hang (2)" sheetId="2" r:id="rId3"/>
  </sheets>
  <calcPr calcId="162913"/>
</workbook>
</file>

<file path=xl/calcChain.xml><?xml version="1.0" encoding="utf-8"?>
<calcChain xmlns="http://schemas.openxmlformats.org/spreadsheetml/2006/main">
  <c r="J20" i="3" l="1"/>
  <c r="J12" i="3"/>
  <c r="J19" i="3"/>
  <c r="J18" i="3"/>
  <c r="J8" i="3"/>
  <c r="J7" i="3"/>
  <c r="H21" i="3"/>
  <c r="G21" i="3"/>
  <c r="A21" i="3"/>
  <c r="J17" i="3"/>
  <c r="H13" i="3"/>
  <c r="G13" i="3"/>
  <c r="A13" i="3"/>
  <c r="J11" i="3"/>
  <c r="J10" i="3"/>
  <c r="J9" i="3"/>
  <c r="I21" i="3" l="1"/>
  <c r="I13" i="3"/>
  <c r="J21" i="3"/>
  <c r="J13" i="3"/>
  <c r="I19" i="2"/>
  <c r="I21" i="2"/>
  <c r="I22" i="2"/>
  <c r="I20" i="2"/>
  <c r="H19" i="2"/>
  <c r="H22" i="2"/>
  <c r="H21" i="2"/>
  <c r="H20" i="2"/>
  <c r="B13" i="2" l="1"/>
  <c r="B14" i="2"/>
  <c r="B15" i="2"/>
  <c r="B16" i="2"/>
  <c r="B12" i="2"/>
  <c r="I17" i="2"/>
  <c r="I13" i="2"/>
  <c r="I14" i="2"/>
  <c r="I15" i="2"/>
  <c r="I16" i="2"/>
  <c r="I12" i="2"/>
  <c r="H13" i="2"/>
  <c r="H14" i="2"/>
  <c r="H15" i="2"/>
  <c r="H16" i="2"/>
  <c r="H12" i="2"/>
  <c r="G13" i="2"/>
  <c r="G14" i="2"/>
  <c r="G15" i="2"/>
  <c r="G16" i="2"/>
  <c r="G12" i="2"/>
  <c r="J9" i="2"/>
  <c r="J8" i="2"/>
  <c r="J7" i="2"/>
  <c r="J6" i="2"/>
  <c r="J5" i="2"/>
  <c r="J4" i="2"/>
  <c r="J3" i="2"/>
  <c r="J13" i="1" l="1"/>
  <c r="H14" i="1" l="1"/>
  <c r="I14" i="1"/>
  <c r="G14" i="1"/>
  <c r="J8" i="1"/>
  <c r="J9" i="1"/>
  <c r="J10" i="1"/>
  <c r="J11" i="1"/>
  <c r="J12" i="1"/>
  <c r="J7" i="1"/>
  <c r="J14" i="1" l="1"/>
  <c r="A14" i="1"/>
</calcChain>
</file>

<file path=xl/comments1.xml><?xml version="1.0" encoding="utf-8"?>
<comments xmlns="http://schemas.openxmlformats.org/spreadsheetml/2006/main">
  <authors>
    <author>Admin</author>
  </authors>
  <commentList>
    <comment ref="G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TH200, 1 GM500</t>
        </r>
      </text>
    </comment>
    <comment ref="G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MNH250</t>
        </r>
      </text>
    </comment>
    <comment ref="G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GTLX250</t>
        </r>
      </text>
    </comment>
    <comment ref="G1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MNH250</t>
        </r>
      </text>
    </comment>
    <comment ref="G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TH200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 GTLX250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MNH250</t>
        </r>
      </text>
    </comment>
    <comment ref="G1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2 GM500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BBM200</t>
        </r>
      </text>
    </comment>
    <comment ref="G2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 MNH250</t>
        </r>
      </text>
    </comment>
  </commentList>
</comments>
</file>

<file path=xl/sharedStrings.xml><?xml version="1.0" encoding="utf-8"?>
<sst xmlns="http://schemas.openxmlformats.org/spreadsheetml/2006/main" count="165" uniqueCount="44">
  <si>
    <t>Ngày chứng từ</t>
  </si>
  <si>
    <t>BH2307395</t>
  </si>
  <si>
    <t>Sảnh A2B, chung cư Imperia, 143 Nguyễn Tuân,  THANH TOÁN 20 ĐẾN 25 HÀNG THÁNG, CK CỐ ĐỊNH 5%</t>
  </si>
  <si>
    <t>Khách hàng</t>
  </si>
  <si>
    <t>Tiền chiết khấu</t>
  </si>
  <si>
    <t>BH2307098</t>
  </si>
  <si>
    <t>BH2307472</t>
  </si>
  <si>
    <t>PTMart 201 Minh Khai - KHÁCH LẼ C6, ĐƠN THANH TOÁN TỪ NGÀY 20 ĐẾN 25 HÀNG THÁNG, CK CỐ ĐỊNH 5%,</t>
  </si>
  <si>
    <t>Tổng tiền hàng</t>
  </si>
  <si>
    <t>Tiền thuế GTGT</t>
  </si>
  <si>
    <t>Mã khách hàng</t>
  </si>
  <si>
    <t>PTmart0001</t>
  </si>
  <si>
    <t>Ngày hạch toán</t>
  </si>
  <si>
    <t>Số chứng từ</t>
  </si>
  <si>
    <t>Diễn giải</t>
  </si>
  <si>
    <t>Tổng tiền thanh toán</t>
  </si>
  <si>
    <t>PTmart0002</t>
  </si>
  <si>
    <t>PTmart0004</t>
  </si>
  <si>
    <t>Sảnh HH1, chung cư Sông Đà 7, 90 Nguyễn Tuân, THANH TOÁN 20 ĐẾN 25 HÀNG THÁNG, CK CỐ ĐỊNH 5%</t>
  </si>
  <si>
    <t>BH2306932</t>
  </si>
  <si>
    <t>DANH SÁCH BÁN HÀNG</t>
  </si>
  <si>
    <t>PTMart 201 Minh Khai</t>
  </si>
  <si>
    <t>PTMart 143 Nguyễn Tuân</t>
  </si>
  <si>
    <t>PTMart 90 Nguyễn Tuân</t>
  </si>
  <si>
    <t>PTmart0008</t>
  </si>
  <si>
    <t>PTMart Terra An Hưng</t>
  </si>
  <si>
    <t>Hàng trả - PTMart Terra An Hưng - PTmart0008</t>
  </si>
  <si>
    <t>Hàng trả - PTMart 201 Minh Khai - PTmart0001</t>
  </si>
  <si>
    <t>Hàng trả - PTMart 143 Nguyễn Tuân - PTmart0004</t>
  </si>
  <si>
    <t>Hàng trả - PTMart 90 Nguyễn Tuân</t>
  </si>
  <si>
    <t>Hàng trả - PTMart 90 Nguyễn Tuân - PTmart0002</t>
  </si>
  <si>
    <t>Tai heo muối 200g</t>
  </si>
  <si>
    <t>Gà muối 500g</t>
  </si>
  <si>
    <t>Mọc nấm hương 250g</t>
  </si>
  <si>
    <t>Giò tai lưỡi xào 250g</t>
  </si>
  <si>
    <t>Bắp bò muối 200g</t>
  </si>
  <si>
    <t>Số lượng</t>
  </si>
  <si>
    <t>Đơn giá</t>
  </si>
  <si>
    <t>Thành tiền</t>
  </si>
  <si>
    <t>Thuế</t>
  </si>
  <si>
    <t>Total</t>
  </si>
  <si>
    <t>Bán</t>
  </si>
  <si>
    <t>SL</t>
  </si>
  <si>
    <t>Điều chỉnh giảm hóa đơn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</si>
</sst>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38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/>
    <xf numFmtId="164" fontId="0" fillId="0" borderId="0" xfId="1" applyNumberFormat="1" applyFont="1"/>
    <xf numFmtId="164" fontId="0" fillId="0" borderId="0" xfId="0" applyNumberFormat="1"/>
    <xf numFmtId="38" fontId="6" fillId="4" borderId="0" xfId="0" applyNumberFormat="1" applyFont="1" applyFill="1"/>
    <xf numFmtId="165" fontId="0" fillId="0" borderId="0" xfId="0" applyNumberFormat="1"/>
    <xf numFmtId="1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38" fontId="0" fillId="4" borderId="0" xfId="0" applyNumberFormat="1" applyFill="1"/>
    <xf numFmtId="0" fontId="0" fillId="4" borderId="0" xfId="0" applyFill="1"/>
    <xf numFmtId="0" fontId="4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4"/>
  <sheetViews>
    <sheetView zoomScaleNormal="100" workbookViewId="0">
      <selection activeCell="A13" sqref="A1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.28515625" customWidth="1"/>
    <col min="5" max="6" width="30" customWidth="1"/>
    <col min="7" max="10" width="17.140625" style="6" customWidth="1"/>
  </cols>
  <sheetData>
    <row r="1" spans="1:11" ht="18.75" x14ac:dyDescent="0.3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x14ac:dyDescent="0.25">
      <c r="A2" s="8" t="s">
        <v>12</v>
      </c>
      <c r="B2" s="8" t="s">
        <v>0</v>
      </c>
      <c r="C2" s="5" t="s">
        <v>13</v>
      </c>
      <c r="D2" s="5" t="s">
        <v>10</v>
      </c>
      <c r="E2" s="5" t="s">
        <v>3</v>
      </c>
      <c r="F2" s="5" t="s">
        <v>14</v>
      </c>
      <c r="G2" s="7" t="s">
        <v>8</v>
      </c>
      <c r="H2" s="7" t="s">
        <v>4</v>
      </c>
      <c r="I2" s="7" t="s">
        <v>9</v>
      </c>
      <c r="J2" s="7" t="s">
        <v>15</v>
      </c>
    </row>
    <row r="3" spans="1:11" x14ac:dyDescent="0.25">
      <c r="A3" s="10">
        <v>45134</v>
      </c>
      <c r="B3" s="10">
        <v>45134</v>
      </c>
      <c r="C3" s="3" t="s">
        <v>6</v>
      </c>
      <c r="D3" s="3" t="s">
        <v>11</v>
      </c>
      <c r="E3" s="3" t="s">
        <v>21</v>
      </c>
      <c r="F3" s="3" t="s">
        <v>7</v>
      </c>
      <c r="G3" s="9">
        <v>795676</v>
      </c>
      <c r="H3" s="9">
        <v>39784</v>
      </c>
      <c r="I3" s="9">
        <v>60471</v>
      </c>
      <c r="J3" s="9">
        <v>816363</v>
      </c>
      <c r="K3" s="6"/>
    </row>
    <row r="4" spans="1:11" x14ac:dyDescent="0.25">
      <c r="A4" s="10">
        <v>45131</v>
      </c>
      <c r="B4" s="10">
        <v>45131</v>
      </c>
      <c r="C4" s="3" t="s">
        <v>1</v>
      </c>
      <c r="D4" s="3" t="s">
        <v>17</v>
      </c>
      <c r="E4" s="3" t="s">
        <v>22</v>
      </c>
      <c r="F4" s="3" t="s">
        <v>2</v>
      </c>
      <c r="G4" s="9">
        <v>967537</v>
      </c>
      <c r="H4" s="9">
        <v>48378</v>
      </c>
      <c r="I4" s="9">
        <v>73533</v>
      </c>
      <c r="J4" s="9">
        <v>992692</v>
      </c>
      <c r="K4" s="6"/>
    </row>
    <row r="5" spans="1:11" x14ac:dyDescent="0.25">
      <c r="A5" s="10">
        <v>45117</v>
      </c>
      <c r="B5" s="10">
        <v>45117</v>
      </c>
      <c r="C5" s="3" t="s">
        <v>5</v>
      </c>
      <c r="D5" s="3" t="s">
        <v>16</v>
      </c>
      <c r="E5" s="3" t="s">
        <v>23</v>
      </c>
      <c r="F5" s="3" t="s">
        <v>18</v>
      </c>
      <c r="G5" s="9">
        <v>574029</v>
      </c>
      <c r="H5" s="9">
        <v>28702</v>
      </c>
      <c r="I5" s="9">
        <v>43626</v>
      </c>
      <c r="J5" s="9">
        <v>588953</v>
      </c>
      <c r="K5" s="6"/>
    </row>
    <row r="6" spans="1:11" x14ac:dyDescent="0.25">
      <c r="A6" s="10">
        <v>45111</v>
      </c>
      <c r="B6" s="10">
        <v>45111</v>
      </c>
      <c r="C6" s="3" t="s">
        <v>19</v>
      </c>
      <c r="D6" s="3" t="s">
        <v>17</v>
      </c>
      <c r="E6" s="3" t="s">
        <v>22</v>
      </c>
      <c r="F6" s="3" t="s">
        <v>2</v>
      </c>
      <c r="G6" s="9">
        <v>584018</v>
      </c>
      <c r="H6" s="9">
        <v>29201</v>
      </c>
      <c r="I6" s="9">
        <v>44385</v>
      </c>
      <c r="J6" s="9">
        <v>599202</v>
      </c>
      <c r="K6" s="6"/>
    </row>
    <row r="7" spans="1:11" s="25" customFormat="1" x14ac:dyDescent="0.25">
      <c r="A7" s="19">
        <v>45112</v>
      </c>
      <c r="B7" s="19">
        <v>45112</v>
      </c>
      <c r="C7" s="20"/>
      <c r="D7" s="21" t="s">
        <v>24</v>
      </c>
      <c r="E7" s="21" t="s">
        <v>25</v>
      </c>
      <c r="F7" s="21" t="s">
        <v>26</v>
      </c>
      <c r="G7" s="22">
        <v>-202020</v>
      </c>
      <c r="H7" s="23"/>
      <c r="I7" s="22">
        <v>-16161.6</v>
      </c>
      <c r="J7" s="22">
        <f>+G7-H7+I7</f>
        <v>-218181.6</v>
      </c>
      <c r="K7" s="24"/>
    </row>
    <row r="8" spans="1:11" s="25" customFormat="1" x14ac:dyDescent="0.25">
      <c r="A8" s="19">
        <v>45120</v>
      </c>
      <c r="B8" s="19">
        <v>45120</v>
      </c>
      <c r="C8" s="20"/>
      <c r="D8" s="21" t="s">
        <v>11</v>
      </c>
      <c r="E8" s="21" t="s">
        <v>21</v>
      </c>
      <c r="F8" s="21" t="s">
        <v>27</v>
      </c>
      <c r="G8" s="22">
        <v>-254710</v>
      </c>
      <c r="H8" s="23"/>
      <c r="I8" s="22">
        <v>-20376.8</v>
      </c>
      <c r="J8" s="22">
        <f t="shared" ref="J8:J13" si="0">+G8-H8+I8</f>
        <v>-275086.8</v>
      </c>
      <c r="K8" s="24"/>
    </row>
    <row r="9" spans="1:11" x14ac:dyDescent="0.25">
      <c r="A9" s="10">
        <v>45121</v>
      </c>
      <c r="B9" s="10">
        <v>45121</v>
      </c>
      <c r="C9" s="11"/>
      <c r="D9" s="3" t="s">
        <v>17</v>
      </c>
      <c r="E9" s="3" t="s">
        <v>22</v>
      </c>
      <c r="F9" s="3" t="s">
        <v>28</v>
      </c>
      <c r="G9" s="9">
        <v>-47674</v>
      </c>
      <c r="H9" s="12"/>
      <c r="I9" s="9">
        <v>-3813.92</v>
      </c>
      <c r="J9" s="9">
        <f t="shared" si="0"/>
        <v>-51487.92</v>
      </c>
      <c r="K9" s="6"/>
    </row>
    <row r="10" spans="1:11" x14ac:dyDescent="0.25">
      <c r="A10" s="10">
        <v>45135</v>
      </c>
      <c r="B10" s="10">
        <v>45135</v>
      </c>
      <c r="C10" s="11"/>
      <c r="D10" s="3" t="s">
        <v>16</v>
      </c>
      <c r="E10" s="3" t="s">
        <v>23</v>
      </c>
      <c r="F10" s="3" t="s">
        <v>29</v>
      </c>
      <c r="G10" s="9">
        <v>-43700</v>
      </c>
      <c r="H10" s="12"/>
      <c r="I10" s="9">
        <v>-3496</v>
      </c>
      <c r="J10" s="9">
        <f t="shared" si="0"/>
        <v>-47196</v>
      </c>
      <c r="K10" s="6"/>
    </row>
    <row r="11" spans="1:11" s="25" customFormat="1" x14ac:dyDescent="0.25">
      <c r="A11" s="19">
        <v>45118</v>
      </c>
      <c r="B11" s="19">
        <v>45118</v>
      </c>
      <c r="C11" s="20"/>
      <c r="D11" s="21" t="s">
        <v>16</v>
      </c>
      <c r="E11" s="21" t="s">
        <v>23</v>
      </c>
      <c r="F11" s="21" t="s">
        <v>30</v>
      </c>
      <c r="G11" s="22">
        <v>-52815</v>
      </c>
      <c r="H11" s="23"/>
      <c r="I11" s="22">
        <v>-4225.2</v>
      </c>
      <c r="J11" s="22">
        <f t="shared" si="0"/>
        <v>-57040.2</v>
      </c>
      <c r="K11" s="24"/>
    </row>
    <row r="12" spans="1:11" s="25" customFormat="1" x14ac:dyDescent="0.25">
      <c r="A12" s="19">
        <v>45121</v>
      </c>
      <c r="B12" s="19">
        <v>45121</v>
      </c>
      <c r="C12" s="20"/>
      <c r="D12" s="21" t="s">
        <v>16</v>
      </c>
      <c r="E12" s="21" t="s">
        <v>23</v>
      </c>
      <c r="F12" s="21" t="s">
        <v>30</v>
      </c>
      <c r="G12" s="22">
        <v>-83398</v>
      </c>
      <c r="H12" s="23"/>
      <c r="I12" s="22">
        <v>-6671.84</v>
      </c>
      <c r="J12" s="22">
        <f t="shared" si="0"/>
        <v>-90069.84</v>
      </c>
      <c r="K12" s="24"/>
    </row>
    <row r="13" spans="1:11" s="25" customFormat="1" x14ac:dyDescent="0.25">
      <c r="A13" s="19">
        <v>45136</v>
      </c>
      <c r="B13" s="19">
        <v>45136</v>
      </c>
      <c r="C13" s="20"/>
      <c r="D13" s="20" t="s">
        <v>24</v>
      </c>
      <c r="E13" s="20" t="s">
        <v>25</v>
      </c>
      <c r="F13" s="20" t="s">
        <v>26</v>
      </c>
      <c r="G13" s="22">
        <v>-186722</v>
      </c>
      <c r="H13" s="23"/>
      <c r="I13" s="22">
        <v>-14938</v>
      </c>
      <c r="J13" s="22">
        <f t="shared" si="0"/>
        <v>-201660</v>
      </c>
      <c r="K13" s="24"/>
    </row>
    <row r="14" spans="1:11" x14ac:dyDescent="0.25">
      <c r="A14" s="4" t="str">
        <f>+"Số dòng = "&amp;COUNT(A3:A13)</f>
        <v>Số dòng = 11</v>
      </c>
      <c r="G14" s="2">
        <f>+SUM(G3:G13)</f>
        <v>2050221</v>
      </c>
      <c r="H14" s="2">
        <f>+SUM(H3:H13)</f>
        <v>146065</v>
      </c>
      <c r="I14" s="2">
        <f>+SUM(I3:I13)</f>
        <v>152331.63999999998</v>
      </c>
      <c r="J14" s="2">
        <f>+SUM(J3:J13)</f>
        <v>2056487.6400000001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abSelected="1" zoomScaleNormal="100" workbookViewId="0">
      <selection activeCell="A13" sqref="A1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.28515625" customWidth="1"/>
    <col min="5" max="6" width="30" customWidth="1"/>
    <col min="7" max="10" width="17.140625" style="6" customWidth="1"/>
  </cols>
  <sheetData>
    <row r="1" spans="1:11" ht="18.75" x14ac:dyDescent="0.3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x14ac:dyDescent="0.25">
      <c r="A2" s="8" t="s">
        <v>12</v>
      </c>
      <c r="B2" s="8" t="s">
        <v>0</v>
      </c>
      <c r="C2" s="5" t="s">
        <v>13</v>
      </c>
      <c r="D2" s="5" t="s">
        <v>10</v>
      </c>
      <c r="E2" s="5" t="s">
        <v>3</v>
      </c>
      <c r="F2" s="5" t="s">
        <v>14</v>
      </c>
      <c r="G2" s="7" t="s">
        <v>8</v>
      </c>
      <c r="H2" s="7" t="s">
        <v>4</v>
      </c>
      <c r="I2" s="7" t="s">
        <v>9</v>
      </c>
      <c r="J2" s="7" t="s">
        <v>15</v>
      </c>
    </row>
    <row r="3" spans="1:11" x14ac:dyDescent="0.25">
      <c r="A3" s="10">
        <v>45134</v>
      </c>
      <c r="B3" s="10">
        <v>45134</v>
      </c>
      <c r="C3" s="3" t="s">
        <v>6</v>
      </c>
      <c r="D3" s="3" t="s">
        <v>11</v>
      </c>
      <c r="E3" s="3" t="s">
        <v>21</v>
      </c>
      <c r="F3" s="3" t="s">
        <v>7</v>
      </c>
      <c r="G3" s="9">
        <v>795676</v>
      </c>
      <c r="H3" s="9">
        <v>39784</v>
      </c>
      <c r="I3" s="9">
        <v>60471</v>
      </c>
      <c r="J3" s="9">
        <v>816363</v>
      </c>
      <c r="K3" s="6"/>
    </row>
    <row r="4" spans="1:11" x14ac:dyDescent="0.25">
      <c r="A4" s="10">
        <v>45131</v>
      </c>
      <c r="B4" s="10">
        <v>45131</v>
      </c>
      <c r="C4" s="3" t="s">
        <v>1</v>
      </c>
      <c r="D4" s="3" t="s">
        <v>17</v>
      </c>
      <c r="E4" s="3" t="s">
        <v>22</v>
      </c>
      <c r="F4" s="3" t="s">
        <v>2</v>
      </c>
      <c r="G4" s="9">
        <v>967537</v>
      </c>
      <c r="H4" s="9">
        <v>48378</v>
      </c>
      <c r="I4" s="9">
        <v>73533</v>
      </c>
      <c r="J4" s="9">
        <v>992692</v>
      </c>
      <c r="K4" s="6"/>
    </row>
    <row r="5" spans="1:11" x14ac:dyDescent="0.25">
      <c r="A5" s="10">
        <v>45117</v>
      </c>
      <c r="B5" s="10">
        <v>45117</v>
      </c>
      <c r="C5" s="3" t="s">
        <v>5</v>
      </c>
      <c r="D5" s="3" t="s">
        <v>16</v>
      </c>
      <c r="E5" s="3" t="s">
        <v>23</v>
      </c>
      <c r="F5" s="3" t="s">
        <v>18</v>
      </c>
      <c r="G5" s="9">
        <v>574029</v>
      </c>
      <c r="H5" s="9">
        <v>28702</v>
      </c>
      <c r="I5" s="9">
        <v>43626</v>
      </c>
      <c r="J5" s="9">
        <v>588953</v>
      </c>
      <c r="K5" s="6"/>
    </row>
    <row r="6" spans="1:11" x14ac:dyDescent="0.25">
      <c r="A6" s="10">
        <v>45111</v>
      </c>
      <c r="B6" s="10">
        <v>45111</v>
      </c>
      <c r="C6" s="3" t="s">
        <v>19</v>
      </c>
      <c r="D6" s="3" t="s">
        <v>17</v>
      </c>
      <c r="E6" s="3" t="s">
        <v>22</v>
      </c>
      <c r="F6" s="3" t="s">
        <v>2</v>
      </c>
      <c r="G6" s="9">
        <v>584018</v>
      </c>
      <c r="H6" s="9">
        <v>29201</v>
      </c>
      <c r="I6" s="9">
        <v>44385</v>
      </c>
      <c r="J6" s="9">
        <v>599202</v>
      </c>
      <c r="K6" s="6"/>
    </row>
    <row r="7" spans="1:11" s="25" customFormat="1" x14ac:dyDescent="0.25">
      <c r="A7" s="19">
        <v>45112</v>
      </c>
      <c r="B7" s="19">
        <v>45112</v>
      </c>
      <c r="C7" s="20"/>
      <c r="D7" s="21" t="s">
        <v>24</v>
      </c>
      <c r="E7" s="21" t="s">
        <v>25</v>
      </c>
      <c r="F7" s="21" t="s">
        <v>26</v>
      </c>
      <c r="G7" s="22">
        <v>-158320</v>
      </c>
      <c r="H7" s="23"/>
      <c r="I7" s="22">
        <v>-12665.6</v>
      </c>
      <c r="J7" s="22">
        <f>+G7-H7+I7</f>
        <v>-170985.60000000001</v>
      </c>
      <c r="K7" s="24"/>
    </row>
    <row r="8" spans="1:11" s="25" customFormat="1" x14ac:dyDescent="0.25">
      <c r="A8" s="19">
        <v>45120</v>
      </c>
      <c r="B8" s="19">
        <v>45120</v>
      </c>
      <c r="C8" s="20"/>
      <c r="D8" s="21" t="s">
        <v>11</v>
      </c>
      <c r="E8" s="21" t="s">
        <v>21</v>
      </c>
      <c r="F8" s="21" t="s">
        <v>27</v>
      </c>
      <c r="G8" s="22">
        <v>-43700</v>
      </c>
      <c r="H8" s="23"/>
      <c r="I8" s="22">
        <v>-3496</v>
      </c>
      <c r="J8" s="22">
        <f t="shared" ref="J8:J12" si="0">+G8-H8+I8</f>
        <v>-47196</v>
      </c>
      <c r="K8" s="24"/>
    </row>
    <row r="9" spans="1:11" x14ac:dyDescent="0.25">
      <c r="A9" s="10">
        <v>45121</v>
      </c>
      <c r="B9" s="10">
        <v>45121</v>
      </c>
      <c r="C9" s="11"/>
      <c r="D9" s="3" t="s">
        <v>17</v>
      </c>
      <c r="E9" s="3" t="s">
        <v>22</v>
      </c>
      <c r="F9" s="3" t="s">
        <v>28</v>
      </c>
      <c r="G9" s="9">
        <v>-47674</v>
      </c>
      <c r="H9" s="12"/>
      <c r="I9" s="9">
        <v>-3813.92</v>
      </c>
      <c r="J9" s="9">
        <f t="shared" si="0"/>
        <v>-51487.92</v>
      </c>
      <c r="K9" s="6"/>
    </row>
    <row r="10" spans="1:11" x14ac:dyDescent="0.25">
      <c r="A10" s="10">
        <v>45135</v>
      </c>
      <c r="B10" s="10">
        <v>45135</v>
      </c>
      <c r="C10" s="11"/>
      <c r="D10" s="3" t="s">
        <v>16</v>
      </c>
      <c r="E10" s="3" t="s">
        <v>23</v>
      </c>
      <c r="F10" s="3" t="s">
        <v>29</v>
      </c>
      <c r="G10" s="9">
        <v>-43700</v>
      </c>
      <c r="H10" s="12"/>
      <c r="I10" s="9">
        <v>-3496</v>
      </c>
      <c r="J10" s="9">
        <f t="shared" si="0"/>
        <v>-47196</v>
      </c>
      <c r="K10" s="6"/>
    </row>
    <row r="11" spans="1:11" s="25" customFormat="1" x14ac:dyDescent="0.25">
      <c r="A11" s="19">
        <v>45118</v>
      </c>
      <c r="B11" s="19">
        <v>45118</v>
      </c>
      <c r="C11" s="20"/>
      <c r="D11" s="21" t="s">
        <v>16</v>
      </c>
      <c r="E11" s="21" t="s">
        <v>23</v>
      </c>
      <c r="F11" s="21" t="s">
        <v>30</v>
      </c>
      <c r="G11" s="22">
        <v>-52815</v>
      </c>
      <c r="H11" s="23"/>
      <c r="I11" s="22">
        <v>-4225.2</v>
      </c>
      <c r="J11" s="22">
        <f t="shared" si="0"/>
        <v>-57040.2</v>
      </c>
      <c r="K11" s="24"/>
    </row>
    <row r="12" spans="1:11" s="25" customFormat="1" x14ac:dyDescent="0.25">
      <c r="A12" s="19">
        <v>45136</v>
      </c>
      <c r="B12" s="19">
        <v>45136</v>
      </c>
      <c r="C12" s="20"/>
      <c r="D12" s="20" t="s">
        <v>24</v>
      </c>
      <c r="E12" s="20" t="s">
        <v>25</v>
      </c>
      <c r="F12" s="20" t="s">
        <v>26</v>
      </c>
      <c r="G12" s="22">
        <v>-143022</v>
      </c>
      <c r="H12" s="23"/>
      <c r="I12" s="22">
        <v>-11441.76</v>
      </c>
      <c r="J12" s="22">
        <f t="shared" si="0"/>
        <v>-154463.76</v>
      </c>
      <c r="K12" s="24"/>
    </row>
    <row r="13" spans="1:11" x14ac:dyDescent="0.25">
      <c r="A13" s="4" t="str">
        <f>+"Số dòng = "&amp;COUNT(A3:A12)</f>
        <v>Số dòng = 10</v>
      </c>
      <c r="G13" s="2">
        <f>+SUM(G3:G12)</f>
        <v>2432029</v>
      </c>
      <c r="H13" s="2">
        <f>+SUM(H3:H12)</f>
        <v>146065</v>
      </c>
      <c r="I13" s="2">
        <f>+SUM(I3:I12)</f>
        <v>182876.51999999996</v>
      </c>
      <c r="J13" s="2">
        <f>+SUM(J3:J12)</f>
        <v>2468840.5199999996</v>
      </c>
    </row>
    <row r="15" spans="1:11" x14ac:dyDescent="0.25">
      <c r="A15" s="1" t="s">
        <v>43</v>
      </c>
    </row>
    <row r="16" spans="1:11" ht="15" customHeight="1" x14ac:dyDescent="0.25">
      <c r="A16" s="8" t="s">
        <v>12</v>
      </c>
      <c r="B16" s="8" t="s">
        <v>0</v>
      </c>
      <c r="C16" s="5" t="s">
        <v>13</v>
      </c>
      <c r="D16" s="5" t="s">
        <v>10</v>
      </c>
      <c r="E16" s="5" t="s">
        <v>3</v>
      </c>
      <c r="F16" s="5" t="s">
        <v>14</v>
      </c>
      <c r="G16" s="7" t="s">
        <v>8</v>
      </c>
      <c r="H16" s="7" t="s">
        <v>4</v>
      </c>
      <c r="I16" s="7" t="s">
        <v>9</v>
      </c>
      <c r="J16" s="7" t="s">
        <v>15</v>
      </c>
    </row>
    <row r="17" spans="1:11" s="25" customFormat="1" x14ac:dyDescent="0.25">
      <c r="A17" s="19">
        <v>45112</v>
      </c>
      <c r="B17" s="19">
        <v>45112</v>
      </c>
      <c r="C17" s="20"/>
      <c r="D17" s="21" t="s">
        <v>24</v>
      </c>
      <c r="E17" s="21" t="s">
        <v>25</v>
      </c>
      <c r="F17" s="21" t="s">
        <v>26</v>
      </c>
      <c r="G17" s="22">
        <v>-43700</v>
      </c>
      <c r="H17" s="23"/>
      <c r="I17" s="22">
        <v>-4370</v>
      </c>
      <c r="J17" s="22">
        <f>+G17-H17+I17</f>
        <v>-48070</v>
      </c>
      <c r="K17" s="24"/>
    </row>
    <row r="18" spans="1:11" s="25" customFormat="1" x14ac:dyDescent="0.25">
      <c r="A18" s="19">
        <v>45120</v>
      </c>
      <c r="B18" s="19">
        <v>45120</v>
      </c>
      <c r="C18" s="20"/>
      <c r="D18" s="21" t="s">
        <v>11</v>
      </c>
      <c r="E18" s="21" t="s">
        <v>21</v>
      </c>
      <c r="F18" s="21" t="s">
        <v>27</v>
      </c>
      <c r="G18" s="22">
        <v>-211010</v>
      </c>
      <c r="H18" s="23"/>
      <c r="I18" s="22">
        <v>-21101</v>
      </c>
      <c r="J18" s="22">
        <f t="shared" ref="J18:J20" si="1">+G18-H18+I18</f>
        <v>-232111</v>
      </c>
      <c r="K18" s="24"/>
    </row>
    <row r="19" spans="1:11" s="25" customFormat="1" x14ac:dyDescent="0.25">
      <c r="A19" s="19">
        <v>45121</v>
      </c>
      <c r="B19" s="19">
        <v>45121</v>
      </c>
      <c r="C19" s="20"/>
      <c r="D19" s="21" t="s">
        <v>16</v>
      </c>
      <c r="E19" s="21" t="s">
        <v>23</v>
      </c>
      <c r="F19" s="21" t="s">
        <v>30</v>
      </c>
      <c r="G19" s="22">
        <v>-83398</v>
      </c>
      <c r="H19" s="23"/>
      <c r="I19" s="22">
        <v>-8339.8000000000011</v>
      </c>
      <c r="J19" s="22">
        <f t="shared" si="1"/>
        <v>-91737.8</v>
      </c>
      <c r="K19" s="24"/>
    </row>
    <row r="20" spans="1:11" s="25" customFormat="1" x14ac:dyDescent="0.25">
      <c r="A20" s="19">
        <v>45136</v>
      </c>
      <c r="B20" s="19">
        <v>45136</v>
      </c>
      <c r="C20" s="20"/>
      <c r="D20" s="20" t="s">
        <v>24</v>
      </c>
      <c r="E20" s="20" t="s">
        <v>25</v>
      </c>
      <c r="F20" s="20" t="s">
        <v>26</v>
      </c>
      <c r="G20" s="22">
        <v>-43700</v>
      </c>
      <c r="H20" s="23"/>
      <c r="I20" s="22">
        <v>-4370</v>
      </c>
      <c r="J20" s="22">
        <f t="shared" si="1"/>
        <v>-48070</v>
      </c>
      <c r="K20" s="24"/>
    </row>
    <row r="21" spans="1:11" x14ac:dyDescent="0.25">
      <c r="A21" s="4" t="str">
        <f>+"Số dòng = "&amp;COUNT(A17:A20)</f>
        <v>Số dòng = 4</v>
      </c>
      <c r="G21" s="2">
        <f>+SUM(G17:G20)</f>
        <v>-381808</v>
      </c>
      <c r="H21" s="2">
        <f>+SUM(H17:H20)</f>
        <v>0</v>
      </c>
      <c r="I21" s="2">
        <f>+SUM(I17:I20)</f>
        <v>-38180.800000000003</v>
      </c>
      <c r="J21" s="2">
        <f>+SUM(J17:J20)</f>
        <v>-419988.8</v>
      </c>
    </row>
  </sheetData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4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.28515625" customWidth="1"/>
    <col min="5" max="6" width="30" customWidth="1"/>
    <col min="7" max="10" width="17.140625" style="6" customWidth="1"/>
  </cols>
  <sheetData>
    <row r="1" spans="1:11" ht="18.75" x14ac:dyDescent="0.3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x14ac:dyDescent="0.25">
      <c r="A2" s="8" t="s">
        <v>12</v>
      </c>
      <c r="B2" s="8" t="s">
        <v>0</v>
      </c>
      <c r="C2" s="5" t="s">
        <v>13</v>
      </c>
      <c r="D2" s="5" t="s">
        <v>10</v>
      </c>
      <c r="E2" s="5" t="s">
        <v>3</v>
      </c>
      <c r="F2" s="5" t="s">
        <v>14</v>
      </c>
      <c r="G2" s="7" t="s">
        <v>8</v>
      </c>
      <c r="H2" s="7" t="s">
        <v>4</v>
      </c>
      <c r="I2" s="7" t="s">
        <v>9</v>
      </c>
      <c r="J2" s="7" t="s">
        <v>15</v>
      </c>
    </row>
    <row r="3" spans="1:11" x14ac:dyDescent="0.25">
      <c r="A3" s="10">
        <v>45112</v>
      </c>
      <c r="B3" s="10">
        <v>45112</v>
      </c>
      <c r="C3" s="11"/>
      <c r="D3" s="3" t="s">
        <v>24</v>
      </c>
      <c r="E3" s="3" t="s">
        <v>25</v>
      </c>
      <c r="F3" s="3" t="s">
        <v>26</v>
      </c>
      <c r="G3" s="9">
        <v>-202020</v>
      </c>
      <c r="H3" s="12"/>
      <c r="I3" s="9">
        <v>-16161.6</v>
      </c>
      <c r="J3" s="9">
        <f>+G3-H3+I3</f>
        <v>-218181.6</v>
      </c>
      <c r="K3" s="6"/>
    </row>
    <row r="4" spans="1:11" x14ac:dyDescent="0.25">
      <c r="A4" s="10">
        <v>45120</v>
      </c>
      <c r="B4" s="10">
        <v>45120</v>
      </c>
      <c r="C4" s="11"/>
      <c r="D4" s="3" t="s">
        <v>11</v>
      </c>
      <c r="E4" s="3" t="s">
        <v>21</v>
      </c>
      <c r="F4" s="3" t="s">
        <v>27</v>
      </c>
      <c r="G4" s="9">
        <v>-254710</v>
      </c>
      <c r="H4" s="12"/>
      <c r="I4" s="9">
        <v>-20376.8</v>
      </c>
      <c r="J4" s="9">
        <f t="shared" ref="J4:J9" si="0">+G4-H4+I4</f>
        <v>-275086.8</v>
      </c>
      <c r="K4" s="6"/>
    </row>
    <row r="5" spans="1:11" x14ac:dyDescent="0.25">
      <c r="A5" s="10">
        <v>45121</v>
      </c>
      <c r="B5" s="10">
        <v>45121</v>
      </c>
      <c r="C5" s="11"/>
      <c r="D5" s="3" t="s">
        <v>17</v>
      </c>
      <c r="E5" s="3" t="s">
        <v>22</v>
      </c>
      <c r="F5" s="3" t="s">
        <v>28</v>
      </c>
      <c r="G5" s="9">
        <v>-47674</v>
      </c>
      <c r="H5" s="12"/>
      <c r="I5" s="9">
        <v>-3813.92</v>
      </c>
      <c r="J5" s="9">
        <f t="shared" si="0"/>
        <v>-51487.92</v>
      </c>
      <c r="K5" s="6"/>
    </row>
    <row r="6" spans="1:11" x14ac:dyDescent="0.25">
      <c r="A6" s="10">
        <v>45135</v>
      </c>
      <c r="B6" s="10">
        <v>45135</v>
      </c>
      <c r="C6" s="11"/>
      <c r="D6" s="3" t="s">
        <v>16</v>
      </c>
      <c r="E6" s="3" t="s">
        <v>23</v>
      </c>
      <c r="F6" s="3" t="s">
        <v>29</v>
      </c>
      <c r="G6" s="9">
        <v>-43700</v>
      </c>
      <c r="H6" s="12"/>
      <c r="I6" s="9">
        <v>-3496</v>
      </c>
      <c r="J6" s="9">
        <f t="shared" si="0"/>
        <v>-47196</v>
      </c>
      <c r="K6" s="6"/>
    </row>
    <row r="7" spans="1:11" x14ac:dyDescent="0.25">
      <c r="A7" s="10">
        <v>45118</v>
      </c>
      <c r="B7" s="10">
        <v>45118</v>
      </c>
      <c r="C7" s="11"/>
      <c r="D7" s="3" t="s">
        <v>16</v>
      </c>
      <c r="E7" s="3" t="s">
        <v>23</v>
      </c>
      <c r="F7" s="3" t="s">
        <v>30</v>
      </c>
      <c r="G7" s="9">
        <v>-52815</v>
      </c>
      <c r="H7" s="12"/>
      <c r="I7" s="9">
        <v>-4225.2</v>
      </c>
      <c r="J7" s="9">
        <f t="shared" si="0"/>
        <v>-57040.2</v>
      </c>
      <c r="K7" s="6"/>
    </row>
    <row r="8" spans="1:11" x14ac:dyDescent="0.25">
      <c r="A8" s="10">
        <v>45121</v>
      </c>
      <c r="B8" s="10">
        <v>45121</v>
      </c>
      <c r="C8" s="11"/>
      <c r="D8" s="3" t="s">
        <v>16</v>
      </c>
      <c r="E8" s="3" t="s">
        <v>23</v>
      </c>
      <c r="F8" s="3" t="s">
        <v>30</v>
      </c>
      <c r="G8" s="9">
        <v>-83398</v>
      </c>
      <c r="H8" s="12"/>
      <c r="I8" s="9">
        <v>-6671.84</v>
      </c>
      <c r="J8" s="9">
        <f t="shared" si="0"/>
        <v>-90069.84</v>
      </c>
      <c r="K8" s="6"/>
    </row>
    <row r="9" spans="1:11" x14ac:dyDescent="0.25">
      <c r="A9" s="10">
        <v>45136</v>
      </c>
      <c r="B9" s="10">
        <v>45136</v>
      </c>
      <c r="C9" s="11"/>
      <c r="D9" s="11" t="s">
        <v>24</v>
      </c>
      <c r="E9" s="11" t="s">
        <v>25</v>
      </c>
      <c r="F9" s="11" t="s">
        <v>26</v>
      </c>
      <c r="G9" s="9">
        <v>-186722</v>
      </c>
      <c r="H9" s="12"/>
      <c r="I9" s="9">
        <v>-14938</v>
      </c>
      <c r="J9" s="9">
        <f t="shared" si="0"/>
        <v>-201660</v>
      </c>
      <c r="K9" s="6"/>
    </row>
    <row r="11" spans="1:11" x14ac:dyDescent="0.25">
      <c r="C11" t="s">
        <v>41</v>
      </c>
      <c r="E11" s="13" t="s">
        <v>36</v>
      </c>
      <c r="F11" s="13" t="s">
        <v>37</v>
      </c>
      <c r="G11" s="6" t="s">
        <v>38</v>
      </c>
      <c r="H11" s="6" t="s">
        <v>39</v>
      </c>
      <c r="I11" s="17" t="s">
        <v>40</v>
      </c>
    </row>
    <row r="12" spans="1:11" x14ac:dyDescent="0.25">
      <c r="B12" s="15">
        <f>+C12-E12</f>
        <v>7</v>
      </c>
      <c r="C12">
        <v>9</v>
      </c>
      <c r="D12" s="13" t="s">
        <v>31</v>
      </c>
      <c r="E12" s="14">
        <v>2</v>
      </c>
      <c r="F12" s="15">
        <v>52815</v>
      </c>
      <c r="G12" s="16">
        <f>+E12*F12</f>
        <v>105630</v>
      </c>
      <c r="H12" s="6">
        <f>8%*G12</f>
        <v>8450.4</v>
      </c>
      <c r="I12" s="18">
        <f>+G12+H12</f>
        <v>114080.4</v>
      </c>
    </row>
    <row r="13" spans="1:11" x14ac:dyDescent="0.25">
      <c r="B13" s="15">
        <f t="shared" ref="B13:B16" si="1">+C13-E13</f>
        <v>-1</v>
      </c>
      <c r="C13">
        <v>2</v>
      </c>
      <c r="D13" s="13" t="s">
        <v>32</v>
      </c>
      <c r="E13" s="14">
        <v>3</v>
      </c>
      <c r="F13" s="15">
        <v>105505</v>
      </c>
      <c r="G13" s="16">
        <f t="shared" ref="G13:G16" si="2">+E13*F13</f>
        <v>316515</v>
      </c>
      <c r="H13" s="6">
        <f t="shared" ref="H13:H16" si="3">8%*G13</f>
        <v>25321.200000000001</v>
      </c>
      <c r="I13" s="18">
        <f t="shared" ref="I13:I16" si="4">+G13+H13</f>
        <v>341836.2</v>
      </c>
    </row>
    <row r="14" spans="1:11" x14ac:dyDescent="0.25">
      <c r="B14" s="15">
        <f t="shared" si="1"/>
        <v>1</v>
      </c>
      <c r="C14">
        <v>5</v>
      </c>
      <c r="D14" s="13" t="s">
        <v>33</v>
      </c>
      <c r="E14" s="14">
        <v>4</v>
      </c>
      <c r="F14" s="15">
        <v>43700</v>
      </c>
      <c r="G14" s="16">
        <f t="shared" si="2"/>
        <v>174800</v>
      </c>
      <c r="H14" s="6">
        <f t="shared" si="3"/>
        <v>13984</v>
      </c>
      <c r="I14" s="18">
        <f t="shared" si="4"/>
        <v>188784</v>
      </c>
    </row>
    <row r="15" spans="1:11" x14ac:dyDescent="0.25">
      <c r="B15" s="15">
        <f t="shared" si="1"/>
        <v>6</v>
      </c>
      <c r="C15">
        <v>10</v>
      </c>
      <c r="D15" s="13" t="s">
        <v>34</v>
      </c>
      <c r="E15" s="14">
        <v>4</v>
      </c>
      <c r="F15" s="15">
        <v>47674</v>
      </c>
      <c r="G15" s="16">
        <f t="shared" si="2"/>
        <v>190696</v>
      </c>
      <c r="H15" s="6">
        <f t="shared" si="3"/>
        <v>15255.68</v>
      </c>
      <c r="I15" s="18">
        <f t="shared" si="4"/>
        <v>205951.68</v>
      </c>
    </row>
    <row r="16" spans="1:11" x14ac:dyDescent="0.25">
      <c r="B16" s="15">
        <f t="shared" si="1"/>
        <v>4</v>
      </c>
      <c r="C16">
        <v>5</v>
      </c>
      <c r="D16" s="13" t="s">
        <v>35</v>
      </c>
      <c r="E16" s="14">
        <v>1</v>
      </c>
      <c r="F16" s="15">
        <v>83398</v>
      </c>
      <c r="G16" s="16">
        <f t="shared" si="2"/>
        <v>83398</v>
      </c>
      <c r="H16" s="6">
        <f t="shared" si="3"/>
        <v>6671.84</v>
      </c>
      <c r="I16" s="18">
        <f t="shared" si="4"/>
        <v>90069.84</v>
      </c>
    </row>
    <row r="17" spans="5:9" x14ac:dyDescent="0.25">
      <c r="E17" s="14"/>
      <c r="I17" s="6">
        <f>SUM(I12:I16)</f>
        <v>940722.12</v>
      </c>
    </row>
    <row r="18" spans="5:9" x14ac:dyDescent="0.25">
      <c r="E18" s="14"/>
    </row>
    <row r="19" spans="5:9" x14ac:dyDescent="0.25">
      <c r="E19" s="14"/>
      <c r="F19" s="15"/>
      <c r="G19" s="6" t="s">
        <v>42</v>
      </c>
      <c r="H19" s="6">
        <f>+SUM(H20:H22)</f>
        <v>212653</v>
      </c>
      <c r="I19" s="6">
        <f>+SUM(I20:I22)</f>
        <v>229665.24000000002</v>
      </c>
    </row>
    <row r="20" spans="5:9" x14ac:dyDescent="0.25">
      <c r="E20" s="13" t="s">
        <v>31</v>
      </c>
      <c r="F20" s="15">
        <v>55595</v>
      </c>
      <c r="G20" s="6">
        <v>1</v>
      </c>
      <c r="H20" s="6">
        <f>+F20*G20</f>
        <v>55595</v>
      </c>
      <c r="I20" s="6">
        <f>+H20*1.08</f>
        <v>60042.600000000006</v>
      </c>
    </row>
    <row r="21" spans="5:9" x14ac:dyDescent="0.25">
      <c r="E21" s="13" t="s">
        <v>32</v>
      </c>
      <c r="F21" s="15">
        <v>111058</v>
      </c>
      <c r="G21" s="6">
        <v>1</v>
      </c>
      <c r="H21" s="6">
        <f t="shared" ref="H21:H22" si="5">+F21*G21</f>
        <v>111058</v>
      </c>
      <c r="I21" s="6">
        <f t="shared" ref="I21:I22" si="6">+H21*1.08</f>
        <v>119942.64000000001</v>
      </c>
    </row>
    <row r="22" spans="5:9" x14ac:dyDescent="0.25">
      <c r="E22" s="13" t="s">
        <v>33</v>
      </c>
      <c r="F22" s="15">
        <v>46000</v>
      </c>
      <c r="G22" s="6">
        <v>1</v>
      </c>
      <c r="H22" s="6">
        <f t="shared" si="5"/>
        <v>46000</v>
      </c>
      <c r="I22" s="6">
        <f t="shared" si="6"/>
        <v>49680</v>
      </c>
    </row>
    <row r="23" spans="5:9" x14ac:dyDescent="0.25">
      <c r="E23" s="13" t="s">
        <v>34</v>
      </c>
      <c r="F23" s="15">
        <v>50182</v>
      </c>
    </row>
    <row r="24" spans="5:9" x14ac:dyDescent="0.25">
      <c r="E24" s="13" t="s">
        <v>35</v>
      </c>
      <c r="F24" s="15">
        <v>87787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Ban_hang</vt:lpstr>
      <vt:lpstr>CHECK LẠI</vt:lpstr>
      <vt:lpstr>Ban_hang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2023-08-04T01:03:26Z</dcterms:created>
  <dcterms:modified xsi:type="dcterms:W3CDTF">2023-08-26T04:52:28Z</dcterms:modified>
</cp:coreProperties>
</file>