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PTMART\"/>
    </mc:Choice>
  </mc:AlternateContent>
  <bookViews>
    <workbookView xWindow="1005" yWindow="1005" windowWidth="15000" windowHeight="10005" activeTab="2"/>
  </bookViews>
  <sheets>
    <sheet name="TH" sheetId="2" r:id="rId1"/>
    <sheet name="Chi tiết" sheetId="1" r:id="rId2"/>
    <sheet name="Chi tiết (CHECK)" sheetId="3" r:id="rId3"/>
    <sheet name="Sheet2" sheetId="4" r:id="rId4"/>
  </sheets>
  <definedNames>
    <definedName name="_xlnm._FilterDatabase" localSheetId="1" hidden="1">'Chi tiết'!$A$2:$N$59</definedName>
    <definedName name="_xlnm._FilterDatabase" localSheetId="2" hidden="1">'Chi tiết (CHECK)'!$A$1:$N$57</definedName>
  </definedNames>
  <calcPr calcId="162913"/>
</workbook>
</file>

<file path=xl/calcChain.xml><?xml version="1.0" encoding="utf-8"?>
<calcChain xmlns="http://schemas.openxmlformats.org/spreadsheetml/2006/main">
  <c r="K65" i="3" l="1"/>
  <c r="H6" i="4"/>
  <c r="I6" i="4" s="1"/>
  <c r="D4" i="4"/>
  <c r="F4" i="4" s="1"/>
  <c r="G4" i="4" s="1"/>
  <c r="D5" i="4"/>
  <c r="F5" i="4" s="1"/>
  <c r="G5" i="4" s="1"/>
  <c r="D6" i="4"/>
  <c r="F6" i="4" s="1"/>
  <c r="G6" i="4" s="1"/>
  <c r="D7" i="4"/>
  <c r="F7" i="4" s="1"/>
  <c r="G7" i="4" s="1"/>
  <c r="D3" i="4"/>
  <c r="H3" i="4" s="1"/>
  <c r="I3" i="4" s="1"/>
  <c r="D2" i="4"/>
  <c r="H2" i="4" s="1"/>
  <c r="I2" i="4" s="1"/>
  <c r="I69" i="3"/>
  <c r="N8" i="3"/>
  <c r="M62" i="3"/>
  <c r="N39" i="3"/>
  <c r="N34" i="3"/>
  <c r="N31" i="3"/>
  <c r="N28" i="3"/>
  <c r="N24" i="3"/>
  <c r="N21" i="3"/>
  <c r="N16" i="3"/>
  <c r="F2" i="4" l="1"/>
  <c r="G2" i="4" s="1"/>
  <c r="H7" i="4"/>
  <c r="I7" i="4" s="1"/>
  <c r="F3" i="4"/>
  <c r="G3" i="4" s="1"/>
  <c r="H5" i="4"/>
  <c r="I5" i="4" s="1"/>
  <c r="H4" i="4"/>
  <c r="I4" i="4" s="1"/>
  <c r="F21" i="2"/>
  <c r="I8" i="4" l="1"/>
  <c r="G8" i="4"/>
  <c r="L59" i="1"/>
  <c r="E16" i="2" l="1"/>
  <c r="D16" i="2" l="1"/>
  <c r="C16" i="2" l="1"/>
  <c r="M40" i="1"/>
  <c r="M35" i="1"/>
  <c r="M32" i="1"/>
  <c r="M29" i="1"/>
  <c r="M25" i="1"/>
  <c r="M22" i="1"/>
  <c r="M17" i="1"/>
  <c r="M9" i="1"/>
  <c r="F20" i="2"/>
</calcChain>
</file>

<file path=xl/sharedStrings.xml><?xml version="1.0" encoding="utf-8"?>
<sst xmlns="http://schemas.openxmlformats.org/spreadsheetml/2006/main" count="417" uniqueCount="146">
  <si>
    <t>Số hóa đơn</t>
  </si>
  <si>
    <t>BH2209/3606</t>
  </si>
  <si>
    <t>Ngày chứng từ</t>
  </si>
  <si>
    <t>BH2208-2447</t>
  </si>
  <si>
    <t>PT Mart Terra An Hưng</t>
  </si>
  <si>
    <t>BH2209/5020</t>
  </si>
  <si>
    <t>PT Mart 90 Nguyễn Tuân</t>
  </si>
  <si>
    <t>Khách hàng</t>
  </si>
  <si>
    <t>Tiền chiết khấu</t>
  </si>
  <si>
    <t>PTmart0007</t>
  </si>
  <si>
    <t>BH2209-4653</t>
  </si>
  <si>
    <t>BH2208-2379</t>
  </si>
  <si>
    <t>PT Mart 143 Nguyễn Tuân</t>
  </si>
  <si>
    <t>BH2208-0883</t>
  </si>
  <si>
    <t>BH2211/1997</t>
  </si>
  <si>
    <t>BH2207-0099</t>
  </si>
  <si>
    <t>BH2210/2553</t>
  </si>
  <si>
    <t>Tổng tiền hàng</t>
  </si>
  <si>
    <t>Tiền thuế GTGT</t>
  </si>
  <si>
    <t>BH2209/2822</t>
  </si>
  <si>
    <t>Mã khách hàng</t>
  </si>
  <si>
    <t>BH2207-0796</t>
  </si>
  <si>
    <t>BH2211/0410</t>
  </si>
  <si>
    <t>BH2211/3847</t>
  </si>
  <si>
    <t>PT Mart Hà Đông</t>
  </si>
  <si>
    <t>BH2209-4647</t>
  </si>
  <si>
    <t>PTmart0008</t>
  </si>
  <si>
    <t>PTmart0001</t>
  </si>
  <si>
    <t>Ngày hạch toán</t>
  </si>
  <si>
    <t>BH2206/01290</t>
  </si>
  <si>
    <t>BH2212/0711</t>
  </si>
  <si>
    <t>PTMart 201 Minh Khai</t>
  </si>
  <si>
    <t>BH2207-0795</t>
  </si>
  <si>
    <t>Số chứng từ</t>
  </si>
  <si>
    <t>PT mart Đại Từ</t>
  </si>
  <si>
    <t>BH2207-2583</t>
  </si>
  <si>
    <t>BH2206/01293</t>
  </si>
  <si>
    <t>BH2205/3489</t>
  </si>
  <si>
    <t>BH2207-1248</t>
  </si>
  <si>
    <t>BH2208-2386</t>
  </si>
  <si>
    <t>Tổng tiền thanh toán</t>
  </si>
  <si>
    <t>BH2207-2556</t>
  </si>
  <si>
    <t>Mẫu số HĐ</t>
  </si>
  <si>
    <t>PTmart0006</t>
  </si>
  <si>
    <t>BH2206/01292</t>
  </si>
  <si>
    <t>PTmart0003</t>
  </si>
  <si>
    <t>BH2210/2907</t>
  </si>
  <si>
    <t>PTmart0002</t>
  </si>
  <si>
    <t>BH2207-0545</t>
  </si>
  <si>
    <t>BH2210/2913</t>
  </si>
  <si>
    <t>PTmart0004</t>
  </si>
  <si>
    <t>BH2206/01288</t>
  </si>
  <si>
    <t>Ký hiệu HĐ</t>
  </si>
  <si>
    <t>PTMart Terra An Hưng</t>
  </si>
  <si>
    <t>PT Mart 47 Nguyễn Tuân</t>
  </si>
  <si>
    <t>BH2208-2378</t>
  </si>
  <si>
    <t>BH2210/0530</t>
  </si>
  <si>
    <t>BH2206/01291</t>
  </si>
  <si>
    <t>BH2206/01289</t>
  </si>
  <si>
    <t>BH2207-2209</t>
  </si>
  <si>
    <t>PT Mart Minh Khai</t>
  </si>
  <si>
    <t>DANH SÁCH BÁN HÀNG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</si>
  <si>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</si>
  <si>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</si>
  <si>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</si>
  <si>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</si>
  <si>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</si>
  <si>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</si>
  <si>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công nợ tháng 6/2022</t>
  </si>
  <si>
    <t>Tổng công nợ tháng 7/2022</t>
  </si>
  <si>
    <t>Tổng công nợ tháng 8/2022</t>
  </si>
  <si>
    <t>Tổng công nợ tháng 9/2022</t>
  </si>
  <si>
    <t>Tổng công nợ tháng 10/2022</t>
  </si>
  <si>
    <t>Tổng công nợ tháng 11/2022</t>
  </si>
  <si>
    <t>Tổng công nợ tháng 12/2022</t>
  </si>
  <si>
    <t>Tổng công nợ tháng 1/2023</t>
  </si>
  <si>
    <t>Tổng công nợ tháng 2/2023</t>
  </si>
  <si>
    <t>Bảng kê đối chiếu chi tiết kèm theo</t>
  </si>
  <si>
    <t>Tổng thành tiền</t>
  </si>
  <si>
    <t>Tổng đã thanh toán</t>
  </si>
  <si>
    <t xml:space="preserve">Dư nợ phải thu </t>
  </si>
  <si>
    <t>BH2212-6215</t>
  </si>
  <si>
    <t>BH2301205</t>
  </si>
  <si>
    <t>BH2301206</t>
  </si>
  <si>
    <t>PTMart 143 Nguyễn Tuân</t>
  </si>
  <si>
    <t>BH2301207</t>
  </si>
  <si>
    <t>PTMart 90 Nguyễn Tuân</t>
  </si>
  <si>
    <t>BH2301322</t>
  </si>
  <si>
    <t>Tổng nợ phải thu</t>
  </si>
  <si>
    <t>THEO DÕI CÔNG NỢ / PTMART</t>
  </si>
  <si>
    <t>08/08/2022</t>
  </si>
  <si>
    <t>XT03005047</t>
  </si>
  <si>
    <t>08/09/2022</t>
  </si>
  <si>
    <t>XT03005318</t>
  </si>
  <si>
    <t>PT19 - CT1 Thạch Bàn</t>
  </si>
  <si>
    <t>17/09/2022</t>
  </si>
  <si>
    <t>XT03005411</t>
  </si>
  <si>
    <t>PT12- Hinode 201 Minh Khai</t>
  </si>
  <si>
    <t>20/09/2022</t>
  </si>
  <si>
    <t>XT03005434</t>
  </si>
  <si>
    <t>PT18- Terra An Hưng</t>
  </si>
  <si>
    <t>06/10/2022</t>
  </si>
  <si>
    <t>XT03005471</t>
  </si>
  <si>
    <t>PT11- Samsora 105 Chu Văn An</t>
  </si>
  <si>
    <t>06/02/2023</t>
  </si>
  <si>
    <t>XT03006728</t>
  </si>
  <si>
    <t>PT10- 90 Nguyễn Tuân</t>
  </si>
  <si>
    <t>23/02/2023</t>
  </si>
  <si>
    <t>XT03006943</t>
  </si>
  <si>
    <t>XT03006945</t>
  </si>
  <si>
    <t>28/07/2022</t>
  </si>
  <si>
    <t>XT03004973</t>
  </si>
  <si>
    <t>XT03005048</t>
  </si>
  <si>
    <t>09/08/2022</t>
  </si>
  <si>
    <t>XT03005049</t>
  </si>
  <si>
    <t>PT2- A2B Nguyễn Tuân</t>
  </si>
  <si>
    <t>10/10/2022</t>
  </si>
  <si>
    <t>XT03005547</t>
  </si>
  <si>
    <t>09/11/2022</t>
  </si>
  <si>
    <t>XT03005798</t>
  </si>
  <si>
    <t>26/12/2022</t>
  </si>
  <si>
    <t>XT03006407</t>
  </si>
  <si>
    <t>07/01/2023</t>
  </si>
  <si>
    <t>XT03006481</t>
  </si>
  <si>
    <t>XT03006723</t>
  </si>
  <si>
    <t>08/02/2023</t>
  </si>
  <si>
    <t>XT03006771</t>
  </si>
  <si>
    <t>10/02/2023</t>
  </si>
  <si>
    <t>XT03006773</t>
  </si>
  <si>
    <t>Tháng</t>
  </si>
  <si>
    <t>MNH</t>
  </si>
  <si>
    <t>GTLX</t>
  </si>
  <si>
    <t>không thuế</t>
  </si>
  <si>
    <t>VAT 10%</t>
  </si>
  <si>
    <t>TH200</t>
  </si>
  <si>
    <t>Mặt hàng</t>
  </si>
  <si>
    <t>Giá</t>
  </si>
  <si>
    <t>CK</t>
  </si>
  <si>
    <t>Giá sau CK</t>
  </si>
  <si>
    <t>Thuế 8%</t>
  </si>
  <si>
    <t>Thuế 10%</t>
  </si>
  <si>
    <t>BBM200</t>
  </si>
  <si>
    <t>CGM300</t>
  </si>
  <si>
    <t>GM500</t>
  </si>
  <si>
    <t>MNH250</t>
  </si>
  <si>
    <t>Số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</si>
</sst>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9" formatCode="_-* #,##0\ _₫_-;\-* #,##0\ _₫_-;_-* &quot;-&quot;??\ _₫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Segoe U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165" fontId="4" fillId="0" borderId="2" xfId="1" applyNumberFormat="1" applyFont="1" applyBorder="1" applyAlignment="1">
      <alignment horizontal="center"/>
    </xf>
    <xf numFmtId="165" fontId="4" fillId="0" borderId="2" xfId="1" applyNumberFormat="1" applyFont="1" applyBorder="1"/>
    <xf numFmtId="165" fontId="5" fillId="0" borderId="2" xfId="1" applyNumberFormat="1" applyFont="1" applyBorder="1" applyAlignment="1">
      <alignment horizontal="left" vertical="center"/>
    </xf>
    <xf numFmtId="0" fontId="4" fillId="0" borderId="2" xfId="0" applyFont="1" applyBorder="1"/>
    <xf numFmtId="1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5" fontId="3" fillId="3" borderId="2" xfId="1" applyNumberFormat="1" applyFont="1" applyFill="1" applyBorder="1" applyAlignment="1">
      <alignment horizontal="center"/>
    </xf>
    <xf numFmtId="0" fontId="3" fillId="3" borderId="2" xfId="0" applyFont="1" applyFill="1" applyBorder="1"/>
    <xf numFmtId="0" fontId="4" fillId="0" borderId="2" xfId="0" applyFont="1" applyBorder="1" applyAlignment="1">
      <alignment horizontal="left"/>
    </xf>
    <xf numFmtId="165" fontId="6" fillId="3" borderId="2" xfId="1" applyNumberFormat="1" applyFont="1" applyFill="1" applyBorder="1" applyAlignment="1">
      <alignment horizontal="center" vertical="center"/>
    </xf>
    <xf numFmtId="165" fontId="6" fillId="3" borderId="2" xfId="1" applyNumberFormat="1" applyFont="1" applyFill="1" applyBorder="1" applyAlignment="1">
      <alignment horizontal="left" vertical="center"/>
    </xf>
    <xf numFmtId="165" fontId="3" fillId="3" borderId="2" xfId="0" applyNumberFormat="1" applyFont="1" applyFill="1" applyBorder="1"/>
    <xf numFmtId="165" fontId="7" fillId="4" borderId="2" xfId="0" applyNumberFormat="1" applyFont="1" applyFill="1" applyBorder="1"/>
    <xf numFmtId="0" fontId="10" fillId="0" borderId="0" xfId="0" applyFont="1"/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8" fontId="8" fillId="2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38" fontId="8" fillId="0" borderId="2" xfId="0" applyNumberFormat="1" applyFont="1" applyBorder="1" applyAlignment="1">
      <alignment horizontal="right" vertical="center"/>
    </xf>
    <xf numFmtId="38" fontId="10" fillId="0" borderId="0" xfId="0" applyNumberFormat="1" applyFont="1"/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8" fontId="8" fillId="0" borderId="6" xfId="0" applyNumberFormat="1" applyFont="1" applyBorder="1" applyAlignment="1">
      <alignment horizontal="left" vertical="center"/>
    </xf>
    <xf numFmtId="14" fontId="10" fillId="0" borderId="2" xfId="0" applyNumberFormat="1" applyFont="1" applyBorder="1"/>
    <xf numFmtId="0" fontId="10" fillId="0" borderId="2" xfId="0" applyFont="1" applyBorder="1"/>
    <xf numFmtId="38" fontId="10" fillId="0" borderId="2" xfId="0" applyNumberFormat="1" applyFont="1" applyBorder="1"/>
    <xf numFmtId="14" fontId="10" fillId="0" borderId="0" xfId="0" applyNumberFormat="1" applyFont="1"/>
    <xf numFmtId="49" fontId="11" fillId="0" borderId="0" xfId="0" applyNumberFormat="1" applyFont="1" applyFill="1" applyBorder="1" applyAlignment="1">
      <alignment horizontal="left" vertical="center"/>
    </xf>
    <xf numFmtId="0" fontId="0" fillId="0" borderId="0" xfId="0" applyFill="1"/>
    <xf numFmtId="165" fontId="0" fillId="0" borderId="0" xfId="1" applyNumberFormat="1" applyFont="1" applyFill="1"/>
    <xf numFmtId="1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38" fontId="8" fillId="0" borderId="2" xfId="0" applyNumberFormat="1" applyFont="1" applyFill="1" applyBorder="1" applyAlignment="1">
      <alignment horizontal="right" vertical="center"/>
    </xf>
    <xf numFmtId="0" fontId="10" fillId="0" borderId="0" xfId="0" applyFont="1" applyFill="1"/>
    <xf numFmtId="38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65" fontId="8" fillId="0" borderId="2" xfId="1" applyNumberFormat="1" applyFont="1" applyBorder="1" applyAlignment="1">
      <alignment horizontal="left" vertical="center"/>
    </xf>
    <xf numFmtId="38" fontId="8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/>
    </xf>
    <xf numFmtId="14" fontId="3" fillId="3" borderId="4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14" fontId="7" fillId="4" borderId="4" xfId="0" quotePrefix="1" applyNumberFormat="1" applyFont="1" applyFill="1" applyBorder="1" applyAlignment="1">
      <alignment horizontal="center" vertical="center"/>
    </xf>
    <xf numFmtId="14" fontId="7" fillId="4" borderId="5" xfId="0" quotePrefix="1" applyNumberFormat="1" applyFont="1" applyFill="1" applyBorder="1" applyAlignment="1">
      <alignment horizontal="center" vertical="center"/>
    </xf>
    <xf numFmtId="14" fontId="7" fillId="4" borderId="3" xfId="0" quotePrefix="1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38" fontId="9" fillId="0" borderId="4" xfId="0" applyNumberFormat="1" applyFont="1" applyBorder="1" applyAlignment="1">
      <alignment horizontal="center"/>
    </xf>
    <xf numFmtId="38" fontId="9" fillId="0" borderId="5" xfId="0" applyNumberFormat="1" applyFont="1" applyBorder="1" applyAlignment="1">
      <alignment horizontal="center"/>
    </xf>
    <xf numFmtId="38" fontId="9" fillId="0" borderId="3" xfId="0" applyNumberFormat="1" applyFont="1" applyBorder="1" applyAlignment="1">
      <alignment horizontal="center"/>
    </xf>
    <xf numFmtId="0" fontId="8" fillId="5" borderId="2" xfId="0" applyFont="1" applyFill="1" applyBorder="1" applyAlignment="1">
      <alignment horizontal="left" vertical="center"/>
    </xf>
    <xf numFmtId="38" fontId="8" fillId="5" borderId="2" xfId="0" applyNumberFormat="1" applyFont="1" applyFill="1" applyBorder="1" applyAlignment="1">
      <alignment horizontal="left" vertical="center"/>
    </xf>
    <xf numFmtId="165" fontId="12" fillId="0" borderId="0" xfId="1" applyNumberFormat="1" applyFont="1" applyFill="1"/>
    <xf numFmtId="9" fontId="0" fillId="0" borderId="0" xfId="0" applyNumberFormat="1"/>
    <xf numFmtId="165" fontId="0" fillId="0" borderId="0" xfId="1" applyNumberFormat="1" applyFont="1"/>
    <xf numFmtId="165" fontId="0" fillId="5" borderId="0" xfId="1" applyNumberFormat="1" applyFont="1" applyFill="1"/>
    <xf numFmtId="165" fontId="0" fillId="4" borderId="0" xfId="1" applyNumberFormat="1" applyFont="1" applyFill="1"/>
    <xf numFmtId="169" fontId="0" fillId="0" borderId="0" xfId="1" applyNumberFormat="1" applyFont="1"/>
    <xf numFmtId="165" fontId="0" fillId="0" borderId="0" xfId="0" applyNumberForma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3" sqref="C3:E9"/>
    </sheetView>
  </sheetViews>
  <sheetFormatPr defaultRowHeight="15" x14ac:dyDescent="0.25"/>
  <cols>
    <col min="1" max="1" width="16.28515625" customWidth="1"/>
    <col min="2" max="2" width="41.5703125" customWidth="1"/>
    <col min="3" max="6" width="20" customWidth="1"/>
  </cols>
  <sheetData>
    <row r="1" spans="1:6" ht="19.5" x14ac:dyDescent="0.3">
      <c r="A1" s="45" t="s">
        <v>89</v>
      </c>
      <c r="B1" s="45"/>
      <c r="C1" s="45"/>
      <c r="D1" s="45"/>
      <c r="E1" s="45"/>
      <c r="F1" s="45"/>
    </row>
    <row r="2" spans="1:6" ht="31.5" x14ac:dyDescent="0.25">
      <c r="A2" s="1" t="s">
        <v>62</v>
      </c>
      <c r="B2" s="2" t="s">
        <v>63</v>
      </c>
      <c r="C2" s="2" t="s">
        <v>64</v>
      </c>
      <c r="D2" s="2" t="s">
        <v>65</v>
      </c>
      <c r="E2" s="2" t="s">
        <v>66</v>
      </c>
      <c r="F2" s="2" t="s">
        <v>67</v>
      </c>
    </row>
    <row r="3" spans="1:6" ht="15.75" x14ac:dyDescent="0.25">
      <c r="A3" s="3"/>
      <c r="B3" s="4" t="s">
        <v>68</v>
      </c>
      <c r="C3" s="5">
        <v>12328871</v>
      </c>
      <c r="D3" s="5"/>
      <c r="E3" s="6">
        <v>-2000000</v>
      </c>
      <c r="F3" s="6"/>
    </row>
    <row r="4" spans="1:6" ht="15.75" x14ac:dyDescent="0.25">
      <c r="A4" s="3"/>
      <c r="B4" s="4" t="s">
        <v>69</v>
      </c>
      <c r="C4" s="5">
        <v>5505643</v>
      </c>
      <c r="D4" s="5">
        <v>-603750</v>
      </c>
      <c r="E4" s="6"/>
      <c r="F4" s="6"/>
    </row>
    <row r="5" spans="1:6" ht="15.75" x14ac:dyDescent="0.25">
      <c r="A5" s="3"/>
      <c r="B5" s="4" t="s">
        <v>70</v>
      </c>
      <c r="C5" s="5">
        <v>3865974</v>
      </c>
      <c r="D5" s="5">
        <v>-1162833</v>
      </c>
      <c r="E5" s="6"/>
      <c r="F5" s="6"/>
    </row>
    <row r="6" spans="1:6" ht="15.75" x14ac:dyDescent="0.25">
      <c r="A6" s="3"/>
      <c r="B6" s="4" t="s">
        <v>71</v>
      </c>
      <c r="C6" s="5">
        <v>2100927</v>
      </c>
      <c r="D6" s="5">
        <v>-1404337</v>
      </c>
      <c r="E6" s="6"/>
      <c r="F6" s="6"/>
    </row>
    <row r="7" spans="1:6" ht="15.75" x14ac:dyDescent="0.25">
      <c r="A7" s="3"/>
      <c r="B7" s="4" t="s">
        <v>72</v>
      </c>
      <c r="C7" s="5">
        <v>4499494</v>
      </c>
      <c r="D7" s="7">
        <v>-664901</v>
      </c>
      <c r="E7" s="6"/>
      <c r="F7" s="8"/>
    </row>
    <row r="8" spans="1:6" ht="15.75" x14ac:dyDescent="0.25">
      <c r="A8" s="9"/>
      <c r="B8" s="10" t="s">
        <v>73</v>
      </c>
      <c r="C8" s="5">
        <v>1765003</v>
      </c>
      <c r="D8" s="5">
        <v>-93109</v>
      </c>
      <c r="E8" s="6"/>
      <c r="F8" s="8"/>
    </row>
    <row r="9" spans="1:6" ht="15.75" x14ac:dyDescent="0.25">
      <c r="A9" s="9"/>
      <c r="B9" s="10" t="s">
        <v>74</v>
      </c>
      <c r="C9" s="5">
        <v>1757384</v>
      </c>
      <c r="D9" s="5">
        <v>-678065</v>
      </c>
      <c r="E9" s="6"/>
      <c r="F9" s="8"/>
    </row>
    <row r="10" spans="1:6" ht="15.75" x14ac:dyDescent="0.25">
      <c r="A10" s="9"/>
      <c r="B10" s="10" t="s">
        <v>75</v>
      </c>
      <c r="C10" s="5">
        <v>606824</v>
      </c>
      <c r="D10" s="5">
        <v>-285609</v>
      </c>
      <c r="E10" s="6"/>
      <c r="F10" s="8"/>
    </row>
    <row r="11" spans="1:6" ht="15.75" x14ac:dyDescent="0.25">
      <c r="A11" s="9"/>
      <c r="B11" s="10" t="s">
        <v>76</v>
      </c>
      <c r="C11" s="5">
        <v>2411281</v>
      </c>
      <c r="D11" s="5">
        <v>-1157547</v>
      </c>
      <c r="E11" s="6"/>
      <c r="F11" s="8"/>
    </row>
    <row r="12" spans="1:6" ht="15.75" x14ac:dyDescent="0.25">
      <c r="A12" s="9"/>
      <c r="B12" s="10"/>
      <c r="C12" s="5"/>
      <c r="D12" s="5"/>
      <c r="E12" s="6"/>
      <c r="F12" s="8"/>
    </row>
    <row r="13" spans="1:6" ht="15.75" x14ac:dyDescent="0.25">
      <c r="A13" s="9"/>
      <c r="B13" s="10" t="s">
        <v>77</v>
      </c>
      <c r="C13" s="5"/>
      <c r="D13" s="5"/>
      <c r="E13" s="6"/>
      <c r="F13" s="8"/>
    </row>
    <row r="14" spans="1:6" ht="15.75" x14ac:dyDescent="0.25">
      <c r="A14" s="9"/>
      <c r="B14" s="10"/>
      <c r="C14" s="5"/>
      <c r="D14" s="5"/>
      <c r="E14" s="6"/>
      <c r="F14" s="8"/>
    </row>
    <row r="15" spans="1:6" ht="15.75" x14ac:dyDescent="0.25">
      <c r="A15" s="9"/>
      <c r="B15" s="10"/>
      <c r="C15" s="5"/>
      <c r="D15" s="5"/>
      <c r="E15" s="6"/>
      <c r="F15" s="8"/>
    </row>
    <row r="16" spans="1:6" ht="15.75" x14ac:dyDescent="0.25">
      <c r="A16" s="46" t="s">
        <v>78</v>
      </c>
      <c r="B16" s="47"/>
      <c r="C16" s="11">
        <f>SUM(C3:C15)</f>
        <v>34841401</v>
      </c>
      <c r="D16" s="11">
        <f>SUM(D3:D15)</f>
        <v>-6050151</v>
      </c>
      <c r="E16" s="11">
        <f>SUM(E3:E15)</f>
        <v>-2000000</v>
      </c>
      <c r="F16" s="12"/>
    </row>
    <row r="17" spans="1:6" ht="15.75" x14ac:dyDescent="0.25">
      <c r="A17" s="3"/>
      <c r="B17" s="13"/>
      <c r="C17" s="5"/>
      <c r="D17" s="5"/>
      <c r="E17" s="6"/>
      <c r="F17" s="6"/>
    </row>
    <row r="18" spans="1:6" ht="15.75" x14ac:dyDescent="0.25">
      <c r="A18" s="3"/>
      <c r="B18" s="13"/>
      <c r="C18" s="5"/>
      <c r="D18" s="5"/>
      <c r="E18" s="6"/>
      <c r="F18" s="6"/>
    </row>
    <row r="19" spans="1:6" ht="15.75" x14ac:dyDescent="0.25">
      <c r="A19" s="3"/>
      <c r="B19" s="13"/>
      <c r="C19" s="5"/>
      <c r="D19" s="5"/>
      <c r="E19" s="6"/>
      <c r="F19" s="6"/>
    </row>
    <row r="20" spans="1:6" ht="15.75" x14ac:dyDescent="0.25">
      <c r="A20" s="46" t="s">
        <v>79</v>
      </c>
      <c r="B20" s="47"/>
      <c r="C20" s="14"/>
      <c r="D20" s="15"/>
      <c r="E20" s="12"/>
      <c r="F20" s="16">
        <f>SUM(F17:F19)</f>
        <v>0</v>
      </c>
    </row>
    <row r="21" spans="1:6" ht="15.75" x14ac:dyDescent="0.25">
      <c r="A21" s="48" t="s">
        <v>80</v>
      </c>
      <c r="B21" s="49"/>
      <c r="C21" s="49"/>
      <c r="D21" s="49"/>
      <c r="E21" s="50"/>
      <c r="F21" s="17">
        <f>C16+D16+E16</f>
        <v>26791250</v>
      </c>
    </row>
  </sheetData>
  <mergeCells count="4">
    <mergeCell ref="A1:F1"/>
    <mergeCell ref="A16:B16"/>
    <mergeCell ref="A20:B20"/>
    <mergeCell ref="A21:E21"/>
  </mergeCells>
  <conditionalFormatting sqref="A21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78"/>
  <sheetViews>
    <sheetView zoomScaleNormal="100" workbookViewId="0">
      <selection sqref="A1:L1"/>
    </sheetView>
  </sheetViews>
  <sheetFormatPr defaultColWidth="9.140625" defaultRowHeight="12.75" x14ac:dyDescent="0.2"/>
  <cols>
    <col min="1" max="1" width="14.28515625" style="32" customWidth="1"/>
    <col min="2" max="2" width="13.5703125" style="32" customWidth="1"/>
    <col min="3" max="3" width="17.140625" style="18" customWidth="1"/>
    <col min="4" max="6" width="15" style="18" customWidth="1"/>
    <col min="7" max="7" width="14.85546875" style="18" customWidth="1"/>
    <col min="8" max="8" width="30" style="18" customWidth="1"/>
    <col min="9" max="12" width="17.140625" style="25" customWidth="1"/>
    <col min="13" max="13" width="10.85546875" style="18" bestFit="1" customWidth="1"/>
    <col min="14" max="16384" width="9.140625" style="18"/>
  </cols>
  <sheetData>
    <row r="1" spans="1:13" x14ac:dyDescent="0.2">
      <c r="A1" s="51" t="s">
        <v>61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3" ht="15" customHeight="1" x14ac:dyDescent="0.2">
      <c r="A2" s="19" t="s">
        <v>28</v>
      </c>
      <c r="B2" s="19" t="s">
        <v>2</v>
      </c>
      <c r="C2" s="20" t="s">
        <v>33</v>
      </c>
      <c r="D2" s="20" t="s">
        <v>0</v>
      </c>
      <c r="E2" s="20" t="s">
        <v>42</v>
      </c>
      <c r="F2" s="20" t="s">
        <v>52</v>
      </c>
      <c r="G2" s="20" t="s">
        <v>20</v>
      </c>
      <c r="H2" s="20" t="s">
        <v>7</v>
      </c>
      <c r="I2" s="21" t="s">
        <v>17</v>
      </c>
      <c r="J2" s="21" t="s">
        <v>8</v>
      </c>
      <c r="K2" s="21" t="s">
        <v>18</v>
      </c>
      <c r="L2" s="21" t="s">
        <v>40</v>
      </c>
    </row>
    <row r="3" spans="1:13" x14ac:dyDescent="0.2">
      <c r="A3" s="22">
        <v>44734</v>
      </c>
      <c r="B3" s="22">
        <v>44734</v>
      </c>
      <c r="C3" s="23" t="s">
        <v>36</v>
      </c>
      <c r="D3" s="23"/>
      <c r="E3" s="23"/>
      <c r="F3" s="23"/>
      <c r="G3" s="23" t="s">
        <v>50</v>
      </c>
      <c r="H3" s="23" t="s">
        <v>12</v>
      </c>
      <c r="I3" s="24">
        <v>1948396</v>
      </c>
      <c r="J3" s="24">
        <v>97420</v>
      </c>
      <c r="K3" s="24">
        <v>148078</v>
      </c>
      <c r="L3" s="24">
        <v>1999054</v>
      </c>
    </row>
    <row r="4" spans="1:13" x14ac:dyDescent="0.2">
      <c r="A4" s="22">
        <v>44734</v>
      </c>
      <c r="B4" s="22">
        <v>44734</v>
      </c>
      <c r="C4" s="23" t="s">
        <v>29</v>
      </c>
      <c r="D4" s="23"/>
      <c r="E4" s="23"/>
      <c r="F4" s="23"/>
      <c r="G4" s="23" t="s">
        <v>9</v>
      </c>
      <c r="H4" s="23" t="s">
        <v>24</v>
      </c>
      <c r="I4" s="24">
        <v>1948396</v>
      </c>
      <c r="J4" s="24">
        <v>97420</v>
      </c>
      <c r="K4" s="24">
        <v>148078</v>
      </c>
      <c r="L4" s="24">
        <v>1999054</v>
      </c>
    </row>
    <row r="5" spans="1:13" x14ac:dyDescent="0.2">
      <c r="A5" s="22">
        <v>44734</v>
      </c>
      <c r="B5" s="22">
        <v>44734</v>
      </c>
      <c r="C5" s="23" t="s">
        <v>57</v>
      </c>
      <c r="D5" s="23"/>
      <c r="E5" s="23"/>
      <c r="F5" s="23"/>
      <c r="G5" s="23" t="s">
        <v>27</v>
      </c>
      <c r="H5" s="23" t="s">
        <v>60</v>
      </c>
      <c r="I5" s="24">
        <v>1948396</v>
      </c>
      <c r="J5" s="24">
        <v>97420</v>
      </c>
      <c r="K5" s="24">
        <v>148078</v>
      </c>
      <c r="L5" s="24">
        <v>1999054</v>
      </c>
    </row>
    <row r="6" spans="1:13" x14ac:dyDescent="0.2">
      <c r="A6" s="22">
        <v>44734</v>
      </c>
      <c r="B6" s="22">
        <v>44734</v>
      </c>
      <c r="C6" s="23" t="s">
        <v>58</v>
      </c>
      <c r="D6" s="23"/>
      <c r="E6" s="23"/>
      <c r="F6" s="23"/>
      <c r="G6" s="23" t="s">
        <v>47</v>
      </c>
      <c r="H6" s="23" t="s">
        <v>6</v>
      </c>
      <c r="I6" s="24">
        <v>1948396</v>
      </c>
      <c r="J6" s="24">
        <v>97420</v>
      </c>
      <c r="K6" s="24">
        <v>148078</v>
      </c>
      <c r="L6" s="24">
        <v>1999054</v>
      </c>
    </row>
    <row r="7" spans="1:13" x14ac:dyDescent="0.2">
      <c r="A7" s="22">
        <v>44734</v>
      </c>
      <c r="B7" s="22">
        <v>44734</v>
      </c>
      <c r="C7" s="23" t="s">
        <v>44</v>
      </c>
      <c r="D7" s="23"/>
      <c r="E7" s="23"/>
      <c r="F7" s="23"/>
      <c r="G7" s="23" t="s">
        <v>26</v>
      </c>
      <c r="H7" s="23" t="s">
        <v>4</v>
      </c>
      <c r="I7" s="24">
        <v>1948396</v>
      </c>
      <c r="J7" s="24">
        <v>97420</v>
      </c>
      <c r="K7" s="24">
        <v>148078</v>
      </c>
      <c r="L7" s="24">
        <v>1999054</v>
      </c>
    </row>
    <row r="8" spans="1:13" x14ac:dyDescent="0.2">
      <c r="A8" s="22">
        <v>44734</v>
      </c>
      <c r="B8" s="22">
        <v>44734</v>
      </c>
      <c r="C8" s="23" t="s">
        <v>51</v>
      </c>
      <c r="D8" s="23"/>
      <c r="E8" s="23"/>
      <c r="F8" s="23"/>
      <c r="G8" s="23" t="s">
        <v>43</v>
      </c>
      <c r="H8" s="23" t="s">
        <v>34</v>
      </c>
      <c r="I8" s="24">
        <v>1948396</v>
      </c>
      <c r="J8" s="24">
        <v>97420</v>
      </c>
      <c r="K8" s="24">
        <v>148078</v>
      </c>
      <c r="L8" s="24">
        <v>1999054</v>
      </c>
    </row>
    <row r="9" spans="1:13" x14ac:dyDescent="0.2">
      <c r="A9" s="22">
        <v>44742</v>
      </c>
      <c r="B9" s="22">
        <v>44742</v>
      </c>
      <c r="C9" s="23" t="s">
        <v>37</v>
      </c>
      <c r="D9" s="23"/>
      <c r="E9" s="23"/>
      <c r="F9" s="23"/>
      <c r="G9" s="23" t="s">
        <v>27</v>
      </c>
      <c r="H9" s="23" t="s">
        <v>60</v>
      </c>
      <c r="I9" s="24">
        <v>326070</v>
      </c>
      <c r="J9" s="24">
        <v>16304</v>
      </c>
      <c r="K9" s="24">
        <v>24781</v>
      </c>
      <c r="L9" s="24">
        <v>334547</v>
      </c>
      <c r="M9" s="25">
        <f>SUM(L3:L9)</f>
        <v>12328871</v>
      </c>
    </row>
    <row r="10" spans="1:13" x14ac:dyDescent="0.2">
      <c r="A10" s="22">
        <v>44744</v>
      </c>
      <c r="B10" s="22">
        <v>44744</v>
      </c>
      <c r="C10" s="23" t="s">
        <v>15</v>
      </c>
      <c r="D10" s="23"/>
      <c r="E10" s="23"/>
      <c r="F10" s="23"/>
      <c r="G10" s="23" t="s">
        <v>26</v>
      </c>
      <c r="H10" s="23" t="s">
        <v>4</v>
      </c>
      <c r="I10" s="24">
        <v>471174</v>
      </c>
      <c r="J10" s="24">
        <v>23559</v>
      </c>
      <c r="K10" s="24">
        <v>0</v>
      </c>
      <c r="L10" s="24">
        <v>447615</v>
      </c>
    </row>
    <row r="11" spans="1:13" x14ac:dyDescent="0.2">
      <c r="A11" s="22">
        <v>44748</v>
      </c>
      <c r="B11" s="22">
        <v>44748</v>
      </c>
      <c r="C11" s="23" t="s">
        <v>48</v>
      </c>
      <c r="D11" s="23"/>
      <c r="E11" s="23"/>
      <c r="F11" s="23"/>
      <c r="G11" s="23" t="s">
        <v>45</v>
      </c>
      <c r="H11" s="23" t="s">
        <v>54</v>
      </c>
      <c r="I11" s="24">
        <v>1906612</v>
      </c>
      <c r="J11" s="24">
        <v>95331</v>
      </c>
      <c r="K11" s="24">
        <v>0</v>
      </c>
      <c r="L11" s="24">
        <v>1811281</v>
      </c>
    </row>
    <row r="12" spans="1:13" x14ac:dyDescent="0.2">
      <c r="A12" s="22">
        <v>44750</v>
      </c>
      <c r="B12" s="22">
        <v>44750</v>
      </c>
      <c r="C12" s="23" t="s">
        <v>21</v>
      </c>
      <c r="D12" s="23"/>
      <c r="E12" s="23"/>
      <c r="F12" s="23"/>
      <c r="G12" s="23" t="s">
        <v>9</v>
      </c>
      <c r="H12" s="23" t="s">
        <v>24</v>
      </c>
      <c r="I12" s="24">
        <v>737956</v>
      </c>
      <c r="J12" s="24">
        <v>36898</v>
      </c>
      <c r="K12" s="24">
        <v>56085</v>
      </c>
      <c r="L12" s="24">
        <v>757143</v>
      </c>
    </row>
    <row r="13" spans="1:13" x14ac:dyDescent="0.2">
      <c r="A13" s="22">
        <v>44750</v>
      </c>
      <c r="B13" s="22">
        <v>44750</v>
      </c>
      <c r="C13" s="23" t="s">
        <v>32</v>
      </c>
      <c r="D13" s="23"/>
      <c r="E13" s="23"/>
      <c r="F13" s="23"/>
      <c r="G13" s="23" t="s">
        <v>27</v>
      </c>
      <c r="H13" s="23" t="s">
        <v>60</v>
      </c>
      <c r="I13" s="24">
        <v>523724</v>
      </c>
      <c r="J13" s="24">
        <v>26186</v>
      </c>
      <c r="K13" s="24">
        <v>39803</v>
      </c>
      <c r="L13" s="24">
        <v>537341</v>
      </c>
    </row>
    <row r="14" spans="1:13" x14ac:dyDescent="0.2">
      <c r="A14" s="22">
        <v>44754</v>
      </c>
      <c r="B14" s="22">
        <v>44754</v>
      </c>
      <c r="C14" s="23" t="s">
        <v>38</v>
      </c>
      <c r="D14" s="23"/>
      <c r="E14" s="23"/>
      <c r="F14" s="23"/>
      <c r="G14" s="23" t="s">
        <v>47</v>
      </c>
      <c r="H14" s="23" t="s">
        <v>6</v>
      </c>
      <c r="I14" s="24">
        <v>230000</v>
      </c>
      <c r="J14" s="24">
        <v>11500</v>
      </c>
      <c r="K14" s="24">
        <v>0</v>
      </c>
      <c r="L14" s="24">
        <v>218500</v>
      </c>
    </row>
    <row r="15" spans="1:13" x14ac:dyDescent="0.2">
      <c r="A15" s="22">
        <v>44761</v>
      </c>
      <c r="B15" s="22">
        <v>44761</v>
      </c>
      <c r="C15" s="23" t="s">
        <v>59</v>
      </c>
      <c r="D15" s="23"/>
      <c r="E15" s="23"/>
      <c r="F15" s="23"/>
      <c r="G15" s="23" t="s">
        <v>27</v>
      </c>
      <c r="H15" s="23" t="s">
        <v>60</v>
      </c>
      <c r="I15" s="24">
        <v>523847</v>
      </c>
      <c r="J15" s="24">
        <v>26193</v>
      </c>
      <c r="K15" s="24">
        <v>0</v>
      </c>
      <c r="L15" s="24">
        <v>497654</v>
      </c>
    </row>
    <row r="16" spans="1:13" x14ac:dyDescent="0.2">
      <c r="A16" s="22">
        <v>44767</v>
      </c>
      <c r="B16" s="22">
        <v>44767</v>
      </c>
      <c r="C16" s="23" t="s">
        <v>41</v>
      </c>
      <c r="D16" s="23"/>
      <c r="E16" s="23"/>
      <c r="F16" s="23"/>
      <c r="G16" s="23" t="s">
        <v>26</v>
      </c>
      <c r="H16" s="23" t="s">
        <v>4</v>
      </c>
      <c r="I16" s="24">
        <v>934013</v>
      </c>
      <c r="J16" s="24">
        <v>46701</v>
      </c>
      <c r="K16" s="24">
        <v>0</v>
      </c>
      <c r="L16" s="24">
        <v>887312</v>
      </c>
    </row>
    <row r="17" spans="1:13" x14ac:dyDescent="0.2">
      <c r="A17" s="22">
        <v>44770</v>
      </c>
      <c r="B17" s="22">
        <v>44770</v>
      </c>
      <c r="C17" s="23" t="s">
        <v>35</v>
      </c>
      <c r="D17" s="23"/>
      <c r="E17" s="23"/>
      <c r="F17" s="23"/>
      <c r="G17" s="23" t="s">
        <v>27</v>
      </c>
      <c r="H17" s="23" t="s">
        <v>60</v>
      </c>
      <c r="I17" s="24">
        <v>367155</v>
      </c>
      <c r="J17" s="24">
        <v>18358</v>
      </c>
      <c r="K17" s="24">
        <v>0</v>
      </c>
      <c r="L17" s="24">
        <v>348797</v>
      </c>
      <c r="M17" s="25">
        <f>SUM(L10:L17)</f>
        <v>5505643</v>
      </c>
    </row>
    <row r="18" spans="1:13" x14ac:dyDescent="0.2">
      <c r="A18" s="22">
        <v>44781</v>
      </c>
      <c r="B18" s="22">
        <v>44781</v>
      </c>
      <c r="C18" s="23" t="s">
        <v>13</v>
      </c>
      <c r="D18" s="23"/>
      <c r="E18" s="23"/>
      <c r="F18" s="23"/>
      <c r="G18" s="23" t="s">
        <v>45</v>
      </c>
      <c r="H18" s="23" t="s">
        <v>54</v>
      </c>
      <c r="I18" s="24">
        <v>1143740</v>
      </c>
      <c r="J18" s="24">
        <v>57188</v>
      </c>
      <c r="K18" s="24">
        <v>0</v>
      </c>
      <c r="L18" s="24">
        <v>1086552</v>
      </c>
    </row>
    <row r="19" spans="1:13" x14ac:dyDescent="0.2">
      <c r="A19" s="22">
        <v>44795</v>
      </c>
      <c r="B19" s="22">
        <v>44795</v>
      </c>
      <c r="C19" s="23" t="s">
        <v>11</v>
      </c>
      <c r="D19" s="23"/>
      <c r="E19" s="23"/>
      <c r="F19" s="23"/>
      <c r="G19" s="23" t="s">
        <v>27</v>
      </c>
      <c r="H19" s="23" t="s">
        <v>60</v>
      </c>
      <c r="I19" s="24">
        <v>541683</v>
      </c>
      <c r="J19" s="24">
        <v>27084</v>
      </c>
      <c r="K19" s="24">
        <v>0</v>
      </c>
      <c r="L19" s="24">
        <v>514599</v>
      </c>
    </row>
    <row r="20" spans="1:13" x14ac:dyDescent="0.2">
      <c r="A20" s="22">
        <v>44795</v>
      </c>
      <c r="B20" s="22">
        <v>44795</v>
      </c>
      <c r="C20" s="23" t="s">
        <v>55</v>
      </c>
      <c r="D20" s="23"/>
      <c r="E20" s="23"/>
      <c r="F20" s="23"/>
      <c r="G20" s="23" t="s">
        <v>47</v>
      </c>
      <c r="H20" s="23" t="s">
        <v>6</v>
      </c>
      <c r="I20" s="24">
        <v>977081</v>
      </c>
      <c r="J20" s="24">
        <v>48854</v>
      </c>
      <c r="K20" s="24">
        <v>0</v>
      </c>
      <c r="L20" s="24">
        <v>928227</v>
      </c>
    </row>
    <row r="21" spans="1:13" x14ac:dyDescent="0.2">
      <c r="A21" s="22">
        <v>44796</v>
      </c>
      <c r="B21" s="22">
        <v>44796</v>
      </c>
      <c r="C21" s="23" t="s">
        <v>39</v>
      </c>
      <c r="D21" s="23"/>
      <c r="E21" s="23"/>
      <c r="F21" s="23"/>
      <c r="G21" s="23" t="s">
        <v>50</v>
      </c>
      <c r="H21" s="23" t="s">
        <v>12</v>
      </c>
      <c r="I21" s="24">
        <v>623477</v>
      </c>
      <c r="J21" s="24">
        <v>31174</v>
      </c>
      <c r="K21" s="24">
        <v>0</v>
      </c>
      <c r="L21" s="24">
        <v>592303</v>
      </c>
    </row>
    <row r="22" spans="1:13" x14ac:dyDescent="0.2">
      <c r="A22" s="22">
        <v>44799</v>
      </c>
      <c r="B22" s="22">
        <v>44799</v>
      </c>
      <c r="C22" s="23" t="s">
        <v>3</v>
      </c>
      <c r="D22" s="23"/>
      <c r="E22" s="23"/>
      <c r="F22" s="23"/>
      <c r="G22" s="23" t="s">
        <v>26</v>
      </c>
      <c r="H22" s="23" t="s">
        <v>4</v>
      </c>
      <c r="I22" s="24">
        <v>783467</v>
      </c>
      <c r="J22" s="24">
        <v>39174</v>
      </c>
      <c r="K22" s="24">
        <v>0</v>
      </c>
      <c r="L22" s="24">
        <v>744293</v>
      </c>
      <c r="M22" s="25">
        <f>SUM(L18:L22)</f>
        <v>3865974</v>
      </c>
    </row>
    <row r="23" spans="1:13" x14ac:dyDescent="0.2">
      <c r="A23" s="22">
        <v>44817</v>
      </c>
      <c r="B23" s="22">
        <v>44817</v>
      </c>
      <c r="C23" s="23" t="s">
        <v>19</v>
      </c>
      <c r="D23" s="23"/>
      <c r="E23" s="23"/>
      <c r="F23" s="23"/>
      <c r="G23" s="23" t="s">
        <v>27</v>
      </c>
      <c r="H23" s="23" t="s">
        <v>31</v>
      </c>
      <c r="I23" s="24">
        <v>684413</v>
      </c>
      <c r="J23" s="24">
        <v>34221</v>
      </c>
      <c r="K23" s="24">
        <v>0</v>
      </c>
      <c r="L23" s="24">
        <v>650192</v>
      </c>
    </row>
    <row r="24" spans="1:13" x14ac:dyDescent="0.2">
      <c r="A24" s="22">
        <v>44821</v>
      </c>
      <c r="B24" s="22">
        <v>44821</v>
      </c>
      <c r="C24" s="23" t="s">
        <v>1</v>
      </c>
      <c r="D24" s="23"/>
      <c r="E24" s="23"/>
      <c r="F24" s="23"/>
      <c r="G24" s="23" t="s">
        <v>26</v>
      </c>
      <c r="H24" s="23" t="s">
        <v>4</v>
      </c>
      <c r="I24" s="24">
        <v>584084</v>
      </c>
      <c r="J24" s="24">
        <v>29205</v>
      </c>
      <c r="K24" s="24">
        <v>0</v>
      </c>
      <c r="L24" s="24">
        <v>554879</v>
      </c>
    </row>
    <row r="25" spans="1:13" x14ac:dyDescent="0.2">
      <c r="A25" s="22">
        <v>44826</v>
      </c>
      <c r="B25" s="22">
        <v>44826</v>
      </c>
      <c r="C25" s="23" t="s">
        <v>5</v>
      </c>
      <c r="D25" s="23"/>
      <c r="E25" s="23"/>
      <c r="F25" s="23"/>
      <c r="G25" s="23" t="s">
        <v>9</v>
      </c>
      <c r="H25" s="23" t="s">
        <v>24</v>
      </c>
      <c r="I25" s="24">
        <v>943007</v>
      </c>
      <c r="J25" s="24">
        <v>47151</v>
      </c>
      <c r="K25" s="24">
        <v>0</v>
      </c>
      <c r="L25" s="24">
        <v>895856</v>
      </c>
      <c r="M25" s="25">
        <f>SUM(L23:L25)</f>
        <v>2100927</v>
      </c>
    </row>
    <row r="26" spans="1:13" x14ac:dyDescent="0.2">
      <c r="A26" s="22">
        <v>44839</v>
      </c>
      <c r="B26" s="22">
        <v>44839</v>
      </c>
      <c r="C26" s="23" t="s">
        <v>56</v>
      </c>
      <c r="D26" s="23"/>
      <c r="E26" s="23"/>
      <c r="F26" s="23"/>
      <c r="G26" s="23" t="s">
        <v>27</v>
      </c>
      <c r="H26" s="23" t="s">
        <v>31</v>
      </c>
      <c r="I26" s="24">
        <v>1125610</v>
      </c>
      <c r="J26" s="24">
        <v>56281</v>
      </c>
      <c r="K26" s="24">
        <v>0</v>
      </c>
      <c r="L26" s="24">
        <v>1069329</v>
      </c>
    </row>
    <row r="27" spans="1:13" s="39" customFormat="1" x14ac:dyDescent="0.2">
      <c r="A27" s="36">
        <v>44858</v>
      </c>
      <c r="B27" s="36">
        <v>44858</v>
      </c>
      <c r="C27" s="37" t="s">
        <v>16</v>
      </c>
      <c r="D27" s="37"/>
      <c r="E27" s="37"/>
      <c r="F27" s="37"/>
      <c r="G27" s="37" t="s">
        <v>47</v>
      </c>
      <c r="H27" s="37" t="s">
        <v>6</v>
      </c>
      <c r="I27" s="38">
        <v>812302</v>
      </c>
      <c r="J27" s="38">
        <v>40616</v>
      </c>
      <c r="K27" s="38">
        <v>61735</v>
      </c>
      <c r="L27" s="38">
        <v>833421</v>
      </c>
    </row>
    <row r="28" spans="1:13" x14ac:dyDescent="0.2">
      <c r="A28" s="22">
        <v>44860</v>
      </c>
      <c r="B28" s="22">
        <v>44860</v>
      </c>
      <c r="C28" s="23" t="s">
        <v>46</v>
      </c>
      <c r="D28" s="23"/>
      <c r="E28" s="23"/>
      <c r="F28" s="23"/>
      <c r="G28" s="23" t="s">
        <v>27</v>
      </c>
      <c r="H28" s="23" t="s">
        <v>31</v>
      </c>
      <c r="I28" s="24">
        <v>1596927</v>
      </c>
      <c r="J28" s="24">
        <v>79846</v>
      </c>
      <c r="K28" s="24">
        <v>121366</v>
      </c>
      <c r="L28" s="24">
        <v>1638447</v>
      </c>
    </row>
    <row r="29" spans="1:13" x14ac:dyDescent="0.2">
      <c r="A29" s="22">
        <v>44860</v>
      </c>
      <c r="B29" s="22">
        <v>44860</v>
      </c>
      <c r="C29" s="23" t="s">
        <v>49</v>
      </c>
      <c r="D29" s="23"/>
      <c r="E29" s="23"/>
      <c r="F29" s="23"/>
      <c r="G29" s="23" t="s">
        <v>26</v>
      </c>
      <c r="H29" s="23" t="s">
        <v>53</v>
      </c>
      <c r="I29" s="24">
        <v>934013</v>
      </c>
      <c r="J29" s="24">
        <v>46701</v>
      </c>
      <c r="K29" s="24">
        <v>70985</v>
      </c>
      <c r="L29" s="24">
        <v>958297</v>
      </c>
      <c r="M29" s="25">
        <f>SUM(L26:L29)</f>
        <v>4499494</v>
      </c>
    </row>
    <row r="30" spans="1:13" x14ac:dyDescent="0.2">
      <c r="A30" s="22">
        <v>44870</v>
      </c>
      <c r="B30" s="22">
        <v>44870</v>
      </c>
      <c r="C30" s="23" t="s">
        <v>22</v>
      </c>
      <c r="D30" s="23"/>
      <c r="E30" s="23"/>
      <c r="F30" s="23"/>
      <c r="G30" s="23" t="s">
        <v>27</v>
      </c>
      <c r="H30" s="23" t="s">
        <v>31</v>
      </c>
      <c r="I30" s="24">
        <v>441319</v>
      </c>
      <c r="J30" s="24">
        <v>22066</v>
      </c>
      <c r="K30" s="24">
        <v>0</v>
      </c>
      <c r="L30" s="24">
        <v>419253</v>
      </c>
    </row>
    <row r="31" spans="1:13" x14ac:dyDescent="0.2">
      <c r="A31" s="22">
        <v>44881</v>
      </c>
      <c r="B31" s="22">
        <v>44881</v>
      </c>
      <c r="C31" s="23" t="s">
        <v>14</v>
      </c>
      <c r="D31" s="23"/>
      <c r="E31" s="23"/>
      <c r="F31" s="23"/>
      <c r="G31" s="23" t="s">
        <v>27</v>
      </c>
      <c r="H31" s="23" t="s">
        <v>31</v>
      </c>
      <c r="I31" s="24">
        <v>802808</v>
      </c>
      <c r="J31" s="24">
        <v>40140</v>
      </c>
      <c r="K31" s="24">
        <v>61013</v>
      </c>
      <c r="L31" s="24">
        <v>823681</v>
      </c>
    </row>
    <row r="32" spans="1:13" x14ac:dyDescent="0.2">
      <c r="A32" s="22">
        <v>44893</v>
      </c>
      <c r="B32" s="22">
        <v>44893</v>
      </c>
      <c r="C32" s="23" t="s">
        <v>23</v>
      </c>
      <c r="D32" s="23"/>
      <c r="E32" s="23"/>
      <c r="F32" s="23"/>
      <c r="G32" s="23" t="s">
        <v>50</v>
      </c>
      <c r="H32" s="23" t="s">
        <v>12</v>
      </c>
      <c r="I32" s="24">
        <v>508839</v>
      </c>
      <c r="J32" s="24">
        <v>25442</v>
      </c>
      <c r="K32" s="24">
        <v>38672</v>
      </c>
      <c r="L32" s="24">
        <v>522069</v>
      </c>
      <c r="M32" s="25">
        <f>SUM(L30:L32)</f>
        <v>1765003</v>
      </c>
    </row>
    <row r="33" spans="1:16" x14ac:dyDescent="0.2">
      <c r="A33" s="22">
        <v>44900</v>
      </c>
      <c r="B33" s="22">
        <v>44900</v>
      </c>
      <c r="C33" s="23" t="s">
        <v>30</v>
      </c>
      <c r="D33" s="23"/>
      <c r="E33" s="23"/>
      <c r="F33" s="23"/>
      <c r="G33" s="23" t="s">
        <v>47</v>
      </c>
      <c r="H33" s="23" t="s">
        <v>6</v>
      </c>
      <c r="I33" s="24">
        <v>464193</v>
      </c>
      <c r="J33" s="24">
        <v>23209</v>
      </c>
      <c r="K33" s="24">
        <v>35279</v>
      </c>
      <c r="L33" s="24">
        <v>476263</v>
      </c>
    </row>
    <row r="34" spans="1:16" x14ac:dyDescent="0.2">
      <c r="A34" s="22">
        <v>44919</v>
      </c>
      <c r="B34" s="22">
        <v>44917</v>
      </c>
      <c r="C34" s="23" t="s">
        <v>25</v>
      </c>
      <c r="D34" s="23"/>
      <c r="E34" s="23"/>
      <c r="F34" s="23"/>
      <c r="G34" s="23" t="s">
        <v>47</v>
      </c>
      <c r="H34" s="23" t="s">
        <v>6</v>
      </c>
      <c r="I34" s="24">
        <v>517701</v>
      </c>
      <c r="J34" s="24">
        <v>25885</v>
      </c>
      <c r="K34" s="24">
        <v>39345</v>
      </c>
      <c r="L34" s="24">
        <v>531161</v>
      </c>
    </row>
    <row r="35" spans="1:16" x14ac:dyDescent="0.2">
      <c r="A35" s="22">
        <v>44917</v>
      </c>
      <c r="B35" s="22">
        <v>44917</v>
      </c>
      <c r="C35" s="23" t="s">
        <v>10</v>
      </c>
      <c r="D35" s="23"/>
      <c r="E35" s="23"/>
      <c r="F35" s="23"/>
      <c r="G35" s="23" t="s">
        <v>26</v>
      </c>
      <c r="H35" s="23" t="s">
        <v>53</v>
      </c>
      <c r="I35" s="24">
        <v>730955</v>
      </c>
      <c r="J35" s="24">
        <v>36548</v>
      </c>
      <c r="K35" s="24">
        <v>55553</v>
      </c>
      <c r="L35" s="24">
        <v>749960</v>
      </c>
      <c r="M35" s="25">
        <f>SUM(L33:L35)</f>
        <v>1757384</v>
      </c>
    </row>
    <row r="36" spans="1:16" x14ac:dyDescent="0.2">
      <c r="A36" s="22">
        <v>44931</v>
      </c>
      <c r="B36" s="22">
        <v>44931</v>
      </c>
      <c r="C36" s="23" t="s">
        <v>81</v>
      </c>
      <c r="D36" s="23"/>
      <c r="E36" s="23"/>
      <c r="F36" s="23"/>
      <c r="G36" s="23" t="s">
        <v>27</v>
      </c>
      <c r="H36" s="23" t="s">
        <v>31</v>
      </c>
      <c r="I36" s="24">
        <v>580692</v>
      </c>
      <c r="J36" s="24">
        <v>29034</v>
      </c>
      <c r="K36" s="24">
        <v>55166</v>
      </c>
      <c r="L36" s="24">
        <v>606824</v>
      </c>
      <c r="M36" s="26"/>
      <c r="N36" s="27"/>
      <c r="O36" s="27"/>
      <c r="P36" s="27"/>
    </row>
    <row r="37" spans="1:16" x14ac:dyDescent="0.2">
      <c r="A37" s="22">
        <v>44958</v>
      </c>
      <c r="B37" s="22">
        <v>44958</v>
      </c>
      <c r="C37" s="23" t="s">
        <v>82</v>
      </c>
      <c r="D37" s="23"/>
      <c r="E37" s="23"/>
      <c r="F37" s="23"/>
      <c r="G37" s="23" t="s">
        <v>26</v>
      </c>
      <c r="H37" s="23" t="s">
        <v>53</v>
      </c>
      <c r="I37" s="24">
        <v>580400</v>
      </c>
      <c r="J37" s="24">
        <v>29020</v>
      </c>
      <c r="K37" s="24">
        <v>55138</v>
      </c>
      <c r="L37" s="24">
        <v>606518</v>
      </c>
      <c r="M37" s="26"/>
      <c r="N37" s="27"/>
      <c r="O37" s="27"/>
      <c r="P37" s="27"/>
    </row>
    <row r="38" spans="1:16" x14ac:dyDescent="0.2">
      <c r="A38" s="22">
        <v>44958</v>
      </c>
      <c r="B38" s="22">
        <v>44958</v>
      </c>
      <c r="C38" s="23" t="s">
        <v>83</v>
      </c>
      <c r="D38" s="23"/>
      <c r="E38" s="23"/>
      <c r="F38" s="23"/>
      <c r="G38" s="23" t="s">
        <v>50</v>
      </c>
      <c r="H38" s="23" t="s">
        <v>84</v>
      </c>
      <c r="I38" s="24">
        <v>607421</v>
      </c>
      <c r="J38" s="24">
        <v>30372</v>
      </c>
      <c r="K38" s="24">
        <v>57705</v>
      </c>
      <c r="L38" s="24">
        <v>634754</v>
      </c>
      <c r="M38" s="26"/>
      <c r="N38" s="27"/>
      <c r="O38" s="27"/>
      <c r="P38" s="27"/>
    </row>
    <row r="39" spans="1:16" x14ac:dyDescent="0.2">
      <c r="A39" s="22">
        <v>44958</v>
      </c>
      <c r="B39" s="22">
        <v>44958</v>
      </c>
      <c r="C39" s="23" t="s">
        <v>85</v>
      </c>
      <c r="D39" s="23"/>
      <c r="E39" s="23"/>
      <c r="F39" s="23"/>
      <c r="G39" s="23" t="s">
        <v>47</v>
      </c>
      <c r="H39" s="23" t="s">
        <v>86</v>
      </c>
      <c r="I39" s="24">
        <v>474887</v>
      </c>
      <c r="J39" s="24">
        <v>23744</v>
      </c>
      <c r="K39" s="24">
        <v>45114</v>
      </c>
      <c r="L39" s="24">
        <v>496257</v>
      </c>
      <c r="M39" s="26"/>
      <c r="N39" s="27"/>
      <c r="O39" s="27"/>
      <c r="P39" s="27"/>
    </row>
    <row r="40" spans="1:16" ht="15" customHeight="1" x14ac:dyDescent="0.2">
      <c r="A40" s="22">
        <v>44970</v>
      </c>
      <c r="B40" s="22">
        <v>44967</v>
      </c>
      <c r="C40" s="23" t="s">
        <v>87</v>
      </c>
      <c r="D40" s="23"/>
      <c r="E40" s="23"/>
      <c r="F40" s="23"/>
      <c r="G40" s="23" t="s">
        <v>27</v>
      </c>
      <c r="H40" s="23" t="s">
        <v>31</v>
      </c>
      <c r="I40" s="24">
        <v>620029</v>
      </c>
      <c r="J40" s="24">
        <v>7527</v>
      </c>
      <c r="K40" s="24">
        <v>61250</v>
      </c>
      <c r="L40" s="24">
        <v>673752</v>
      </c>
      <c r="M40" s="28">
        <f>SUM(L37:L40)</f>
        <v>2411281</v>
      </c>
      <c r="N40" s="27"/>
      <c r="O40" s="27"/>
      <c r="P40" s="27"/>
    </row>
    <row r="41" spans="1:16" x14ac:dyDescent="0.2">
      <c r="A41" s="22"/>
      <c r="B41" s="44" t="s">
        <v>90</v>
      </c>
      <c r="C41" s="23" t="s">
        <v>91</v>
      </c>
      <c r="D41" s="30"/>
      <c r="E41" s="30"/>
      <c r="F41" s="30"/>
      <c r="G41" s="30"/>
      <c r="H41" s="43" t="s">
        <v>94</v>
      </c>
      <c r="I41" s="30"/>
      <c r="J41" s="30"/>
      <c r="K41" s="30"/>
      <c r="L41" s="42">
        <v>-559083</v>
      </c>
      <c r="M41" s="40"/>
      <c r="N41" s="41"/>
    </row>
    <row r="42" spans="1:16" x14ac:dyDescent="0.2">
      <c r="A42" s="22"/>
      <c r="B42" s="44" t="s">
        <v>92</v>
      </c>
      <c r="C42" s="23" t="s">
        <v>93</v>
      </c>
      <c r="D42" s="30"/>
      <c r="E42" s="30"/>
      <c r="F42" s="30"/>
      <c r="G42" s="30"/>
      <c r="H42" s="43" t="s">
        <v>94</v>
      </c>
      <c r="I42" s="30"/>
      <c r="J42" s="30"/>
      <c r="K42" s="30"/>
      <c r="L42" s="42">
        <v>-559029</v>
      </c>
      <c r="M42" s="40"/>
      <c r="N42" s="41"/>
    </row>
    <row r="43" spans="1:16" x14ac:dyDescent="0.2">
      <c r="A43" s="22"/>
      <c r="B43" s="44" t="s">
        <v>95</v>
      </c>
      <c r="C43" s="23" t="s">
        <v>96</v>
      </c>
      <c r="D43" s="30"/>
      <c r="E43" s="30"/>
      <c r="F43" s="30"/>
      <c r="G43" s="30"/>
      <c r="H43" s="43" t="s">
        <v>97</v>
      </c>
      <c r="I43" s="30"/>
      <c r="J43" s="30"/>
      <c r="K43" s="30"/>
      <c r="L43" s="42">
        <v>-406086</v>
      </c>
      <c r="M43" s="40">
        <v>3248</v>
      </c>
      <c r="N43" s="41"/>
    </row>
    <row r="44" spans="1:16" x14ac:dyDescent="0.2">
      <c r="A44" s="22"/>
      <c r="B44" s="44" t="s">
        <v>98</v>
      </c>
      <c r="C44" s="23" t="s">
        <v>99</v>
      </c>
      <c r="D44" s="30"/>
      <c r="E44" s="30"/>
      <c r="F44" s="30"/>
      <c r="G44" s="30"/>
      <c r="H44" s="43" t="s">
        <v>100</v>
      </c>
      <c r="I44" s="30"/>
      <c r="J44" s="30"/>
      <c r="K44" s="30"/>
      <c r="L44" s="42">
        <v>-439222</v>
      </c>
      <c r="M44" s="40">
        <v>35138</v>
      </c>
      <c r="N44" s="41"/>
    </row>
    <row r="45" spans="1:16" x14ac:dyDescent="0.2">
      <c r="A45" s="22"/>
      <c r="B45" s="44" t="s">
        <v>101</v>
      </c>
      <c r="C45" s="23" t="s">
        <v>102</v>
      </c>
      <c r="D45" s="30"/>
      <c r="E45" s="30"/>
      <c r="F45" s="30"/>
      <c r="G45" s="30"/>
      <c r="H45" s="43" t="s">
        <v>103</v>
      </c>
      <c r="I45" s="30"/>
      <c r="J45" s="30"/>
      <c r="K45" s="30"/>
      <c r="L45" s="42">
        <v>-414761</v>
      </c>
      <c r="M45" s="40">
        <v>7289</v>
      </c>
      <c r="N45" s="41"/>
    </row>
    <row r="46" spans="1:16" x14ac:dyDescent="0.2">
      <c r="A46" s="22"/>
      <c r="B46" s="44" t="s">
        <v>104</v>
      </c>
      <c r="C46" s="23" t="s">
        <v>105</v>
      </c>
      <c r="D46" s="30"/>
      <c r="E46" s="30"/>
      <c r="F46" s="30"/>
      <c r="G46" s="30"/>
      <c r="H46" s="43" t="s">
        <v>106</v>
      </c>
      <c r="I46" s="30"/>
      <c r="J46" s="30"/>
      <c r="K46" s="30"/>
      <c r="L46" s="42">
        <v>-50183</v>
      </c>
      <c r="M46" s="40"/>
      <c r="N46" s="41"/>
    </row>
    <row r="47" spans="1:16" x14ac:dyDescent="0.2">
      <c r="A47" s="22"/>
      <c r="B47" s="44" t="s">
        <v>107</v>
      </c>
      <c r="C47" s="23" t="s">
        <v>108</v>
      </c>
      <c r="D47" s="30"/>
      <c r="E47" s="30"/>
      <c r="F47" s="30"/>
      <c r="G47" s="30"/>
      <c r="H47" s="43" t="s">
        <v>106</v>
      </c>
      <c r="I47" s="30"/>
      <c r="J47" s="30"/>
      <c r="K47" s="30"/>
      <c r="L47" s="42">
        <v>-52440</v>
      </c>
      <c r="M47" s="40"/>
      <c r="N47" s="41"/>
    </row>
    <row r="48" spans="1:16" x14ac:dyDescent="0.2">
      <c r="A48" s="22"/>
      <c r="B48" s="44" t="s">
        <v>107</v>
      </c>
      <c r="C48" s="23" t="s">
        <v>109</v>
      </c>
      <c r="D48" s="30"/>
      <c r="E48" s="30"/>
      <c r="F48" s="30"/>
      <c r="G48" s="30"/>
      <c r="H48" s="43" t="s">
        <v>97</v>
      </c>
      <c r="I48" s="30"/>
      <c r="J48" s="30"/>
      <c r="K48" s="30"/>
      <c r="L48" s="42">
        <v>-563515</v>
      </c>
      <c r="M48" s="40"/>
      <c r="N48" s="41"/>
    </row>
    <row r="49" spans="1:14" x14ac:dyDescent="0.2">
      <c r="A49" s="22"/>
      <c r="B49" s="44" t="s">
        <v>110</v>
      </c>
      <c r="C49" s="23" t="s">
        <v>111</v>
      </c>
      <c r="D49" s="30"/>
      <c r="E49" s="30"/>
      <c r="F49" s="30"/>
      <c r="G49" s="30"/>
      <c r="H49" s="43" t="s">
        <v>100</v>
      </c>
      <c r="I49" s="30"/>
      <c r="J49" s="30"/>
      <c r="K49" s="30"/>
      <c r="L49" s="42">
        <v>-603750</v>
      </c>
      <c r="M49" s="40"/>
      <c r="N49" s="41"/>
    </row>
    <row r="50" spans="1:14" x14ac:dyDescent="0.2">
      <c r="A50" s="22"/>
      <c r="B50" s="44" t="s">
        <v>90</v>
      </c>
      <c r="C50" s="23" t="s">
        <v>112</v>
      </c>
      <c r="D50" s="30"/>
      <c r="E50" s="30"/>
      <c r="F50" s="30"/>
      <c r="G50" s="30"/>
      <c r="H50" s="43" t="s">
        <v>106</v>
      </c>
      <c r="I50" s="30"/>
      <c r="J50" s="30"/>
      <c r="K50" s="30"/>
      <c r="L50" s="42">
        <v>-309390</v>
      </c>
      <c r="M50" s="40"/>
      <c r="N50" s="41"/>
    </row>
    <row r="51" spans="1:14" x14ac:dyDescent="0.2">
      <c r="A51" s="22"/>
      <c r="B51" s="44" t="s">
        <v>113</v>
      </c>
      <c r="C51" s="23" t="s">
        <v>114</v>
      </c>
      <c r="D51" s="30"/>
      <c r="E51" s="30"/>
      <c r="F51" s="30"/>
      <c r="G51" s="30"/>
      <c r="H51" s="43" t="s">
        <v>115</v>
      </c>
      <c r="I51" s="30"/>
      <c r="J51" s="30"/>
      <c r="K51" s="30"/>
      <c r="L51" s="42">
        <v>-294360</v>
      </c>
      <c r="M51" s="40"/>
      <c r="N51" s="41"/>
    </row>
    <row r="52" spans="1:14" x14ac:dyDescent="0.2">
      <c r="A52" s="22"/>
      <c r="B52" s="44" t="s">
        <v>116</v>
      </c>
      <c r="C52" s="23" t="s">
        <v>117</v>
      </c>
      <c r="D52" s="30"/>
      <c r="E52" s="30"/>
      <c r="F52" s="30"/>
      <c r="G52" s="30"/>
      <c r="H52" s="43" t="s">
        <v>115</v>
      </c>
      <c r="I52" s="30"/>
      <c r="J52" s="30"/>
      <c r="K52" s="30"/>
      <c r="L52" s="42">
        <v>-250140</v>
      </c>
      <c r="M52" s="40"/>
      <c r="N52" s="41"/>
    </row>
    <row r="53" spans="1:14" x14ac:dyDescent="0.2">
      <c r="A53" s="22"/>
      <c r="B53" s="44" t="s">
        <v>118</v>
      </c>
      <c r="C53" s="23" t="s">
        <v>119</v>
      </c>
      <c r="D53" s="30"/>
      <c r="E53" s="30"/>
      <c r="F53" s="30"/>
      <c r="G53" s="30"/>
      <c r="H53" s="43" t="s">
        <v>97</v>
      </c>
      <c r="I53" s="30"/>
      <c r="J53" s="30"/>
      <c r="K53" s="30"/>
      <c r="L53" s="42">
        <v>-93109</v>
      </c>
      <c r="M53" s="40"/>
      <c r="N53" s="41"/>
    </row>
    <row r="54" spans="1:14" ht="12" customHeight="1" x14ac:dyDescent="0.2">
      <c r="A54" s="22"/>
      <c r="B54" s="44" t="s">
        <v>120</v>
      </c>
      <c r="C54" s="23" t="s">
        <v>121</v>
      </c>
      <c r="D54" s="30"/>
      <c r="E54" s="30"/>
      <c r="F54" s="30"/>
      <c r="G54" s="30"/>
      <c r="H54" s="43" t="s">
        <v>106</v>
      </c>
      <c r="I54" s="30"/>
      <c r="J54" s="30"/>
      <c r="K54" s="30"/>
      <c r="L54" s="42">
        <v>-678065</v>
      </c>
      <c r="M54" s="40"/>
      <c r="N54" s="41"/>
    </row>
    <row r="55" spans="1:14" x14ac:dyDescent="0.2">
      <c r="A55" s="22"/>
      <c r="B55" s="44" t="s">
        <v>122</v>
      </c>
      <c r="C55" s="23" t="s">
        <v>123</v>
      </c>
      <c r="D55" s="30"/>
      <c r="E55" s="30"/>
      <c r="F55" s="30"/>
      <c r="G55" s="30"/>
      <c r="H55" s="43" t="s">
        <v>97</v>
      </c>
      <c r="I55" s="30"/>
      <c r="J55" s="30"/>
      <c r="K55" s="30"/>
      <c r="L55" s="42">
        <v>-285609</v>
      </c>
      <c r="M55" s="40"/>
      <c r="N55" s="41"/>
    </row>
    <row r="56" spans="1:14" x14ac:dyDescent="0.2">
      <c r="A56" s="22"/>
      <c r="B56" s="44" t="s">
        <v>104</v>
      </c>
      <c r="C56" s="23" t="s">
        <v>124</v>
      </c>
      <c r="D56" s="30"/>
      <c r="E56" s="30"/>
      <c r="F56" s="30"/>
      <c r="G56" s="30"/>
      <c r="H56" s="43" t="s">
        <v>106</v>
      </c>
      <c r="I56" s="30"/>
      <c r="J56" s="30"/>
      <c r="K56" s="30"/>
      <c r="L56" s="42">
        <v>-46000</v>
      </c>
      <c r="M56" s="40"/>
      <c r="N56" s="41"/>
    </row>
    <row r="57" spans="1:14" x14ac:dyDescent="0.2">
      <c r="A57" s="22"/>
      <c r="B57" s="44" t="s">
        <v>125</v>
      </c>
      <c r="C57" s="23" t="s">
        <v>126</v>
      </c>
      <c r="D57" s="30"/>
      <c r="E57" s="30"/>
      <c r="F57" s="30"/>
      <c r="G57" s="30"/>
      <c r="H57" s="43" t="s">
        <v>106</v>
      </c>
      <c r="I57" s="30"/>
      <c r="J57" s="30"/>
      <c r="K57" s="30"/>
      <c r="L57" s="42">
        <v>-299530</v>
      </c>
      <c r="M57" s="40"/>
      <c r="N57" s="41"/>
    </row>
    <row r="58" spans="1:14" x14ac:dyDescent="0.2">
      <c r="A58" s="22"/>
      <c r="B58" s="44" t="s">
        <v>127</v>
      </c>
      <c r="C58" s="23" t="s">
        <v>128</v>
      </c>
      <c r="D58" s="30"/>
      <c r="E58" s="30"/>
      <c r="F58" s="30"/>
      <c r="G58" s="30"/>
      <c r="H58" s="43" t="s">
        <v>115</v>
      </c>
      <c r="I58" s="30"/>
      <c r="J58" s="30"/>
      <c r="K58" s="30"/>
      <c r="L58" s="42">
        <v>-145879</v>
      </c>
      <c r="M58" s="40"/>
      <c r="N58" s="41"/>
    </row>
    <row r="59" spans="1:14" x14ac:dyDescent="0.2">
      <c r="A59" s="29"/>
      <c r="B59" s="44"/>
      <c r="C59" s="23"/>
      <c r="D59" s="30"/>
      <c r="E59" s="30"/>
      <c r="F59" s="30"/>
      <c r="G59" s="30"/>
      <c r="H59" s="30"/>
      <c r="I59" s="52" t="s">
        <v>88</v>
      </c>
      <c r="J59" s="53"/>
      <c r="K59" s="54"/>
      <c r="L59" s="31">
        <f>SUM(L3:L58)</f>
        <v>28791250</v>
      </c>
    </row>
    <row r="61" spans="1:14" s="34" customFormat="1" ht="15.75" customHeight="1" x14ac:dyDescent="0.25">
      <c r="A61" s="33"/>
      <c r="M61" s="35"/>
    </row>
    <row r="62" spans="1:14" s="34" customFormat="1" ht="15.75" customHeight="1" x14ac:dyDescent="0.25">
      <c r="A62" s="33"/>
      <c r="M62" s="35"/>
    </row>
    <row r="63" spans="1:14" s="34" customFormat="1" ht="15.75" customHeight="1" x14ac:dyDescent="0.25">
      <c r="A63" s="33"/>
      <c r="M63" s="35"/>
    </row>
    <row r="64" spans="1:14" s="34" customFormat="1" ht="15.75" customHeight="1" x14ac:dyDescent="0.25">
      <c r="A64" s="33"/>
      <c r="K64" s="35"/>
    </row>
    <row r="65" spans="1:13" s="34" customFormat="1" ht="15.75" customHeight="1" x14ac:dyDescent="0.25">
      <c r="A65" s="33"/>
      <c r="K65" s="35"/>
    </row>
    <row r="66" spans="1:13" s="34" customFormat="1" ht="15.75" customHeight="1" x14ac:dyDescent="0.25">
      <c r="A66" s="33"/>
      <c r="K66" s="35"/>
    </row>
    <row r="67" spans="1:13" s="34" customFormat="1" ht="15.75" customHeight="1" x14ac:dyDescent="0.25">
      <c r="A67" s="33"/>
      <c r="K67" s="35"/>
    </row>
    <row r="68" spans="1:13" s="34" customFormat="1" ht="15.75" customHeight="1" x14ac:dyDescent="0.25">
      <c r="A68" s="33"/>
      <c r="K68" s="35"/>
    </row>
    <row r="69" spans="1:13" s="34" customFormat="1" ht="15.75" customHeight="1" x14ac:dyDescent="0.25">
      <c r="A69" s="33"/>
      <c r="K69" s="35"/>
    </row>
    <row r="70" spans="1:13" s="34" customFormat="1" ht="15.75" customHeight="1" x14ac:dyDescent="0.25">
      <c r="A70" s="33"/>
      <c r="K70" s="35"/>
    </row>
    <row r="71" spans="1:13" s="34" customFormat="1" ht="15.75" customHeight="1" x14ac:dyDescent="0.25">
      <c r="A71" s="33"/>
      <c r="K71" s="35"/>
    </row>
    <row r="72" spans="1:13" s="34" customFormat="1" ht="15.75" customHeight="1" x14ac:dyDescent="0.25">
      <c r="A72" s="33"/>
      <c r="M72" s="35"/>
    </row>
    <row r="73" spans="1:13" s="34" customFormat="1" ht="15.75" customHeight="1" x14ac:dyDescent="0.25">
      <c r="A73" s="33"/>
      <c r="M73" s="35"/>
    </row>
    <row r="74" spans="1:13" s="34" customFormat="1" ht="15.75" customHeight="1" x14ac:dyDescent="0.25">
      <c r="A74" s="33"/>
      <c r="M74" s="35"/>
    </row>
    <row r="75" spans="1:13" s="34" customFormat="1" ht="15.75" customHeight="1" x14ac:dyDescent="0.25">
      <c r="A75" s="33"/>
      <c r="M75" s="35"/>
    </row>
    <row r="76" spans="1:13" s="34" customFormat="1" ht="15.75" customHeight="1" x14ac:dyDescent="0.25">
      <c r="A76" s="33"/>
      <c r="M76" s="35"/>
    </row>
    <row r="77" spans="1:13" s="34" customFormat="1" ht="15.75" customHeight="1" x14ac:dyDescent="0.25">
      <c r="A77" s="33"/>
      <c r="M77" s="35"/>
    </row>
    <row r="78" spans="1:13" s="34" customFormat="1" ht="15.75" customHeight="1" x14ac:dyDescent="0.25">
      <c r="A78" s="33"/>
      <c r="K78" s="35"/>
    </row>
  </sheetData>
  <mergeCells count="2">
    <mergeCell ref="A1:L1"/>
    <mergeCell ref="I59:K59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Q76"/>
  <sheetViews>
    <sheetView tabSelected="1" topLeftCell="E1" zoomScaleNormal="100" workbookViewId="0">
      <selection activeCell="K65" sqref="K65"/>
    </sheetView>
  </sheetViews>
  <sheetFormatPr defaultColWidth="9.140625" defaultRowHeight="12.75" x14ac:dyDescent="0.2"/>
  <cols>
    <col min="1" max="1" width="9.140625" style="18"/>
    <col min="2" max="2" width="14.28515625" style="32" customWidth="1"/>
    <col min="3" max="3" width="13.5703125" style="32" customWidth="1"/>
    <col min="4" max="4" width="17.140625" style="18" customWidth="1"/>
    <col min="5" max="7" width="15" style="18" customWidth="1"/>
    <col min="8" max="8" width="14.85546875" style="18" customWidth="1"/>
    <col min="9" max="9" width="30" style="18" customWidth="1"/>
    <col min="10" max="13" width="17.140625" style="25" customWidth="1"/>
    <col min="14" max="14" width="10.85546875" style="18" bestFit="1" customWidth="1"/>
    <col min="15" max="16384" width="9.140625" style="18"/>
  </cols>
  <sheetData>
    <row r="1" spans="1:14" ht="15" customHeight="1" x14ac:dyDescent="0.2">
      <c r="A1" s="19" t="s">
        <v>129</v>
      </c>
      <c r="B1" s="19" t="s">
        <v>28</v>
      </c>
      <c r="C1" s="19" t="s">
        <v>2</v>
      </c>
      <c r="D1" s="20" t="s">
        <v>33</v>
      </c>
      <c r="E1" s="20" t="s">
        <v>0</v>
      </c>
      <c r="F1" s="20" t="s">
        <v>42</v>
      </c>
      <c r="G1" s="20" t="s">
        <v>52</v>
      </c>
      <c r="H1" s="20" t="s">
        <v>20</v>
      </c>
      <c r="I1" s="20" t="s">
        <v>7</v>
      </c>
      <c r="J1" s="21" t="s">
        <v>17</v>
      </c>
      <c r="K1" s="21" t="s">
        <v>8</v>
      </c>
      <c r="L1" s="21" t="s">
        <v>18</v>
      </c>
      <c r="M1" s="21" t="s">
        <v>40</v>
      </c>
    </row>
    <row r="2" spans="1:14" hidden="1" x14ac:dyDescent="0.2">
      <c r="A2" s="18">
        <v>2022</v>
      </c>
      <c r="B2" s="22">
        <v>44734</v>
      </c>
      <c r="C2" s="22">
        <v>44734</v>
      </c>
      <c r="D2" s="23" t="s">
        <v>36</v>
      </c>
      <c r="E2" s="23"/>
      <c r="F2" s="23"/>
      <c r="G2" s="23"/>
      <c r="H2" s="23" t="s">
        <v>50</v>
      </c>
      <c r="I2" s="55" t="s">
        <v>12</v>
      </c>
      <c r="J2" s="24">
        <v>1948396</v>
      </c>
      <c r="K2" s="24">
        <v>97420</v>
      </c>
      <c r="L2" s="24">
        <v>148078</v>
      </c>
      <c r="M2" s="24">
        <v>1999054</v>
      </c>
    </row>
    <row r="3" spans="1:14" hidden="1" x14ac:dyDescent="0.2">
      <c r="A3" s="18">
        <v>2022</v>
      </c>
      <c r="B3" s="22">
        <v>44734</v>
      </c>
      <c r="C3" s="22">
        <v>44734</v>
      </c>
      <c r="D3" s="23" t="s">
        <v>29</v>
      </c>
      <c r="E3" s="23"/>
      <c r="F3" s="23"/>
      <c r="G3" s="23"/>
      <c r="H3" s="23" t="s">
        <v>9</v>
      </c>
      <c r="I3" s="55" t="s">
        <v>24</v>
      </c>
      <c r="J3" s="24">
        <v>1948396</v>
      </c>
      <c r="K3" s="24">
        <v>97420</v>
      </c>
      <c r="L3" s="24">
        <v>148078</v>
      </c>
      <c r="M3" s="24">
        <v>1999054</v>
      </c>
    </row>
    <row r="4" spans="1:14" hidden="1" x14ac:dyDescent="0.2">
      <c r="A4" s="18">
        <v>2022</v>
      </c>
      <c r="B4" s="22">
        <v>44734</v>
      </c>
      <c r="C4" s="22">
        <v>44734</v>
      </c>
      <c r="D4" s="23" t="s">
        <v>57</v>
      </c>
      <c r="E4" s="23"/>
      <c r="F4" s="23"/>
      <c r="G4" s="23"/>
      <c r="H4" s="23" t="s">
        <v>27</v>
      </c>
      <c r="I4" s="55" t="s">
        <v>60</v>
      </c>
      <c r="J4" s="24">
        <v>1948396</v>
      </c>
      <c r="K4" s="24">
        <v>97420</v>
      </c>
      <c r="L4" s="24">
        <v>148078</v>
      </c>
      <c r="M4" s="24">
        <v>1999054</v>
      </c>
    </row>
    <row r="5" spans="1:14" hidden="1" x14ac:dyDescent="0.2">
      <c r="A5" s="18">
        <v>2022</v>
      </c>
      <c r="B5" s="22">
        <v>44734</v>
      </c>
      <c r="C5" s="22">
        <v>44734</v>
      </c>
      <c r="D5" s="23" t="s">
        <v>58</v>
      </c>
      <c r="E5" s="23"/>
      <c r="F5" s="23"/>
      <c r="G5" s="23"/>
      <c r="H5" s="23" t="s">
        <v>47</v>
      </c>
      <c r="I5" s="55" t="s">
        <v>6</v>
      </c>
      <c r="J5" s="24">
        <v>1948396</v>
      </c>
      <c r="K5" s="24">
        <v>97420</v>
      </c>
      <c r="L5" s="24">
        <v>148078</v>
      </c>
      <c r="M5" s="24">
        <v>1999054</v>
      </c>
    </row>
    <row r="6" spans="1:14" hidden="1" x14ac:dyDescent="0.2">
      <c r="A6" s="18">
        <v>2022</v>
      </c>
      <c r="B6" s="22">
        <v>44734</v>
      </c>
      <c r="C6" s="22">
        <v>44734</v>
      </c>
      <c r="D6" s="23" t="s">
        <v>44</v>
      </c>
      <c r="E6" s="23"/>
      <c r="F6" s="23"/>
      <c r="G6" s="23"/>
      <c r="H6" s="23" t="s">
        <v>26</v>
      </c>
      <c r="I6" s="55" t="s">
        <v>4</v>
      </c>
      <c r="J6" s="24">
        <v>1948396</v>
      </c>
      <c r="K6" s="24">
        <v>97420</v>
      </c>
      <c r="L6" s="24">
        <v>148078</v>
      </c>
      <c r="M6" s="24">
        <v>1999054</v>
      </c>
    </row>
    <row r="7" spans="1:14" hidden="1" x14ac:dyDescent="0.2">
      <c r="A7" s="18">
        <v>2022</v>
      </c>
      <c r="B7" s="22">
        <v>44734</v>
      </c>
      <c r="C7" s="22">
        <v>44734</v>
      </c>
      <c r="D7" s="23" t="s">
        <v>51</v>
      </c>
      <c r="E7" s="23"/>
      <c r="F7" s="23"/>
      <c r="G7" s="23"/>
      <c r="H7" s="23" t="s">
        <v>43</v>
      </c>
      <c r="I7" s="55" t="s">
        <v>34</v>
      </c>
      <c r="J7" s="24">
        <v>1948396</v>
      </c>
      <c r="K7" s="24">
        <v>97420</v>
      </c>
      <c r="L7" s="24">
        <v>148078</v>
      </c>
      <c r="M7" s="24">
        <v>1999054</v>
      </c>
    </row>
    <row r="8" spans="1:14" hidden="1" x14ac:dyDescent="0.2">
      <c r="A8" s="18">
        <v>2022</v>
      </c>
      <c r="B8" s="22">
        <v>44742</v>
      </c>
      <c r="C8" s="22">
        <v>44742</v>
      </c>
      <c r="D8" s="23" t="s">
        <v>37</v>
      </c>
      <c r="E8" s="23"/>
      <c r="F8" s="23"/>
      <c r="G8" s="23"/>
      <c r="H8" s="23" t="s">
        <v>27</v>
      </c>
      <c r="I8" s="55" t="s">
        <v>60</v>
      </c>
      <c r="J8" s="24">
        <v>326070</v>
      </c>
      <c r="K8" s="24">
        <v>16304</v>
      </c>
      <c r="L8" s="24">
        <v>24781</v>
      </c>
      <c r="M8" s="24">
        <v>334547</v>
      </c>
      <c r="N8" s="25">
        <f>SUM(M2:M8)</f>
        <v>12328871</v>
      </c>
    </row>
    <row r="9" spans="1:14" hidden="1" x14ac:dyDescent="0.2">
      <c r="A9" s="18">
        <v>2022</v>
      </c>
      <c r="B9" s="22">
        <v>44744</v>
      </c>
      <c r="C9" s="22">
        <v>44744</v>
      </c>
      <c r="D9" s="23" t="s">
        <v>15</v>
      </c>
      <c r="E9" s="23"/>
      <c r="F9" s="23"/>
      <c r="G9" s="23"/>
      <c r="H9" s="23" t="s">
        <v>26</v>
      </c>
      <c r="I9" s="55" t="s">
        <v>4</v>
      </c>
      <c r="J9" s="24">
        <v>471174</v>
      </c>
      <c r="K9" s="24">
        <v>23559</v>
      </c>
      <c r="L9" s="24">
        <v>0</v>
      </c>
      <c r="M9" s="24">
        <v>447615</v>
      </c>
    </row>
    <row r="10" spans="1:14" hidden="1" x14ac:dyDescent="0.2">
      <c r="A10" s="18">
        <v>2022</v>
      </c>
      <c r="B10" s="22">
        <v>44748</v>
      </c>
      <c r="C10" s="22">
        <v>44748</v>
      </c>
      <c r="D10" s="23" t="s">
        <v>48</v>
      </c>
      <c r="E10" s="23"/>
      <c r="F10" s="23"/>
      <c r="G10" s="23"/>
      <c r="H10" s="23" t="s">
        <v>45</v>
      </c>
      <c r="I10" s="55" t="s">
        <v>54</v>
      </c>
      <c r="J10" s="24">
        <v>1906612</v>
      </c>
      <c r="K10" s="24">
        <v>95331</v>
      </c>
      <c r="L10" s="24">
        <v>0</v>
      </c>
      <c r="M10" s="24">
        <v>1811281</v>
      </c>
    </row>
    <row r="11" spans="1:14" hidden="1" x14ac:dyDescent="0.2">
      <c r="A11" s="18">
        <v>2022</v>
      </c>
      <c r="B11" s="22">
        <v>44750</v>
      </c>
      <c r="C11" s="22">
        <v>44750</v>
      </c>
      <c r="D11" s="23" t="s">
        <v>21</v>
      </c>
      <c r="E11" s="23"/>
      <c r="F11" s="23"/>
      <c r="G11" s="23"/>
      <c r="H11" s="23" t="s">
        <v>9</v>
      </c>
      <c r="I11" s="55" t="s">
        <v>24</v>
      </c>
      <c r="J11" s="24">
        <v>737956</v>
      </c>
      <c r="K11" s="24">
        <v>36898</v>
      </c>
      <c r="L11" s="24">
        <v>56085</v>
      </c>
      <c r="M11" s="24">
        <v>757143</v>
      </c>
    </row>
    <row r="12" spans="1:14" hidden="1" x14ac:dyDescent="0.2">
      <c r="A12" s="18">
        <v>2022</v>
      </c>
      <c r="B12" s="22">
        <v>44750</v>
      </c>
      <c r="C12" s="22">
        <v>44750</v>
      </c>
      <c r="D12" s="23" t="s">
        <v>32</v>
      </c>
      <c r="E12" s="23"/>
      <c r="F12" s="23"/>
      <c r="G12" s="23"/>
      <c r="H12" s="23" t="s">
        <v>27</v>
      </c>
      <c r="I12" s="55" t="s">
        <v>60</v>
      </c>
      <c r="J12" s="24">
        <v>523724</v>
      </c>
      <c r="K12" s="24">
        <v>26186</v>
      </c>
      <c r="L12" s="24">
        <v>39803</v>
      </c>
      <c r="M12" s="24">
        <v>537341</v>
      </c>
    </row>
    <row r="13" spans="1:14" hidden="1" x14ac:dyDescent="0.2">
      <c r="A13" s="18">
        <v>2022</v>
      </c>
      <c r="B13" s="22">
        <v>44754</v>
      </c>
      <c r="C13" s="22">
        <v>44754</v>
      </c>
      <c r="D13" s="23" t="s">
        <v>38</v>
      </c>
      <c r="E13" s="23"/>
      <c r="F13" s="23"/>
      <c r="G13" s="23"/>
      <c r="H13" s="23" t="s">
        <v>47</v>
      </c>
      <c r="I13" s="55" t="s">
        <v>6</v>
      </c>
      <c r="J13" s="24">
        <v>230000</v>
      </c>
      <c r="K13" s="24">
        <v>11500</v>
      </c>
      <c r="L13" s="24">
        <v>0</v>
      </c>
      <c r="M13" s="24">
        <v>218500</v>
      </c>
    </row>
    <row r="14" spans="1:14" hidden="1" x14ac:dyDescent="0.2">
      <c r="A14" s="18">
        <v>2022</v>
      </c>
      <c r="B14" s="22">
        <v>44761</v>
      </c>
      <c r="C14" s="22">
        <v>44761</v>
      </c>
      <c r="D14" s="23" t="s">
        <v>59</v>
      </c>
      <c r="E14" s="23"/>
      <c r="F14" s="23"/>
      <c r="G14" s="23"/>
      <c r="H14" s="23" t="s">
        <v>27</v>
      </c>
      <c r="I14" s="55" t="s">
        <v>60</v>
      </c>
      <c r="J14" s="24">
        <v>523847</v>
      </c>
      <c r="K14" s="24">
        <v>26193</v>
      </c>
      <c r="L14" s="24">
        <v>0</v>
      </c>
      <c r="M14" s="24">
        <v>497654</v>
      </c>
    </row>
    <row r="15" spans="1:14" hidden="1" x14ac:dyDescent="0.2">
      <c r="A15" s="18">
        <v>2022</v>
      </c>
      <c r="B15" s="22">
        <v>44767</v>
      </c>
      <c r="C15" s="22">
        <v>44767</v>
      </c>
      <c r="D15" s="23" t="s">
        <v>41</v>
      </c>
      <c r="E15" s="23"/>
      <c r="F15" s="23"/>
      <c r="G15" s="23"/>
      <c r="H15" s="23" t="s">
        <v>26</v>
      </c>
      <c r="I15" s="55" t="s">
        <v>4</v>
      </c>
      <c r="J15" s="24">
        <v>934013</v>
      </c>
      <c r="K15" s="24">
        <v>46701</v>
      </c>
      <c r="L15" s="24">
        <v>0</v>
      </c>
      <c r="M15" s="24">
        <v>887312</v>
      </c>
    </row>
    <row r="16" spans="1:14" hidden="1" x14ac:dyDescent="0.2">
      <c r="A16" s="18">
        <v>2022</v>
      </c>
      <c r="B16" s="22">
        <v>44770</v>
      </c>
      <c r="C16" s="22">
        <v>44770</v>
      </c>
      <c r="D16" s="23" t="s">
        <v>35</v>
      </c>
      <c r="E16" s="23"/>
      <c r="F16" s="23"/>
      <c r="G16" s="23"/>
      <c r="H16" s="23" t="s">
        <v>27</v>
      </c>
      <c r="I16" s="55" t="s">
        <v>60</v>
      </c>
      <c r="J16" s="24">
        <v>367155</v>
      </c>
      <c r="K16" s="24">
        <v>18358</v>
      </c>
      <c r="L16" s="24">
        <v>0</v>
      </c>
      <c r="M16" s="24">
        <v>348797</v>
      </c>
      <c r="N16" s="25">
        <f>SUM(M9:M16)</f>
        <v>5505643</v>
      </c>
    </row>
    <row r="17" spans="1:14" hidden="1" x14ac:dyDescent="0.2">
      <c r="A17" s="18">
        <v>2022</v>
      </c>
      <c r="B17" s="22">
        <v>44781</v>
      </c>
      <c r="C17" s="22">
        <v>44781</v>
      </c>
      <c r="D17" s="23" t="s">
        <v>13</v>
      </c>
      <c r="E17" s="23"/>
      <c r="F17" s="23"/>
      <c r="G17" s="23"/>
      <c r="H17" s="23" t="s">
        <v>45</v>
      </c>
      <c r="I17" s="55" t="s">
        <v>54</v>
      </c>
      <c r="J17" s="24">
        <v>1143740</v>
      </c>
      <c r="K17" s="24">
        <v>57188</v>
      </c>
      <c r="L17" s="24">
        <v>0</v>
      </c>
      <c r="M17" s="24">
        <v>1086552</v>
      </c>
    </row>
    <row r="18" spans="1:14" hidden="1" x14ac:dyDescent="0.2">
      <c r="A18" s="18">
        <v>2022</v>
      </c>
      <c r="B18" s="22">
        <v>44795</v>
      </c>
      <c r="C18" s="22">
        <v>44795</v>
      </c>
      <c r="D18" s="23" t="s">
        <v>11</v>
      </c>
      <c r="E18" s="23"/>
      <c r="F18" s="23"/>
      <c r="G18" s="23"/>
      <c r="H18" s="23" t="s">
        <v>27</v>
      </c>
      <c r="I18" s="55" t="s">
        <v>60</v>
      </c>
      <c r="J18" s="24">
        <v>541683</v>
      </c>
      <c r="K18" s="24">
        <v>27084</v>
      </c>
      <c r="L18" s="24">
        <v>0</v>
      </c>
      <c r="M18" s="24">
        <v>514599</v>
      </c>
    </row>
    <row r="19" spans="1:14" hidden="1" x14ac:dyDescent="0.2">
      <c r="A19" s="18">
        <v>2022</v>
      </c>
      <c r="B19" s="22">
        <v>44795</v>
      </c>
      <c r="C19" s="22">
        <v>44795</v>
      </c>
      <c r="D19" s="23" t="s">
        <v>55</v>
      </c>
      <c r="E19" s="23"/>
      <c r="F19" s="23"/>
      <c r="G19" s="23"/>
      <c r="H19" s="23" t="s">
        <v>47</v>
      </c>
      <c r="I19" s="55" t="s">
        <v>6</v>
      </c>
      <c r="J19" s="24">
        <v>977081</v>
      </c>
      <c r="K19" s="24">
        <v>48854</v>
      </c>
      <c r="L19" s="24">
        <v>0</v>
      </c>
      <c r="M19" s="24">
        <v>928227</v>
      </c>
    </row>
    <row r="20" spans="1:14" hidden="1" x14ac:dyDescent="0.2">
      <c r="A20" s="18">
        <v>2022</v>
      </c>
      <c r="B20" s="22">
        <v>44796</v>
      </c>
      <c r="C20" s="22">
        <v>44796</v>
      </c>
      <c r="D20" s="23" t="s">
        <v>39</v>
      </c>
      <c r="E20" s="23"/>
      <c r="F20" s="23"/>
      <c r="G20" s="23"/>
      <c r="H20" s="23" t="s">
        <v>50</v>
      </c>
      <c r="I20" s="55" t="s">
        <v>12</v>
      </c>
      <c r="J20" s="24">
        <v>623477</v>
      </c>
      <c r="K20" s="24">
        <v>31174</v>
      </c>
      <c r="L20" s="24">
        <v>0</v>
      </c>
      <c r="M20" s="24">
        <v>592303</v>
      </c>
    </row>
    <row r="21" spans="1:14" hidden="1" x14ac:dyDescent="0.2">
      <c r="A21" s="18">
        <v>2022</v>
      </c>
      <c r="B21" s="22">
        <v>44799</v>
      </c>
      <c r="C21" s="22">
        <v>44799</v>
      </c>
      <c r="D21" s="23" t="s">
        <v>3</v>
      </c>
      <c r="E21" s="23"/>
      <c r="F21" s="23"/>
      <c r="G21" s="23"/>
      <c r="H21" s="23" t="s">
        <v>26</v>
      </c>
      <c r="I21" s="55" t="s">
        <v>4</v>
      </c>
      <c r="J21" s="24">
        <v>783467</v>
      </c>
      <c r="K21" s="24">
        <v>39174</v>
      </c>
      <c r="L21" s="24">
        <v>0</v>
      </c>
      <c r="M21" s="24">
        <v>744293</v>
      </c>
      <c r="N21" s="25">
        <f>SUM(M17:M21)</f>
        <v>3865974</v>
      </c>
    </row>
    <row r="22" spans="1:14" hidden="1" x14ac:dyDescent="0.2">
      <c r="A22" s="18">
        <v>2022</v>
      </c>
      <c r="B22" s="22">
        <v>44817</v>
      </c>
      <c r="C22" s="22">
        <v>44817</v>
      </c>
      <c r="D22" s="23" t="s">
        <v>19</v>
      </c>
      <c r="E22" s="23"/>
      <c r="F22" s="23"/>
      <c r="G22" s="23"/>
      <c r="H22" s="23" t="s">
        <v>27</v>
      </c>
      <c r="I22" s="55" t="s">
        <v>31</v>
      </c>
      <c r="J22" s="24">
        <v>684413</v>
      </c>
      <c r="K22" s="24">
        <v>34221</v>
      </c>
      <c r="L22" s="24">
        <v>0</v>
      </c>
      <c r="M22" s="24">
        <v>650192</v>
      </c>
    </row>
    <row r="23" spans="1:14" hidden="1" x14ac:dyDescent="0.2">
      <c r="A23" s="18">
        <v>2022</v>
      </c>
      <c r="B23" s="22">
        <v>44821</v>
      </c>
      <c r="C23" s="22">
        <v>44821</v>
      </c>
      <c r="D23" s="23" t="s">
        <v>1</v>
      </c>
      <c r="E23" s="23"/>
      <c r="F23" s="23"/>
      <c r="G23" s="23"/>
      <c r="H23" s="23" t="s">
        <v>26</v>
      </c>
      <c r="I23" s="55" t="s">
        <v>4</v>
      </c>
      <c r="J23" s="24">
        <v>584084</v>
      </c>
      <c r="K23" s="24">
        <v>29205</v>
      </c>
      <c r="L23" s="24">
        <v>0</v>
      </c>
      <c r="M23" s="24">
        <v>554879</v>
      </c>
    </row>
    <row r="24" spans="1:14" hidden="1" x14ac:dyDescent="0.2">
      <c r="A24" s="18">
        <v>2022</v>
      </c>
      <c r="B24" s="22">
        <v>44826</v>
      </c>
      <c r="C24" s="22">
        <v>44826</v>
      </c>
      <c r="D24" s="23" t="s">
        <v>5</v>
      </c>
      <c r="E24" s="23"/>
      <c r="F24" s="23"/>
      <c r="G24" s="23"/>
      <c r="H24" s="23" t="s">
        <v>9</v>
      </c>
      <c r="I24" s="55" t="s">
        <v>24</v>
      </c>
      <c r="J24" s="24">
        <v>943007</v>
      </c>
      <c r="K24" s="24">
        <v>47151</v>
      </c>
      <c r="L24" s="24">
        <v>0</v>
      </c>
      <c r="M24" s="24">
        <v>895856</v>
      </c>
      <c r="N24" s="25">
        <f>SUM(M22:M24)</f>
        <v>2100927</v>
      </c>
    </row>
    <row r="25" spans="1:14" hidden="1" x14ac:dyDescent="0.2">
      <c r="A25" s="18">
        <v>2022</v>
      </c>
      <c r="B25" s="22">
        <v>44839</v>
      </c>
      <c r="C25" s="22">
        <v>44839</v>
      </c>
      <c r="D25" s="23" t="s">
        <v>56</v>
      </c>
      <c r="E25" s="23"/>
      <c r="F25" s="23"/>
      <c r="G25" s="23"/>
      <c r="H25" s="23" t="s">
        <v>27</v>
      </c>
      <c r="I25" s="55" t="s">
        <v>31</v>
      </c>
      <c r="J25" s="24">
        <v>1125610</v>
      </c>
      <c r="K25" s="24">
        <v>56281</v>
      </c>
      <c r="L25" s="24">
        <v>0</v>
      </c>
      <c r="M25" s="24">
        <v>1069329</v>
      </c>
    </row>
    <row r="26" spans="1:14" s="39" customFormat="1" hidden="1" x14ac:dyDescent="0.2">
      <c r="A26" s="18">
        <v>2022</v>
      </c>
      <c r="B26" s="36">
        <v>44858</v>
      </c>
      <c r="C26" s="36">
        <v>44858</v>
      </c>
      <c r="D26" s="37" t="s">
        <v>16</v>
      </c>
      <c r="E26" s="37"/>
      <c r="F26" s="37"/>
      <c r="G26" s="37"/>
      <c r="H26" s="37" t="s">
        <v>47</v>
      </c>
      <c r="I26" s="55" t="s">
        <v>6</v>
      </c>
      <c r="J26" s="38">
        <v>812302</v>
      </c>
      <c r="K26" s="38">
        <v>40616</v>
      </c>
      <c r="L26" s="38">
        <v>61735</v>
      </c>
      <c r="M26" s="38">
        <v>833421</v>
      </c>
    </row>
    <row r="27" spans="1:14" hidden="1" x14ac:dyDescent="0.2">
      <c r="A27" s="18">
        <v>2022</v>
      </c>
      <c r="B27" s="22">
        <v>44860</v>
      </c>
      <c r="C27" s="22">
        <v>44860</v>
      </c>
      <c r="D27" s="23" t="s">
        <v>46</v>
      </c>
      <c r="E27" s="23"/>
      <c r="F27" s="23"/>
      <c r="G27" s="23"/>
      <c r="H27" s="23" t="s">
        <v>27</v>
      </c>
      <c r="I27" s="55" t="s">
        <v>31</v>
      </c>
      <c r="J27" s="24">
        <v>1596927</v>
      </c>
      <c r="K27" s="24">
        <v>79846</v>
      </c>
      <c r="L27" s="24">
        <v>121366</v>
      </c>
      <c r="M27" s="24">
        <v>1638447</v>
      </c>
    </row>
    <row r="28" spans="1:14" hidden="1" x14ac:dyDescent="0.2">
      <c r="A28" s="18">
        <v>2022</v>
      </c>
      <c r="B28" s="22">
        <v>44860</v>
      </c>
      <c r="C28" s="22">
        <v>44860</v>
      </c>
      <c r="D28" s="23" t="s">
        <v>49</v>
      </c>
      <c r="E28" s="23"/>
      <c r="F28" s="23"/>
      <c r="G28" s="23"/>
      <c r="H28" s="23" t="s">
        <v>26</v>
      </c>
      <c r="I28" s="55" t="s">
        <v>53</v>
      </c>
      <c r="J28" s="24">
        <v>934013</v>
      </c>
      <c r="K28" s="24">
        <v>46701</v>
      </c>
      <c r="L28" s="24">
        <v>70985</v>
      </c>
      <c r="M28" s="24">
        <v>958297</v>
      </c>
      <c r="N28" s="25">
        <f>SUM(M25:M28)</f>
        <v>4499494</v>
      </c>
    </row>
    <row r="29" spans="1:14" hidden="1" x14ac:dyDescent="0.2">
      <c r="A29" s="18">
        <v>2022</v>
      </c>
      <c r="B29" s="22">
        <v>44870</v>
      </c>
      <c r="C29" s="22">
        <v>44870</v>
      </c>
      <c r="D29" s="23" t="s">
        <v>22</v>
      </c>
      <c r="E29" s="23"/>
      <c r="F29" s="23"/>
      <c r="G29" s="23"/>
      <c r="H29" s="23" t="s">
        <v>27</v>
      </c>
      <c r="I29" s="55" t="s">
        <v>31</v>
      </c>
      <c r="J29" s="24">
        <v>441319</v>
      </c>
      <c r="K29" s="24">
        <v>22066</v>
      </c>
      <c r="L29" s="24">
        <v>0</v>
      </c>
      <c r="M29" s="24">
        <v>419253</v>
      </c>
    </row>
    <row r="30" spans="1:14" hidden="1" x14ac:dyDescent="0.2">
      <c r="A30" s="18">
        <v>2022</v>
      </c>
      <c r="B30" s="22">
        <v>44881</v>
      </c>
      <c r="C30" s="22">
        <v>44881</v>
      </c>
      <c r="D30" s="23" t="s">
        <v>14</v>
      </c>
      <c r="E30" s="23"/>
      <c r="F30" s="23"/>
      <c r="G30" s="23"/>
      <c r="H30" s="23" t="s">
        <v>27</v>
      </c>
      <c r="I30" s="55" t="s">
        <v>31</v>
      </c>
      <c r="J30" s="24">
        <v>802808</v>
      </c>
      <c r="K30" s="24">
        <v>40140</v>
      </c>
      <c r="L30" s="24">
        <v>61013</v>
      </c>
      <c r="M30" s="24">
        <v>823681</v>
      </c>
    </row>
    <row r="31" spans="1:14" hidden="1" x14ac:dyDescent="0.2">
      <c r="A31" s="18">
        <v>2022</v>
      </c>
      <c r="B31" s="22">
        <v>44893</v>
      </c>
      <c r="C31" s="22">
        <v>44893</v>
      </c>
      <c r="D31" s="23" t="s">
        <v>23</v>
      </c>
      <c r="E31" s="23"/>
      <c r="F31" s="23"/>
      <c r="G31" s="23"/>
      <c r="H31" s="23" t="s">
        <v>50</v>
      </c>
      <c r="I31" s="55" t="s">
        <v>12</v>
      </c>
      <c r="J31" s="24">
        <v>508839</v>
      </c>
      <c r="K31" s="24">
        <v>25442</v>
      </c>
      <c r="L31" s="24">
        <v>38672</v>
      </c>
      <c r="M31" s="24">
        <v>522069</v>
      </c>
      <c r="N31" s="25">
        <f>SUM(M29:M31)</f>
        <v>1765003</v>
      </c>
    </row>
    <row r="32" spans="1:14" hidden="1" x14ac:dyDescent="0.2">
      <c r="A32" s="18">
        <v>2022</v>
      </c>
      <c r="B32" s="22">
        <v>44900</v>
      </c>
      <c r="C32" s="22">
        <v>44900</v>
      </c>
      <c r="D32" s="23" t="s">
        <v>30</v>
      </c>
      <c r="E32" s="23"/>
      <c r="F32" s="23"/>
      <c r="G32" s="23"/>
      <c r="H32" s="23" t="s">
        <v>47</v>
      </c>
      <c r="I32" s="55" t="s">
        <v>6</v>
      </c>
      <c r="J32" s="24">
        <v>464193</v>
      </c>
      <c r="K32" s="24">
        <v>23209</v>
      </c>
      <c r="L32" s="24">
        <v>35279</v>
      </c>
      <c r="M32" s="24">
        <v>476263</v>
      </c>
    </row>
    <row r="33" spans="1:17" hidden="1" x14ac:dyDescent="0.2">
      <c r="A33" s="18">
        <v>2022</v>
      </c>
      <c r="B33" s="22">
        <v>44919</v>
      </c>
      <c r="C33" s="22">
        <v>44917</v>
      </c>
      <c r="D33" s="23" t="s">
        <v>25</v>
      </c>
      <c r="E33" s="23"/>
      <c r="F33" s="23"/>
      <c r="G33" s="23"/>
      <c r="H33" s="23" t="s">
        <v>47</v>
      </c>
      <c r="I33" s="55" t="s">
        <v>6</v>
      </c>
      <c r="J33" s="24">
        <v>517701</v>
      </c>
      <c r="K33" s="24">
        <v>25885</v>
      </c>
      <c r="L33" s="24">
        <v>39345</v>
      </c>
      <c r="M33" s="24">
        <v>531161</v>
      </c>
    </row>
    <row r="34" spans="1:17" hidden="1" x14ac:dyDescent="0.2">
      <c r="A34" s="18">
        <v>2022</v>
      </c>
      <c r="B34" s="22">
        <v>44917</v>
      </c>
      <c r="C34" s="22">
        <v>44917</v>
      </c>
      <c r="D34" s="23" t="s">
        <v>10</v>
      </c>
      <c r="E34" s="23"/>
      <c r="F34" s="23"/>
      <c r="G34" s="23"/>
      <c r="H34" s="23" t="s">
        <v>26</v>
      </c>
      <c r="I34" s="55" t="s">
        <v>53</v>
      </c>
      <c r="J34" s="24">
        <v>730955</v>
      </c>
      <c r="K34" s="24">
        <v>36548</v>
      </c>
      <c r="L34" s="24">
        <v>55553</v>
      </c>
      <c r="M34" s="24">
        <v>749960</v>
      </c>
      <c r="N34" s="25">
        <f>SUM(M32:M34)</f>
        <v>1757384</v>
      </c>
    </row>
    <row r="35" spans="1:17" x14ac:dyDescent="0.2">
      <c r="A35" s="18">
        <v>2023</v>
      </c>
      <c r="B35" s="22">
        <v>44931</v>
      </c>
      <c r="C35" s="22">
        <v>44931</v>
      </c>
      <c r="D35" s="23" t="s">
        <v>81</v>
      </c>
      <c r="E35" s="23"/>
      <c r="F35" s="23"/>
      <c r="G35" s="23"/>
      <c r="H35" s="23" t="s">
        <v>27</v>
      </c>
      <c r="I35" s="23" t="s">
        <v>31</v>
      </c>
      <c r="J35" s="24">
        <v>580692</v>
      </c>
      <c r="K35" s="24">
        <v>29034</v>
      </c>
      <c r="L35" s="24">
        <v>55166</v>
      </c>
      <c r="M35" s="24">
        <v>606824</v>
      </c>
      <c r="N35" s="26"/>
      <c r="O35" s="27"/>
      <c r="P35" s="27"/>
      <c r="Q35" s="27"/>
    </row>
    <row r="36" spans="1:17" x14ac:dyDescent="0.2">
      <c r="A36" s="18">
        <v>2023</v>
      </c>
      <c r="B36" s="22">
        <v>44958</v>
      </c>
      <c r="C36" s="22">
        <v>44958</v>
      </c>
      <c r="D36" s="23" t="s">
        <v>82</v>
      </c>
      <c r="E36" s="23"/>
      <c r="F36" s="23"/>
      <c r="G36" s="23"/>
      <c r="H36" s="23" t="s">
        <v>26</v>
      </c>
      <c r="I36" s="23" t="s">
        <v>53</v>
      </c>
      <c r="J36" s="24">
        <v>580400</v>
      </c>
      <c r="K36" s="24">
        <v>29020</v>
      </c>
      <c r="L36" s="24">
        <v>55138</v>
      </c>
      <c r="M36" s="24">
        <v>606518</v>
      </c>
      <c r="N36" s="26"/>
      <c r="O36" s="27"/>
      <c r="P36" s="27"/>
      <c r="Q36" s="27"/>
    </row>
    <row r="37" spans="1:17" x14ac:dyDescent="0.2">
      <c r="A37" s="18">
        <v>2023</v>
      </c>
      <c r="B37" s="22">
        <v>44958</v>
      </c>
      <c r="C37" s="22">
        <v>44958</v>
      </c>
      <c r="D37" s="23" t="s">
        <v>83</v>
      </c>
      <c r="E37" s="23"/>
      <c r="F37" s="23"/>
      <c r="G37" s="23"/>
      <c r="H37" s="23" t="s">
        <v>50</v>
      </c>
      <c r="I37" s="23" t="s">
        <v>84</v>
      </c>
      <c r="J37" s="24">
        <v>607421</v>
      </c>
      <c r="K37" s="24">
        <v>30372</v>
      </c>
      <c r="L37" s="24">
        <v>57705</v>
      </c>
      <c r="M37" s="24">
        <v>634754</v>
      </c>
      <c r="N37" s="26"/>
      <c r="O37" s="27"/>
      <c r="P37" s="27"/>
      <c r="Q37" s="27"/>
    </row>
    <row r="38" spans="1:17" x14ac:dyDescent="0.2">
      <c r="A38" s="18">
        <v>2023</v>
      </c>
      <c r="B38" s="22">
        <v>44958</v>
      </c>
      <c r="C38" s="22">
        <v>44958</v>
      </c>
      <c r="D38" s="23" t="s">
        <v>85</v>
      </c>
      <c r="E38" s="23"/>
      <c r="F38" s="23"/>
      <c r="G38" s="23"/>
      <c r="H38" s="23" t="s">
        <v>47</v>
      </c>
      <c r="I38" s="23" t="s">
        <v>86</v>
      </c>
      <c r="J38" s="24">
        <v>474887</v>
      </c>
      <c r="K38" s="24">
        <v>23744</v>
      </c>
      <c r="L38" s="24">
        <v>45114</v>
      </c>
      <c r="M38" s="24">
        <v>496257</v>
      </c>
      <c r="N38" s="26"/>
      <c r="O38" s="27"/>
      <c r="P38" s="27"/>
      <c r="Q38" s="27"/>
    </row>
    <row r="39" spans="1:17" ht="15" customHeight="1" x14ac:dyDescent="0.2">
      <c r="A39" s="18">
        <v>2023</v>
      </c>
      <c r="B39" s="22">
        <v>44970</v>
      </c>
      <c r="C39" s="22">
        <v>44967</v>
      </c>
      <c r="D39" s="23" t="s">
        <v>87</v>
      </c>
      <c r="E39" s="23"/>
      <c r="F39" s="23"/>
      <c r="G39" s="23"/>
      <c r="H39" s="23" t="s">
        <v>27</v>
      </c>
      <c r="I39" s="23" t="s">
        <v>31</v>
      </c>
      <c r="J39" s="24">
        <v>620029</v>
      </c>
      <c r="K39" s="24">
        <v>7527</v>
      </c>
      <c r="L39" s="24">
        <v>61250</v>
      </c>
      <c r="M39" s="24">
        <v>673752</v>
      </c>
      <c r="N39" s="28">
        <f>SUM(M36:M39)</f>
        <v>2411281</v>
      </c>
      <c r="O39" s="27"/>
      <c r="P39" s="27"/>
      <c r="Q39" s="27"/>
    </row>
    <row r="40" spans="1:17" hidden="1" x14ac:dyDescent="0.2">
      <c r="A40" s="18">
        <v>2022</v>
      </c>
      <c r="B40" s="22"/>
      <c r="C40" s="44" t="s">
        <v>90</v>
      </c>
      <c r="D40" s="23" t="s">
        <v>91</v>
      </c>
      <c r="E40" s="30"/>
      <c r="F40" s="30"/>
      <c r="G40" s="30"/>
      <c r="H40" s="30"/>
      <c r="I40" s="43" t="s">
        <v>94</v>
      </c>
      <c r="J40" s="30"/>
      <c r="K40" s="30"/>
      <c r="L40" s="30"/>
      <c r="M40" s="42">
        <v>-559083</v>
      </c>
      <c r="N40" s="40"/>
      <c r="O40" s="41"/>
    </row>
    <row r="41" spans="1:17" hidden="1" x14ac:dyDescent="0.2">
      <c r="A41" s="18">
        <v>2022</v>
      </c>
      <c r="B41" s="22"/>
      <c r="C41" s="44" t="s">
        <v>92</v>
      </c>
      <c r="D41" s="23" t="s">
        <v>93</v>
      </c>
      <c r="E41" s="30"/>
      <c r="F41" s="30"/>
      <c r="G41" s="30"/>
      <c r="H41" s="30"/>
      <c r="I41" s="43" t="s">
        <v>94</v>
      </c>
      <c r="J41" s="30"/>
      <c r="K41" s="30"/>
      <c r="L41" s="30"/>
      <c r="M41" s="42">
        <v>-559029</v>
      </c>
      <c r="N41" s="40"/>
      <c r="O41" s="41"/>
    </row>
    <row r="42" spans="1:17" hidden="1" x14ac:dyDescent="0.2">
      <c r="A42" s="18">
        <v>2022</v>
      </c>
      <c r="B42" s="22"/>
      <c r="C42" s="44" t="s">
        <v>95</v>
      </c>
      <c r="D42" s="23" t="s">
        <v>96</v>
      </c>
      <c r="E42" s="30"/>
      <c r="F42" s="30"/>
      <c r="G42" s="30"/>
      <c r="H42" s="23" t="s">
        <v>27</v>
      </c>
      <c r="I42" s="56" t="s">
        <v>97</v>
      </c>
      <c r="J42" s="30"/>
      <c r="K42" s="30"/>
      <c r="L42" s="30"/>
      <c r="M42" s="42">
        <v>-406086</v>
      </c>
      <c r="N42" s="40">
        <v>3248</v>
      </c>
      <c r="O42" s="41"/>
    </row>
    <row r="43" spans="1:17" hidden="1" x14ac:dyDescent="0.2">
      <c r="A43" s="18">
        <v>2022</v>
      </c>
      <c r="B43" s="22"/>
      <c r="C43" s="44" t="s">
        <v>98</v>
      </c>
      <c r="D43" s="23" t="s">
        <v>99</v>
      </c>
      <c r="E43" s="30"/>
      <c r="F43" s="30"/>
      <c r="G43" s="30"/>
      <c r="H43" s="23" t="s">
        <v>26</v>
      </c>
      <c r="I43" s="56" t="s">
        <v>100</v>
      </c>
      <c r="J43" s="30"/>
      <c r="K43" s="30"/>
      <c r="L43" s="30"/>
      <c r="M43" s="42">
        <v>-439222</v>
      </c>
      <c r="N43" s="40">
        <v>35138</v>
      </c>
      <c r="O43" s="41"/>
    </row>
    <row r="44" spans="1:17" hidden="1" x14ac:dyDescent="0.2">
      <c r="A44" s="18">
        <v>2022</v>
      </c>
      <c r="B44" s="22"/>
      <c r="C44" s="44" t="s">
        <v>101</v>
      </c>
      <c r="D44" s="23" t="s">
        <v>102</v>
      </c>
      <c r="E44" s="30"/>
      <c r="F44" s="30"/>
      <c r="G44" s="30"/>
      <c r="H44" s="30" t="s">
        <v>9</v>
      </c>
      <c r="I44" s="56" t="s">
        <v>103</v>
      </c>
      <c r="J44" s="30"/>
      <c r="K44" s="30"/>
      <c r="L44" s="30"/>
      <c r="M44" s="42">
        <v>-414761</v>
      </c>
      <c r="N44" s="40">
        <v>7289</v>
      </c>
      <c r="O44" s="41"/>
    </row>
    <row r="45" spans="1:17" x14ac:dyDescent="0.2">
      <c r="A45" s="18">
        <v>2023</v>
      </c>
      <c r="B45" s="22"/>
      <c r="C45" s="44" t="s">
        <v>104</v>
      </c>
      <c r="D45" s="23" t="s">
        <v>105</v>
      </c>
      <c r="E45" s="30"/>
      <c r="F45" s="30"/>
      <c r="G45" s="30"/>
      <c r="H45" s="30"/>
      <c r="I45" s="43" t="s">
        <v>106</v>
      </c>
      <c r="J45" s="30"/>
      <c r="K45" s="30"/>
      <c r="L45" s="30"/>
      <c r="M45" s="42">
        <v>-50183</v>
      </c>
      <c r="N45" s="40" t="s">
        <v>131</v>
      </c>
      <c r="O45" s="41">
        <v>50183</v>
      </c>
      <c r="P45" s="18" t="s">
        <v>132</v>
      </c>
    </row>
    <row r="46" spans="1:17" x14ac:dyDescent="0.2">
      <c r="A46" s="18">
        <v>2023</v>
      </c>
      <c r="B46" s="22"/>
      <c r="C46" s="44" t="s">
        <v>107</v>
      </c>
      <c r="D46" s="23" t="s">
        <v>108</v>
      </c>
      <c r="E46" s="30"/>
      <c r="F46" s="30"/>
      <c r="G46" s="30"/>
      <c r="H46" s="30"/>
      <c r="I46" s="43" t="s">
        <v>106</v>
      </c>
      <c r="J46" s="30"/>
      <c r="K46" s="30"/>
      <c r="L46" s="30"/>
      <c r="M46" s="42">
        <v>-52440</v>
      </c>
      <c r="N46" s="40" t="s">
        <v>131</v>
      </c>
      <c r="O46" s="41">
        <v>47673</v>
      </c>
      <c r="P46" s="18" t="s">
        <v>133</v>
      </c>
    </row>
    <row r="47" spans="1:17" x14ac:dyDescent="0.2">
      <c r="A47" s="18">
        <v>2023</v>
      </c>
      <c r="B47" s="22"/>
      <c r="C47" s="44" t="s">
        <v>107</v>
      </c>
      <c r="D47" s="23" t="s">
        <v>109</v>
      </c>
      <c r="E47" s="30"/>
      <c r="F47" s="30"/>
      <c r="G47" s="30"/>
      <c r="H47" s="30"/>
      <c r="I47" s="43" t="s">
        <v>97</v>
      </c>
      <c r="J47" s="30"/>
      <c r="K47" s="30"/>
      <c r="L47" s="30"/>
      <c r="M47" s="42">
        <v>-563515</v>
      </c>
      <c r="N47" s="40"/>
      <c r="O47" s="41"/>
    </row>
    <row r="48" spans="1:17" hidden="1" x14ac:dyDescent="0.2">
      <c r="A48" s="18">
        <v>2022</v>
      </c>
      <c r="B48" s="22"/>
      <c r="C48" s="44" t="s">
        <v>110</v>
      </c>
      <c r="D48" s="23" t="s">
        <v>111</v>
      </c>
      <c r="E48" s="30"/>
      <c r="F48" s="30"/>
      <c r="G48" s="30"/>
      <c r="H48" s="23" t="s">
        <v>26</v>
      </c>
      <c r="I48" s="56" t="s">
        <v>100</v>
      </c>
      <c r="J48" s="30"/>
      <c r="K48" s="30"/>
      <c r="L48" s="30"/>
      <c r="M48" s="42">
        <v>-603750</v>
      </c>
      <c r="N48" s="40"/>
      <c r="O48" s="41"/>
    </row>
    <row r="49" spans="1:15" hidden="1" x14ac:dyDescent="0.2">
      <c r="A49" s="18">
        <v>2022</v>
      </c>
      <c r="B49" s="22"/>
      <c r="C49" s="44" t="s">
        <v>90</v>
      </c>
      <c r="D49" s="23" t="s">
        <v>112</v>
      </c>
      <c r="E49" s="30"/>
      <c r="F49" s="30"/>
      <c r="G49" s="30"/>
      <c r="H49" s="23" t="s">
        <v>47</v>
      </c>
      <c r="I49" s="56" t="s">
        <v>106</v>
      </c>
      <c r="J49" s="30"/>
      <c r="K49" s="30"/>
      <c r="L49" s="30"/>
      <c r="M49" s="42">
        <v>-309390</v>
      </c>
      <c r="N49" s="40"/>
      <c r="O49" s="41"/>
    </row>
    <row r="50" spans="1:15" hidden="1" x14ac:dyDescent="0.2">
      <c r="A50" s="18">
        <v>2022</v>
      </c>
      <c r="B50" s="22"/>
      <c r="C50" s="44" t="s">
        <v>113</v>
      </c>
      <c r="D50" s="23" t="s">
        <v>114</v>
      </c>
      <c r="E50" s="30"/>
      <c r="F50" s="30"/>
      <c r="G50" s="30"/>
      <c r="H50" s="23" t="s">
        <v>50</v>
      </c>
      <c r="I50" s="56" t="s">
        <v>115</v>
      </c>
      <c r="J50" s="30"/>
      <c r="K50" s="30"/>
      <c r="L50" s="30"/>
      <c r="M50" s="42">
        <v>-294360</v>
      </c>
      <c r="N50" s="40"/>
      <c r="O50" s="41"/>
    </row>
    <row r="51" spans="1:15" hidden="1" x14ac:dyDescent="0.2">
      <c r="A51" s="18">
        <v>2022</v>
      </c>
      <c r="B51" s="22"/>
      <c r="C51" s="44" t="s">
        <v>116</v>
      </c>
      <c r="D51" s="23" t="s">
        <v>117</v>
      </c>
      <c r="E51" s="30"/>
      <c r="F51" s="30"/>
      <c r="G51" s="30"/>
      <c r="H51" s="23" t="s">
        <v>50</v>
      </c>
      <c r="I51" s="56" t="s">
        <v>115</v>
      </c>
      <c r="J51" s="30"/>
      <c r="K51" s="30"/>
      <c r="L51" s="30"/>
      <c r="M51" s="42">
        <v>-250140</v>
      </c>
      <c r="N51" s="40"/>
      <c r="O51" s="41"/>
    </row>
    <row r="52" spans="1:15" hidden="1" x14ac:dyDescent="0.2">
      <c r="A52" s="18">
        <v>2022</v>
      </c>
      <c r="B52" s="22"/>
      <c r="C52" s="44" t="s">
        <v>118</v>
      </c>
      <c r="D52" s="23" t="s">
        <v>119</v>
      </c>
      <c r="E52" s="30"/>
      <c r="F52" s="30"/>
      <c r="G52" s="30"/>
      <c r="H52" s="23" t="s">
        <v>27</v>
      </c>
      <c r="I52" s="56" t="s">
        <v>97</v>
      </c>
      <c r="J52" s="30"/>
      <c r="K52" s="30"/>
      <c r="L52" s="30"/>
      <c r="M52" s="42">
        <v>-93109</v>
      </c>
      <c r="N52" s="40"/>
      <c r="O52" s="41"/>
    </row>
    <row r="53" spans="1:15" ht="12" hidden="1" customHeight="1" x14ac:dyDescent="0.2">
      <c r="A53" s="18">
        <v>2022</v>
      </c>
      <c r="B53" s="22"/>
      <c r="C53" s="44" t="s">
        <v>120</v>
      </c>
      <c r="D53" s="23" t="s">
        <v>121</v>
      </c>
      <c r="E53" s="30"/>
      <c r="F53" s="30"/>
      <c r="G53" s="30"/>
      <c r="H53" s="23" t="s">
        <v>47</v>
      </c>
      <c r="I53" s="56" t="s">
        <v>106</v>
      </c>
      <c r="J53" s="30"/>
      <c r="K53" s="30"/>
      <c r="L53" s="30"/>
      <c r="M53" s="42">
        <v>-678065</v>
      </c>
      <c r="N53" s="40"/>
      <c r="O53" s="41"/>
    </row>
    <row r="54" spans="1:15" x14ac:dyDescent="0.2">
      <c r="A54" s="18">
        <v>2023</v>
      </c>
      <c r="B54" s="22"/>
      <c r="C54" s="44" t="s">
        <v>122</v>
      </c>
      <c r="D54" s="23" t="s">
        <v>123</v>
      </c>
      <c r="E54" s="30"/>
      <c r="F54" s="30"/>
      <c r="G54" s="30"/>
      <c r="H54" s="30"/>
      <c r="I54" s="43" t="s">
        <v>97</v>
      </c>
      <c r="J54" s="30"/>
      <c r="K54" s="30"/>
      <c r="L54" s="30"/>
      <c r="M54" s="42">
        <v>-285609</v>
      </c>
      <c r="N54" s="40"/>
      <c r="O54" s="41"/>
    </row>
    <row r="55" spans="1:15" x14ac:dyDescent="0.2">
      <c r="A55" s="18">
        <v>2023</v>
      </c>
      <c r="B55" s="22"/>
      <c r="C55" s="44" t="s">
        <v>104</v>
      </c>
      <c r="D55" s="23" t="s">
        <v>124</v>
      </c>
      <c r="E55" s="30"/>
      <c r="F55" s="30"/>
      <c r="G55" s="30"/>
      <c r="H55" s="30"/>
      <c r="I55" s="43" t="s">
        <v>106</v>
      </c>
      <c r="J55" s="30"/>
      <c r="K55" s="30"/>
      <c r="L55" s="30"/>
      <c r="M55" s="42">
        <v>-46000</v>
      </c>
      <c r="N55" s="40" t="s">
        <v>130</v>
      </c>
      <c r="O55" s="41"/>
    </row>
    <row r="56" spans="1:15" x14ac:dyDescent="0.2">
      <c r="A56" s="18">
        <v>2023</v>
      </c>
      <c r="B56" s="22"/>
      <c r="C56" s="44" t="s">
        <v>125</v>
      </c>
      <c r="D56" s="23" t="s">
        <v>126</v>
      </c>
      <c r="E56" s="30"/>
      <c r="F56" s="30"/>
      <c r="G56" s="30"/>
      <c r="H56" s="30"/>
      <c r="I56" s="43" t="s">
        <v>106</v>
      </c>
      <c r="J56" s="30"/>
      <c r="K56" s="30"/>
      <c r="L56" s="30"/>
      <c r="M56" s="42">
        <v>-299530</v>
      </c>
      <c r="N56" s="40"/>
      <c r="O56" s="41"/>
    </row>
    <row r="57" spans="1:15" x14ac:dyDescent="0.2">
      <c r="A57" s="18">
        <v>2023</v>
      </c>
      <c r="B57" s="22"/>
      <c r="C57" s="44" t="s">
        <v>127</v>
      </c>
      <c r="D57" s="23" t="s">
        <v>128</v>
      </c>
      <c r="E57" s="30"/>
      <c r="F57" s="30"/>
      <c r="G57" s="30"/>
      <c r="H57" s="30"/>
      <c r="I57" s="43" t="s">
        <v>115</v>
      </c>
      <c r="J57" s="30"/>
      <c r="K57" s="30"/>
      <c r="L57" s="30"/>
      <c r="M57" s="42">
        <v>-145879</v>
      </c>
      <c r="N57" s="40"/>
      <c r="O57" s="41"/>
    </row>
    <row r="59" spans="1:15" s="34" customFormat="1" ht="15.75" customHeight="1" x14ac:dyDescent="0.25">
      <c r="B59" s="33"/>
      <c r="N59" s="35"/>
    </row>
    <row r="60" spans="1:15" s="34" customFormat="1" ht="15.75" customHeight="1" x14ac:dyDescent="0.25">
      <c r="B60" s="33"/>
      <c r="H60" s="34" t="s">
        <v>27</v>
      </c>
      <c r="I60" s="35">
        <v>8333699</v>
      </c>
      <c r="N60" s="35"/>
    </row>
    <row r="61" spans="1:15" s="34" customFormat="1" ht="15.75" customHeight="1" x14ac:dyDescent="0.25">
      <c r="B61" s="33"/>
      <c r="H61" s="34" t="s">
        <v>47</v>
      </c>
      <c r="I61" s="35">
        <v>3999171</v>
      </c>
      <c r="N61" s="35"/>
    </row>
    <row r="62" spans="1:15" s="34" customFormat="1" ht="15.75" customHeight="1" x14ac:dyDescent="0.25">
      <c r="B62" s="33"/>
      <c r="H62" s="34" t="s">
        <v>45</v>
      </c>
      <c r="I62" s="35">
        <v>2897833</v>
      </c>
      <c r="L62" s="35"/>
      <c r="M62" s="35">
        <f>+SUBTOTAL(9,$M$2:$M$57)</f>
        <v>1574949</v>
      </c>
    </row>
    <row r="63" spans="1:15" s="34" customFormat="1" ht="15.75" customHeight="1" x14ac:dyDescent="0.25">
      <c r="B63" s="33"/>
      <c r="H63" s="34" t="s">
        <v>50</v>
      </c>
      <c r="I63" s="35">
        <v>2568926</v>
      </c>
      <c r="L63" s="35"/>
    </row>
    <row r="64" spans="1:15" s="34" customFormat="1" ht="15.75" customHeight="1" x14ac:dyDescent="0.25">
      <c r="B64" s="33"/>
      <c r="H64" s="34" t="s">
        <v>43</v>
      </c>
      <c r="I64" s="35">
        <v>1999054</v>
      </c>
      <c r="K64" s="34">
        <v>25216301</v>
      </c>
      <c r="L64" s="35"/>
    </row>
    <row r="65" spans="2:14" s="34" customFormat="1" ht="15.75" customHeight="1" x14ac:dyDescent="0.25">
      <c r="B65" s="33"/>
      <c r="H65" s="34" t="s">
        <v>9</v>
      </c>
      <c r="I65" s="35">
        <v>3237292</v>
      </c>
      <c r="K65" s="63">
        <f>+K64-1443156</f>
        <v>23773145</v>
      </c>
      <c r="L65" s="35"/>
    </row>
    <row r="66" spans="2:14" s="34" customFormat="1" ht="15.75" customHeight="1" x14ac:dyDescent="0.25">
      <c r="B66" s="33"/>
      <c r="H66" s="34" t="s">
        <v>26</v>
      </c>
      <c r="I66" s="35">
        <v>5298438</v>
      </c>
      <c r="L66" s="35"/>
    </row>
    <row r="67" spans="2:14" s="34" customFormat="1" ht="15.75" customHeight="1" x14ac:dyDescent="0.25">
      <c r="B67" s="33"/>
      <c r="I67" s="35">
        <v>-1118112</v>
      </c>
      <c r="L67" s="35"/>
    </row>
    <row r="68" spans="2:14" s="34" customFormat="1" ht="15.75" customHeight="1" x14ac:dyDescent="0.25">
      <c r="B68" s="33"/>
      <c r="I68" s="35">
        <v>-2000000</v>
      </c>
      <c r="L68" s="35"/>
    </row>
    <row r="69" spans="2:14" s="34" customFormat="1" ht="15.75" customHeight="1" x14ac:dyDescent="0.25">
      <c r="B69" s="33"/>
      <c r="I69" s="57">
        <f>SUBTOTAL(9,I60:I68)</f>
        <v>25216301</v>
      </c>
      <c r="L69" s="35"/>
    </row>
    <row r="70" spans="2:14" s="34" customFormat="1" ht="15.75" customHeight="1" x14ac:dyDescent="0.25">
      <c r="B70" s="33"/>
      <c r="N70" s="35"/>
    </row>
    <row r="71" spans="2:14" s="34" customFormat="1" ht="15.75" customHeight="1" x14ac:dyDescent="0.25">
      <c r="B71" s="33"/>
      <c r="N71" s="35"/>
    </row>
    <row r="72" spans="2:14" s="34" customFormat="1" ht="15.75" customHeight="1" x14ac:dyDescent="0.25">
      <c r="B72" s="33"/>
      <c r="N72" s="35"/>
    </row>
    <row r="73" spans="2:14" s="34" customFormat="1" ht="15.75" customHeight="1" x14ac:dyDescent="0.25">
      <c r="B73" s="33"/>
      <c r="N73" s="35"/>
    </row>
    <row r="74" spans="2:14" s="34" customFormat="1" ht="15.75" customHeight="1" x14ac:dyDescent="0.25">
      <c r="B74" s="33"/>
      <c r="N74" s="35"/>
    </row>
    <row r="75" spans="2:14" s="34" customFormat="1" ht="15.75" customHeight="1" x14ac:dyDescent="0.25">
      <c r="B75" s="33"/>
      <c r="N75" s="35"/>
    </row>
    <row r="76" spans="2:14" s="34" customFormat="1" ht="15.75" customHeight="1" x14ac:dyDescent="0.25">
      <c r="B76" s="33"/>
      <c r="L76" s="35"/>
    </row>
  </sheetData>
  <autoFilter ref="A1:N57">
    <filterColumn colId="0">
      <filters>
        <filter val="2023"/>
      </filters>
    </filterColumn>
  </autoFilter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E4" sqref="E4"/>
    </sheetView>
  </sheetViews>
  <sheetFormatPr defaultRowHeight="15" x14ac:dyDescent="0.25"/>
  <cols>
    <col min="2" max="2" width="10.5703125" style="59" bestFit="1" customWidth="1"/>
    <col min="4" max="4" width="10.5703125" style="59" bestFit="1" customWidth="1"/>
    <col min="5" max="5" width="10.5703125" style="59" customWidth="1"/>
    <col min="6" max="6" width="9.85546875" style="59" bestFit="1" customWidth="1"/>
    <col min="7" max="7" width="12.140625" style="59" bestFit="1" customWidth="1"/>
    <col min="8" max="8" width="10.85546875" style="59" bestFit="1" customWidth="1"/>
    <col min="9" max="9" width="12.140625" style="59" bestFit="1" customWidth="1"/>
  </cols>
  <sheetData>
    <row r="1" spans="1:9" x14ac:dyDescent="0.25">
      <c r="A1" t="s">
        <v>135</v>
      </c>
      <c r="B1" s="59" t="s">
        <v>136</v>
      </c>
      <c r="C1" t="s">
        <v>137</v>
      </c>
      <c r="D1" s="59" t="s">
        <v>138</v>
      </c>
      <c r="E1" s="59" t="s">
        <v>145</v>
      </c>
      <c r="F1" s="60" t="s">
        <v>139</v>
      </c>
      <c r="H1" s="61" t="s">
        <v>140</v>
      </c>
    </row>
    <row r="2" spans="1:9" x14ac:dyDescent="0.25">
      <c r="A2" t="s">
        <v>134</v>
      </c>
      <c r="B2" s="59">
        <v>55595</v>
      </c>
      <c r="C2" s="58">
        <v>0.05</v>
      </c>
      <c r="D2" s="59">
        <f>+B2*(1-C2)</f>
        <v>52815.25</v>
      </c>
      <c r="F2" s="59">
        <f>+D2*0.08*E2</f>
        <v>0</v>
      </c>
      <c r="G2" s="62">
        <f>+D2*E2+F2</f>
        <v>0</v>
      </c>
      <c r="H2" s="59">
        <f>+D2*0.1*E2</f>
        <v>0</v>
      </c>
      <c r="I2" s="62">
        <f>+D2*E2+H2</f>
        <v>0</v>
      </c>
    </row>
    <row r="3" spans="1:9" x14ac:dyDescent="0.25">
      <c r="A3" t="s">
        <v>141</v>
      </c>
      <c r="B3" s="59">
        <v>87787</v>
      </c>
      <c r="C3" s="58">
        <v>0.05</v>
      </c>
      <c r="D3" s="59">
        <f>+B3*(1-C3)</f>
        <v>83397.649999999994</v>
      </c>
      <c r="F3" s="59">
        <f t="shared" ref="F3:F7" si="0">+D3*0.08*E3</f>
        <v>0</v>
      </c>
      <c r="G3" s="62">
        <f t="shared" ref="G3:G7" si="1">+D3*E3+F3</f>
        <v>0</v>
      </c>
      <c r="H3" s="59">
        <f t="shared" ref="H3:H7" si="2">+D3*0.1*E3</f>
        <v>0</v>
      </c>
      <c r="I3" s="62">
        <f t="shared" ref="I3:I7" si="3">+D3*E3+H3</f>
        <v>0</v>
      </c>
    </row>
    <row r="4" spans="1:9" x14ac:dyDescent="0.25">
      <c r="A4" t="s">
        <v>131</v>
      </c>
      <c r="B4" s="59">
        <v>50182</v>
      </c>
      <c r="C4" s="58">
        <v>0.05</v>
      </c>
      <c r="D4" s="59">
        <f t="shared" ref="D4:D7" si="4">+B4*(1-C4)</f>
        <v>47672.899999999994</v>
      </c>
      <c r="E4" s="59">
        <v>2</v>
      </c>
      <c r="F4" s="59">
        <f t="shared" si="0"/>
        <v>7627.6639999999989</v>
      </c>
      <c r="G4" s="62">
        <f t="shared" si="1"/>
        <v>102973.46399999999</v>
      </c>
      <c r="H4" s="59">
        <f t="shared" si="2"/>
        <v>9534.58</v>
      </c>
      <c r="I4" s="62">
        <f t="shared" si="3"/>
        <v>104880.37999999999</v>
      </c>
    </row>
    <row r="5" spans="1:9" x14ac:dyDescent="0.25">
      <c r="A5" t="s">
        <v>142</v>
      </c>
      <c r="B5" s="59">
        <v>73431</v>
      </c>
      <c r="C5" s="58">
        <v>0.05</v>
      </c>
      <c r="D5" s="59">
        <f t="shared" si="4"/>
        <v>69759.45</v>
      </c>
      <c r="E5" s="59">
        <v>1</v>
      </c>
      <c r="F5" s="59">
        <f t="shared" si="0"/>
        <v>5580.7560000000003</v>
      </c>
      <c r="G5" s="62">
        <f t="shared" si="1"/>
        <v>75340.205999999991</v>
      </c>
      <c r="H5" s="59">
        <f t="shared" si="2"/>
        <v>6975.9449999999997</v>
      </c>
      <c r="I5" s="62">
        <f t="shared" si="3"/>
        <v>76735.39499999999</v>
      </c>
    </row>
    <row r="6" spans="1:9" x14ac:dyDescent="0.25">
      <c r="A6" t="s">
        <v>143</v>
      </c>
      <c r="B6" s="59">
        <v>111058</v>
      </c>
      <c r="C6" s="58">
        <v>0.05</v>
      </c>
      <c r="D6" s="59">
        <f t="shared" si="4"/>
        <v>105505.09999999999</v>
      </c>
      <c r="E6" s="59">
        <v>3</v>
      </c>
      <c r="F6" s="59">
        <f t="shared" si="0"/>
        <v>25321.223999999998</v>
      </c>
      <c r="G6" s="62">
        <f t="shared" si="1"/>
        <v>341836.52399999998</v>
      </c>
      <c r="H6" s="59">
        <f t="shared" si="2"/>
        <v>31651.53</v>
      </c>
      <c r="I6" s="62">
        <f t="shared" si="3"/>
        <v>348166.82999999996</v>
      </c>
    </row>
    <row r="7" spans="1:9" x14ac:dyDescent="0.25">
      <c r="A7" t="s">
        <v>144</v>
      </c>
      <c r="B7" s="59">
        <v>46000</v>
      </c>
      <c r="C7" s="58">
        <v>0.05</v>
      </c>
      <c r="D7" s="59">
        <f t="shared" si="4"/>
        <v>43700</v>
      </c>
      <c r="E7" s="59">
        <v>1</v>
      </c>
      <c r="F7" s="59">
        <f t="shared" si="0"/>
        <v>3496</v>
      </c>
      <c r="G7" s="62">
        <f t="shared" si="1"/>
        <v>47196</v>
      </c>
      <c r="H7" s="59">
        <f t="shared" si="2"/>
        <v>4370</v>
      </c>
      <c r="I7" s="62">
        <f t="shared" si="3"/>
        <v>48070</v>
      </c>
    </row>
    <row r="8" spans="1:9" x14ac:dyDescent="0.25">
      <c r="G8" s="59">
        <f>SUM(G2:G7)</f>
        <v>567346.1939999999</v>
      </c>
      <c r="I8" s="59">
        <f>SUM(I2:I7)</f>
        <v>577852.60499999998</v>
      </c>
    </row>
    <row r="12" spans="1:9" x14ac:dyDescent="0.25">
      <c r="G12" s="59">
        <v>-563515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</vt:lpstr>
      <vt:lpstr>Chi tiết</vt:lpstr>
      <vt:lpstr>Chi tiết (CHECK)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2023-03-11T02:45:44Z</dcterms:created>
  <dcterms:modified xsi:type="dcterms:W3CDTF">2023-09-22T09:58:28Z</dcterms:modified>
</cp:coreProperties>
</file>