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xong\"/>
    </mc:Choice>
  </mc:AlternateContent>
  <xr:revisionPtr revIDLastSave="0" documentId="13_ncr:1_{C3380A77-1FDB-495F-AA0B-CB710420D8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Sheet1!$A$1:$V$13</definedName>
  </definedNames>
  <calcPr calcId="191029"/>
  <pivotCaches>
    <pivotCache cacheId="7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V3" i="1" s="1"/>
  <c r="U4" i="1"/>
  <c r="V4" i="1" s="1"/>
  <c r="U5" i="1"/>
  <c r="V5" i="1" s="1"/>
  <c r="U6" i="1"/>
  <c r="V6" i="1" s="1"/>
  <c r="U7" i="1"/>
  <c r="V7" i="1" s="1"/>
  <c r="U8" i="1"/>
  <c r="V8" i="1" s="1"/>
  <c r="U9" i="1"/>
  <c r="V9" i="1" s="1"/>
  <c r="U10" i="1"/>
  <c r="V10" i="1" s="1"/>
  <c r="U11" i="1"/>
  <c r="V11" i="1" s="1"/>
  <c r="U12" i="1"/>
  <c r="V12" i="1" s="1"/>
  <c r="U2" i="1"/>
  <c r="V2" i="1" s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<sst xmlns="http://schemas.openxmlformats.org/spreadsheetml/2006/main" count="156" uniqueCount="63">
  <si>
    <t>A362512311</t>
  </si>
  <si>
    <t>Trả lại</t>
  </si>
  <si>
    <t>Ghi chú</t>
  </si>
  <si>
    <t>Thuế</t>
  </si>
  <si>
    <t>Nguyễn Hoài Anh</t>
  </si>
  <si>
    <t>Chiết khấu($)</t>
  </si>
  <si>
    <t>ĐG sau thuế</t>
  </si>
  <si>
    <t>Số lượng</t>
  </si>
  <si>
    <t>A362512232</t>
  </si>
  <si>
    <t>ĐVT</t>
  </si>
  <si>
    <t>Hoàng Thu Trang</t>
  </si>
  <si>
    <t>0500242205</t>
  </si>
  <si>
    <t>A16 xuất trả hàng hết date</t>
  </si>
  <si>
    <t>A06YH271</t>
  </si>
  <si>
    <t>Bùi Thị Minh An</t>
  </si>
  <si>
    <t>A36XD355</t>
  </si>
  <si>
    <t>bị hỏng ạ</t>
  </si>
  <si>
    <t>Lý do</t>
  </si>
  <si>
    <t>Nhóm hàng</t>
  </si>
  <si>
    <t>868,153.709</t>
  </si>
  <si>
    <t>A302512031</t>
  </si>
  <si>
    <t>Số phiếu</t>
  </si>
  <si>
    <t>Trần Thị Thùy Linh</t>
  </si>
  <si>
    <t>Nhà cung cấp</t>
  </si>
  <si>
    <t>Ngày</t>
  </si>
  <si>
    <t>Đơn giá</t>
  </si>
  <si>
    <t>Nhóm hàng\E\READY TO EAT</t>
  </si>
  <si>
    <t>A16YX85</t>
  </si>
  <si>
    <t>Thành tiền</t>
  </si>
  <si>
    <t>Ngọc Thơm Gà muối 500g*1PK</t>
  </si>
  <si>
    <t>goi</t>
  </si>
  <si>
    <t>A12TV18</t>
  </si>
  <si>
    <t>Mã hàng</t>
  </si>
  <si>
    <t>Tên hàng</t>
  </si>
  <si>
    <t>Ngọc Thơm Chân Gìo Heo Muối 100gr</t>
  </si>
  <si>
    <t>TT trước thuế</t>
  </si>
  <si>
    <t>tui</t>
  </si>
  <si>
    <t>CTY TNHH MTV TM VÀ DV NGỌC THƠM</t>
  </si>
  <si>
    <t>A122512121</t>
  </si>
  <si>
    <t>Kho</t>
  </si>
  <si>
    <t>A182512121</t>
  </si>
  <si>
    <t>A30HC70</t>
  </si>
  <si>
    <t>Ngọc Thơm  Chân giò heo muối 300g*1PK</t>
  </si>
  <si>
    <t>A162512131</t>
  </si>
  <si>
    <t>0500242204</t>
  </si>
  <si>
    <t/>
  </si>
  <si>
    <t>0500243207</t>
  </si>
  <si>
    <t>A18MT20</t>
  </si>
  <si>
    <t>XTR</t>
  </si>
  <si>
    <t>-1,915,185.273</t>
  </si>
  <si>
    <t>Ngọc Thơm Tai heo muối 200g*1PK</t>
  </si>
  <si>
    <t>A182512122</t>
  </si>
  <si>
    <t>0500242203</t>
  </si>
  <si>
    <t>A062512041</t>
  </si>
  <si>
    <t>Nhân viên</t>
  </si>
  <si>
    <t>Note</t>
  </si>
  <si>
    <t>OK</t>
  </si>
  <si>
    <t>đã check</t>
  </si>
  <si>
    <t>Row Labels</t>
  </si>
  <si>
    <t>Grand Total</t>
  </si>
  <si>
    <t>Sum of Số lượng</t>
  </si>
  <si>
    <t>1C26TKN</t>
  </si>
  <si>
    <t>00000079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</si>
</sst>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Arial"/>
      <family val="2"/>
      <scheme val="minor"/>
    </font>
    <font>
      <sz val="8"/>
      <color rgb="FF0000FF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u/>
      <sz val="8"/>
      <name val="Microsoft Sans Serif"/>
      <family val="2"/>
    </font>
    <font>
      <sz val="8"/>
      <color rgb="FFFF0000"/>
      <name val="Microsoft Sans Serif"/>
      <family val="2"/>
    </font>
    <font>
      <b/>
      <sz val="8"/>
      <name val="Microsoft Sans Serif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22" fontId="2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right" vertical="top"/>
    </xf>
    <xf numFmtId="0" fontId="2" fillId="4" borderId="1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2" fillId="0" borderId="0" xfId="0" applyFont="1" applyFill="1" applyBorder="1" applyAlignment="1">
      <alignment horizontal="left" vertical="top"/>
    </xf>
    <xf numFmtId="0" fontId="0" fillId="0" borderId="0" xfId="0" quotePrefix="1"/>
    <xf numFmtId="14" fontId="0" fillId="0" borderId="0" xfId="0" applyNumberFormat="1"/>
    <xf numFmtId="0" fontId="2" fillId="5" borderId="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09.468351504627" createdVersion="8" refreshedVersion="8" minRefreshableVersion="3" recordCount="11" xr:uid="{152D4436-3BCF-4D40-AB10-6D0884BA24E3}">
  <cacheSource type="worksheet">
    <worksheetSource ref="B1:T12" sheet="Sheet1"/>
  </cacheSource>
  <cacheFields count="19">
    <cacheField name="Tên hàng" numFmtId="0">
      <sharedItems count="4">
        <s v="Ngọc Thơm Gà muối 500g*1PK"/>
        <s v="Ngọc Thơm  Chân giò heo muối 300g*1PK"/>
        <s v="Ngọc Thơm Chân Gìo Heo Muối 100gr"/>
        <s v="Ngọc Thơm Tai heo muối 200g*1PK"/>
      </sharedItems>
    </cacheField>
    <cacheField name="Nhóm hàng" numFmtId="0">
      <sharedItems/>
    </cacheField>
    <cacheField name="Ngày" numFmtId="22">
      <sharedItems containsSemiMixedTypes="0" containsNonDate="0" containsDate="1" containsString="0" minDate="2025-12-03T08:32:07" maxDate="2025-12-31T21:26:50"/>
    </cacheField>
    <cacheField name="Số phiếu" numFmtId="0">
      <sharedItems/>
    </cacheField>
    <cacheField name="Nhà cung cấp" numFmtId="0">
      <sharedItems/>
    </cacheField>
    <cacheField name="Lý do" numFmtId="0">
      <sharedItems/>
    </cacheField>
    <cacheField name="Số lượng" numFmtId="0">
      <sharedItems containsSemiMixedTypes="0" containsString="0" containsNumber="1" containsInteger="1" minValue="1" maxValue="10"/>
    </cacheField>
    <cacheField name="Đơn giá" numFmtId="0">
      <sharedItems containsSemiMixedTypes="0" containsString="0" containsNumber="1" minValue="26513" maxValue="125940"/>
    </cacheField>
    <cacheField name="Chiết khấu($)" numFmtId="0">
      <sharedItems containsSemiMixedTypes="0" containsString="0" containsNumber="1" containsInteger="1" minValue="0" maxValue="0"/>
    </cacheField>
    <cacheField name="Thuế" numFmtId="0">
      <sharedItems containsSemiMixedTypes="0" containsString="0" containsNumber="1" containsInteger="1" minValue="0" maxValue="0"/>
    </cacheField>
    <cacheField name="Trả lại" numFmtId="0">
      <sharedItems/>
    </cacheField>
    <cacheField name="ĐG sau thuế" numFmtId="0">
      <sharedItems containsSemiMixedTypes="0" containsString="0" containsNumber="1" minValue="26513" maxValue="125940"/>
    </cacheField>
    <cacheField name="Thành tiền" numFmtId="0">
      <sharedItems containsSemiMixedTypes="0" containsString="0" containsNumber="1" minValue="-475832.29080000002" maxValue="-53026"/>
    </cacheField>
    <cacheField name="TT trước thuế" numFmtId="0">
      <sharedItems containsSemiMixedTypes="0" containsString="0" containsNumber="1" minValue="-475832.29080000002" maxValue="-53026"/>
    </cacheField>
    <cacheField name="Nhân viên" numFmtId="0">
      <sharedItems/>
    </cacheField>
    <cacheField name="Kho" numFmtId="0">
      <sharedItems/>
    </cacheField>
    <cacheField name="Ghi chú" numFmtId="0">
      <sharedItems/>
    </cacheField>
    <cacheField name="ĐVT" numFmtId="0">
      <sharedItems/>
    </cacheField>
    <cacheField name="No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s v="Nhóm hàng\E\READY TO EAT"/>
    <d v="2025-12-03T08:32:07"/>
    <s v="A302512031"/>
    <s v="CTY TNHH MTV TM VÀ DV NGỌC THƠM"/>
    <s v="XTR"/>
    <n v="1"/>
    <n v="125940"/>
    <n v="0"/>
    <n v="0"/>
    <b v="1"/>
    <n v="125940"/>
    <n v="-125940"/>
    <n v="-125940"/>
    <s v="Trần Thị Thùy Linh"/>
    <s v="A30HC70"/>
    <s v="bị hỏng ạ"/>
    <s v="goi"/>
    <s v="đã check"/>
  </r>
  <r>
    <x v="0"/>
    <s v="Nhóm hàng\E\READY TO EAT"/>
    <d v="2025-12-04T10:25:25"/>
    <s v="A062512041"/>
    <s v="CTY TNHH MTV TM VÀ DV NGỌC THƠM"/>
    <s v="XTR"/>
    <n v="2"/>
    <n v="125940"/>
    <n v="0"/>
    <n v="0"/>
    <b v="1"/>
    <n v="125940"/>
    <n v="-251880"/>
    <n v="-251880"/>
    <s v="Nguyễn Hoài Anh"/>
    <s v="A06YH271"/>
    <s v=""/>
    <s v="goi"/>
    <s v="đã check"/>
  </r>
  <r>
    <x v="1"/>
    <s v="Nhóm hàng\E\READY TO EAT"/>
    <d v="2025-12-12T09:46:24"/>
    <s v="A122512121"/>
    <s v="CTY TNHH MTV TM VÀ DV NGỌC THƠM"/>
    <s v="XTR"/>
    <n v="2"/>
    <n v="79305.381800000003"/>
    <n v="0"/>
    <n v="0"/>
    <b v="1"/>
    <n v="79305.381800000003"/>
    <n v="-158610.76360000001"/>
    <n v="-158610.76360000001"/>
    <s v="Bùi Thị Minh An"/>
    <s v="A12TV18"/>
    <s v=""/>
    <s v="goi"/>
    <s v="OK"/>
  </r>
  <r>
    <x v="2"/>
    <s v="Nhóm hàng\E\READY TO EAT"/>
    <d v="2025-12-12T09:46:24"/>
    <s v="A122512121"/>
    <s v="CTY TNHH MTV TM VÀ DV NGỌC THƠM"/>
    <s v="XTR"/>
    <n v="2"/>
    <n v="26513"/>
    <n v="0"/>
    <n v="0"/>
    <b v="1"/>
    <n v="26513"/>
    <n v="-53026"/>
    <n v="-53026"/>
    <s v="Bùi Thị Minh An"/>
    <s v="A12TV18"/>
    <s v=""/>
    <s v="tui"/>
    <s v="OK"/>
  </r>
  <r>
    <x v="1"/>
    <s v="Nhóm hàng\E\READY TO EAT"/>
    <d v="2025-12-12T10:14:51"/>
    <s v="A182512121"/>
    <s v="CTY TNHH MTV TM VÀ DV NGỌC THƠM"/>
    <s v="XTR"/>
    <n v="6"/>
    <n v="79305.381800000003"/>
    <n v="0"/>
    <n v="0"/>
    <b v="1"/>
    <n v="79305.381800000003"/>
    <n v="-475832.29080000002"/>
    <n v="-475832.29080000002"/>
    <s v="Bùi Thị Minh An"/>
    <s v="A18MT20"/>
    <s v=""/>
    <s v="goi"/>
    <s v="OK"/>
  </r>
  <r>
    <x v="0"/>
    <s v="Nhóm hàng\E\READY TO EAT"/>
    <d v="2025-12-12T10:14:51"/>
    <s v="A182512121"/>
    <s v="CTY TNHH MTV TM VÀ DV NGỌC THƠM"/>
    <s v="XTR"/>
    <n v="1"/>
    <n v="125940"/>
    <n v="0"/>
    <n v="0"/>
    <b v="1"/>
    <n v="125940"/>
    <n v="-125940"/>
    <n v="-125940"/>
    <s v="Bùi Thị Minh An"/>
    <s v="A18MT20"/>
    <s v=""/>
    <s v="goi"/>
    <s v="OK"/>
  </r>
  <r>
    <x v="3"/>
    <s v="Nhóm hàng\E\READY TO EAT"/>
    <d v="2025-12-12T10:16:13"/>
    <s v="A182512122"/>
    <s v="CTY TNHH MTV TM VÀ DV NGỌC THƠM"/>
    <s v="XTR"/>
    <n v="4"/>
    <n v="60043.090900000003"/>
    <n v="0"/>
    <n v="0"/>
    <b v="1"/>
    <n v="60043.090900000003"/>
    <n v="-240172.36360000001"/>
    <n v="-240172.36360000001"/>
    <s v="Bùi Thị Minh An"/>
    <s v="A18MT20"/>
    <s v=""/>
    <s v="goi"/>
    <s v="OK"/>
  </r>
  <r>
    <x v="1"/>
    <s v="Nhóm hàng\E\READY TO EAT"/>
    <d v="2025-12-13T13:50:41"/>
    <s v="A162512131"/>
    <s v="CTY TNHH MTV TM VÀ DV NGỌC THƠM"/>
    <s v="XTR"/>
    <n v="1"/>
    <n v="79305.381800000003"/>
    <n v="0"/>
    <n v="0"/>
    <b v="1"/>
    <n v="79305.381800000003"/>
    <n v="-79305.381800000003"/>
    <n v="-79305.381800000003"/>
    <s v="Trần Thị Thùy Linh"/>
    <s v="A16YX85"/>
    <s v="A16 xuất trả hàng hết date"/>
    <s v="goi"/>
    <s v="đã check"/>
  </r>
  <r>
    <x v="3"/>
    <s v="Nhóm hàng\E\READY TO EAT"/>
    <d v="2025-12-13T13:50:41"/>
    <s v="A162512131"/>
    <s v="CTY TNHH MTV TM VÀ DV NGỌC THƠM"/>
    <s v="XTR"/>
    <n v="1"/>
    <n v="60043.090900000003"/>
    <n v="0"/>
    <n v="0"/>
    <b v="1"/>
    <n v="60043.090900000003"/>
    <n v="-60043.090900000003"/>
    <n v="-60043.090900000003"/>
    <s v="Trần Thị Thùy Linh"/>
    <s v="A16YX85"/>
    <s v="A16 xuất trả hàng hết date"/>
    <s v="goi"/>
    <s v="đã check"/>
  </r>
  <r>
    <x v="1"/>
    <s v="Nhóm hàng\E\READY TO EAT"/>
    <d v="2025-12-23T19:41:49"/>
    <s v="A362512232"/>
    <s v="CTY TNHH MTV TM VÀ DV NGỌC THƠM"/>
    <s v="XTR"/>
    <n v="1"/>
    <n v="79305.381800000003"/>
    <n v="0"/>
    <n v="0"/>
    <b v="1"/>
    <n v="79305.381800000003"/>
    <n v="-79305.381800000003"/>
    <n v="-79305.381800000003"/>
    <s v="Bùi Thị Minh An"/>
    <s v="A36XD355"/>
    <s v=""/>
    <s v="goi"/>
    <s v="đã check"/>
  </r>
  <r>
    <x v="2"/>
    <s v="Nhóm hàng\E\READY TO EAT"/>
    <d v="2025-12-31T21:26:50"/>
    <s v="A362512311"/>
    <s v="CTY TNHH MTV TM VÀ DV NGỌC THƠM"/>
    <s v="XTR"/>
    <n v="10"/>
    <n v="26513"/>
    <n v="0"/>
    <n v="0"/>
    <b v="1"/>
    <n v="26513"/>
    <n v="-265130"/>
    <n v="-265130"/>
    <s v="Hoàng Thu Trang"/>
    <s v="A36XD355"/>
    <s v=""/>
    <s v="tui"/>
    <s v="đã chec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260824-5110-4224-9CF4-B7C8D9E6B9DB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16:E21" firstHeaderRow="1" firstDataRow="1" firstDataCol="1"/>
  <pivotFields count="19">
    <pivotField axis="axisRow" showAll="0">
      <items count="5">
        <item x="1"/>
        <item x="2"/>
        <item x="0"/>
        <item x="3"/>
        <item t="default"/>
      </items>
    </pivotField>
    <pivotField showAll="0"/>
    <pivotField numFmtId="22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ố lượng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V21"/>
  <sheetViews>
    <sheetView tabSelected="1" topLeftCell="B9" zoomScaleNormal="100" workbookViewId="0">
      <selection activeCell="T1" sqref="T1"/>
    </sheetView>
  </sheetViews>
  <sheetFormatPr defaultColWidth="9.125" defaultRowHeight="14.25" x14ac:dyDescent="0.2"/>
  <cols>
    <col min="1" max="1" width="8.375" bestFit="1" customWidth="1"/>
    <col min="2" max="2" width="26.5" bestFit="1" customWidth="1"/>
    <col min="3" max="3" width="14" customWidth="1"/>
    <col min="4" max="4" width="12.875" customWidth="1"/>
    <col min="5" max="5" width="10.625" customWidth="1"/>
    <col min="6" max="6" width="14" customWidth="1"/>
    <col min="7" max="7" width="14" hidden="1" customWidth="1"/>
    <col min="8" max="8" width="10.125" bestFit="1" customWidth="1"/>
    <col min="9" max="9" width="11.25" hidden="1" customWidth="1"/>
    <col min="10" max="10" width="13.625" hidden="1" customWidth="1"/>
    <col min="11" max="11" width="11.25" hidden="1" customWidth="1"/>
    <col min="12" max="12" width="8.375" hidden="1" customWidth="1"/>
    <col min="13" max="13" width="12.875" hidden="1" customWidth="1"/>
    <col min="14" max="14" width="11.625" hidden="1" customWidth="1"/>
    <col min="15" max="15" width="13.375" hidden="1" customWidth="1"/>
    <col min="16" max="16" width="14" hidden="1" customWidth="1"/>
    <col min="17" max="17" width="9.875" bestFit="1" customWidth="1"/>
    <col min="18" max="18" width="7.375" customWidth="1"/>
    <col min="19" max="19" width="5.625" bestFit="1" customWidth="1"/>
    <col min="22" max="22" width="11.125" bestFit="1" customWidth="1"/>
  </cols>
  <sheetData>
    <row r="1" spans="1:22" ht="15" customHeight="1" x14ac:dyDescent="0.2">
      <c r="A1" s="13" t="s">
        <v>32</v>
      </c>
      <c r="B1" s="13" t="s">
        <v>33</v>
      </c>
      <c r="C1" s="3" t="s">
        <v>18</v>
      </c>
      <c r="D1" s="3" t="s">
        <v>24</v>
      </c>
      <c r="E1" s="3" t="s">
        <v>21</v>
      </c>
      <c r="F1" s="3" t="s">
        <v>23</v>
      </c>
      <c r="G1" s="3" t="s">
        <v>17</v>
      </c>
      <c r="H1" s="10" t="s">
        <v>7</v>
      </c>
      <c r="I1" s="10" t="s">
        <v>25</v>
      </c>
      <c r="J1" s="10" t="s">
        <v>5</v>
      </c>
      <c r="K1" s="10" t="s">
        <v>3</v>
      </c>
      <c r="L1" s="12" t="s">
        <v>1</v>
      </c>
      <c r="M1" s="10" t="s">
        <v>6</v>
      </c>
      <c r="N1" s="10" t="s">
        <v>28</v>
      </c>
      <c r="O1" s="10" t="s">
        <v>35</v>
      </c>
      <c r="P1" s="3" t="s">
        <v>54</v>
      </c>
      <c r="Q1" s="3" t="s">
        <v>39</v>
      </c>
      <c r="R1" s="3" t="s">
        <v>2</v>
      </c>
      <c r="S1" s="3" t="s">
        <v>9</v>
      </c>
      <c r="T1" s="20" t="s">
        <v>55</v>
      </c>
    </row>
    <row r="2" spans="1:22" x14ac:dyDescent="0.2">
      <c r="A2" s="1" t="s">
        <v>11</v>
      </c>
      <c r="B2" s="1" t="s">
        <v>29</v>
      </c>
      <c r="C2" s="2" t="s">
        <v>26</v>
      </c>
      <c r="D2" s="7">
        <v>45994.355640937501</v>
      </c>
      <c r="E2" s="4" t="s">
        <v>20</v>
      </c>
      <c r="F2" s="2" t="s">
        <v>37</v>
      </c>
      <c r="G2" s="2" t="s">
        <v>48</v>
      </c>
      <c r="H2" s="11">
        <v>1</v>
      </c>
      <c r="I2" s="8">
        <v>125940</v>
      </c>
      <c r="J2" s="11">
        <v>0</v>
      </c>
      <c r="K2" s="11">
        <v>0</v>
      </c>
      <c r="L2" s="9" t="b">
        <v>1</v>
      </c>
      <c r="M2" s="11">
        <v>125940</v>
      </c>
      <c r="N2" s="8">
        <v>-125940</v>
      </c>
      <c r="O2" s="11">
        <v>-125940</v>
      </c>
      <c r="P2" s="2" t="s">
        <v>22</v>
      </c>
      <c r="Q2" s="2" t="s">
        <v>41</v>
      </c>
      <c r="R2" s="14" t="s">
        <v>16</v>
      </c>
      <c r="S2" s="2" t="s">
        <v>30</v>
      </c>
      <c r="T2" s="29" t="s">
        <v>57</v>
      </c>
      <c r="U2">
        <f>+VLOOKUP(B2,$D$17:$F$20,3,0)</f>
        <v>105505</v>
      </c>
      <c r="V2" s="24">
        <f>+H2*U2*1.08</f>
        <v>113945.40000000001</v>
      </c>
    </row>
    <row r="3" spans="1:22" x14ac:dyDescent="0.2">
      <c r="A3" s="1" t="s">
        <v>11</v>
      </c>
      <c r="B3" s="1" t="s">
        <v>29</v>
      </c>
      <c r="C3" s="2" t="s">
        <v>26</v>
      </c>
      <c r="D3" s="7">
        <v>45995.434320335597</v>
      </c>
      <c r="E3" s="4" t="s">
        <v>53</v>
      </c>
      <c r="F3" s="2" t="s">
        <v>37</v>
      </c>
      <c r="G3" s="2" t="s">
        <v>48</v>
      </c>
      <c r="H3" s="11">
        <v>2</v>
      </c>
      <c r="I3" s="8">
        <v>125940</v>
      </c>
      <c r="J3" s="11">
        <v>0</v>
      </c>
      <c r="K3" s="11">
        <v>0</v>
      </c>
      <c r="L3" s="9" t="b">
        <v>1</v>
      </c>
      <c r="M3" s="11">
        <v>125940</v>
      </c>
      <c r="N3" s="8">
        <v>-251880</v>
      </c>
      <c r="O3" s="11">
        <v>-251880</v>
      </c>
      <c r="P3" s="2" t="s">
        <v>4</v>
      </c>
      <c r="Q3" s="2" t="s">
        <v>13</v>
      </c>
      <c r="R3" s="14" t="s">
        <v>45</v>
      </c>
      <c r="S3" s="2" t="s">
        <v>30</v>
      </c>
      <c r="T3" s="29" t="s">
        <v>57</v>
      </c>
      <c r="U3">
        <f t="shared" ref="U3:U12" si="0">+VLOOKUP(B3,$D$17:$F$20,3,0)</f>
        <v>105505</v>
      </c>
      <c r="V3" s="24">
        <f t="shared" ref="V3:V12" si="1">+H3*U3*1.08</f>
        <v>227890.80000000002</v>
      </c>
    </row>
    <row r="4" spans="1:22" x14ac:dyDescent="0.2">
      <c r="A4" s="1" t="s">
        <v>52</v>
      </c>
      <c r="B4" s="1" t="s">
        <v>42</v>
      </c>
      <c r="C4" s="2" t="s">
        <v>26</v>
      </c>
      <c r="D4" s="7">
        <v>46003.4072248843</v>
      </c>
      <c r="E4" s="4" t="s">
        <v>38</v>
      </c>
      <c r="F4" s="2" t="s">
        <v>37</v>
      </c>
      <c r="G4" s="2" t="s">
        <v>48</v>
      </c>
      <c r="H4" s="16">
        <v>2</v>
      </c>
      <c r="I4" s="17">
        <v>79305.381800000003</v>
      </c>
      <c r="J4" s="16">
        <v>0</v>
      </c>
      <c r="K4" s="16">
        <v>0</v>
      </c>
      <c r="L4" s="18" t="b">
        <v>1</v>
      </c>
      <c r="M4" s="16">
        <v>79305.381800000003</v>
      </c>
      <c r="N4" s="17">
        <v>-158610.76360000001</v>
      </c>
      <c r="O4" s="16">
        <v>-158610.76360000001</v>
      </c>
      <c r="P4" s="19" t="s">
        <v>14</v>
      </c>
      <c r="Q4" s="19" t="s">
        <v>31</v>
      </c>
      <c r="R4" s="14" t="s">
        <v>45</v>
      </c>
      <c r="S4" s="2" t="s">
        <v>30</v>
      </c>
      <c r="T4" s="29" t="s">
        <v>56</v>
      </c>
      <c r="U4">
        <f t="shared" si="0"/>
        <v>69759</v>
      </c>
      <c r="V4" s="24">
        <f t="shared" si="1"/>
        <v>150679.44</v>
      </c>
    </row>
    <row r="5" spans="1:22" x14ac:dyDescent="0.2">
      <c r="A5" s="1" t="s">
        <v>46</v>
      </c>
      <c r="B5" s="1" t="s">
        <v>34</v>
      </c>
      <c r="C5" s="2" t="s">
        <v>26</v>
      </c>
      <c r="D5" s="7">
        <v>46003.4072248843</v>
      </c>
      <c r="E5" s="4" t="s">
        <v>38</v>
      </c>
      <c r="F5" s="2" t="s">
        <v>37</v>
      </c>
      <c r="G5" s="2" t="s">
        <v>48</v>
      </c>
      <c r="H5" s="16">
        <v>2</v>
      </c>
      <c r="I5" s="17">
        <v>26513</v>
      </c>
      <c r="J5" s="16">
        <v>0</v>
      </c>
      <c r="K5" s="16">
        <v>0</v>
      </c>
      <c r="L5" s="18" t="b">
        <v>1</v>
      </c>
      <c r="M5" s="16">
        <v>26513</v>
      </c>
      <c r="N5" s="17">
        <v>-53026</v>
      </c>
      <c r="O5" s="16">
        <v>-53026</v>
      </c>
      <c r="P5" s="19" t="s">
        <v>14</v>
      </c>
      <c r="Q5" s="19" t="s">
        <v>31</v>
      </c>
      <c r="R5" s="14" t="s">
        <v>45</v>
      </c>
      <c r="S5" s="2" t="s">
        <v>36</v>
      </c>
      <c r="T5" s="29" t="s">
        <v>56</v>
      </c>
      <c r="U5">
        <f t="shared" si="0"/>
        <v>23322</v>
      </c>
      <c r="V5" s="24">
        <f t="shared" si="1"/>
        <v>50375.520000000004</v>
      </c>
    </row>
    <row r="6" spans="1:22" x14ac:dyDescent="0.2">
      <c r="A6" s="1" t="s">
        <v>52</v>
      </c>
      <c r="B6" s="1" t="s">
        <v>42</v>
      </c>
      <c r="C6" s="2" t="s">
        <v>26</v>
      </c>
      <c r="D6" s="7">
        <v>46003.426980057899</v>
      </c>
      <c r="E6" s="4" t="s">
        <v>40</v>
      </c>
      <c r="F6" s="2" t="s">
        <v>37</v>
      </c>
      <c r="G6" s="2" t="s">
        <v>48</v>
      </c>
      <c r="H6" s="16">
        <v>6</v>
      </c>
      <c r="I6" s="17">
        <v>79305.381800000003</v>
      </c>
      <c r="J6" s="16">
        <v>0</v>
      </c>
      <c r="K6" s="16">
        <v>0</v>
      </c>
      <c r="L6" s="18" t="b">
        <v>1</v>
      </c>
      <c r="M6" s="16">
        <v>79305.381800000003</v>
      </c>
      <c r="N6" s="17">
        <v>-475832.29080000002</v>
      </c>
      <c r="O6" s="16">
        <v>-475832.29080000002</v>
      </c>
      <c r="P6" s="19" t="s">
        <v>14</v>
      </c>
      <c r="Q6" s="19" t="s">
        <v>47</v>
      </c>
      <c r="R6" s="14" t="s">
        <v>45</v>
      </c>
      <c r="S6" s="2" t="s">
        <v>30</v>
      </c>
      <c r="T6" s="29" t="s">
        <v>56</v>
      </c>
      <c r="U6">
        <f t="shared" si="0"/>
        <v>69759</v>
      </c>
      <c r="V6" s="24">
        <f t="shared" si="1"/>
        <v>452038.32</v>
      </c>
    </row>
    <row r="7" spans="1:22" x14ac:dyDescent="0.2">
      <c r="A7" s="1" t="s">
        <v>11</v>
      </c>
      <c r="B7" s="1" t="s">
        <v>29</v>
      </c>
      <c r="C7" s="2" t="s">
        <v>26</v>
      </c>
      <c r="D7" s="7">
        <v>46003.426980057899</v>
      </c>
      <c r="E7" s="4" t="s">
        <v>40</v>
      </c>
      <c r="F7" s="2" t="s">
        <v>37</v>
      </c>
      <c r="G7" s="2" t="s">
        <v>48</v>
      </c>
      <c r="H7" s="16">
        <v>1</v>
      </c>
      <c r="I7" s="17">
        <v>125940</v>
      </c>
      <c r="J7" s="16">
        <v>0</v>
      </c>
      <c r="K7" s="16">
        <v>0</v>
      </c>
      <c r="L7" s="18" t="b">
        <v>1</v>
      </c>
      <c r="M7" s="16">
        <v>125940</v>
      </c>
      <c r="N7" s="17">
        <v>-125940</v>
      </c>
      <c r="O7" s="16">
        <v>-125940</v>
      </c>
      <c r="P7" s="19" t="s">
        <v>14</v>
      </c>
      <c r="Q7" s="19" t="s">
        <v>47</v>
      </c>
      <c r="R7" s="14" t="s">
        <v>45</v>
      </c>
      <c r="S7" s="2" t="s">
        <v>30</v>
      </c>
      <c r="T7" s="29" t="s">
        <v>56</v>
      </c>
      <c r="U7">
        <f t="shared" si="0"/>
        <v>105505</v>
      </c>
      <c r="V7" s="24">
        <f t="shared" si="1"/>
        <v>113945.40000000001</v>
      </c>
    </row>
    <row r="8" spans="1:22" x14ac:dyDescent="0.2">
      <c r="A8" s="1" t="s">
        <v>44</v>
      </c>
      <c r="B8" s="1" t="s">
        <v>50</v>
      </c>
      <c r="C8" s="2" t="s">
        <v>26</v>
      </c>
      <c r="D8" s="7">
        <v>46003.427931134298</v>
      </c>
      <c r="E8" s="4" t="s">
        <v>51</v>
      </c>
      <c r="F8" s="2" t="s">
        <v>37</v>
      </c>
      <c r="G8" s="2" t="s">
        <v>48</v>
      </c>
      <c r="H8" s="16">
        <v>4</v>
      </c>
      <c r="I8" s="17">
        <v>60043.090900000003</v>
      </c>
      <c r="J8" s="16">
        <v>0</v>
      </c>
      <c r="K8" s="16">
        <v>0</v>
      </c>
      <c r="L8" s="18" t="b">
        <v>1</v>
      </c>
      <c r="M8" s="16">
        <v>60043.090900000003</v>
      </c>
      <c r="N8" s="17">
        <v>-240172.36360000001</v>
      </c>
      <c r="O8" s="16">
        <v>-240172.36360000001</v>
      </c>
      <c r="P8" s="19" t="s">
        <v>14</v>
      </c>
      <c r="Q8" s="19" t="s">
        <v>47</v>
      </c>
      <c r="R8" s="14" t="s">
        <v>45</v>
      </c>
      <c r="S8" s="2" t="s">
        <v>30</v>
      </c>
      <c r="T8" s="29" t="s">
        <v>56</v>
      </c>
      <c r="U8">
        <f t="shared" si="0"/>
        <v>52816</v>
      </c>
      <c r="V8" s="24">
        <f t="shared" si="1"/>
        <v>228165.12000000002</v>
      </c>
    </row>
    <row r="9" spans="1:22" x14ac:dyDescent="0.2">
      <c r="A9" s="1" t="s">
        <v>52</v>
      </c>
      <c r="B9" s="1" t="s">
        <v>42</v>
      </c>
      <c r="C9" s="2" t="s">
        <v>26</v>
      </c>
      <c r="D9" s="7">
        <v>46004.576857789398</v>
      </c>
      <c r="E9" s="4" t="s">
        <v>43</v>
      </c>
      <c r="F9" s="2" t="s">
        <v>37</v>
      </c>
      <c r="G9" s="2" t="s">
        <v>48</v>
      </c>
      <c r="H9" s="11">
        <v>1</v>
      </c>
      <c r="I9" s="8">
        <v>79305.381800000003</v>
      </c>
      <c r="J9" s="11">
        <v>0</v>
      </c>
      <c r="K9" s="11">
        <v>0</v>
      </c>
      <c r="L9" s="9" t="b">
        <v>1</v>
      </c>
      <c r="M9" s="11">
        <v>79305.381800000003</v>
      </c>
      <c r="N9" s="8">
        <v>-79305.381800000003</v>
      </c>
      <c r="O9" s="11">
        <v>-79305.381800000003</v>
      </c>
      <c r="P9" s="2" t="s">
        <v>22</v>
      </c>
      <c r="Q9" s="2" t="s">
        <v>27</v>
      </c>
      <c r="R9" s="14" t="s">
        <v>12</v>
      </c>
      <c r="S9" s="2" t="s">
        <v>30</v>
      </c>
      <c r="T9" s="29" t="s">
        <v>57</v>
      </c>
      <c r="U9">
        <f t="shared" si="0"/>
        <v>69759</v>
      </c>
      <c r="V9" s="24">
        <f t="shared" si="1"/>
        <v>75339.72</v>
      </c>
    </row>
    <row r="10" spans="1:22" x14ac:dyDescent="0.2">
      <c r="A10" s="1" t="s">
        <v>44</v>
      </c>
      <c r="B10" s="1" t="s">
        <v>50</v>
      </c>
      <c r="C10" s="2" t="s">
        <v>26</v>
      </c>
      <c r="D10" s="7">
        <v>46004.576857789398</v>
      </c>
      <c r="E10" s="4" t="s">
        <v>43</v>
      </c>
      <c r="F10" s="2" t="s">
        <v>37</v>
      </c>
      <c r="G10" s="2" t="s">
        <v>48</v>
      </c>
      <c r="H10" s="11">
        <v>1</v>
      </c>
      <c r="I10" s="8">
        <v>60043.090900000003</v>
      </c>
      <c r="J10" s="11">
        <v>0</v>
      </c>
      <c r="K10" s="11">
        <v>0</v>
      </c>
      <c r="L10" s="9" t="b">
        <v>1</v>
      </c>
      <c r="M10" s="11">
        <v>60043.090900000003</v>
      </c>
      <c r="N10" s="8">
        <v>-60043.090900000003</v>
      </c>
      <c r="O10" s="11">
        <v>-60043.090900000003</v>
      </c>
      <c r="P10" s="2" t="s">
        <v>22</v>
      </c>
      <c r="Q10" s="2" t="s">
        <v>27</v>
      </c>
      <c r="R10" s="14" t="s">
        <v>12</v>
      </c>
      <c r="S10" s="2" t="s">
        <v>30</v>
      </c>
      <c r="T10" s="29" t="s">
        <v>57</v>
      </c>
      <c r="U10">
        <f t="shared" si="0"/>
        <v>52816</v>
      </c>
      <c r="V10" s="24">
        <f t="shared" si="1"/>
        <v>57041.280000000006</v>
      </c>
    </row>
    <row r="11" spans="1:22" x14ac:dyDescent="0.2">
      <c r="A11" s="1" t="s">
        <v>52</v>
      </c>
      <c r="B11" s="1" t="s">
        <v>42</v>
      </c>
      <c r="C11" s="2" t="s">
        <v>26</v>
      </c>
      <c r="D11" s="7">
        <v>46014.8207048611</v>
      </c>
      <c r="E11" s="4" t="s">
        <v>8</v>
      </c>
      <c r="F11" s="2" t="s">
        <v>37</v>
      </c>
      <c r="G11" s="2" t="s">
        <v>48</v>
      </c>
      <c r="H11" s="11">
        <v>1</v>
      </c>
      <c r="I11" s="8">
        <v>79305.381800000003</v>
      </c>
      <c r="J11" s="11">
        <v>0</v>
      </c>
      <c r="K11" s="11">
        <v>0</v>
      </c>
      <c r="L11" s="9" t="b">
        <v>1</v>
      </c>
      <c r="M11" s="11">
        <v>79305.381800000003</v>
      </c>
      <c r="N11" s="8">
        <v>-79305.381800000003</v>
      </c>
      <c r="O11" s="11">
        <v>-79305.381800000003</v>
      </c>
      <c r="P11" s="2" t="s">
        <v>14</v>
      </c>
      <c r="Q11" s="2" t="s">
        <v>15</v>
      </c>
      <c r="R11" s="14" t="s">
        <v>45</v>
      </c>
      <c r="S11" s="2" t="s">
        <v>30</v>
      </c>
      <c r="T11" s="29" t="s">
        <v>57</v>
      </c>
      <c r="U11">
        <f t="shared" si="0"/>
        <v>69759</v>
      </c>
      <c r="V11" s="24">
        <f t="shared" si="1"/>
        <v>75339.72</v>
      </c>
    </row>
    <row r="12" spans="1:22" x14ac:dyDescent="0.2">
      <c r="A12" s="1" t="s">
        <v>46</v>
      </c>
      <c r="B12" s="1" t="s">
        <v>34</v>
      </c>
      <c r="C12" s="2" t="s">
        <v>26</v>
      </c>
      <c r="D12" s="7">
        <v>46022.893639664399</v>
      </c>
      <c r="E12" s="4" t="s">
        <v>0</v>
      </c>
      <c r="F12" s="2" t="s">
        <v>37</v>
      </c>
      <c r="G12" s="2" t="s">
        <v>48</v>
      </c>
      <c r="H12" s="6">
        <v>10</v>
      </c>
      <c r="I12" s="5">
        <v>26513</v>
      </c>
      <c r="J12" s="6">
        <v>0</v>
      </c>
      <c r="K12" s="6">
        <v>0</v>
      </c>
      <c r="L12" s="9" t="b">
        <v>1</v>
      </c>
      <c r="M12" s="6">
        <v>26513</v>
      </c>
      <c r="N12" s="5">
        <v>-265130</v>
      </c>
      <c r="O12" s="6">
        <v>-265130</v>
      </c>
      <c r="P12" s="2" t="s">
        <v>10</v>
      </c>
      <c r="Q12" s="2" t="s">
        <v>15</v>
      </c>
      <c r="R12" s="14" t="s">
        <v>45</v>
      </c>
      <c r="S12" s="2" t="s">
        <v>36</v>
      </c>
      <c r="T12" s="29" t="s">
        <v>57</v>
      </c>
      <c r="U12">
        <f t="shared" si="0"/>
        <v>23322</v>
      </c>
      <c r="V12" s="24">
        <f t="shared" si="1"/>
        <v>251877.6</v>
      </c>
    </row>
    <row r="13" spans="1:22" x14ac:dyDescent="0.2">
      <c r="H13" s="15">
        <v>31</v>
      </c>
      <c r="I13" s="15" t="s">
        <v>19</v>
      </c>
      <c r="J13" s="15" t="s">
        <v>45</v>
      </c>
      <c r="K13" s="15" t="s">
        <v>45</v>
      </c>
      <c r="M13" s="15" t="s">
        <v>19</v>
      </c>
      <c r="N13" s="15" t="s">
        <v>49</v>
      </c>
      <c r="O13" s="15" t="s">
        <v>49</v>
      </c>
    </row>
    <row r="15" spans="1:22" x14ac:dyDescent="0.2">
      <c r="F15" s="26" t="s">
        <v>61</v>
      </c>
      <c r="H15" s="27" t="s">
        <v>62</v>
      </c>
      <c r="Q15" s="28">
        <v>46106</v>
      </c>
    </row>
    <row r="16" spans="1:22" x14ac:dyDescent="0.2">
      <c r="D16" s="21" t="s">
        <v>58</v>
      </c>
      <c r="E16" t="s">
        <v>60</v>
      </c>
    </row>
    <row r="17" spans="4:8" x14ac:dyDescent="0.2">
      <c r="D17" s="22" t="s">
        <v>42</v>
      </c>
      <c r="E17" s="23">
        <v>10</v>
      </c>
      <c r="F17">
        <v>69759</v>
      </c>
      <c r="H17" s="24">
        <f>+GETPIVOTDATA("Số lượng",$D$16,"Tên hàng","Ngọc Thơm  Chân giò heo muối 300g*1PK")*F17*1.08</f>
        <v>753397.20000000007</v>
      </c>
    </row>
    <row r="18" spans="4:8" x14ac:dyDescent="0.2">
      <c r="D18" s="22" t="s">
        <v>34</v>
      </c>
      <c r="E18" s="23">
        <v>12</v>
      </c>
      <c r="F18">
        <v>23322</v>
      </c>
      <c r="H18" s="24">
        <f>+F18*GETPIVOTDATA("Số lượng",$D$16,"Tên hàng","Ngọc Thơm Chân Gìo Heo Muối 100gr")*1.08</f>
        <v>302253.12</v>
      </c>
    </row>
    <row r="19" spans="4:8" x14ac:dyDescent="0.2">
      <c r="D19" s="22" t="s">
        <v>29</v>
      </c>
      <c r="E19" s="23">
        <v>4</v>
      </c>
      <c r="F19">
        <v>105505</v>
      </c>
      <c r="H19" s="24">
        <f>+F19*GETPIVOTDATA("Số lượng",$D$16,"Tên hàng","Ngọc Thơm Gà muối 500g*1PK")*1.08</f>
        <v>455781.60000000003</v>
      </c>
    </row>
    <row r="20" spans="4:8" x14ac:dyDescent="0.2">
      <c r="D20" s="22" t="s">
        <v>50</v>
      </c>
      <c r="E20" s="23">
        <v>5</v>
      </c>
      <c r="F20">
        <v>52816</v>
      </c>
      <c r="H20" s="24">
        <f>+F20*GETPIVOTDATA("Số lượng",$D$16,"Tên hàng","Ngọc Thơm Tai heo muối 200g*1PK")*1.08</f>
        <v>285206.40000000002</v>
      </c>
    </row>
    <row r="21" spans="4:8" x14ac:dyDescent="0.2">
      <c r="D21" s="22" t="s">
        <v>59</v>
      </c>
      <c r="E21" s="23">
        <v>31</v>
      </c>
      <c r="H21" s="25">
        <f>SUM(H17:H20)</f>
        <v>1796638.3200000003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2026-01-14T09:04:04Z</dcterms:created>
  <dcterms:modified xsi:type="dcterms:W3CDTF">2026-03-28T04:23:00Z</dcterms:modified>
</cp:coreProperties>
</file>