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1005" yWindow="1005" windowWidth="15000" windowHeight="10005"/>
  </bookViews>
  <sheets>
    <sheet name="Sheet1" sheetId="1" r:id="rId1"/>
  </sheets>
  <definedNames>
    <definedName name="_xlnm._FilterDatabase" localSheetId="0" hidden="1">Sheet1!$A$1:$R$50</definedName>
  </definedNames>
  <calcPr calcId="162913"/>
</workbook>
</file>

<file path=xl/calcChain.xml><?xml version="1.0" encoding="utf-8"?>
<calcChain xmlns="http://schemas.openxmlformats.org/spreadsheetml/2006/main">
  <c r="X64" i="1" l="1"/>
  <c r="Y64" i="1" s="1"/>
  <c r="X61" i="1"/>
  <c r="Y61" i="1" s="1"/>
  <c r="X49" i="1"/>
  <c r="Y49" i="1" s="1"/>
  <c r="X46" i="1"/>
  <c r="Y46" i="1" s="1"/>
  <c r="X43" i="1"/>
  <c r="Y43" i="1" s="1"/>
  <c r="X29" i="1"/>
  <c r="Y29" i="1" s="1"/>
  <c r="X27" i="1"/>
  <c r="Y27" i="1" s="1"/>
  <c r="X26" i="1"/>
  <c r="Y26" i="1" s="1"/>
  <c r="X16" i="1"/>
  <c r="Y16" i="1" s="1"/>
  <c r="X14" i="1"/>
  <c r="Y14" i="1" s="1"/>
  <c r="W7" i="1"/>
  <c r="X7" i="1" s="1"/>
  <c r="W6" i="1"/>
  <c r="X6" i="1" s="1"/>
  <c r="W5" i="1"/>
  <c r="X5" i="1" s="1"/>
  <c r="W4" i="1"/>
  <c r="X4" i="1" s="1"/>
  <c r="X21" i="1" l="1"/>
  <c r="Y21" i="1" s="1"/>
  <c r="X37" i="1"/>
  <c r="Y37" i="1" s="1"/>
  <c r="X54" i="1"/>
  <c r="Y54" i="1" s="1"/>
  <c r="X22" i="1"/>
  <c r="Y22" i="1" s="1"/>
  <c r="X39" i="1"/>
  <c r="Y39" i="1" s="1"/>
  <c r="X55" i="1"/>
  <c r="Y55" i="1" s="1"/>
  <c r="X32" i="1"/>
  <c r="Y32" i="1" s="1"/>
  <c r="X23" i="1"/>
  <c r="Y23" i="1" s="1"/>
  <c r="X40" i="1"/>
  <c r="Y40" i="1" s="1"/>
  <c r="X56" i="1"/>
  <c r="Y56" i="1" s="1"/>
  <c r="X8" i="1"/>
  <c r="X9" i="1" s="1"/>
  <c r="X10" i="1" s="1"/>
  <c r="X25" i="1"/>
  <c r="Y25" i="1" s="1"/>
  <c r="X41" i="1"/>
  <c r="Y41" i="1" s="1"/>
  <c r="X58" i="1"/>
  <c r="Y58" i="1" s="1"/>
  <c r="X59" i="1"/>
  <c r="Y59" i="1" s="1"/>
  <c r="X44" i="1"/>
  <c r="Y44" i="1" s="1"/>
  <c r="X60" i="1"/>
  <c r="Y60" i="1" s="1"/>
  <c r="X30" i="1"/>
  <c r="Y30" i="1" s="1"/>
  <c r="X47" i="1"/>
  <c r="Y47" i="1" s="1"/>
  <c r="X63" i="1"/>
  <c r="Y63" i="1" s="1"/>
  <c r="X17" i="1"/>
  <c r="Y17" i="1" s="1"/>
  <c r="X33" i="1"/>
  <c r="Y33" i="1" s="1"/>
  <c r="X50" i="1"/>
  <c r="Y50" i="1" s="1"/>
  <c r="X66" i="1"/>
  <c r="Y66" i="1" s="1"/>
  <c r="X18" i="1"/>
  <c r="Y18" i="1" s="1"/>
  <c r="X35" i="1"/>
  <c r="Y35" i="1" s="1"/>
  <c r="X51" i="1"/>
  <c r="Y51" i="1" s="1"/>
  <c r="X67" i="1"/>
  <c r="Y67" i="1" s="1"/>
  <c r="X20" i="1"/>
  <c r="Y20" i="1" s="1"/>
  <c r="X36" i="1"/>
  <c r="Y36" i="1" s="1"/>
  <c r="X53" i="1"/>
  <c r="Y53" i="1" s="1"/>
  <c r="X68" i="1"/>
  <c r="Y68" i="1" s="1"/>
</calcChain>
</file>

<file path=xl/sharedStrings.xml><?xml version="1.0" encoding="utf-8"?>
<sst xmlns="http://schemas.openxmlformats.org/spreadsheetml/2006/main" count="615" uniqueCount="87">
  <si>
    <t>Số hóa đơn</t>
  </si>
  <si>
    <t>So PO</t>
  </si>
  <si>
    <t>8938529045856</t>
  </si>
  <si>
    <t>Ghi chú</t>
  </si>
  <si>
    <t>Số lượng</t>
  </si>
  <si>
    <t>gà bị bạc màu</t>
  </si>
  <si>
    <t>A09MD340</t>
  </si>
  <si>
    <t>kí hiệu HD</t>
  </si>
  <si>
    <t>ĐVT</t>
  </si>
  <si>
    <t>heest date đã gửi mail ncc đã xác nhận tt</t>
  </si>
  <si>
    <t>0500242205</t>
  </si>
  <si>
    <t>A17TD202</t>
  </si>
  <si>
    <t>A34TK44</t>
  </si>
  <si>
    <t>A06YH271</t>
  </si>
  <si>
    <t>A23TD276</t>
  </si>
  <si>
    <t>8938529045627</t>
  </si>
  <si>
    <t>A33PT208</t>
  </si>
  <si>
    <t>8938529045924</t>
  </si>
  <si>
    <t>Ngày HĐ</t>
  </si>
  <si>
    <t>Chi nhánh</t>
  </si>
  <si>
    <t>-101</t>
  </si>
  <si>
    <t>Ngọc Thơm Giò tai lưỡi xào 250g*1PK</t>
  </si>
  <si>
    <t>A23 xuất trả hàng hết date, hư hỏng</t>
  </si>
  <si>
    <t>A05TK80</t>
  </si>
  <si>
    <t>Ngày</t>
  </si>
  <si>
    <t>Đơn giá</t>
  </si>
  <si>
    <t>A16YX85</t>
  </si>
  <si>
    <t>Line type</t>
  </si>
  <si>
    <t>Thành tiền</t>
  </si>
  <si>
    <t>Ngọc Thơm Gà muối 500g*1PK</t>
  </si>
  <si>
    <t>goi</t>
  </si>
  <si>
    <t>A23 xuất trả hàng hết date, bị hỏng</t>
  </si>
  <si>
    <t>Mã hàng</t>
  </si>
  <si>
    <t>Tên hàng</t>
  </si>
  <si>
    <t>Giá tham chiếu</t>
  </si>
  <si>
    <t>A13LT19</t>
  </si>
  <si>
    <t>0500242206</t>
  </si>
  <si>
    <t>Kho</t>
  </si>
  <si>
    <t>A30HC70</t>
  </si>
  <si>
    <t>Ngọc Thơm  Chân giò heo muối 300g*1PK</t>
  </si>
  <si>
    <t>A24LK45</t>
  </si>
  <si>
    <t>0500242204</t>
  </si>
  <si>
    <t/>
  </si>
  <si>
    <t>Alias</t>
  </si>
  <si>
    <t>hết date: 
3 tai heo muối
6 giò tai lưỡi xào
1 chân giò heo muối
bong chân không
1 chân giò heo</t>
  </si>
  <si>
    <t>A01VT</t>
  </si>
  <si>
    <t>-8,117,983.962</t>
  </si>
  <si>
    <t>8938529045030</t>
  </si>
  <si>
    <t>A18MT20</t>
  </si>
  <si>
    <t>Ngọc Thơm Tai heo muối 200g*1PK</t>
  </si>
  <si>
    <t>4,067,596.144</t>
  </si>
  <si>
    <t>A27PT401</t>
  </si>
  <si>
    <t>0500242203</t>
  </si>
  <si>
    <t>A32PDL64</t>
  </si>
  <si>
    <t>NCC</t>
  </si>
  <si>
    <t>OK</t>
  </si>
  <si>
    <t>OK (Zalo)</t>
  </si>
  <si>
    <t>Row Labels</t>
  </si>
  <si>
    <t>Grand Total</t>
  </si>
  <si>
    <t>Sum of Số lượng</t>
  </si>
  <si>
    <t>00068608</t>
  </si>
  <si>
    <t>00047572</t>
  </si>
  <si>
    <t>00047571</t>
  </si>
  <si>
    <t>4CGM300+3GM500+3TH200</t>
  </si>
  <si>
    <t>00014929</t>
  </si>
  <si>
    <t>1GTLX+1TH200</t>
  </si>
  <si>
    <t>00007357</t>
  </si>
  <si>
    <t>00063147</t>
  </si>
  <si>
    <t>00043156</t>
  </si>
  <si>
    <t>00042723</t>
  </si>
  <si>
    <t>00044769</t>
  </si>
  <si>
    <t>00044770</t>
  </si>
  <si>
    <t>00043153</t>
  </si>
  <si>
    <t>00049921</t>
  </si>
  <si>
    <t>00031750</t>
  </si>
  <si>
    <t>00026445</t>
  </si>
  <si>
    <t>3GM500</t>
  </si>
  <si>
    <t>2CGM300+1GM500+2GTLX+1TH200</t>
  </si>
  <si>
    <t>00041217</t>
  </si>
  <si>
    <t>2CGM300+1GM500+1GTLX+3TH200</t>
  </si>
  <si>
    <t>00050250</t>
  </si>
  <si>
    <t>5GTLX</t>
  </si>
  <si>
    <t>00057271</t>
  </si>
  <si>
    <t>4GTLX+4TH200</t>
  </si>
  <si>
    <t>1GM500</t>
  </si>
  <si>
    <t>00055296</t>
  </si>
  <si>
    <t>00011376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</si>
</sst>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8" x14ac:knownFonts="1">
    <font>
      <sz val="11"/>
      <color theme="1"/>
      <name val="Calibri"/>
      <family val="2"/>
      <scheme val="minor"/>
    </font>
    <font>
      <sz val="8"/>
      <color rgb="FF0000FF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FF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center"/>
    </xf>
    <xf numFmtId="22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3" fillId="3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top"/>
    </xf>
    <xf numFmtId="0" fontId="3" fillId="4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7" fillId="5" borderId="5" xfId="0" applyFont="1" applyFill="1" applyBorder="1"/>
    <xf numFmtId="0" fontId="7" fillId="5" borderId="6" xfId="0" applyFont="1" applyFill="1" applyBorder="1" applyAlignment="1">
      <alignment horizontal="left"/>
    </xf>
    <xf numFmtId="0" fontId="7" fillId="5" borderId="6" xfId="0" applyNumberFormat="1" applyFont="1" applyFill="1" applyBorder="1"/>
    <xf numFmtId="164" fontId="0" fillId="0" borderId="0" xfId="1" applyNumberFormat="1" applyFont="1"/>
    <xf numFmtId="0" fontId="0" fillId="0" borderId="0" xfId="0" applyAlignment="1">
      <alignment horizontal="left" indent="1"/>
    </xf>
    <xf numFmtId="0" fontId="7" fillId="0" borderId="5" xfId="0" applyFont="1" applyBorder="1" applyAlignment="1">
      <alignment horizontal="left"/>
    </xf>
    <xf numFmtId="0" fontId="7" fillId="0" borderId="5" xfId="0" applyNumberFormat="1" applyFont="1" applyBorder="1"/>
    <xf numFmtId="0" fontId="0" fillId="0" borderId="0" xfId="0" quotePrefix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69"/>
  <sheetViews>
    <sheetView tabSelected="1" topLeftCell="G1" zoomScaleNormal="100" workbookViewId="0">
      <selection activeCell="I1" sqref="I1"/>
    </sheetView>
  </sheetViews>
  <sheetFormatPr defaultColWidth="9.140625" defaultRowHeight="15" x14ac:dyDescent="0.25"/>
  <cols>
    <col min="1" max="1" width="14" customWidth="1"/>
    <col min="2" max="2" width="31" customWidth="1"/>
    <col min="3" max="3" width="14.85546875" customWidth="1"/>
    <col min="4" max="4" width="11.28515625" customWidth="1"/>
    <col min="5" max="5" width="14" customWidth="1"/>
    <col min="6" max="6" width="11.28515625" customWidth="1"/>
    <col min="7" max="7" width="11.5703125" customWidth="1"/>
    <col min="8" max="9" width="14" customWidth="1"/>
    <col min="10" max="14" width="14" hidden="1" customWidth="1"/>
    <col min="15" max="15" width="12.7109375" hidden="1" customWidth="1"/>
    <col min="16" max="16" width="14" hidden="1" customWidth="1"/>
    <col min="17" max="17" width="14.7109375" hidden="1" customWidth="1"/>
    <col min="18" max="18" width="14" hidden="1" customWidth="1"/>
    <col min="20" max="20" width="38" bestFit="1" customWidth="1"/>
    <col min="21" max="21" width="41.7109375" customWidth="1"/>
    <col min="22" max="22" width="39.28515625" bestFit="1" customWidth="1"/>
    <col min="23" max="23" width="15.85546875" bestFit="1" customWidth="1"/>
    <col min="24" max="24" width="12.140625" style="19" bestFit="1" customWidth="1"/>
    <col min="25" max="25" width="10.5703125" style="19" bestFit="1" customWidth="1"/>
  </cols>
  <sheetData>
    <row r="1" spans="1:25" ht="15" customHeight="1" x14ac:dyDescent="0.25">
      <c r="A1" s="2" t="s">
        <v>32</v>
      </c>
      <c r="B1" s="2" t="s">
        <v>33</v>
      </c>
      <c r="C1" s="11" t="s">
        <v>24</v>
      </c>
      <c r="D1" s="5" t="s">
        <v>4</v>
      </c>
      <c r="E1" s="11" t="s">
        <v>37</v>
      </c>
      <c r="F1" s="5" t="s">
        <v>25</v>
      </c>
      <c r="G1" s="5" t="s">
        <v>28</v>
      </c>
      <c r="H1" s="11" t="s">
        <v>3</v>
      </c>
      <c r="I1" s="13" t="s">
        <v>54</v>
      </c>
      <c r="J1" s="11" t="s">
        <v>8</v>
      </c>
      <c r="K1" s="11" t="s">
        <v>19</v>
      </c>
      <c r="L1" s="11" t="s">
        <v>27</v>
      </c>
      <c r="M1" s="11" t="s">
        <v>1</v>
      </c>
      <c r="N1" s="11" t="s">
        <v>0</v>
      </c>
      <c r="O1" s="11" t="s">
        <v>18</v>
      </c>
      <c r="P1" s="11" t="s">
        <v>7</v>
      </c>
      <c r="Q1" s="5" t="s">
        <v>34</v>
      </c>
      <c r="R1" s="11" t="s">
        <v>43</v>
      </c>
    </row>
    <row r="2" spans="1:25" x14ac:dyDescent="0.25">
      <c r="A2" s="1" t="s">
        <v>41</v>
      </c>
      <c r="B2" s="1" t="s">
        <v>49</v>
      </c>
      <c r="C2" s="3">
        <v>45628.562915312497</v>
      </c>
      <c r="D2" s="10">
        <v>-3</v>
      </c>
      <c r="E2" s="4" t="s">
        <v>23</v>
      </c>
      <c r="F2" s="12">
        <v>60043.090900000003</v>
      </c>
      <c r="G2" s="12">
        <v>-180129.2727</v>
      </c>
      <c r="H2" s="6" t="s">
        <v>42</v>
      </c>
      <c r="I2" s="4" t="s">
        <v>55</v>
      </c>
      <c r="J2" s="4" t="s">
        <v>30</v>
      </c>
      <c r="K2" s="4" t="s">
        <v>42</v>
      </c>
      <c r="L2" s="4" t="s">
        <v>42</v>
      </c>
      <c r="M2" s="4" t="s">
        <v>42</v>
      </c>
      <c r="N2" s="4"/>
      <c r="O2" s="4"/>
      <c r="P2" s="4"/>
      <c r="Q2" s="10">
        <v>60043.090900000003</v>
      </c>
      <c r="R2" s="4" t="s">
        <v>15</v>
      </c>
    </row>
    <row r="3" spans="1:25" x14ac:dyDescent="0.25">
      <c r="A3" s="1" t="s">
        <v>10</v>
      </c>
      <c r="B3" s="1" t="s">
        <v>29</v>
      </c>
      <c r="C3" s="3">
        <v>45628.562915312497</v>
      </c>
      <c r="D3" s="10">
        <v>-1</v>
      </c>
      <c r="E3" s="4" t="s">
        <v>23</v>
      </c>
      <c r="F3" s="12">
        <v>119942.8363</v>
      </c>
      <c r="G3" s="12">
        <v>-119942.8363</v>
      </c>
      <c r="H3" s="6" t="s">
        <v>42</v>
      </c>
      <c r="I3" s="4" t="s">
        <v>55</v>
      </c>
      <c r="J3" s="4" t="s">
        <v>30</v>
      </c>
      <c r="K3" s="4" t="s">
        <v>42</v>
      </c>
      <c r="L3" s="4" t="s">
        <v>42</v>
      </c>
      <c r="M3" s="4" t="s">
        <v>42</v>
      </c>
      <c r="N3" s="4"/>
      <c r="O3" s="4"/>
      <c r="P3" s="4"/>
      <c r="Q3" s="10">
        <v>119942.8363</v>
      </c>
      <c r="R3" s="4" t="s">
        <v>17</v>
      </c>
      <c r="T3" s="16" t="s">
        <v>57</v>
      </c>
      <c r="U3" s="16" t="s">
        <v>59</v>
      </c>
    </row>
    <row r="4" spans="1:25" x14ac:dyDescent="0.25">
      <c r="A4" s="1" t="s">
        <v>10</v>
      </c>
      <c r="B4" s="1" t="s">
        <v>29</v>
      </c>
      <c r="C4" s="3">
        <v>45628.574787997699</v>
      </c>
      <c r="D4" s="10">
        <v>-3</v>
      </c>
      <c r="E4" s="4" t="s">
        <v>38</v>
      </c>
      <c r="F4" s="12">
        <v>119942.8363</v>
      </c>
      <c r="G4" s="12">
        <v>-359828.50890000002</v>
      </c>
      <c r="H4" s="6" t="s">
        <v>42</v>
      </c>
      <c r="I4" s="4" t="s">
        <v>55</v>
      </c>
      <c r="J4" s="4" t="s">
        <v>30</v>
      </c>
      <c r="K4" s="4" t="s">
        <v>42</v>
      </c>
      <c r="L4" s="4" t="s">
        <v>42</v>
      </c>
      <c r="M4" s="4" t="s">
        <v>42</v>
      </c>
      <c r="N4" s="4"/>
      <c r="O4" s="4"/>
      <c r="P4" s="4"/>
      <c r="Q4" s="10">
        <v>119942.8363</v>
      </c>
      <c r="R4" s="4" t="s">
        <v>17</v>
      </c>
      <c r="T4" s="14" t="s">
        <v>39</v>
      </c>
      <c r="U4" s="15">
        <v>20</v>
      </c>
      <c r="V4" s="19">
        <v>73431</v>
      </c>
      <c r="W4" s="19">
        <f t="shared" ref="W4:W7" si="0">0.95*V4</f>
        <v>69759.45</v>
      </c>
      <c r="X4" s="19">
        <f>+U4*W4</f>
        <v>1395189</v>
      </c>
    </row>
    <row r="5" spans="1:25" x14ac:dyDescent="0.25">
      <c r="A5" s="1" t="s">
        <v>10</v>
      </c>
      <c r="B5" s="1" t="s">
        <v>29</v>
      </c>
      <c r="C5" s="3">
        <v>45628.644324305598</v>
      </c>
      <c r="D5" s="10">
        <v>-1</v>
      </c>
      <c r="E5" s="4" t="s">
        <v>12</v>
      </c>
      <c r="F5" s="12">
        <v>119942.8363</v>
      </c>
      <c r="G5" s="12">
        <v>-119942.8363</v>
      </c>
      <c r="H5" s="6" t="s">
        <v>42</v>
      </c>
      <c r="I5" s="4" t="s">
        <v>55</v>
      </c>
      <c r="J5" s="4" t="s">
        <v>30</v>
      </c>
      <c r="K5" s="4" t="s">
        <v>42</v>
      </c>
      <c r="L5" s="4" t="s">
        <v>42</v>
      </c>
      <c r="M5" s="4" t="s">
        <v>42</v>
      </c>
      <c r="N5" s="4"/>
      <c r="O5" s="4"/>
      <c r="P5" s="4"/>
      <c r="Q5" s="10">
        <v>119942.8363</v>
      </c>
      <c r="R5" s="4" t="s">
        <v>17</v>
      </c>
      <c r="T5" s="14" t="s">
        <v>29</v>
      </c>
      <c r="U5" s="15">
        <v>30</v>
      </c>
      <c r="V5" s="19">
        <v>111058</v>
      </c>
      <c r="W5" s="19">
        <f t="shared" si="0"/>
        <v>105505.09999999999</v>
      </c>
      <c r="X5" s="19">
        <f t="shared" ref="X5:X7" si="1">+U5*W5</f>
        <v>3165152.9999999995</v>
      </c>
    </row>
    <row r="6" spans="1:25" x14ac:dyDescent="0.25">
      <c r="A6" s="1" t="s">
        <v>41</v>
      </c>
      <c r="B6" s="1" t="s">
        <v>49</v>
      </c>
      <c r="C6" s="3">
        <v>45628.691350266199</v>
      </c>
      <c r="D6" s="10">
        <v>-1</v>
      </c>
      <c r="E6" s="4" t="s">
        <v>26</v>
      </c>
      <c r="F6" s="12">
        <v>60043.090900000003</v>
      </c>
      <c r="G6" s="12">
        <v>-60043.090900000003</v>
      </c>
      <c r="H6" s="6" t="s">
        <v>42</v>
      </c>
      <c r="I6" s="4" t="s">
        <v>55</v>
      </c>
      <c r="J6" s="4" t="s">
        <v>30</v>
      </c>
      <c r="K6" s="4" t="s">
        <v>42</v>
      </c>
      <c r="L6" s="4" t="s">
        <v>42</v>
      </c>
      <c r="M6" s="4" t="s">
        <v>42</v>
      </c>
      <c r="N6" s="4"/>
      <c r="O6" s="4"/>
      <c r="P6" s="4"/>
      <c r="Q6" s="10">
        <v>60043.090900000003</v>
      </c>
      <c r="R6" s="4" t="s">
        <v>15</v>
      </c>
      <c r="T6" s="14" t="s">
        <v>21</v>
      </c>
      <c r="U6" s="15">
        <v>22</v>
      </c>
      <c r="V6" s="19">
        <v>50183</v>
      </c>
      <c r="W6" s="19">
        <f t="shared" si="0"/>
        <v>47673.85</v>
      </c>
      <c r="X6" s="19">
        <f t="shared" si="1"/>
        <v>1048824.7</v>
      </c>
    </row>
    <row r="7" spans="1:25" x14ac:dyDescent="0.25">
      <c r="A7" s="1" t="s">
        <v>10</v>
      </c>
      <c r="B7" s="1" t="s">
        <v>29</v>
      </c>
      <c r="C7" s="3">
        <v>45629.590002314799</v>
      </c>
      <c r="D7" s="10">
        <v>-2</v>
      </c>
      <c r="E7" s="4" t="s">
        <v>26</v>
      </c>
      <c r="F7" s="12">
        <v>119942.8363</v>
      </c>
      <c r="G7" s="12">
        <v>-239885.67259999999</v>
      </c>
      <c r="H7" s="6" t="s">
        <v>42</v>
      </c>
      <c r="I7" s="4" t="s">
        <v>55</v>
      </c>
      <c r="J7" s="4" t="s">
        <v>30</v>
      </c>
      <c r="K7" s="4" t="s">
        <v>42</v>
      </c>
      <c r="L7" s="4" t="s">
        <v>42</v>
      </c>
      <c r="M7" s="4" t="s">
        <v>42</v>
      </c>
      <c r="N7" s="4"/>
      <c r="O7" s="4"/>
      <c r="P7" s="4"/>
      <c r="Q7" s="10">
        <v>119942.8363</v>
      </c>
      <c r="R7" s="4" t="s">
        <v>17</v>
      </c>
      <c r="T7" s="14" t="s">
        <v>49</v>
      </c>
      <c r="U7" s="15">
        <v>29</v>
      </c>
      <c r="V7" s="19">
        <v>55595</v>
      </c>
      <c r="W7" s="19">
        <f t="shared" si="0"/>
        <v>52815.25</v>
      </c>
      <c r="X7" s="19">
        <f t="shared" si="1"/>
        <v>1531642.25</v>
      </c>
    </row>
    <row r="8" spans="1:25" x14ac:dyDescent="0.25">
      <c r="A8" s="1" t="s">
        <v>41</v>
      </c>
      <c r="B8" s="1" t="s">
        <v>49</v>
      </c>
      <c r="C8" s="3">
        <v>45629.799133067099</v>
      </c>
      <c r="D8" s="10">
        <v>-1</v>
      </c>
      <c r="E8" s="4" t="s">
        <v>48</v>
      </c>
      <c r="F8" s="12">
        <v>60043.090900000003</v>
      </c>
      <c r="G8" s="12">
        <v>-60043.090900000003</v>
      </c>
      <c r="H8" s="6" t="s">
        <v>42</v>
      </c>
      <c r="I8" s="4" t="s">
        <v>55</v>
      </c>
      <c r="J8" s="4" t="s">
        <v>30</v>
      </c>
      <c r="K8" s="4" t="s">
        <v>42</v>
      </c>
      <c r="L8" s="4" t="s">
        <v>42</v>
      </c>
      <c r="M8" s="4" t="s">
        <v>42</v>
      </c>
      <c r="N8" s="4"/>
      <c r="O8" s="4"/>
      <c r="P8" s="4"/>
      <c r="Q8" s="10">
        <v>60043.090900000003</v>
      </c>
      <c r="R8" s="4" t="s">
        <v>15</v>
      </c>
      <c r="T8" s="17" t="s">
        <v>58</v>
      </c>
      <c r="U8" s="18">
        <v>101</v>
      </c>
      <c r="X8" s="19">
        <f>SUM(X4:X7)</f>
        <v>7140808.9500000002</v>
      </c>
    </row>
    <row r="9" spans="1:25" x14ac:dyDescent="0.25">
      <c r="A9" s="1" t="s">
        <v>10</v>
      </c>
      <c r="B9" s="1" t="s">
        <v>29</v>
      </c>
      <c r="C9" s="3">
        <v>45629.799133067099</v>
      </c>
      <c r="D9" s="10">
        <v>-2</v>
      </c>
      <c r="E9" s="4" t="s">
        <v>48</v>
      </c>
      <c r="F9" s="12">
        <v>119942.8363</v>
      </c>
      <c r="G9" s="12">
        <v>-239885.67259999999</v>
      </c>
      <c r="H9" s="6" t="s">
        <v>42</v>
      </c>
      <c r="I9" s="4" t="s">
        <v>55</v>
      </c>
      <c r="J9" s="4" t="s">
        <v>30</v>
      </c>
      <c r="K9" s="4" t="s">
        <v>42</v>
      </c>
      <c r="L9" s="4" t="s">
        <v>42</v>
      </c>
      <c r="M9" s="4" t="s">
        <v>42</v>
      </c>
      <c r="N9" s="4"/>
      <c r="O9" s="4"/>
      <c r="P9" s="4"/>
      <c r="Q9" s="10">
        <v>119942.8363</v>
      </c>
      <c r="R9" s="4" t="s">
        <v>17</v>
      </c>
      <c r="X9" s="19">
        <f>+X8*0.08</f>
        <v>571264.71600000001</v>
      </c>
    </row>
    <row r="10" spans="1:25" x14ac:dyDescent="0.25">
      <c r="A10" s="1" t="s">
        <v>36</v>
      </c>
      <c r="B10" s="1" t="s">
        <v>21</v>
      </c>
      <c r="C10" s="3">
        <v>45629.799133067099</v>
      </c>
      <c r="D10" s="10">
        <v>-1</v>
      </c>
      <c r="E10" s="4" t="s">
        <v>48</v>
      </c>
      <c r="F10" s="12">
        <v>54197.345500000003</v>
      </c>
      <c r="G10" s="12">
        <v>-54197.345500000003</v>
      </c>
      <c r="H10" s="6" t="s">
        <v>42</v>
      </c>
      <c r="I10" s="4" t="s">
        <v>55</v>
      </c>
      <c r="J10" s="4" t="s">
        <v>30</v>
      </c>
      <c r="K10" s="4" t="s">
        <v>42</v>
      </c>
      <c r="L10" s="4" t="s">
        <v>42</v>
      </c>
      <c r="M10" s="4" t="s">
        <v>42</v>
      </c>
      <c r="N10" s="4"/>
      <c r="O10" s="4"/>
      <c r="P10" s="4"/>
      <c r="Q10" s="10">
        <v>54197.345500000003</v>
      </c>
      <c r="R10" s="4" t="s">
        <v>47</v>
      </c>
      <c r="X10" s="19">
        <f>+X8+X9</f>
        <v>7712073.6660000002</v>
      </c>
    </row>
    <row r="11" spans="1:25" x14ac:dyDescent="0.25">
      <c r="A11" s="1" t="s">
        <v>41</v>
      </c>
      <c r="B11" s="1" t="s">
        <v>49</v>
      </c>
      <c r="C11" s="3">
        <v>45630.5735991088</v>
      </c>
      <c r="D11" s="10">
        <v>-4</v>
      </c>
      <c r="E11" s="4" t="s">
        <v>13</v>
      </c>
      <c r="F11" s="12">
        <v>60043.090900000003</v>
      </c>
      <c r="G11" s="12">
        <v>-240172.36360000001</v>
      </c>
      <c r="H11" s="6" t="s">
        <v>42</v>
      </c>
      <c r="I11" s="4" t="s">
        <v>56</v>
      </c>
      <c r="J11" s="4" t="s">
        <v>30</v>
      </c>
      <c r="K11" s="4" t="s">
        <v>42</v>
      </c>
      <c r="L11" s="4" t="s">
        <v>42</v>
      </c>
      <c r="M11" s="4" t="s">
        <v>42</v>
      </c>
      <c r="N11" s="4"/>
      <c r="O11" s="4"/>
      <c r="P11" s="4"/>
      <c r="Q11" s="10">
        <v>60043.090900000003</v>
      </c>
      <c r="R11" s="4" t="s">
        <v>15</v>
      </c>
    </row>
    <row r="12" spans="1:25" x14ac:dyDescent="0.25">
      <c r="A12" s="1" t="s">
        <v>36</v>
      </c>
      <c r="B12" s="1" t="s">
        <v>21</v>
      </c>
      <c r="C12" s="3">
        <v>45630.5735991088</v>
      </c>
      <c r="D12" s="10">
        <v>-1</v>
      </c>
      <c r="E12" s="4" t="s">
        <v>13</v>
      </c>
      <c r="F12" s="12">
        <v>54197.345500000003</v>
      </c>
      <c r="G12" s="12">
        <v>-54197.345500000003</v>
      </c>
      <c r="H12" s="6" t="s">
        <v>42</v>
      </c>
      <c r="I12" s="4" t="s">
        <v>56</v>
      </c>
      <c r="J12" s="4" t="s">
        <v>30</v>
      </c>
      <c r="K12" s="4" t="s">
        <v>42</v>
      </c>
      <c r="L12" s="4" t="s">
        <v>42</v>
      </c>
      <c r="M12" s="4" t="s">
        <v>42</v>
      </c>
      <c r="N12" s="4"/>
      <c r="O12" s="4"/>
      <c r="P12" s="4"/>
      <c r="Q12" s="10">
        <v>54197.345500000003</v>
      </c>
      <c r="R12" s="4" t="s">
        <v>47</v>
      </c>
      <c r="U12" s="16" t="s">
        <v>57</v>
      </c>
      <c r="V12" s="16" t="s">
        <v>57</v>
      </c>
      <c r="W12" s="16" t="s">
        <v>59</v>
      </c>
    </row>
    <row r="13" spans="1:25" x14ac:dyDescent="0.25">
      <c r="A13" s="1" t="s">
        <v>36</v>
      </c>
      <c r="B13" s="1" t="s">
        <v>21</v>
      </c>
      <c r="C13" s="3">
        <v>45631.450027777799</v>
      </c>
      <c r="D13" s="10">
        <v>-4</v>
      </c>
      <c r="E13" s="4" t="s">
        <v>51</v>
      </c>
      <c r="F13" s="12">
        <v>54197.345500000003</v>
      </c>
      <c r="G13" s="12">
        <v>-216789.38200000001</v>
      </c>
      <c r="H13" s="6" t="s">
        <v>42</v>
      </c>
      <c r="I13" s="4" t="s">
        <v>55</v>
      </c>
      <c r="J13" s="4" t="s">
        <v>30</v>
      </c>
      <c r="K13" s="4" t="s">
        <v>42</v>
      </c>
      <c r="L13" s="4" t="s">
        <v>42</v>
      </c>
      <c r="M13" s="4" t="s">
        <v>42</v>
      </c>
      <c r="N13" s="4"/>
      <c r="O13" s="4"/>
      <c r="P13" s="4"/>
      <c r="Q13" s="10">
        <v>54197.345500000003</v>
      </c>
      <c r="R13" s="4" t="s">
        <v>47</v>
      </c>
      <c r="U13" s="21" t="s">
        <v>45</v>
      </c>
      <c r="V13" s="21"/>
      <c r="W13" s="22">
        <v>2</v>
      </c>
    </row>
    <row r="14" spans="1:25" x14ac:dyDescent="0.25">
      <c r="A14" s="1" t="s">
        <v>10</v>
      </c>
      <c r="B14" s="1" t="s">
        <v>29</v>
      </c>
      <c r="C14" s="3">
        <v>45633.888325544001</v>
      </c>
      <c r="D14" s="10">
        <v>-1</v>
      </c>
      <c r="E14" s="4" t="s">
        <v>16</v>
      </c>
      <c r="F14" s="12">
        <v>119942.8363</v>
      </c>
      <c r="G14" s="12">
        <v>-119942.8363</v>
      </c>
      <c r="H14" s="6" t="s">
        <v>5</v>
      </c>
      <c r="I14" s="4" t="s">
        <v>55</v>
      </c>
      <c r="J14" s="4" t="s">
        <v>30</v>
      </c>
      <c r="K14" s="4" t="s">
        <v>42</v>
      </c>
      <c r="L14" s="4" t="s">
        <v>42</v>
      </c>
      <c r="M14" s="4" t="s">
        <v>42</v>
      </c>
      <c r="N14" s="4"/>
      <c r="O14" s="4"/>
      <c r="P14" s="4"/>
      <c r="Q14" s="10">
        <v>119942.8363</v>
      </c>
      <c r="R14" s="4" t="s">
        <v>17</v>
      </c>
      <c r="S14" t="s">
        <v>55</v>
      </c>
      <c r="T14" s="23" t="s">
        <v>60</v>
      </c>
      <c r="U14" s="20"/>
      <c r="V14" s="20" t="s">
        <v>49</v>
      </c>
      <c r="W14" s="15">
        <v>2</v>
      </c>
      <c r="X14" s="19">
        <f>+VLOOKUP(V14,$T$4:$W$7,4,0)</f>
        <v>52815.25</v>
      </c>
      <c r="Y14" s="19">
        <f>+W14*X14</f>
        <v>105630.5</v>
      </c>
    </row>
    <row r="15" spans="1:25" x14ac:dyDescent="0.25">
      <c r="A15" s="1" t="s">
        <v>10</v>
      </c>
      <c r="B15" s="1" t="s">
        <v>29</v>
      </c>
      <c r="C15" s="3">
        <v>45635.810576736098</v>
      </c>
      <c r="D15" s="10">
        <v>-3</v>
      </c>
      <c r="E15" s="4" t="s">
        <v>13</v>
      </c>
      <c r="F15" s="12">
        <v>119942.8363</v>
      </c>
      <c r="G15" s="12">
        <v>-359828.50890000002</v>
      </c>
      <c r="H15" s="6" t="s">
        <v>42</v>
      </c>
      <c r="I15" s="4" t="s">
        <v>56</v>
      </c>
      <c r="J15" s="4" t="s">
        <v>30</v>
      </c>
      <c r="K15" s="4" t="s">
        <v>42</v>
      </c>
      <c r="L15" s="4" t="s">
        <v>42</v>
      </c>
      <c r="M15" s="4" t="s">
        <v>42</v>
      </c>
      <c r="N15" s="4"/>
      <c r="O15" s="4"/>
      <c r="P15" s="4"/>
      <c r="Q15" s="10">
        <v>119942.8363</v>
      </c>
      <c r="R15" s="4" t="s">
        <v>17</v>
      </c>
      <c r="U15" s="21" t="s">
        <v>23</v>
      </c>
      <c r="V15" s="21"/>
      <c r="W15" s="22">
        <v>9</v>
      </c>
    </row>
    <row r="16" spans="1:25" x14ac:dyDescent="0.25">
      <c r="A16" s="1" t="s">
        <v>52</v>
      </c>
      <c r="B16" s="1" t="s">
        <v>39</v>
      </c>
      <c r="C16" s="3">
        <v>45637.470509687497</v>
      </c>
      <c r="D16" s="10">
        <v>-2</v>
      </c>
      <c r="E16" s="4" t="s">
        <v>14</v>
      </c>
      <c r="F16" s="12">
        <v>79305.381800000003</v>
      </c>
      <c r="G16" s="12">
        <v>-158610.76360000001</v>
      </c>
      <c r="H16" s="6" t="s">
        <v>31</v>
      </c>
      <c r="I16" s="4" t="s">
        <v>55</v>
      </c>
      <c r="J16" s="4" t="s">
        <v>30</v>
      </c>
      <c r="K16" s="4" t="s">
        <v>42</v>
      </c>
      <c r="L16" s="4" t="s">
        <v>42</v>
      </c>
      <c r="M16" s="4" t="s">
        <v>42</v>
      </c>
      <c r="N16" s="4"/>
      <c r="O16" s="4"/>
      <c r="P16" s="4"/>
      <c r="Q16" s="10">
        <v>79305.381800000003</v>
      </c>
      <c r="R16" s="4" t="s">
        <v>2</v>
      </c>
      <c r="S16" t="s">
        <v>55</v>
      </c>
      <c r="T16" s="23" t="s">
        <v>61</v>
      </c>
      <c r="U16" s="20"/>
      <c r="V16" s="20" t="s">
        <v>39</v>
      </c>
      <c r="W16" s="15">
        <v>2</v>
      </c>
      <c r="X16" s="19">
        <f t="shared" ref="X16:X18" si="2">+VLOOKUP(V16,$T$4:$W$7,4,0)</f>
        <v>69759.45</v>
      </c>
      <c r="Y16" s="19">
        <f t="shared" ref="Y16:Y18" si="3">+W16*X16</f>
        <v>139518.9</v>
      </c>
    </row>
    <row r="17" spans="1:25" x14ac:dyDescent="0.25">
      <c r="A17" s="1" t="s">
        <v>10</v>
      </c>
      <c r="B17" s="1" t="s">
        <v>29</v>
      </c>
      <c r="C17" s="3">
        <v>45637.470509687497</v>
      </c>
      <c r="D17" s="10">
        <v>-1</v>
      </c>
      <c r="E17" s="4" t="s">
        <v>14</v>
      </c>
      <c r="F17" s="12">
        <v>119942.8363</v>
      </c>
      <c r="G17" s="12">
        <v>-119942.8363</v>
      </c>
      <c r="H17" s="6" t="s">
        <v>31</v>
      </c>
      <c r="I17" s="4" t="s">
        <v>55</v>
      </c>
      <c r="J17" s="4" t="s">
        <v>30</v>
      </c>
      <c r="K17" s="4" t="s">
        <v>42</v>
      </c>
      <c r="L17" s="4" t="s">
        <v>42</v>
      </c>
      <c r="M17" s="4" t="s">
        <v>42</v>
      </c>
      <c r="N17" s="4"/>
      <c r="O17" s="4"/>
      <c r="P17" s="4"/>
      <c r="Q17" s="10">
        <v>119942.8363</v>
      </c>
      <c r="R17" s="4" t="s">
        <v>17</v>
      </c>
      <c r="U17" s="20"/>
      <c r="V17" s="20" t="s">
        <v>29</v>
      </c>
      <c r="W17" s="15">
        <v>2</v>
      </c>
      <c r="X17" s="19">
        <f t="shared" si="2"/>
        <v>105505.09999999999</v>
      </c>
      <c r="Y17" s="19">
        <f t="shared" si="3"/>
        <v>211010.19999999998</v>
      </c>
    </row>
    <row r="18" spans="1:25" x14ac:dyDescent="0.25">
      <c r="A18" s="1" t="s">
        <v>52</v>
      </c>
      <c r="B18" s="1" t="s">
        <v>39</v>
      </c>
      <c r="C18" s="3">
        <v>45637.477495104198</v>
      </c>
      <c r="D18" s="10">
        <v>-2</v>
      </c>
      <c r="E18" s="4" t="s">
        <v>14</v>
      </c>
      <c r="F18" s="12">
        <v>79305.381800000003</v>
      </c>
      <c r="G18" s="12">
        <v>-158610.76360000001</v>
      </c>
      <c r="H18" s="6" t="s">
        <v>22</v>
      </c>
      <c r="I18" s="4" t="s">
        <v>55</v>
      </c>
      <c r="J18" s="4" t="s">
        <v>30</v>
      </c>
      <c r="K18" s="4" t="s">
        <v>42</v>
      </c>
      <c r="L18" s="4" t="s">
        <v>42</v>
      </c>
      <c r="M18" s="4" t="s">
        <v>42</v>
      </c>
      <c r="N18" s="4"/>
      <c r="O18" s="4"/>
      <c r="P18" s="4"/>
      <c r="Q18" s="10">
        <v>79305.381800000003</v>
      </c>
      <c r="R18" s="4" t="s">
        <v>2</v>
      </c>
      <c r="U18" s="20"/>
      <c r="V18" s="20" t="s">
        <v>49</v>
      </c>
      <c r="W18" s="15">
        <v>5</v>
      </c>
      <c r="X18" s="19">
        <f t="shared" si="2"/>
        <v>52815.25</v>
      </c>
      <c r="Y18" s="19">
        <f t="shared" si="3"/>
        <v>264076.25</v>
      </c>
    </row>
    <row r="19" spans="1:25" x14ac:dyDescent="0.25">
      <c r="A19" s="1" t="s">
        <v>10</v>
      </c>
      <c r="B19" s="1" t="s">
        <v>29</v>
      </c>
      <c r="C19" s="3">
        <v>45637.477495104198</v>
      </c>
      <c r="D19" s="10">
        <v>-1</v>
      </c>
      <c r="E19" s="4" t="s">
        <v>14</v>
      </c>
      <c r="F19" s="12">
        <v>119942.8363</v>
      </c>
      <c r="G19" s="12">
        <v>-119942.8363</v>
      </c>
      <c r="H19" s="6" t="s">
        <v>22</v>
      </c>
      <c r="I19" s="4" t="s">
        <v>55</v>
      </c>
      <c r="J19" s="4" t="s">
        <v>30</v>
      </c>
      <c r="K19" s="4" t="s">
        <v>42</v>
      </c>
      <c r="L19" s="4" t="s">
        <v>42</v>
      </c>
      <c r="M19" s="4" t="s">
        <v>42</v>
      </c>
      <c r="N19" s="4"/>
      <c r="O19" s="4"/>
      <c r="P19" s="4"/>
      <c r="Q19" s="10">
        <v>119942.8363</v>
      </c>
      <c r="R19" s="4" t="s">
        <v>17</v>
      </c>
      <c r="U19" s="21" t="s">
        <v>13</v>
      </c>
      <c r="V19" s="21"/>
      <c r="W19" s="22">
        <v>12</v>
      </c>
    </row>
    <row r="20" spans="1:25" x14ac:dyDescent="0.25">
      <c r="A20" s="1" t="s">
        <v>41</v>
      </c>
      <c r="B20" s="1" t="s">
        <v>49</v>
      </c>
      <c r="C20" s="3">
        <v>45639.447088310197</v>
      </c>
      <c r="D20" s="10">
        <v>-1</v>
      </c>
      <c r="E20" s="4" t="s">
        <v>51</v>
      </c>
      <c r="F20" s="12">
        <v>60043.090900000003</v>
      </c>
      <c r="G20" s="12">
        <v>-60043.090900000003</v>
      </c>
      <c r="H20" s="6" t="s">
        <v>42</v>
      </c>
      <c r="I20" s="4" t="s">
        <v>56</v>
      </c>
      <c r="J20" s="4" t="s">
        <v>30</v>
      </c>
      <c r="K20" s="4" t="s">
        <v>42</v>
      </c>
      <c r="L20" s="4" t="s">
        <v>42</v>
      </c>
      <c r="M20" s="4" t="s">
        <v>42</v>
      </c>
      <c r="N20" s="4"/>
      <c r="O20" s="4"/>
      <c r="P20" s="4"/>
      <c r="Q20" s="10">
        <v>60043.090900000003</v>
      </c>
      <c r="R20" s="4" t="s">
        <v>15</v>
      </c>
      <c r="S20" t="s">
        <v>55</v>
      </c>
      <c r="T20" s="23" t="s">
        <v>86</v>
      </c>
      <c r="U20" s="20" t="s">
        <v>63</v>
      </c>
      <c r="V20" s="20" t="s">
        <v>39</v>
      </c>
      <c r="W20" s="15">
        <v>4</v>
      </c>
      <c r="X20" s="19">
        <f t="shared" ref="X20:X23" si="4">+VLOOKUP(V20,$T$4:$W$7,4,0)</f>
        <v>69759.45</v>
      </c>
      <c r="Y20" s="19">
        <f t="shared" ref="Y20:Y23" si="5">+W20*X20</f>
        <v>279037.8</v>
      </c>
    </row>
    <row r="21" spans="1:25" x14ac:dyDescent="0.25">
      <c r="A21" s="1" t="s">
        <v>10</v>
      </c>
      <c r="B21" s="1" t="s">
        <v>29</v>
      </c>
      <c r="C21" s="3">
        <v>45639.447088310197</v>
      </c>
      <c r="D21" s="10">
        <v>-2</v>
      </c>
      <c r="E21" s="4" t="s">
        <v>51</v>
      </c>
      <c r="F21" s="12">
        <v>119942.8363</v>
      </c>
      <c r="G21" s="12">
        <v>-239885.67259999999</v>
      </c>
      <c r="H21" s="6" t="s">
        <v>42</v>
      </c>
      <c r="I21" s="4" t="s">
        <v>56</v>
      </c>
      <c r="J21" s="4" t="s">
        <v>30</v>
      </c>
      <c r="K21" s="4" t="s">
        <v>42</v>
      </c>
      <c r="L21" s="4" t="s">
        <v>42</v>
      </c>
      <c r="M21" s="4" t="s">
        <v>42</v>
      </c>
      <c r="N21" s="4"/>
      <c r="O21" s="4"/>
      <c r="P21" s="4"/>
      <c r="Q21" s="10">
        <v>119942.8363</v>
      </c>
      <c r="R21" s="4" t="s">
        <v>17</v>
      </c>
      <c r="S21" t="s">
        <v>55</v>
      </c>
      <c r="T21" s="23" t="s">
        <v>64</v>
      </c>
      <c r="U21" s="20" t="s">
        <v>65</v>
      </c>
      <c r="V21" s="20" t="s">
        <v>29</v>
      </c>
      <c r="W21" s="15">
        <v>3</v>
      </c>
      <c r="X21" s="19">
        <f t="shared" si="4"/>
        <v>105505.09999999999</v>
      </c>
      <c r="Y21" s="19">
        <f t="shared" si="5"/>
        <v>316515.3</v>
      </c>
    </row>
    <row r="22" spans="1:25" x14ac:dyDescent="0.25">
      <c r="A22" s="1" t="s">
        <v>41</v>
      </c>
      <c r="B22" s="1" t="s">
        <v>49</v>
      </c>
      <c r="C22" s="3">
        <v>45640.3478529282</v>
      </c>
      <c r="D22" s="10">
        <v>-2</v>
      </c>
      <c r="E22" s="4" t="s">
        <v>45</v>
      </c>
      <c r="F22" s="12">
        <v>60043.090900000003</v>
      </c>
      <c r="G22" s="12">
        <v>-120086.18180000001</v>
      </c>
      <c r="H22" s="6" t="s">
        <v>42</v>
      </c>
      <c r="I22" s="4" t="s">
        <v>55</v>
      </c>
      <c r="J22" s="4" t="s">
        <v>30</v>
      </c>
      <c r="K22" s="4" t="s">
        <v>42</v>
      </c>
      <c r="L22" s="4" t="s">
        <v>42</v>
      </c>
      <c r="M22" s="4" t="s">
        <v>42</v>
      </c>
      <c r="N22" s="4"/>
      <c r="O22" s="4"/>
      <c r="P22" s="4"/>
      <c r="Q22" s="10">
        <v>60043.090900000003</v>
      </c>
      <c r="R22" s="4" t="s">
        <v>15</v>
      </c>
      <c r="U22" s="20"/>
      <c r="V22" s="20" t="s">
        <v>21</v>
      </c>
      <c r="W22" s="15">
        <v>1</v>
      </c>
      <c r="X22" s="19">
        <f t="shared" si="4"/>
        <v>47673.85</v>
      </c>
      <c r="Y22" s="19">
        <f t="shared" si="5"/>
        <v>47673.85</v>
      </c>
    </row>
    <row r="23" spans="1:25" x14ac:dyDescent="0.25">
      <c r="A23" s="1" t="s">
        <v>41</v>
      </c>
      <c r="B23" s="1" t="s">
        <v>49</v>
      </c>
      <c r="C23" s="3">
        <v>45640.3528685532</v>
      </c>
      <c r="D23" s="10">
        <v>-4</v>
      </c>
      <c r="E23" s="4" t="s">
        <v>12</v>
      </c>
      <c r="F23" s="12">
        <v>60043.090900000003</v>
      </c>
      <c r="G23" s="12">
        <v>-240172.36360000001</v>
      </c>
      <c r="H23" s="6" t="s">
        <v>42</v>
      </c>
      <c r="I23" s="4" t="s">
        <v>55</v>
      </c>
      <c r="J23" s="4" t="s">
        <v>30</v>
      </c>
      <c r="K23" s="4" t="s">
        <v>42</v>
      </c>
      <c r="L23" s="4" t="s">
        <v>42</v>
      </c>
      <c r="M23" s="4" t="s">
        <v>42</v>
      </c>
      <c r="N23" s="4"/>
      <c r="O23" s="4"/>
      <c r="P23" s="4"/>
      <c r="Q23" s="10">
        <v>60043.090900000003</v>
      </c>
      <c r="R23" s="4" t="s">
        <v>15</v>
      </c>
      <c r="U23" s="20"/>
      <c r="V23" s="20" t="s">
        <v>49</v>
      </c>
      <c r="W23" s="15">
        <v>4</v>
      </c>
      <c r="X23" s="19">
        <f t="shared" si="4"/>
        <v>52815.25</v>
      </c>
      <c r="Y23" s="19">
        <f t="shared" si="5"/>
        <v>211261</v>
      </c>
    </row>
    <row r="24" spans="1:25" x14ac:dyDescent="0.25">
      <c r="A24" s="1" t="s">
        <v>36</v>
      </c>
      <c r="B24" s="1" t="s">
        <v>21</v>
      </c>
      <c r="C24" s="3">
        <v>45640.3528685532</v>
      </c>
      <c r="D24" s="10">
        <v>-4</v>
      </c>
      <c r="E24" s="4" t="s">
        <v>12</v>
      </c>
      <c r="F24" s="12">
        <v>54197.345500000003</v>
      </c>
      <c r="G24" s="12">
        <v>-216789.38200000001</v>
      </c>
      <c r="H24" s="6" t="s">
        <v>42</v>
      </c>
      <c r="I24" s="4" t="s">
        <v>55</v>
      </c>
      <c r="J24" s="4" t="s">
        <v>30</v>
      </c>
      <c r="K24" s="4" t="s">
        <v>42</v>
      </c>
      <c r="L24" s="4" t="s">
        <v>42</v>
      </c>
      <c r="M24" s="4" t="s">
        <v>42</v>
      </c>
      <c r="N24" s="4"/>
      <c r="O24" s="4"/>
      <c r="P24" s="4"/>
      <c r="Q24" s="10">
        <v>54197.345500000003</v>
      </c>
      <c r="R24" s="4" t="s">
        <v>47</v>
      </c>
      <c r="U24" s="21" t="s">
        <v>6</v>
      </c>
      <c r="V24" s="21"/>
      <c r="W24" s="22">
        <v>10</v>
      </c>
    </row>
    <row r="25" spans="1:25" x14ac:dyDescent="0.25">
      <c r="A25" s="1" t="s">
        <v>41</v>
      </c>
      <c r="B25" s="1" t="s">
        <v>49</v>
      </c>
      <c r="C25" s="3">
        <v>45640.523581134301</v>
      </c>
      <c r="D25" s="10">
        <v>-1</v>
      </c>
      <c r="E25" s="4" t="s">
        <v>11</v>
      </c>
      <c r="F25" s="12">
        <v>60043.090900000003</v>
      </c>
      <c r="G25" s="12">
        <v>-60043.090900000003</v>
      </c>
      <c r="H25" s="6" t="s">
        <v>42</v>
      </c>
      <c r="I25" s="4" t="s">
        <v>55</v>
      </c>
      <c r="J25" s="4" t="s">
        <v>30</v>
      </c>
      <c r="K25" s="4" t="s">
        <v>42</v>
      </c>
      <c r="L25" s="4" t="s">
        <v>42</v>
      </c>
      <c r="M25" s="4" t="s">
        <v>42</v>
      </c>
      <c r="N25" s="4"/>
      <c r="O25" s="4"/>
      <c r="P25" s="4"/>
      <c r="Q25" s="10">
        <v>60043.090900000003</v>
      </c>
      <c r="R25" s="4" t="s">
        <v>15</v>
      </c>
      <c r="S25" t="s">
        <v>55</v>
      </c>
      <c r="T25" s="23" t="s">
        <v>66</v>
      </c>
      <c r="U25" s="20"/>
      <c r="V25" s="20" t="s">
        <v>39</v>
      </c>
      <c r="W25" s="15">
        <v>5</v>
      </c>
      <c r="X25" s="19">
        <f t="shared" ref="X25:X27" si="6">+VLOOKUP(V25,$T$4:$W$7,4,0)</f>
        <v>69759.45</v>
      </c>
      <c r="Y25" s="19">
        <f t="shared" ref="Y25:Y27" si="7">+W25*X25</f>
        <v>348797.25</v>
      </c>
    </row>
    <row r="26" spans="1:25" x14ac:dyDescent="0.25">
      <c r="A26" s="1" t="s">
        <v>10</v>
      </c>
      <c r="B26" s="1" t="s">
        <v>29</v>
      </c>
      <c r="C26" s="3">
        <v>45640.523581134301</v>
      </c>
      <c r="D26" s="10">
        <v>-1</v>
      </c>
      <c r="E26" s="4" t="s">
        <v>11</v>
      </c>
      <c r="F26" s="12">
        <v>119942.8363</v>
      </c>
      <c r="G26" s="12">
        <v>-119942.8363</v>
      </c>
      <c r="H26" s="6" t="s">
        <v>42</v>
      </c>
      <c r="I26" s="4" t="s">
        <v>55</v>
      </c>
      <c r="J26" s="4" t="s">
        <v>30</v>
      </c>
      <c r="K26" s="4" t="s">
        <v>42</v>
      </c>
      <c r="L26" s="4" t="s">
        <v>42</v>
      </c>
      <c r="M26" s="4" t="s">
        <v>42</v>
      </c>
      <c r="N26" s="4"/>
      <c r="O26" s="4"/>
      <c r="P26" s="4"/>
      <c r="Q26" s="10">
        <v>119942.8363</v>
      </c>
      <c r="R26" s="4" t="s">
        <v>17</v>
      </c>
      <c r="U26" s="20"/>
      <c r="V26" s="20" t="s">
        <v>29</v>
      </c>
      <c r="W26" s="15">
        <v>4</v>
      </c>
      <c r="X26" s="19">
        <f t="shared" si="6"/>
        <v>105505.09999999999</v>
      </c>
      <c r="Y26" s="19">
        <f t="shared" si="7"/>
        <v>422020.39999999997</v>
      </c>
    </row>
    <row r="27" spans="1:25" x14ac:dyDescent="0.25">
      <c r="A27" s="1" t="s">
        <v>36</v>
      </c>
      <c r="B27" s="1" t="s">
        <v>21</v>
      </c>
      <c r="C27" s="3">
        <v>45640.523581134301</v>
      </c>
      <c r="D27" s="10">
        <v>-1</v>
      </c>
      <c r="E27" s="4" t="s">
        <v>11</v>
      </c>
      <c r="F27" s="12">
        <v>54197.345500000003</v>
      </c>
      <c r="G27" s="12">
        <v>-54197.345500000003</v>
      </c>
      <c r="H27" s="6" t="s">
        <v>42</v>
      </c>
      <c r="I27" s="4" t="s">
        <v>55</v>
      </c>
      <c r="J27" s="4" t="s">
        <v>30</v>
      </c>
      <c r="K27" s="4" t="s">
        <v>42</v>
      </c>
      <c r="L27" s="4" t="s">
        <v>42</v>
      </c>
      <c r="M27" s="4" t="s">
        <v>42</v>
      </c>
      <c r="N27" s="4"/>
      <c r="O27" s="4"/>
      <c r="P27" s="4"/>
      <c r="Q27" s="10">
        <v>54197.345500000003</v>
      </c>
      <c r="R27" s="4" t="s">
        <v>47</v>
      </c>
      <c r="U27" s="20"/>
      <c r="V27" s="20" t="s">
        <v>49</v>
      </c>
      <c r="W27" s="15">
        <v>1</v>
      </c>
      <c r="X27" s="19">
        <f t="shared" si="6"/>
        <v>52815.25</v>
      </c>
      <c r="Y27" s="19">
        <f t="shared" si="7"/>
        <v>52815.25</v>
      </c>
    </row>
    <row r="28" spans="1:25" x14ac:dyDescent="0.25">
      <c r="A28" s="1" t="s">
        <v>52</v>
      </c>
      <c r="B28" s="1" t="s">
        <v>39</v>
      </c>
      <c r="C28" s="3">
        <v>45642.277979201397</v>
      </c>
      <c r="D28" s="10">
        <v>-2</v>
      </c>
      <c r="E28" s="4" t="s">
        <v>53</v>
      </c>
      <c r="F28" s="12">
        <v>79305.381800000003</v>
      </c>
      <c r="G28" s="12">
        <v>-158610.76360000001</v>
      </c>
      <c r="H28" s="6" t="s">
        <v>44</v>
      </c>
      <c r="I28" s="4" t="s">
        <v>55</v>
      </c>
      <c r="J28" s="4" t="s">
        <v>30</v>
      </c>
      <c r="K28" s="4" t="s">
        <v>42</v>
      </c>
      <c r="L28" s="4" t="s">
        <v>42</v>
      </c>
      <c r="M28" s="4" t="s">
        <v>42</v>
      </c>
      <c r="N28" s="4"/>
      <c r="O28" s="4"/>
      <c r="P28" s="4"/>
      <c r="Q28" s="10">
        <v>79305.381800000003</v>
      </c>
      <c r="R28" s="4" t="s">
        <v>2</v>
      </c>
      <c r="U28" s="21" t="s">
        <v>35</v>
      </c>
      <c r="V28" s="21"/>
      <c r="W28" s="22">
        <v>3</v>
      </c>
    </row>
    <row r="29" spans="1:25" x14ac:dyDescent="0.25">
      <c r="A29" s="1" t="s">
        <v>41</v>
      </c>
      <c r="B29" s="1" t="s">
        <v>49</v>
      </c>
      <c r="C29" s="3">
        <v>45642.277979201397</v>
      </c>
      <c r="D29" s="10">
        <v>-3</v>
      </c>
      <c r="E29" s="4" t="s">
        <v>53</v>
      </c>
      <c r="F29" s="12">
        <v>60043.090900000003</v>
      </c>
      <c r="G29" s="12">
        <v>-180129.2727</v>
      </c>
      <c r="H29" s="6" t="s">
        <v>44</v>
      </c>
      <c r="I29" s="4" t="s">
        <v>55</v>
      </c>
      <c r="J29" s="4" t="s">
        <v>30</v>
      </c>
      <c r="K29" s="4" t="s">
        <v>42</v>
      </c>
      <c r="L29" s="4" t="s">
        <v>42</v>
      </c>
      <c r="M29" s="4" t="s">
        <v>42</v>
      </c>
      <c r="N29" s="4"/>
      <c r="O29" s="4"/>
      <c r="P29" s="4"/>
      <c r="Q29" s="10">
        <v>60043.090900000003</v>
      </c>
      <c r="R29" s="4" t="s">
        <v>15</v>
      </c>
      <c r="S29" t="s">
        <v>55</v>
      </c>
      <c r="T29" s="23" t="s">
        <v>67</v>
      </c>
      <c r="U29" s="20"/>
      <c r="V29" s="20" t="s">
        <v>39</v>
      </c>
      <c r="W29" s="15">
        <v>1</v>
      </c>
      <c r="X29" s="19">
        <f t="shared" ref="X29:X30" si="8">+VLOOKUP(V29,$T$4:$W$7,4,0)</f>
        <v>69759.45</v>
      </c>
      <c r="Y29" s="19">
        <f t="shared" ref="Y29:Y30" si="9">+W29*X29</f>
        <v>69759.45</v>
      </c>
    </row>
    <row r="30" spans="1:25" x14ac:dyDescent="0.25">
      <c r="A30" s="1" t="s">
        <v>10</v>
      </c>
      <c r="B30" s="1" t="s">
        <v>29</v>
      </c>
      <c r="C30" s="3">
        <v>45642.277979201397</v>
      </c>
      <c r="D30" s="10">
        <v>-1</v>
      </c>
      <c r="E30" s="4" t="s">
        <v>53</v>
      </c>
      <c r="F30" s="12">
        <v>119942.8363</v>
      </c>
      <c r="G30" s="12">
        <v>-119942.8363</v>
      </c>
      <c r="H30" s="6" t="s">
        <v>44</v>
      </c>
      <c r="I30" s="4" t="s">
        <v>55</v>
      </c>
      <c r="J30" s="4" t="s">
        <v>30</v>
      </c>
      <c r="K30" s="4" t="s">
        <v>42</v>
      </c>
      <c r="L30" s="4" t="s">
        <v>42</v>
      </c>
      <c r="M30" s="4" t="s">
        <v>42</v>
      </c>
      <c r="N30" s="4"/>
      <c r="O30" s="4"/>
      <c r="P30" s="4"/>
      <c r="Q30" s="10">
        <v>119942.8363</v>
      </c>
      <c r="R30" s="4" t="s">
        <v>17</v>
      </c>
      <c r="U30" s="20"/>
      <c r="V30" s="20" t="s">
        <v>29</v>
      </c>
      <c r="W30" s="15">
        <v>2</v>
      </c>
      <c r="X30" s="19">
        <f t="shared" si="8"/>
        <v>105505.09999999999</v>
      </c>
      <c r="Y30" s="19">
        <f t="shared" si="9"/>
        <v>211010.19999999998</v>
      </c>
    </row>
    <row r="31" spans="1:25" x14ac:dyDescent="0.25">
      <c r="A31" s="1" t="s">
        <v>36</v>
      </c>
      <c r="B31" s="1" t="s">
        <v>21</v>
      </c>
      <c r="C31" s="3">
        <v>45642.277979201397</v>
      </c>
      <c r="D31" s="10">
        <v>-6</v>
      </c>
      <c r="E31" s="4" t="s">
        <v>53</v>
      </c>
      <c r="F31" s="12">
        <v>54197.345500000003</v>
      </c>
      <c r="G31" s="12">
        <v>-325184.07299999997</v>
      </c>
      <c r="H31" s="6" t="s">
        <v>44</v>
      </c>
      <c r="I31" s="4" t="s">
        <v>55</v>
      </c>
      <c r="J31" s="4" t="s">
        <v>30</v>
      </c>
      <c r="K31" s="4" t="s">
        <v>42</v>
      </c>
      <c r="L31" s="4" t="s">
        <v>42</v>
      </c>
      <c r="M31" s="4" t="s">
        <v>42</v>
      </c>
      <c r="N31" s="4"/>
      <c r="O31" s="4"/>
      <c r="P31" s="4"/>
      <c r="Q31" s="10">
        <v>54197.345500000003</v>
      </c>
      <c r="R31" s="4" t="s">
        <v>47</v>
      </c>
      <c r="U31" s="21" t="s">
        <v>26</v>
      </c>
      <c r="V31" s="21"/>
      <c r="W31" s="22">
        <v>3</v>
      </c>
    </row>
    <row r="32" spans="1:25" x14ac:dyDescent="0.25">
      <c r="A32" s="1" t="s">
        <v>52</v>
      </c>
      <c r="B32" s="1" t="s">
        <v>39</v>
      </c>
      <c r="C32" s="3">
        <v>45643.678355671298</v>
      </c>
      <c r="D32" s="10">
        <v>-2</v>
      </c>
      <c r="E32" s="4" t="s">
        <v>38</v>
      </c>
      <c r="F32" s="12">
        <v>79305.381800000003</v>
      </c>
      <c r="G32" s="12">
        <v>-158610.76360000001</v>
      </c>
      <c r="H32" s="6" t="s">
        <v>42</v>
      </c>
      <c r="I32" s="4" t="s">
        <v>55</v>
      </c>
      <c r="J32" s="4" t="s">
        <v>30</v>
      </c>
      <c r="K32" s="4" t="s">
        <v>42</v>
      </c>
      <c r="L32" s="4" t="s">
        <v>42</v>
      </c>
      <c r="M32" s="4" t="s">
        <v>42</v>
      </c>
      <c r="N32" s="4"/>
      <c r="O32" s="4"/>
      <c r="P32" s="4"/>
      <c r="Q32" s="10">
        <v>79305.381800000003</v>
      </c>
      <c r="R32" s="4" t="s">
        <v>2</v>
      </c>
      <c r="S32" t="s">
        <v>55</v>
      </c>
      <c r="T32" s="23" t="s">
        <v>68</v>
      </c>
      <c r="U32" s="20"/>
      <c r="V32" s="20" t="s">
        <v>29</v>
      </c>
      <c r="W32" s="15">
        <v>2</v>
      </c>
      <c r="X32" s="19">
        <f t="shared" ref="X32:X33" si="10">+VLOOKUP(V32,$T$4:$W$7,4,0)</f>
        <v>105505.09999999999</v>
      </c>
      <c r="Y32" s="19">
        <f t="shared" ref="Y32:Y33" si="11">+W32*X32</f>
        <v>211010.19999999998</v>
      </c>
    </row>
    <row r="33" spans="1:25" x14ac:dyDescent="0.25">
      <c r="A33" s="1" t="s">
        <v>41</v>
      </c>
      <c r="B33" s="1" t="s">
        <v>49</v>
      </c>
      <c r="C33" s="3">
        <v>45643.678355671298</v>
      </c>
      <c r="D33" s="10">
        <v>-1</v>
      </c>
      <c r="E33" s="4" t="s">
        <v>38</v>
      </c>
      <c r="F33" s="12">
        <v>60043.090900000003</v>
      </c>
      <c r="G33" s="12">
        <v>-60043.090900000003</v>
      </c>
      <c r="H33" s="6" t="s">
        <v>42</v>
      </c>
      <c r="I33" s="4" t="s">
        <v>55</v>
      </c>
      <c r="J33" s="4" t="s">
        <v>30</v>
      </c>
      <c r="K33" s="4" t="s">
        <v>42</v>
      </c>
      <c r="L33" s="4" t="s">
        <v>42</v>
      </c>
      <c r="M33" s="4" t="s">
        <v>42</v>
      </c>
      <c r="N33" s="4"/>
      <c r="O33" s="4"/>
      <c r="P33" s="4"/>
      <c r="Q33" s="10">
        <v>60043.090900000003</v>
      </c>
      <c r="R33" s="4" t="s">
        <v>15</v>
      </c>
      <c r="U33" s="20"/>
      <c r="V33" s="20" t="s">
        <v>49</v>
      </c>
      <c r="W33" s="15">
        <v>1</v>
      </c>
      <c r="X33" s="19">
        <f t="shared" si="10"/>
        <v>52815.25</v>
      </c>
      <c r="Y33" s="19">
        <f t="shared" si="11"/>
        <v>52815.25</v>
      </c>
    </row>
    <row r="34" spans="1:25" x14ac:dyDescent="0.25">
      <c r="A34" s="1" t="s">
        <v>36</v>
      </c>
      <c r="B34" s="1" t="s">
        <v>21</v>
      </c>
      <c r="C34" s="3">
        <v>45643.678355671298</v>
      </c>
      <c r="D34" s="10">
        <v>-2</v>
      </c>
      <c r="E34" s="4" t="s">
        <v>38</v>
      </c>
      <c r="F34" s="12">
        <v>54197.345500000003</v>
      </c>
      <c r="G34" s="12">
        <v>-108394.69100000001</v>
      </c>
      <c r="H34" s="6" t="s">
        <v>42</v>
      </c>
      <c r="I34" s="4" t="s">
        <v>55</v>
      </c>
      <c r="J34" s="4" t="s">
        <v>30</v>
      </c>
      <c r="K34" s="4" t="s">
        <v>42</v>
      </c>
      <c r="L34" s="4" t="s">
        <v>42</v>
      </c>
      <c r="M34" s="4" t="s">
        <v>42</v>
      </c>
      <c r="N34" s="4"/>
      <c r="O34" s="4"/>
      <c r="P34" s="4"/>
      <c r="Q34" s="10">
        <v>54197.345500000003</v>
      </c>
      <c r="R34" s="4" t="s">
        <v>47</v>
      </c>
      <c r="U34" s="21" t="s">
        <v>11</v>
      </c>
      <c r="V34" s="21"/>
      <c r="W34" s="22">
        <v>3</v>
      </c>
    </row>
    <row r="35" spans="1:25" x14ac:dyDescent="0.25">
      <c r="A35" s="1" t="s">
        <v>10</v>
      </c>
      <c r="B35" s="1" t="s">
        <v>29</v>
      </c>
      <c r="C35" s="3">
        <v>45643.678981481498</v>
      </c>
      <c r="D35" s="10">
        <v>-1</v>
      </c>
      <c r="E35" s="4" t="s">
        <v>38</v>
      </c>
      <c r="F35" s="12">
        <v>119942.8363</v>
      </c>
      <c r="G35" s="12">
        <v>-119942.8363</v>
      </c>
      <c r="H35" s="6" t="s">
        <v>42</v>
      </c>
      <c r="I35" s="4" t="s">
        <v>55</v>
      </c>
      <c r="J35" s="4" t="s">
        <v>30</v>
      </c>
      <c r="K35" s="4" t="s">
        <v>42</v>
      </c>
      <c r="L35" s="4" t="s">
        <v>42</v>
      </c>
      <c r="M35" s="4" t="s">
        <v>42</v>
      </c>
      <c r="N35" s="4"/>
      <c r="O35" s="4"/>
      <c r="P35" s="4"/>
      <c r="Q35" s="10">
        <v>119942.8363</v>
      </c>
      <c r="R35" s="4" t="s">
        <v>17</v>
      </c>
      <c r="S35" t="s">
        <v>55</v>
      </c>
      <c r="T35" s="23" t="s">
        <v>69</v>
      </c>
      <c r="U35" s="20"/>
      <c r="V35" s="20" t="s">
        <v>29</v>
      </c>
      <c r="W35" s="15">
        <v>1</v>
      </c>
      <c r="X35" s="19">
        <f t="shared" ref="X35:X37" si="12">+VLOOKUP(V35,$T$4:$W$7,4,0)</f>
        <v>105505.09999999999</v>
      </c>
      <c r="Y35" s="19">
        <f t="shared" ref="Y35:Y37" si="13">+W35*X35</f>
        <v>105505.09999999999</v>
      </c>
    </row>
    <row r="36" spans="1:25" x14ac:dyDescent="0.25">
      <c r="A36" s="1" t="s">
        <v>10</v>
      </c>
      <c r="B36" s="1" t="s">
        <v>29</v>
      </c>
      <c r="C36" s="3">
        <v>45647.403812696801</v>
      </c>
      <c r="D36" s="10">
        <v>-2</v>
      </c>
      <c r="E36" s="4" t="s">
        <v>40</v>
      </c>
      <c r="F36" s="12">
        <v>119942.8363</v>
      </c>
      <c r="G36" s="12">
        <v>-239885.67259999999</v>
      </c>
      <c r="H36" s="6" t="s">
        <v>42</v>
      </c>
      <c r="I36" s="4" t="s">
        <v>55</v>
      </c>
      <c r="J36" s="4" t="s">
        <v>30</v>
      </c>
      <c r="K36" s="4" t="s">
        <v>42</v>
      </c>
      <c r="L36" s="4" t="s">
        <v>42</v>
      </c>
      <c r="M36" s="4" t="s">
        <v>42</v>
      </c>
      <c r="N36" s="4"/>
      <c r="O36" s="4"/>
      <c r="P36" s="4"/>
      <c r="Q36" s="10">
        <v>119942.8363</v>
      </c>
      <c r="R36" s="4" t="s">
        <v>17</v>
      </c>
      <c r="U36" s="20"/>
      <c r="V36" s="20" t="s">
        <v>21</v>
      </c>
      <c r="W36" s="15">
        <v>1</v>
      </c>
      <c r="X36" s="19">
        <f t="shared" si="12"/>
        <v>47673.85</v>
      </c>
      <c r="Y36" s="19">
        <f t="shared" si="13"/>
        <v>47673.85</v>
      </c>
    </row>
    <row r="37" spans="1:25" x14ac:dyDescent="0.25">
      <c r="A37" s="1" t="s">
        <v>41</v>
      </c>
      <c r="B37" s="1" t="s">
        <v>49</v>
      </c>
      <c r="C37" s="3">
        <v>45647.404009756901</v>
      </c>
      <c r="D37" s="10">
        <v>-4</v>
      </c>
      <c r="E37" s="4" t="s">
        <v>40</v>
      </c>
      <c r="F37" s="12">
        <v>60043.090900000003</v>
      </c>
      <c r="G37" s="12">
        <v>-240172.36360000001</v>
      </c>
      <c r="H37" s="6" t="s">
        <v>42</v>
      </c>
      <c r="I37" s="4" t="s">
        <v>55</v>
      </c>
      <c r="J37" s="4" t="s">
        <v>30</v>
      </c>
      <c r="K37" s="4" t="s">
        <v>42</v>
      </c>
      <c r="L37" s="4" t="s">
        <v>42</v>
      </c>
      <c r="M37" s="4" t="s">
        <v>42</v>
      </c>
      <c r="N37" s="4"/>
      <c r="O37" s="4"/>
      <c r="P37" s="4"/>
      <c r="Q37" s="10">
        <v>60043.090900000003</v>
      </c>
      <c r="R37" s="4" t="s">
        <v>15</v>
      </c>
      <c r="U37" s="20"/>
      <c r="V37" s="20" t="s">
        <v>49</v>
      </c>
      <c r="W37" s="15">
        <v>1</v>
      </c>
      <c r="X37" s="19">
        <f t="shared" si="12"/>
        <v>52815.25</v>
      </c>
      <c r="Y37" s="19">
        <f t="shared" si="13"/>
        <v>52815.25</v>
      </c>
    </row>
    <row r="38" spans="1:25" x14ac:dyDescent="0.25">
      <c r="A38" s="1" t="s">
        <v>52</v>
      </c>
      <c r="B38" s="1" t="s">
        <v>39</v>
      </c>
      <c r="C38" s="3">
        <v>45649.352619444398</v>
      </c>
      <c r="D38" s="10">
        <v>-2</v>
      </c>
      <c r="E38" s="4" t="s">
        <v>23</v>
      </c>
      <c r="F38" s="12">
        <v>79305.381800000003</v>
      </c>
      <c r="G38" s="12">
        <v>-158610.76360000001</v>
      </c>
      <c r="H38" s="6" t="s">
        <v>42</v>
      </c>
      <c r="I38" s="4" t="s">
        <v>55</v>
      </c>
      <c r="J38" s="4" t="s">
        <v>30</v>
      </c>
      <c r="K38" s="4" t="s">
        <v>42</v>
      </c>
      <c r="L38" s="4" t="s">
        <v>42</v>
      </c>
      <c r="M38" s="4" t="s">
        <v>42</v>
      </c>
      <c r="N38" s="4"/>
      <c r="O38" s="4"/>
      <c r="P38" s="4"/>
      <c r="Q38" s="10">
        <v>79305.381800000003</v>
      </c>
      <c r="R38" s="4" t="s">
        <v>2</v>
      </c>
      <c r="U38" s="21" t="s">
        <v>48</v>
      </c>
      <c r="V38" s="21"/>
      <c r="W38" s="22">
        <v>6</v>
      </c>
    </row>
    <row r="39" spans="1:25" x14ac:dyDescent="0.25">
      <c r="A39" s="1" t="s">
        <v>41</v>
      </c>
      <c r="B39" s="1" t="s">
        <v>49</v>
      </c>
      <c r="C39" s="3">
        <v>45649.352619444398</v>
      </c>
      <c r="D39" s="10">
        <v>-2</v>
      </c>
      <c r="E39" s="4" t="s">
        <v>23</v>
      </c>
      <c r="F39" s="12">
        <v>60043.090900000003</v>
      </c>
      <c r="G39" s="12">
        <v>-120086.18180000001</v>
      </c>
      <c r="H39" s="6" t="s">
        <v>42</v>
      </c>
      <c r="I39" s="4" t="s">
        <v>55</v>
      </c>
      <c r="J39" s="4" t="s">
        <v>30</v>
      </c>
      <c r="K39" s="4" t="s">
        <v>42</v>
      </c>
      <c r="L39" s="4" t="s">
        <v>42</v>
      </c>
      <c r="M39" s="4" t="s">
        <v>42</v>
      </c>
      <c r="N39" s="4"/>
      <c r="O39" s="4"/>
      <c r="P39" s="4"/>
      <c r="Q39" s="10">
        <v>60043.090900000003</v>
      </c>
      <c r="R39" s="4" t="s">
        <v>15</v>
      </c>
      <c r="S39" t="s">
        <v>55</v>
      </c>
      <c r="T39" s="23" t="s">
        <v>70</v>
      </c>
      <c r="U39" s="20"/>
      <c r="V39" s="20" t="s">
        <v>29</v>
      </c>
      <c r="W39" s="15">
        <v>3</v>
      </c>
      <c r="X39" s="19">
        <f t="shared" ref="X39:X41" si="14">+VLOOKUP(V39,$T$4:$W$7,4,0)</f>
        <v>105505.09999999999</v>
      </c>
      <c r="Y39" s="19">
        <f t="shared" ref="Y39:Y41" si="15">+W39*X39</f>
        <v>316515.3</v>
      </c>
    </row>
    <row r="40" spans="1:25" x14ac:dyDescent="0.25">
      <c r="A40" s="1" t="s">
        <v>10</v>
      </c>
      <c r="B40" s="1" t="s">
        <v>29</v>
      </c>
      <c r="C40" s="3">
        <v>45649.352619444398</v>
      </c>
      <c r="D40" s="10">
        <v>-1</v>
      </c>
      <c r="E40" s="4" t="s">
        <v>23</v>
      </c>
      <c r="F40" s="12">
        <v>119942.8363</v>
      </c>
      <c r="G40" s="12">
        <v>-119942.8363</v>
      </c>
      <c r="H40" s="6" t="s">
        <v>42</v>
      </c>
      <c r="I40" s="4" t="s">
        <v>55</v>
      </c>
      <c r="J40" s="4" t="s">
        <v>30</v>
      </c>
      <c r="K40" s="4" t="s">
        <v>42</v>
      </c>
      <c r="L40" s="4" t="s">
        <v>42</v>
      </c>
      <c r="M40" s="4" t="s">
        <v>42</v>
      </c>
      <c r="N40" s="4"/>
      <c r="O40" s="4"/>
      <c r="P40" s="4"/>
      <c r="Q40" s="10">
        <v>119942.8363</v>
      </c>
      <c r="R40" s="4" t="s">
        <v>17</v>
      </c>
      <c r="U40" s="20"/>
      <c r="V40" s="20" t="s">
        <v>21</v>
      </c>
      <c r="W40" s="15">
        <v>1</v>
      </c>
      <c r="X40" s="19">
        <f t="shared" si="14"/>
        <v>47673.85</v>
      </c>
      <c r="Y40" s="19">
        <f t="shared" si="15"/>
        <v>47673.85</v>
      </c>
    </row>
    <row r="41" spans="1:25" x14ac:dyDescent="0.25">
      <c r="A41" s="1" t="s">
        <v>52</v>
      </c>
      <c r="B41" s="1" t="s">
        <v>39</v>
      </c>
      <c r="C41" s="3">
        <v>45650.549515277802</v>
      </c>
      <c r="D41" s="10">
        <v>-4</v>
      </c>
      <c r="E41" s="4" t="s">
        <v>13</v>
      </c>
      <c r="F41" s="12">
        <v>79305.381800000003</v>
      </c>
      <c r="G41" s="12">
        <v>-317221.52720000001</v>
      </c>
      <c r="H41" s="6" t="s">
        <v>42</v>
      </c>
      <c r="I41" s="4" t="s">
        <v>55</v>
      </c>
      <c r="J41" s="4" t="s">
        <v>30</v>
      </c>
      <c r="K41" s="4" t="s">
        <v>42</v>
      </c>
      <c r="L41" s="4" t="s">
        <v>42</v>
      </c>
      <c r="M41" s="4" t="s">
        <v>42</v>
      </c>
      <c r="N41" s="4"/>
      <c r="O41" s="4"/>
      <c r="P41" s="4"/>
      <c r="Q41" s="10">
        <v>79305.381800000003</v>
      </c>
      <c r="R41" s="4" t="s">
        <v>2</v>
      </c>
      <c r="U41" s="20"/>
      <c r="V41" s="20" t="s">
        <v>49</v>
      </c>
      <c r="W41" s="15">
        <v>2</v>
      </c>
      <c r="X41" s="19">
        <f t="shared" si="14"/>
        <v>52815.25</v>
      </c>
      <c r="Y41" s="19">
        <f t="shared" si="15"/>
        <v>105630.5</v>
      </c>
    </row>
    <row r="42" spans="1:25" x14ac:dyDescent="0.25">
      <c r="A42" s="1" t="s">
        <v>36</v>
      </c>
      <c r="B42" s="1" t="s">
        <v>21</v>
      </c>
      <c r="C42" s="3">
        <v>45650.551622419</v>
      </c>
      <c r="D42" s="10">
        <v>-3</v>
      </c>
      <c r="E42" s="4" t="s">
        <v>16</v>
      </c>
      <c r="F42" s="12">
        <v>54197.345500000003</v>
      </c>
      <c r="G42" s="12">
        <v>-162592.03649999999</v>
      </c>
      <c r="H42" s="6" t="s">
        <v>9</v>
      </c>
      <c r="I42" s="4" t="s">
        <v>55</v>
      </c>
      <c r="J42" s="4" t="s">
        <v>30</v>
      </c>
      <c r="K42" s="4" t="s">
        <v>42</v>
      </c>
      <c r="L42" s="4" t="s">
        <v>42</v>
      </c>
      <c r="M42" s="4" t="s">
        <v>42</v>
      </c>
      <c r="N42" s="4"/>
      <c r="O42" s="4"/>
      <c r="P42" s="4"/>
      <c r="Q42" s="10">
        <v>54197.345500000003</v>
      </c>
      <c r="R42" s="4" t="s">
        <v>47</v>
      </c>
      <c r="U42" s="21" t="s">
        <v>14</v>
      </c>
      <c r="V42" s="21"/>
      <c r="W42" s="22">
        <v>6</v>
      </c>
    </row>
    <row r="43" spans="1:25" x14ac:dyDescent="0.25">
      <c r="A43" s="1" t="s">
        <v>52</v>
      </c>
      <c r="B43" s="1" t="s">
        <v>39</v>
      </c>
      <c r="C43" s="3">
        <v>45651.574341168998</v>
      </c>
      <c r="D43" s="10">
        <v>-5</v>
      </c>
      <c r="E43" s="4" t="s">
        <v>6</v>
      </c>
      <c r="F43" s="12">
        <v>79305.381800000003</v>
      </c>
      <c r="G43" s="12">
        <v>-396526.90899999999</v>
      </c>
      <c r="H43" s="6" t="s">
        <v>42</v>
      </c>
      <c r="I43" s="4" t="s">
        <v>55</v>
      </c>
      <c r="J43" s="4" t="s">
        <v>30</v>
      </c>
      <c r="K43" s="4" t="s">
        <v>42</v>
      </c>
      <c r="L43" s="4" t="s">
        <v>42</v>
      </c>
      <c r="M43" s="4" t="s">
        <v>42</v>
      </c>
      <c r="N43" s="4"/>
      <c r="O43" s="4"/>
      <c r="P43" s="4"/>
      <c r="Q43" s="10">
        <v>79305.381800000003</v>
      </c>
      <c r="R43" s="4" t="s">
        <v>2</v>
      </c>
      <c r="S43" t="s">
        <v>55</v>
      </c>
      <c r="T43" s="23" t="s">
        <v>71</v>
      </c>
      <c r="U43" s="20"/>
      <c r="V43" s="20" t="s">
        <v>39</v>
      </c>
      <c r="W43" s="15">
        <v>4</v>
      </c>
      <c r="X43" s="19">
        <f t="shared" ref="X43:X44" si="16">+VLOOKUP(V43,$T$4:$W$7,4,0)</f>
        <v>69759.45</v>
      </c>
      <c r="Y43" s="19">
        <f t="shared" ref="Y43:Y44" si="17">+W43*X43</f>
        <v>279037.8</v>
      </c>
    </row>
    <row r="44" spans="1:25" x14ac:dyDescent="0.25">
      <c r="A44" s="1" t="s">
        <v>41</v>
      </c>
      <c r="B44" s="1" t="s">
        <v>49</v>
      </c>
      <c r="C44" s="3">
        <v>45651.574341168998</v>
      </c>
      <c r="D44" s="10">
        <v>-1</v>
      </c>
      <c r="E44" s="4" t="s">
        <v>6</v>
      </c>
      <c r="F44" s="12">
        <v>60043.090900000003</v>
      </c>
      <c r="G44" s="12">
        <v>-60043.090900000003</v>
      </c>
      <c r="H44" s="6" t="s">
        <v>42</v>
      </c>
      <c r="I44" s="4" t="s">
        <v>55</v>
      </c>
      <c r="J44" s="4" t="s">
        <v>30</v>
      </c>
      <c r="K44" s="4" t="s">
        <v>42</v>
      </c>
      <c r="L44" s="4" t="s">
        <v>42</v>
      </c>
      <c r="M44" s="4" t="s">
        <v>42</v>
      </c>
      <c r="N44" s="4"/>
      <c r="O44" s="4"/>
      <c r="P44" s="4"/>
      <c r="Q44" s="10">
        <v>60043.090900000003</v>
      </c>
      <c r="R44" s="4" t="s">
        <v>15</v>
      </c>
      <c r="U44" s="20"/>
      <c r="V44" s="20" t="s">
        <v>29</v>
      </c>
      <c r="W44" s="15">
        <v>2</v>
      </c>
      <c r="X44" s="19">
        <f t="shared" si="16"/>
        <v>105505.09999999999</v>
      </c>
      <c r="Y44" s="19">
        <f t="shared" si="17"/>
        <v>211010.19999999998</v>
      </c>
    </row>
    <row r="45" spans="1:25" x14ac:dyDescent="0.25">
      <c r="A45" s="1" t="s">
        <v>10</v>
      </c>
      <c r="B45" s="1" t="s">
        <v>29</v>
      </c>
      <c r="C45" s="3">
        <v>45651.574341168998</v>
      </c>
      <c r="D45" s="10">
        <v>-4</v>
      </c>
      <c r="E45" s="4" t="s">
        <v>6</v>
      </c>
      <c r="F45" s="12">
        <v>119942.8363</v>
      </c>
      <c r="G45" s="12">
        <v>-479771.34519999998</v>
      </c>
      <c r="H45" s="6" t="s">
        <v>42</v>
      </c>
      <c r="I45" s="4" t="s">
        <v>55</v>
      </c>
      <c r="J45" s="4" t="s">
        <v>30</v>
      </c>
      <c r="K45" s="4" t="s">
        <v>42</v>
      </c>
      <c r="L45" s="4" t="s">
        <v>42</v>
      </c>
      <c r="M45" s="4" t="s">
        <v>42</v>
      </c>
      <c r="N45" s="4"/>
      <c r="O45" s="4"/>
      <c r="P45" s="4"/>
      <c r="Q45" s="10">
        <v>119942.8363</v>
      </c>
      <c r="R45" s="4" t="s">
        <v>17</v>
      </c>
      <c r="U45" s="21" t="s">
        <v>40</v>
      </c>
      <c r="V45" s="21"/>
      <c r="W45" s="22">
        <v>6</v>
      </c>
    </row>
    <row r="46" spans="1:25" x14ac:dyDescent="0.25">
      <c r="A46" s="1" t="s">
        <v>52</v>
      </c>
      <c r="B46" s="1" t="s">
        <v>39</v>
      </c>
      <c r="C46" s="3">
        <v>45652.342233946802</v>
      </c>
      <c r="D46" s="10">
        <v>-1</v>
      </c>
      <c r="E46" s="4" t="s">
        <v>35</v>
      </c>
      <c r="F46" s="12">
        <v>79305.381800000003</v>
      </c>
      <c r="G46" s="12">
        <v>-79305.381800000003</v>
      </c>
      <c r="H46" s="6" t="s">
        <v>42</v>
      </c>
      <c r="I46" s="4" t="s">
        <v>55</v>
      </c>
      <c r="J46" s="4" t="s">
        <v>30</v>
      </c>
      <c r="K46" s="4" t="s">
        <v>42</v>
      </c>
      <c r="L46" s="4" t="s">
        <v>42</v>
      </c>
      <c r="M46" s="4" t="s">
        <v>42</v>
      </c>
      <c r="N46" s="4"/>
      <c r="O46" s="4"/>
      <c r="P46" s="4"/>
      <c r="Q46" s="10">
        <v>79305.381800000003</v>
      </c>
      <c r="R46" s="4" t="s">
        <v>2</v>
      </c>
      <c r="S46" t="s">
        <v>55</v>
      </c>
      <c r="T46" s="23" t="s">
        <v>72</v>
      </c>
      <c r="U46" s="20"/>
      <c r="V46" s="20" t="s">
        <v>29</v>
      </c>
      <c r="W46" s="15">
        <v>2</v>
      </c>
      <c r="X46" s="19">
        <f t="shared" ref="X46:X47" si="18">+VLOOKUP(V46,$T$4:$W$7,4,0)</f>
        <v>105505.09999999999</v>
      </c>
      <c r="Y46" s="19">
        <f t="shared" ref="Y46:Y47" si="19">+W46*X46</f>
        <v>211010.19999999998</v>
      </c>
    </row>
    <row r="47" spans="1:25" x14ac:dyDescent="0.25">
      <c r="A47" s="1" t="s">
        <v>10</v>
      </c>
      <c r="B47" s="1" t="s">
        <v>29</v>
      </c>
      <c r="C47" s="3">
        <v>45652.342233946802</v>
      </c>
      <c r="D47" s="10">
        <v>-2</v>
      </c>
      <c r="E47" s="4" t="s">
        <v>35</v>
      </c>
      <c r="F47" s="12">
        <v>119942.8363</v>
      </c>
      <c r="G47" s="12">
        <v>-239885.67259999999</v>
      </c>
      <c r="H47" s="6" t="s">
        <v>42</v>
      </c>
      <c r="I47" s="4" t="s">
        <v>55</v>
      </c>
      <c r="J47" s="4" t="s">
        <v>30</v>
      </c>
      <c r="K47" s="4" t="s">
        <v>42</v>
      </c>
      <c r="L47" s="4" t="s">
        <v>42</v>
      </c>
      <c r="M47" s="4" t="s">
        <v>42</v>
      </c>
      <c r="N47" s="4"/>
      <c r="O47" s="4"/>
      <c r="P47" s="4"/>
      <c r="Q47" s="10">
        <v>119942.8363</v>
      </c>
      <c r="R47" s="4" t="s">
        <v>17</v>
      </c>
      <c r="U47" s="20"/>
      <c r="V47" s="20" t="s">
        <v>49</v>
      </c>
      <c r="W47" s="15">
        <v>4</v>
      </c>
      <c r="X47" s="19">
        <f t="shared" si="18"/>
        <v>52815.25</v>
      </c>
      <c r="Y47" s="19">
        <f t="shared" si="19"/>
        <v>211261</v>
      </c>
    </row>
    <row r="48" spans="1:25" x14ac:dyDescent="0.25">
      <c r="A48" s="1" t="s">
        <v>41</v>
      </c>
      <c r="B48" s="1" t="s">
        <v>49</v>
      </c>
      <c r="C48" s="3">
        <v>45652.476755057898</v>
      </c>
      <c r="D48" s="10">
        <v>-1</v>
      </c>
      <c r="E48" s="4" t="s">
        <v>48</v>
      </c>
      <c r="F48" s="12">
        <v>60043.090900000003</v>
      </c>
      <c r="G48" s="12">
        <v>-60043.090900000003</v>
      </c>
      <c r="H48" s="6" t="s">
        <v>42</v>
      </c>
      <c r="I48" s="4" t="s">
        <v>55</v>
      </c>
      <c r="J48" s="4" t="s">
        <v>30</v>
      </c>
      <c r="K48" s="4" t="s">
        <v>42</v>
      </c>
      <c r="L48" s="4" t="s">
        <v>42</v>
      </c>
      <c r="M48" s="4" t="s">
        <v>42</v>
      </c>
      <c r="N48" s="4"/>
      <c r="O48" s="4"/>
      <c r="P48" s="4"/>
      <c r="Q48" s="10">
        <v>60043.090900000003</v>
      </c>
      <c r="R48" s="4" t="s">
        <v>15</v>
      </c>
      <c r="U48" s="21" t="s">
        <v>51</v>
      </c>
      <c r="V48" s="21"/>
      <c r="W48" s="22">
        <v>7</v>
      </c>
    </row>
    <row r="49" spans="1:25" x14ac:dyDescent="0.25">
      <c r="A49" s="1" t="s">
        <v>10</v>
      </c>
      <c r="B49" s="1" t="s">
        <v>29</v>
      </c>
      <c r="C49" s="3">
        <v>45652.476755057898</v>
      </c>
      <c r="D49" s="7">
        <v>-1</v>
      </c>
      <c r="E49" s="4" t="s">
        <v>48</v>
      </c>
      <c r="F49" s="8">
        <v>119942.8363</v>
      </c>
      <c r="G49" s="8">
        <v>-119942.8363</v>
      </c>
      <c r="H49" s="6" t="s">
        <v>42</v>
      </c>
      <c r="I49" s="4" t="s">
        <v>55</v>
      </c>
      <c r="J49" s="4" t="s">
        <v>30</v>
      </c>
      <c r="K49" s="4" t="s">
        <v>42</v>
      </c>
      <c r="L49" s="4" t="s">
        <v>42</v>
      </c>
      <c r="M49" s="4" t="s">
        <v>42</v>
      </c>
      <c r="N49" s="4"/>
      <c r="O49" s="4"/>
      <c r="P49" s="4"/>
      <c r="Q49" s="7">
        <v>119942.8363</v>
      </c>
      <c r="R49" s="4" t="s">
        <v>17</v>
      </c>
      <c r="S49" t="s">
        <v>55</v>
      </c>
      <c r="T49" s="23" t="s">
        <v>73</v>
      </c>
      <c r="U49" s="20"/>
      <c r="V49" s="20" t="s">
        <v>29</v>
      </c>
      <c r="W49" s="15">
        <v>2</v>
      </c>
      <c r="X49" s="19">
        <f t="shared" ref="X49:X51" si="20">+VLOOKUP(V49,$T$4:$W$7,4,0)</f>
        <v>105505.09999999999</v>
      </c>
      <c r="Y49" s="19">
        <f t="shared" ref="Y49:Y51" si="21">+W49*X49</f>
        <v>211010.19999999998</v>
      </c>
    </row>
    <row r="50" spans="1:25" x14ac:dyDescent="0.25">
      <c r="D50" s="9" t="s">
        <v>20</v>
      </c>
      <c r="F50" s="9" t="s">
        <v>50</v>
      </c>
      <c r="G50" s="9" t="s">
        <v>46</v>
      </c>
      <c r="Q50" s="9" t="s">
        <v>50</v>
      </c>
      <c r="U50" s="20"/>
      <c r="V50" s="20" t="s">
        <v>21</v>
      </c>
      <c r="W50" s="15">
        <v>4</v>
      </c>
      <c r="X50" s="19">
        <f t="shared" si="20"/>
        <v>47673.85</v>
      </c>
      <c r="Y50" s="19">
        <f t="shared" si="21"/>
        <v>190695.4</v>
      </c>
    </row>
    <row r="51" spans="1:25" x14ac:dyDescent="0.25">
      <c r="U51" s="20"/>
      <c r="V51" s="20" t="s">
        <v>49</v>
      </c>
      <c r="W51" s="15">
        <v>1</v>
      </c>
      <c r="X51" s="19">
        <f t="shared" si="20"/>
        <v>52815.25</v>
      </c>
      <c r="Y51" s="19">
        <f t="shared" si="21"/>
        <v>52815.25</v>
      </c>
    </row>
    <row r="52" spans="1:25" x14ac:dyDescent="0.25">
      <c r="U52" s="21" t="s">
        <v>38</v>
      </c>
      <c r="V52" s="21"/>
      <c r="W52" s="22">
        <v>9</v>
      </c>
    </row>
    <row r="53" spans="1:25" x14ac:dyDescent="0.25">
      <c r="S53" t="s">
        <v>55</v>
      </c>
      <c r="T53" s="23" t="s">
        <v>74</v>
      </c>
      <c r="U53" s="20" t="s">
        <v>77</v>
      </c>
      <c r="V53" s="20" t="s">
        <v>39</v>
      </c>
      <c r="W53" s="15">
        <v>2</v>
      </c>
      <c r="X53" s="19">
        <f t="shared" ref="X53:X56" si="22">+VLOOKUP(V53,$T$4:$W$7,4,0)</f>
        <v>69759.45</v>
      </c>
      <c r="Y53" s="19">
        <f t="shared" ref="Y53:Y56" si="23">+W53*X53</f>
        <v>139518.9</v>
      </c>
    </row>
    <row r="54" spans="1:25" x14ac:dyDescent="0.25">
      <c r="S54" t="s">
        <v>55</v>
      </c>
      <c r="T54" s="23" t="s">
        <v>75</v>
      </c>
      <c r="U54" s="20" t="s">
        <v>76</v>
      </c>
      <c r="V54" s="20" t="s">
        <v>29</v>
      </c>
      <c r="W54" s="15">
        <v>4</v>
      </c>
      <c r="X54" s="19">
        <f t="shared" si="22"/>
        <v>105505.09999999999</v>
      </c>
      <c r="Y54" s="19">
        <f t="shared" si="23"/>
        <v>422020.39999999997</v>
      </c>
    </row>
    <row r="55" spans="1:25" x14ac:dyDescent="0.25">
      <c r="U55" s="20"/>
      <c r="V55" s="20" t="s">
        <v>21</v>
      </c>
      <c r="W55" s="15">
        <v>2</v>
      </c>
      <c r="X55" s="19">
        <f t="shared" si="22"/>
        <v>47673.85</v>
      </c>
      <c r="Y55" s="19">
        <f t="shared" si="23"/>
        <v>95347.7</v>
      </c>
    </row>
    <row r="56" spans="1:25" x14ac:dyDescent="0.25">
      <c r="U56" s="20"/>
      <c r="V56" s="20" t="s">
        <v>49</v>
      </c>
      <c r="W56" s="15">
        <v>1</v>
      </c>
      <c r="X56" s="19">
        <f t="shared" si="22"/>
        <v>52815.25</v>
      </c>
      <c r="Y56" s="19">
        <f t="shared" si="23"/>
        <v>52815.25</v>
      </c>
    </row>
    <row r="57" spans="1:25" x14ac:dyDescent="0.25">
      <c r="U57" s="21" t="s">
        <v>53</v>
      </c>
      <c r="V57" s="21"/>
      <c r="W57" s="22">
        <v>12</v>
      </c>
    </row>
    <row r="58" spans="1:25" x14ac:dyDescent="0.25">
      <c r="S58" t="s">
        <v>55</v>
      </c>
      <c r="T58" s="23" t="s">
        <v>78</v>
      </c>
      <c r="U58" s="20" t="s">
        <v>79</v>
      </c>
      <c r="V58" s="20" t="s">
        <v>39</v>
      </c>
      <c r="W58" s="15">
        <v>2</v>
      </c>
      <c r="X58" s="19">
        <f t="shared" ref="X58:X61" si="24">+VLOOKUP(V58,$T$4:$W$7,4,0)</f>
        <v>69759.45</v>
      </c>
      <c r="Y58" s="19">
        <f t="shared" ref="Y58:Y61" si="25">+W58*X58</f>
        <v>139518.9</v>
      </c>
    </row>
    <row r="59" spans="1:25" x14ac:dyDescent="0.25">
      <c r="S59" t="s">
        <v>55</v>
      </c>
      <c r="T59" s="23" t="s">
        <v>80</v>
      </c>
      <c r="U59" s="20" t="s">
        <v>81</v>
      </c>
      <c r="V59" s="20" t="s">
        <v>29</v>
      </c>
      <c r="W59" s="15">
        <v>1</v>
      </c>
      <c r="X59" s="19">
        <f t="shared" si="24"/>
        <v>105505.09999999999</v>
      </c>
      <c r="Y59" s="19">
        <f t="shared" si="25"/>
        <v>105505.09999999999</v>
      </c>
    </row>
    <row r="60" spans="1:25" x14ac:dyDescent="0.25">
      <c r="U60" s="20"/>
      <c r="V60" s="20" t="s">
        <v>21</v>
      </c>
      <c r="W60" s="15">
        <v>6</v>
      </c>
      <c r="X60" s="19">
        <f t="shared" si="24"/>
        <v>47673.85</v>
      </c>
      <c r="Y60" s="19">
        <f t="shared" si="25"/>
        <v>286043.09999999998</v>
      </c>
    </row>
    <row r="61" spans="1:25" x14ac:dyDescent="0.25">
      <c r="U61" s="20"/>
      <c r="V61" s="20" t="s">
        <v>49</v>
      </c>
      <c r="W61" s="15">
        <v>3</v>
      </c>
      <c r="X61" s="19">
        <f t="shared" si="24"/>
        <v>52815.25</v>
      </c>
      <c r="Y61" s="19">
        <f t="shared" si="25"/>
        <v>158445.75</v>
      </c>
    </row>
    <row r="62" spans="1:25" x14ac:dyDescent="0.25">
      <c r="U62" s="21" t="s">
        <v>16</v>
      </c>
      <c r="V62" s="21"/>
      <c r="W62" s="22">
        <v>4</v>
      </c>
    </row>
    <row r="63" spans="1:25" x14ac:dyDescent="0.25">
      <c r="S63" t="s">
        <v>55</v>
      </c>
      <c r="T63" s="23" t="s">
        <v>82</v>
      </c>
      <c r="U63" s="20"/>
      <c r="V63" s="20" t="s">
        <v>29</v>
      </c>
      <c r="W63" s="15">
        <v>1</v>
      </c>
      <c r="X63" s="19">
        <f t="shared" ref="X63:X64" si="26">+VLOOKUP(V63,$T$4:$W$7,4,0)</f>
        <v>105505.09999999999</v>
      </c>
      <c r="Y63" s="19">
        <f t="shared" ref="Y63:Y64" si="27">+W63*X63</f>
        <v>105505.09999999999</v>
      </c>
    </row>
    <row r="64" spans="1:25" x14ac:dyDescent="0.25">
      <c r="U64" s="20"/>
      <c r="V64" s="20" t="s">
        <v>21</v>
      </c>
      <c r="W64" s="15">
        <v>3</v>
      </c>
      <c r="X64" s="19">
        <f t="shared" si="26"/>
        <v>47673.85</v>
      </c>
      <c r="Y64" s="19">
        <f t="shared" si="27"/>
        <v>143021.54999999999</v>
      </c>
    </row>
    <row r="65" spans="19:25" x14ac:dyDescent="0.25">
      <c r="U65" s="21" t="s">
        <v>12</v>
      </c>
      <c r="V65" s="21"/>
      <c r="W65" s="22">
        <v>9</v>
      </c>
    </row>
    <row r="66" spans="19:25" x14ac:dyDescent="0.25">
      <c r="S66" t="s">
        <v>55</v>
      </c>
      <c r="T66" s="23" t="s">
        <v>62</v>
      </c>
      <c r="U66" s="20" t="s">
        <v>83</v>
      </c>
      <c r="V66" s="20" t="s">
        <v>29</v>
      </c>
      <c r="W66" s="15">
        <v>1</v>
      </c>
      <c r="X66" s="19">
        <f t="shared" ref="X66:X68" si="28">+VLOOKUP(V66,$T$4:$W$7,4,0)</f>
        <v>105505.09999999999</v>
      </c>
      <c r="Y66" s="19">
        <f t="shared" ref="Y66:Y68" si="29">+W66*X66</f>
        <v>105505.09999999999</v>
      </c>
    </row>
    <row r="67" spans="19:25" x14ac:dyDescent="0.25">
      <c r="S67" t="s">
        <v>55</v>
      </c>
      <c r="T67" s="23" t="s">
        <v>85</v>
      </c>
      <c r="U67" s="20" t="s">
        <v>84</v>
      </c>
      <c r="V67" s="20" t="s">
        <v>21</v>
      </c>
      <c r="W67" s="15">
        <v>4</v>
      </c>
      <c r="X67" s="19">
        <f t="shared" si="28"/>
        <v>47673.85</v>
      </c>
      <c r="Y67" s="19">
        <f t="shared" si="29"/>
        <v>190695.4</v>
      </c>
    </row>
    <row r="68" spans="19:25" x14ac:dyDescent="0.25">
      <c r="U68" s="20"/>
      <c r="V68" s="20" t="s">
        <v>49</v>
      </c>
      <c r="W68" s="15">
        <v>4</v>
      </c>
      <c r="X68" s="19">
        <f t="shared" si="28"/>
        <v>52815.25</v>
      </c>
      <c r="Y68" s="19">
        <f t="shared" si="29"/>
        <v>211261</v>
      </c>
    </row>
    <row r="69" spans="19:25" x14ac:dyDescent="0.25">
      <c r="U69" s="17" t="s">
        <v>58</v>
      </c>
      <c r="V69" s="17"/>
      <c r="W69" s="18">
        <v>101</v>
      </c>
    </row>
  </sheetData>
  <autoFilter ref="A1:R5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2025-01-06T01:54:50Z</dcterms:created>
  <dcterms:modified xsi:type="dcterms:W3CDTF">2025-02-27T09:55:09Z</dcterms:modified>
</cp:coreProperties>
</file>