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OKONO\"/>
    </mc:Choice>
  </mc:AlternateContent>
  <bookViews>
    <workbookView xWindow="-120" yWindow="-120" windowWidth="24270" windowHeight="13020"/>
  </bookViews>
  <sheets>
    <sheet name="Sheet1" sheetId="1" r:id="rId1"/>
    <sheet name="Báo cáo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J52" i="1" l="1"/>
  <c r="L50" i="1"/>
  <c r="K50" i="1"/>
  <c r="L49" i="1"/>
  <c r="K49" i="1"/>
  <c r="E39" i="1"/>
  <c r="H21" i="2"/>
  <c r="G21" i="2"/>
  <c r="E21" i="2"/>
  <c r="H20" i="2"/>
  <c r="G42" i="1" l="1"/>
  <c r="L46" i="1"/>
  <c r="L45" i="1"/>
  <c r="L47" i="1" s="1"/>
  <c r="J51" i="1" s="1"/>
  <c r="J47" i="1"/>
  <c r="J49" i="1" s="1"/>
  <c r="K3" i="2"/>
  <c r="L3" i="2" s="1"/>
  <c r="M3" i="2"/>
  <c r="N3" i="2"/>
  <c r="K4" i="2"/>
  <c r="L4" i="2" s="1"/>
  <c r="M4" i="2"/>
  <c r="N4" i="2" s="1"/>
  <c r="K5" i="2"/>
  <c r="L5" i="2" s="1"/>
  <c r="M5" i="2"/>
  <c r="N5" i="2"/>
  <c r="K6" i="2"/>
  <c r="L6" i="2" s="1"/>
  <c r="M6" i="2"/>
  <c r="N6" i="2" s="1"/>
  <c r="K7" i="2"/>
  <c r="L7" i="2" s="1"/>
  <c r="M7" i="2"/>
  <c r="N7" i="2" s="1"/>
  <c r="K8" i="2"/>
  <c r="L8" i="2" s="1"/>
  <c r="M8" i="2"/>
  <c r="N8" i="2" s="1"/>
  <c r="K9" i="2"/>
  <c r="L9" i="2"/>
  <c r="M9" i="2"/>
  <c r="N9" i="2" s="1"/>
  <c r="K10" i="2"/>
  <c r="L10" i="2" s="1"/>
  <c r="M10" i="2"/>
  <c r="N10" i="2" s="1"/>
  <c r="K11" i="2"/>
  <c r="L11" i="2"/>
  <c r="M11" i="2"/>
  <c r="N11" i="2" s="1"/>
  <c r="K12" i="2"/>
  <c r="L12" i="2" s="1"/>
  <c r="M12" i="2"/>
  <c r="N12" i="2" s="1"/>
  <c r="K13" i="2"/>
  <c r="L13" i="2" s="1"/>
  <c r="M13" i="2"/>
  <c r="N13" i="2" s="1"/>
  <c r="K14" i="2"/>
  <c r="L14" i="2" s="1"/>
  <c r="M14" i="2"/>
  <c r="N14" i="2"/>
  <c r="K15" i="2"/>
  <c r="L15" i="2" s="1"/>
  <c r="M15" i="2"/>
  <c r="N15" i="2" s="1"/>
  <c r="K16" i="2"/>
  <c r="L16" i="2" s="1"/>
  <c r="M16" i="2"/>
  <c r="N16" i="2" s="1"/>
  <c r="K17" i="2"/>
  <c r="L17" i="2" s="1"/>
  <c r="M17" i="2"/>
  <c r="N17" i="2" s="1"/>
  <c r="K18" i="2"/>
  <c r="L18" i="2" s="1"/>
  <c r="M18" i="2"/>
  <c r="N18" i="2" s="1"/>
  <c r="K19" i="2"/>
  <c r="L19" i="2" s="1"/>
  <c r="M19" i="2"/>
  <c r="N19" i="2" s="1"/>
  <c r="N2" i="2"/>
  <c r="M2" i="2"/>
  <c r="K2" i="2"/>
  <c r="L2" i="2" s="1"/>
  <c r="J50" i="1" l="1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" i="2"/>
  <c r="E43" i="1" l="1"/>
</calcChain>
</file>

<file path=xl/sharedStrings.xml><?xml version="1.0" encoding="utf-8"?>
<sst xmlns="http://schemas.openxmlformats.org/spreadsheetml/2006/main" count="214" uniqueCount="115">
  <si>
    <t>Độc lập - Tự do - Hạnh phúc</t>
  </si>
  <si>
    <t>BIÊN BẢN ĐỐI CHIẾU CÔNG NỢ</t>
  </si>
  <si>
    <r>
      <rPr>
        <b/>
        <u/>
        <sz val="12"/>
        <color theme="1"/>
        <rFont val="Times New Roman"/>
        <family val="1"/>
      </rPr>
      <t>BÊN BÁN ( Bên A)</t>
    </r>
    <r>
      <rPr>
        <b/>
        <sz val="12"/>
        <color theme="1"/>
        <rFont val="Times New Roman"/>
        <family val="1"/>
      </rPr>
      <t>:CÔNG TY TNHH MỘT THÀNH VIÊN THƯƠNG MẠI VÀ DỊCH VỤ NGỌC THƠM</t>
    </r>
  </si>
  <si>
    <t>MST:  0309391503</t>
  </si>
  <si>
    <t>Địa chỉ: 12/14/18 Đường 49, Khu phố 7, Phường Hiệp Bình Chánh, TP Thủ Đức, TP Hồ Chí Minh</t>
  </si>
  <si>
    <t>Người đại diện:</t>
  </si>
  <si>
    <t>Ông Đặng Xuân Ngọc</t>
  </si>
  <si>
    <t>Chức vụ: Giám đốc</t>
  </si>
  <si>
    <r>
      <rPr>
        <b/>
        <u/>
        <sz val="12"/>
        <color theme="1"/>
        <rFont val="Times New Roman"/>
        <family val="1"/>
      </rPr>
      <t>BÊN MUA ( Bên B)</t>
    </r>
    <r>
      <rPr>
        <b/>
        <sz val="12"/>
        <color theme="1"/>
        <rFont val="Times New Roman"/>
        <family val="1"/>
      </rPr>
      <t>: CÔNG TY TNHH OKONO VIỆT NAM</t>
    </r>
  </si>
  <si>
    <t>MST</t>
  </si>
  <si>
    <t>0107645219</t>
  </si>
  <si>
    <t>Địa chỉ : Số 219 Yên Hòa, Phường Yên Hòa, Quận Cầu Giấy, Thành phố Hà Nội</t>
  </si>
  <si>
    <t xml:space="preserve">Người đại diện:  </t>
  </si>
  <si>
    <t>Bà Mai Thị Yến</t>
  </si>
  <si>
    <t>Chức vụ: Phó Giám đốc</t>
  </si>
  <si>
    <t>(Đơn vị tính: VNĐ)</t>
  </si>
  <si>
    <t>STT</t>
  </si>
  <si>
    <t>Ngày tháng</t>
  </si>
  <si>
    <t>Số HĐ</t>
  </si>
  <si>
    <t>Diễn giải</t>
  </si>
  <si>
    <t>Số Tiền</t>
  </si>
  <si>
    <t xml:space="preserve">Số dư nợ đầu kỳ </t>
  </si>
  <si>
    <t xml:space="preserve">Tổng cộng </t>
  </si>
  <si>
    <t>Công nợ cuối kỳ</t>
  </si>
  <si>
    <t xml:space="preserve">Hai bên thống nhất số liệu trên. Biên bản được lập thành 02 bản có giá trị pháp lý như nhau. Mỗi bên giữ 01 </t>
  </si>
  <si>
    <t xml:space="preserve"> bản làm căn cứ thực hiện.</t>
  </si>
  <si>
    <t>ĐẠI DIỆN BÊN A</t>
  </si>
  <si>
    <t>ĐẠI DIỆN BÊN B</t>
  </si>
  <si>
    <r>
      <rPr>
        <sz val="12"/>
        <color rgb="FF000000"/>
        <rFont val="Times New Roman"/>
        <family val="1"/>
      </rPr>
      <t>(Ký tên, đóng dấu)</t>
    </r>
    <r>
      <rPr>
        <b/>
        <sz val="12"/>
        <color rgb="FF000000"/>
        <rFont val="Times New Roman"/>
        <family val="1"/>
      </rPr>
      <t xml:space="preserve">  </t>
    </r>
  </si>
  <si>
    <r>
      <rPr>
        <sz val="12"/>
        <color rgb="FF000000"/>
        <rFont val="Times New Roman"/>
        <family val="1"/>
      </rPr>
      <t xml:space="preserve"> (Ký tên, đóng dấu)</t>
    </r>
    <r>
      <rPr>
        <b/>
        <sz val="12"/>
        <color rgb="FF000000"/>
        <rFont val="Times New Roman"/>
        <family val="1"/>
      </rPr>
      <t xml:space="preserve">  </t>
    </r>
  </si>
  <si>
    <t>ĐẶNG XUÂN NGỌC</t>
  </si>
  <si>
    <t xml:space="preserve">  MAI THỊ YẾN</t>
  </si>
  <si>
    <t>Kính đề nghị Bên B thanh toán cho Bên A (các Hóa Đơn) theo bảng kê sau:</t>
  </si>
  <si>
    <t>CỘNG HÒA XÃ HỘI CHỦ NGHĨA VIỆT NAM</t>
  </si>
  <si>
    <t>Ngày hóa đơn</t>
  </si>
  <si>
    <t>Số hóa đơn</t>
  </si>
  <si>
    <t>Ký hiệu HĐ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</si>
  <si>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</si>
  <si>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</si>
  <si>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</si>
  <si>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</si>
  <si>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</si>
  <si>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</si>
  <si>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1C24TNN</t>
  </si>
  <si>
    <t>8%</t>
  </si>
  <si>
    <t>CÔNG TY TNHH OKONO VIỆT NAM</t>
  </si>
  <si>
    <t>A34TK44 - Cửa hàng OKONO 44 Triều Khúc</t>
  </si>
  <si>
    <t>A12TV18 - Cửa hàng OKONO Trung Văn</t>
  </si>
  <si>
    <t>A09MD340 - Cửa hàng OKONO Mỹ Đình</t>
  </si>
  <si>
    <t>A01VT20-70 - Cửa hàng OKONO Văn Trì</t>
  </si>
  <si>
    <t>A26MT30- Cửa hàng OKONO 30/36 Mễ Trì Thượng</t>
  </si>
  <si>
    <t>A17TD202 - Cửa hàng OKONO Trương Định</t>
  </si>
  <si>
    <t>A18MT20- Cửa hàng OKONO 20/14 Mễ Trì</t>
  </si>
  <si>
    <t>A16YX85 - Cửa hàng OKONO Yên Xá</t>
  </si>
  <si>
    <t>A24LK75 - Cửa hàng OKONO La Khê</t>
  </si>
  <si>
    <t>A07BM353 - Cửa hàng OKONO Bạch Mai</t>
  </si>
  <si>
    <t>A13LT19 - Cửa hàng OKONO 19 Lạc Trung</t>
  </si>
  <si>
    <t>A30HC70 - Cửa hàng OKONO Hoàng Cầu</t>
  </si>
  <si>
    <t>Hỗ trợ trưng bày và hỗ trợ marketing mỗi loại bằng 1% (doanh số trước thuế trừ hàng trả trước thuế)</t>
  </si>
  <si>
    <t>Hỗ trợ thanh toán bằng 1% (doanh số sau thuế trừ hàng trả sau thuế)</t>
  </si>
  <si>
    <t>Hỗ trợ trưng bày</t>
  </si>
  <si>
    <t>Hỗ trợ marketing</t>
  </si>
  <si>
    <t>Hỗ trợ thanh toán</t>
  </si>
  <si>
    <t>+VAT</t>
  </si>
  <si>
    <t>Hàng trả</t>
  </si>
  <si>
    <t>00007053</t>
  </si>
  <si>
    <t>00007054</t>
  </si>
  <si>
    <t>00007055</t>
  </si>
  <si>
    <t>A23TD276 - Cửa hàng OKONO Thượng Đình</t>
  </si>
  <si>
    <t>00007056</t>
  </si>
  <si>
    <t>00007057</t>
  </si>
  <si>
    <t>00007343</t>
  </si>
  <si>
    <t>00007344</t>
  </si>
  <si>
    <t>A20DKT38 - Cửa hàng OKONO 38/100 Doãn Kế Thiện</t>
  </si>
  <si>
    <t>00007345</t>
  </si>
  <si>
    <t>00007346</t>
  </si>
  <si>
    <t>00007350</t>
  </si>
  <si>
    <t>00007351</t>
  </si>
  <si>
    <t>00007355</t>
  </si>
  <si>
    <t>00007357</t>
  </si>
  <si>
    <t>00007358</t>
  </si>
  <si>
    <t>A36TC223 - Cửa hàng OKONO Xuân Đỉnh</t>
  </si>
  <si>
    <t>00007415</t>
  </si>
  <si>
    <t>00007416</t>
  </si>
  <si>
    <t>00007417</t>
  </si>
  <si>
    <t>00007418</t>
  </si>
  <si>
    <t>Từ ngày 01/02/2024-29/02/2024</t>
  </si>
  <si>
    <t>Hôm nay, ngày 07 tháng 03 năm 2024 chúng tôi gồm:</t>
  </si>
  <si>
    <t>OKONO Yên Xá</t>
  </si>
  <si>
    <t>OKONO Văn Trì</t>
  </si>
  <si>
    <t>OKONO Thượng Đình</t>
  </si>
  <si>
    <t>OKONO 30/36 Mễ Trì Thượng</t>
  </si>
  <si>
    <t>OKONO 20/14 Mễ Trì</t>
  </si>
  <si>
    <t>OKONO 44 Triều Khúc</t>
  </si>
  <si>
    <t>OKONO 38/100 Doãn Kế Thiện</t>
  </si>
  <si>
    <t>OKONO Trung Văn</t>
  </si>
  <si>
    <t>OKONO La Khê</t>
  </si>
  <si>
    <t>OKONO 19 Lạc Trung</t>
  </si>
  <si>
    <t>OKONO Mỹ Đình</t>
  </si>
  <si>
    <t>OKONO Xuân Đỉnh</t>
  </si>
  <si>
    <t>OKONO Hoàng Cầu</t>
  </si>
  <si>
    <t>OKONO Trương Định</t>
  </si>
  <si>
    <t>OKONO Bạch Mai</t>
  </si>
  <si>
    <t xml:space="preserve"> Hàng trả lại tháng 02/2024</t>
  </si>
  <si>
    <t>Doanh số</t>
  </si>
  <si>
    <t>Hỗ trợ trưng bày, marketing, thanh toán T02/2024</t>
  </si>
  <si>
    <t>Thanh toán tháng 02/2024</t>
  </si>
  <si>
    <t>Chưa VAT</t>
  </si>
  <si>
    <t>VAT</t>
  </si>
  <si>
    <t>Số dòng = 19</t>
  </si>
  <si>
    <t>00010536</t>
  </si>
  <si>
    <t>HỦY HĐ 7058 XUẤT LẠI HÓA ĐƠN 00010536 - A25KT72 - Cửa hàng OKONO Khương Trung</t>
  </si>
  <si>
    <t>OKONO Khương Trung</t>
  </si>
  <si>
    <t>Như vậy, đến hết ngày 29/02/2024 bên B còn nợ bên A là: 55,902,988 đ (công nợ tháng 01-02/2024)</t>
  </si>
  <si>
    <r>
      <t>(Bằng chữ: Năm</t>
    </r>
    <r>
      <rPr>
        <b/>
        <i/>
        <sz val="12"/>
        <rFont val="Times New Roman"/>
        <family val="1"/>
      </rPr>
      <t xml:space="preserve"> mươi lăm triệu chín trăm linh hai nghìn chín trăm tám mươi tám </t>
    </r>
    <r>
      <rPr>
        <b/>
        <i/>
        <sz val="12"/>
        <color theme="1"/>
        <rFont val="Times New Roman"/>
        <family val="1"/>
      </rPr>
      <t>đồng.)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</si>
</sst>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  <numFmt numFmtId="166" formatCode="_-* #,##0\ _₫_-;\-* #,##0\ _₫_-;_-* &quot;-&quot;??\ _₫_-;_-@_-"/>
    <numFmt numFmtId="167" formatCode="#,##0.0"/>
  </numFmts>
  <fonts count="20" x14ac:knownFonts="1">
    <font>
      <sz val="11"/>
      <color theme="1"/>
      <name val="Calibri"/>
      <family val="2"/>
      <charset val="163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name val=".VnTime"/>
      <family val="2"/>
    </font>
    <font>
      <sz val="12"/>
      <name val="Times New Roman"/>
      <family val="1"/>
    </font>
    <font>
      <b/>
      <sz val="14"/>
      <color theme="1"/>
      <name val="Times New Roman"/>
      <family val="1"/>
    </font>
    <font>
      <b/>
      <u/>
      <sz val="12"/>
      <color theme="1"/>
      <name val="Times New Roman"/>
      <family val="1"/>
    </font>
    <font>
      <sz val="10"/>
      <name val="Arial"/>
      <family val="2"/>
    </font>
    <font>
      <i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i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Calibri"/>
      <family val="2"/>
      <charset val="163"/>
      <scheme val="minor"/>
    </font>
    <font>
      <b/>
      <i/>
      <sz val="12"/>
      <name val="Times New Roman"/>
      <family val="1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7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7" fillId="0" borderId="0"/>
    <xf numFmtId="0" fontId="7" fillId="0" borderId="0"/>
    <xf numFmtId="0" fontId="13" fillId="0" borderId="0"/>
    <xf numFmtId="43" fontId="16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14" fontId="2" fillId="0" borderId="0" xfId="0" applyNumberFormat="1" applyFont="1"/>
    <xf numFmtId="0" fontId="2" fillId="0" borderId="0" xfId="0" applyFont="1" applyAlignment="1">
      <alignment horizontal="center"/>
    </xf>
    <xf numFmtId="0" fontId="4" fillId="0" borderId="0" xfId="1" applyFont="1" applyAlignment="1">
      <alignment horizontal="right"/>
    </xf>
    <xf numFmtId="0" fontId="2" fillId="0" borderId="0" xfId="1" applyFont="1"/>
    <xf numFmtId="14" fontId="2" fillId="0" borderId="0" xfId="1" applyNumberFormat="1" applyFont="1"/>
    <xf numFmtId="0" fontId="2" fillId="0" borderId="0" xfId="1" applyFont="1" applyAlignment="1">
      <alignment horizontal="center"/>
    </xf>
    <xf numFmtId="4" fontId="1" fillId="0" borderId="0" xfId="1" applyNumberFormat="1" applyFont="1"/>
    <xf numFmtId="14" fontId="1" fillId="0" borderId="0" xfId="1" quotePrefix="1" applyNumberFormat="1" applyFont="1"/>
    <xf numFmtId="0" fontId="1" fillId="0" borderId="0" xfId="1" applyFont="1" applyAlignment="1">
      <alignment horizontal="center"/>
    </xf>
    <xf numFmtId="165" fontId="4" fillId="0" borderId="0" xfId="2" applyNumberFormat="1" applyFont="1" applyAlignment="1">
      <alignment horizontal="right"/>
    </xf>
    <xf numFmtId="14" fontId="1" fillId="0" borderId="0" xfId="1" applyNumberFormat="1" applyFont="1"/>
    <xf numFmtId="4" fontId="1" fillId="0" borderId="0" xfId="1" applyNumberFormat="1" applyFont="1" applyAlignment="1">
      <alignment horizontal="left"/>
    </xf>
    <xf numFmtId="4" fontId="1" fillId="0" borderId="0" xfId="1" applyNumberFormat="1" applyFont="1" applyAlignment="1">
      <alignment vertical="center"/>
    </xf>
    <xf numFmtId="14" fontId="1" fillId="0" borderId="0" xfId="1" quotePrefix="1" applyNumberFormat="1" applyFont="1" applyAlignment="1">
      <alignment vertical="center"/>
    </xf>
    <xf numFmtId="0" fontId="1" fillId="0" borderId="0" xfId="1" applyFont="1" applyAlignment="1">
      <alignment horizontal="center" vertical="center"/>
    </xf>
    <xf numFmtId="0" fontId="4" fillId="0" borderId="0" xfId="3" applyFont="1" applyAlignment="1">
      <alignment horizontal="right" vertical="center"/>
    </xf>
    <xf numFmtId="4" fontId="1" fillId="0" borderId="0" xfId="1" applyNumberFormat="1" applyFont="1" applyAlignment="1">
      <alignment horizontal="right"/>
    </xf>
    <xf numFmtId="4" fontId="1" fillId="0" borderId="0" xfId="1" applyNumberFormat="1" applyFont="1" applyAlignment="1">
      <alignment horizontal="center"/>
    </xf>
    <xf numFmtId="4" fontId="2" fillId="0" borderId="0" xfId="1" applyNumberFormat="1" applyFont="1"/>
    <xf numFmtId="0" fontId="4" fillId="0" borderId="0" xfId="4" applyFont="1"/>
    <xf numFmtId="14" fontId="4" fillId="0" borderId="0" xfId="4" applyNumberFormat="1" applyFont="1" applyAlignment="1">
      <alignment horizontal="center"/>
    </xf>
    <xf numFmtId="0" fontId="4" fillId="0" borderId="0" xfId="4" applyFont="1" applyAlignment="1">
      <alignment horizontal="center"/>
    </xf>
    <xf numFmtId="0" fontId="8" fillId="0" borderId="1" xfId="1" applyFont="1" applyBorder="1" applyAlignment="1">
      <alignment horizontal="center"/>
    </xf>
    <xf numFmtId="0" fontId="9" fillId="0" borderId="2" xfId="4" applyFont="1" applyBorder="1" applyAlignment="1">
      <alignment horizontal="center" vertical="center" wrapText="1"/>
    </xf>
    <xf numFmtId="14" fontId="9" fillId="0" borderId="2" xfId="4" applyNumberFormat="1" applyFont="1" applyBorder="1" applyAlignment="1">
      <alignment horizontal="center" vertical="center" wrapText="1"/>
    </xf>
    <xf numFmtId="165" fontId="9" fillId="0" borderId="2" xfId="2" applyNumberFormat="1" applyFont="1" applyFill="1" applyBorder="1" applyAlignment="1">
      <alignment horizontal="center" vertical="center" wrapText="1"/>
    </xf>
    <xf numFmtId="0" fontId="4" fillId="0" borderId="2" xfId="4" applyFont="1" applyBorder="1" applyAlignment="1">
      <alignment horizontal="center" wrapText="1"/>
    </xf>
    <xf numFmtId="14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38" fontId="10" fillId="0" borderId="2" xfId="0" applyNumberFormat="1" applyFont="1" applyBorder="1" applyAlignment="1">
      <alignment horizontal="right" vertical="center"/>
    </xf>
    <xf numFmtId="0" fontId="4" fillId="0" borderId="3" xfId="4" applyFont="1" applyBorder="1" applyAlignment="1">
      <alignment horizontal="center" wrapText="1"/>
    </xf>
    <xf numFmtId="38" fontId="11" fillId="0" borderId="2" xfId="0" applyNumberFormat="1" applyFont="1" applyBorder="1" applyAlignment="1">
      <alignment horizontal="right" vertical="center"/>
    </xf>
    <xf numFmtId="3" fontId="9" fillId="0" borderId="2" xfId="1" applyNumberFormat="1" applyFont="1" applyBorder="1" applyAlignment="1">
      <alignment horizontal="right"/>
    </xf>
    <xf numFmtId="3" fontId="0" fillId="0" borderId="0" xfId="0" applyNumberFormat="1"/>
    <xf numFmtId="165" fontId="9" fillId="0" borderId="0" xfId="2" applyNumberFormat="1" applyFont="1" applyAlignment="1">
      <alignment horizontal="right"/>
    </xf>
    <xf numFmtId="14" fontId="12" fillId="0" borderId="0" xfId="1" applyNumberFormat="1" applyFont="1"/>
    <xf numFmtId="0" fontId="1" fillId="0" borderId="0" xfId="0" applyFont="1" applyAlignment="1">
      <alignment horizontal="left" vertical="center"/>
    </xf>
    <xf numFmtId="165" fontId="9" fillId="0" borderId="0" xfId="2" applyNumberFormat="1" applyFont="1" applyAlignment="1">
      <alignment horizontal="left"/>
    </xf>
    <xf numFmtId="0" fontId="13" fillId="0" borderId="0" xfId="5"/>
    <xf numFmtId="14" fontId="13" fillId="0" borderId="0" xfId="5" applyNumberFormat="1"/>
    <xf numFmtId="38" fontId="13" fillId="0" borderId="0" xfId="5" applyNumberFormat="1"/>
    <xf numFmtId="166" fontId="0" fillId="0" borderId="0" xfId="6" applyNumberFormat="1" applyFont="1"/>
    <xf numFmtId="166" fontId="0" fillId="0" borderId="0" xfId="0" applyNumberFormat="1"/>
    <xf numFmtId="0" fontId="0" fillId="0" borderId="0" xfId="0" quotePrefix="1"/>
    <xf numFmtId="14" fontId="14" fillId="2" borderId="6" xfId="0" applyNumberFormat="1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38" fontId="14" fillId="2" borderId="7" xfId="0" applyNumberFormat="1" applyFont="1" applyFill="1" applyBorder="1" applyAlignment="1">
      <alignment horizontal="center" vertical="center" wrapText="1"/>
    </xf>
    <xf numFmtId="14" fontId="15" fillId="0" borderId="8" xfId="0" applyNumberFormat="1" applyFont="1" applyBorder="1" applyAlignment="1">
      <alignment horizontal="center" vertical="center"/>
    </xf>
    <xf numFmtId="0" fontId="15" fillId="0" borderId="8" xfId="0" applyFont="1" applyBorder="1" applyAlignment="1">
      <alignment horizontal="left" vertical="center"/>
    </xf>
    <xf numFmtId="38" fontId="15" fillId="0" borderId="8" xfId="0" applyNumberFormat="1" applyFont="1" applyBorder="1" applyAlignment="1">
      <alignment horizontal="right" vertical="center"/>
    </xf>
    <xf numFmtId="0" fontId="15" fillId="0" borderId="8" xfId="0" applyFont="1" applyBorder="1" applyAlignment="1">
      <alignment horizontal="right" vertical="center"/>
    </xf>
    <xf numFmtId="14" fontId="15" fillId="3" borderId="8" xfId="0" applyNumberFormat="1" applyFont="1" applyFill="1" applyBorder="1" applyAlignment="1">
      <alignment horizontal="left" vertical="center"/>
    </xf>
    <xf numFmtId="38" fontId="15" fillId="3" borderId="8" xfId="0" applyNumberFormat="1" applyFont="1" applyFill="1" applyBorder="1" applyAlignment="1">
      <alignment horizontal="right" vertical="center"/>
    </xf>
    <xf numFmtId="38" fontId="0" fillId="0" borderId="0" xfId="0" applyNumberFormat="1"/>
    <xf numFmtId="166" fontId="18" fillId="0" borderId="0" xfId="6" applyNumberFormat="1" applyFont="1"/>
    <xf numFmtId="0" fontId="15" fillId="0" borderId="0" xfId="0" applyFont="1" applyBorder="1" applyAlignment="1">
      <alignment horizontal="left" vertical="center"/>
    </xf>
    <xf numFmtId="0" fontId="15" fillId="0" borderId="0" xfId="0" quotePrefix="1" applyFont="1" applyBorder="1" applyAlignment="1">
      <alignment horizontal="left" vertical="center"/>
    </xf>
    <xf numFmtId="166" fontId="19" fillId="0" borderId="0" xfId="0" applyNumberFormat="1" applyFont="1"/>
    <xf numFmtId="4" fontId="1" fillId="0" borderId="0" xfId="1" applyNumberFormat="1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1" applyFont="1" applyAlignment="1">
      <alignment horizontal="center"/>
    </xf>
    <xf numFmtId="4" fontId="1" fillId="0" borderId="0" xfId="1" applyNumberFormat="1" applyFont="1" applyAlignment="1">
      <alignment horizontal="left"/>
    </xf>
    <xf numFmtId="0" fontId="1" fillId="0" borderId="0" xfId="1" applyFont="1" applyAlignment="1">
      <alignment horizontal="center"/>
    </xf>
    <xf numFmtId="4" fontId="1" fillId="0" borderId="0" xfId="1" applyNumberFormat="1" applyFont="1" applyAlignment="1">
      <alignment horizontal="left" vertical="center" wrapText="1"/>
    </xf>
    <xf numFmtId="4" fontId="1" fillId="0" borderId="0" xfId="1" applyNumberFormat="1" applyFont="1" applyAlignment="1">
      <alignment horizontal="left" wrapText="1"/>
    </xf>
    <xf numFmtId="0" fontId="1" fillId="0" borderId="3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5" xfId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7" fontId="0" fillId="0" borderId="0" xfId="0" applyNumberFormat="1"/>
  </cellXfs>
  <cellStyles count="7">
    <cellStyle name="Comma" xfId="6" builtinId="3"/>
    <cellStyle name="Comma 2" xfId="2"/>
    <cellStyle name="Normal" xfId="0" builtinId="0"/>
    <cellStyle name="Normal 2" xfId="1"/>
    <cellStyle name="Normal 3" xfId="5"/>
    <cellStyle name="Normal_Sheet1_1" xfId="3"/>
    <cellStyle name="Normal_Sheet1_Shee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wnloads\Bang_ke_hoa_don_da_su_dung_170980117776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ảng kê hoá đơn đã sử dụng"/>
      <sheetName val="Sheet2"/>
    </sheetNames>
    <sheetDataSet>
      <sheetData sheetId="0">
        <row r="6">
          <cell r="B6" t="str">
            <v>00007053</v>
          </cell>
          <cell r="C6" t="str">
            <v>1C24TNN</v>
          </cell>
          <cell r="D6" t="str">
            <v>01/02/2024</v>
          </cell>
          <cell r="E6" t="str">
            <v>OKONO</v>
          </cell>
          <cell r="F6" t="str">
            <v>CÔNG TY TNHH OKONO VIỆT NAM</v>
          </cell>
          <cell r="G6" t="str">
            <v>Số 219 Yên Hòa, Phường Yên Hoà, Quận Cầu Giấy, Thành phố Hà Nội, Việt Nam</v>
          </cell>
          <cell r="H6" t="str">
            <v>0107645219</v>
          </cell>
          <cell r="I6" t="str">
            <v>85-87 YÊN XÁ</v>
          </cell>
          <cell r="J6">
            <v>1038272</v>
          </cell>
          <cell r="K6">
            <v>0</v>
          </cell>
          <cell r="L6">
            <v>1038272</v>
          </cell>
          <cell r="M6">
            <v>83062</v>
          </cell>
          <cell r="N6">
            <v>1121334</v>
          </cell>
        </row>
        <row r="7">
          <cell r="B7" t="str">
            <v>00007054</v>
          </cell>
          <cell r="C7" t="str">
            <v>1C24TNN</v>
          </cell>
          <cell r="D7" t="str">
            <v>01/02/2024</v>
          </cell>
          <cell r="E7" t="str">
            <v>OKONO</v>
          </cell>
          <cell r="F7" t="str">
            <v>CÔNG TY TNHH OKONO VIỆT NAM</v>
          </cell>
          <cell r="G7" t="str">
            <v>Số 219 Yên Hòa, Phường Yên Hoà, Quận Cầu Giấy, Thành phố Hà Nội, Việt Nam</v>
          </cell>
          <cell r="H7" t="str">
            <v>0107645219</v>
          </cell>
          <cell r="I7" t="str">
            <v>70 VĂN TRÌ</v>
          </cell>
          <cell r="J7">
            <v>5710220</v>
          </cell>
          <cell r="K7">
            <v>0</v>
          </cell>
          <cell r="L7">
            <v>5710220</v>
          </cell>
          <cell r="M7">
            <v>456818</v>
          </cell>
          <cell r="N7">
            <v>6167038</v>
          </cell>
        </row>
        <row r="8">
          <cell r="B8" t="str">
            <v>00007055</v>
          </cell>
          <cell r="C8" t="str">
            <v>1C24TNN</v>
          </cell>
          <cell r="D8" t="str">
            <v>01/02/2024</v>
          </cell>
          <cell r="E8" t="str">
            <v>OKONO</v>
          </cell>
          <cell r="F8" t="str">
            <v>CÔNG TY TNHH OKONO VIỆT NAM</v>
          </cell>
          <cell r="G8" t="str">
            <v>Số 219 Yên Hòa, Phường Yên Hoà, Quận Cầu Giấy, Thành phố Hà Nội, Việt Nam</v>
          </cell>
          <cell r="H8" t="str">
            <v>0107645219</v>
          </cell>
          <cell r="I8" t="str">
            <v>276 THƯỢNG ĐÌNH</v>
          </cell>
          <cell r="J8">
            <v>1314026</v>
          </cell>
          <cell r="K8">
            <v>0</v>
          </cell>
          <cell r="L8">
            <v>1314026</v>
          </cell>
          <cell r="M8">
            <v>105122</v>
          </cell>
          <cell r="N8">
            <v>1419148</v>
          </cell>
        </row>
        <row r="9">
          <cell r="B9" t="str">
            <v>00007056</v>
          </cell>
          <cell r="C9" t="str">
            <v>1C24TNN</v>
          </cell>
          <cell r="D9" t="str">
            <v>01/02/2024</v>
          </cell>
          <cell r="E9" t="str">
            <v>OKONO</v>
          </cell>
          <cell r="F9" t="str">
            <v>CÔNG TY TNHH OKONO VIỆT NAM</v>
          </cell>
          <cell r="G9" t="str">
            <v>Số 219 Yên Hòa, Phường Yên Hoà, Quận Cầu Giấy, Thành phố Hà Nội, Việt Nam</v>
          </cell>
          <cell r="H9" t="str">
            <v>0107645219</v>
          </cell>
          <cell r="I9" t="str">
            <v>30/36 MIẾU ĐẦM</v>
          </cell>
          <cell r="J9">
            <v>473103</v>
          </cell>
          <cell r="K9">
            <v>0</v>
          </cell>
          <cell r="L9">
            <v>473103</v>
          </cell>
          <cell r="M9">
            <v>37848</v>
          </cell>
          <cell r="N9">
            <v>510951</v>
          </cell>
        </row>
        <row r="10">
          <cell r="B10" t="str">
            <v>00007057</v>
          </cell>
          <cell r="C10" t="str">
            <v>1C24TNN</v>
          </cell>
          <cell r="D10" t="str">
            <v>01/02/2024</v>
          </cell>
          <cell r="E10" t="str">
            <v>OKONO</v>
          </cell>
          <cell r="F10" t="str">
            <v>CÔNG TY TNHH OKONO VIỆT NAM</v>
          </cell>
          <cell r="G10" t="str">
            <v>Số 219 Yên Hòa, Phường Yên Hoà, Quận Cầu Giấy, Thành phố Hà Nội, Việt Nam</v>
          </cell>
          <cell r="H10" t="str">
            <v>0107645219</v>
          </cell>
          <cell r="I10" t="str">
            <v>20/14 MỄ TRÌ HẠ</v>
          </cell>
          <cell r="J10">
            <v>823726</v>
          </cell>
          <cell r="K10">
            <v>0</v>
          </cell>
          <cell r="L10">
            <v>823726</v>
          </cell>
          <cell r="M10">
            <v>65898</v>
          </cell>
          <cell r="N10">
            <v>889624</v>
          </cell>
        </row>
        <row r="11">
          <cell r="B11" t="str">
            <v>00007058</v>
          </cell>
          <cell r="C11" t="str">
            <v>1C24TNN</v>
          </cell>
          <cell r="D11" t="str">
            <v>01/02/2024</v>
          </cell>
          <cell r="E11" t="str">
            <v>OKONO</v>
          </cell>
          <cell r="F11" t="str">
            <v>CÔNG TY TNHH OKONO VIỆT NAM</v>
          </cell>
          <cell r="G11" t="str">
            <v>Số 219 Yên Hòa, Phường Yên Hoà, Quận Cầu Giấy, Thành phố Hà Nội, Việt Nam</v>
          </cell>
          <cell r="H11" t="str">
            <v>0107645219</v>
          </cell>
          <cell r="I11" t="str">
            <v>72 KHƯƠNG TRUNG</v>
          </cell>
          <cell r="J11">
            <v>827262</v>
          </cell>
          <cell r="K11">
            <v>0</v>
          </cell>
          <cell r="L11">
            <v>827262</v>
          </cell>
          <cell r="M11">
            <v>66181</v>
          </cell>
          <cell r="N11">
            <v>667424</v>
          </cell>
        </row>
        <row r="12">
          <cell r="B12" t="str">
            <v>00007343</v>
          </cell>
          <cell r="C12" t="str">
            <v>1C24TNN</v>
          </cell>
          <cell r="D12" t="str">
            <v>05/02/2024</v>
          </cell>
          <cell r="E12" t="str">
            <v>OKONO</v>
          </cell>
          <cell r="F12" t="str">
            <v>CÔNG TY TNHH OKONO VIỆT NAM</v>
          </cell>
          <cell r="G12" t="str">
            <v>Số 219 Yên Hòa, Phường Yên Hoà, Quận Cầu Giấy, Thành phố Hà Nội, Việt Nam</v>
          </cell>
          <cell r="H12" t="str">
            <v>0107645219</v>
          </cell>
          <cell r="I12" t="str">
            <v>SỐ 44 TRIỀU KHÚC</v>
          </cell>
          <cell r="J12">
            <v>789745</v>
          </cell>
          <cell r="K12">
            <v>0</v>
          </cell>
          <cell r="L12">
            <v>789745</v>
          </cell>
          <cell r="M12">
            <v>63180</v>
          </cell>
          <cell r="N12">
            <v>852925</v>
          </cell>
        </row>
        <row r="13">
          <cell r="B13" t="str">
            <v>00007344</v>
          </cell>
          <cell r="C13" t="str">
            <v>1C24TNN</v>
          </cell>
          <cell r="D13" t="str">
            <v>05/02/2024</v>
          </cell>
          <cell r="E13" t="str">
            <v>OKONO</v>
          </cell>
          <cell r="F13" t="str">
            <v>CÔNG TY TNHH OKONO VIỆT NAM</v>
          </cell>
          <cell r="G13" t="str">
            <v>Số 219 Yên Hòa, Phường Yên Hoà, Quận Cầu Giấy, Thành phố Hà Nội, Việt Nam</v>
          </cell>
          <cell r="H13" t="str">
            <v>0107645219</v>
          </cell>
          <cell r="I13" t="str">
            <v>38/100 DOÃN KẾ THIỆN</v>
          </cell>
          <cell r="J13">
            <v>935960</v>
          </cell>
          <cell r="K13">
            <v>0</v>
          </cell>
          <cell r="L13">
            <v>935960</v>
          </cell>
          <cell r="M13">
            <v>74877</v>
          </cell>
          <cell r="N13">
            <v>1010837</v>
          </cell>
        </row>
        <row r="14">
          <cell r="B14" t="str">
            <v>00007345</v>
          </cell>
          <cell r="C14" t="str">
            <v>1C24TNN</v>
          </cell>
          <cell r="D14" t="str">
            <v>05/02/2024</v>
          </cell>
          <cell r="E14" t="str">
            <v>OKONO</v>
          </cell>
          <cell r="F14" t="str">
            <v>CÔNG TY TNHH OKONO VIỆT NAM</v>
          </cell>
          <cell r="G14" t="str">
            <v>Số 219 Yên Hòa, Phường Yên Hoà, Quận Cầu Giấy, Thành phố Hà Nội, Việt Nam</v>
          </cell>
          <cell r="H14" t="str">
            <v>0107645219</v>
          </cell>
          <cell r="I14" t="str">
            <v>18 ĐẠI LINH</v>
          </cell>
          <cell r="J14">
            <v>1142050</v>
          </cell>
          <cell r="K14">
            <v>0</v>
          </cell>
          <cell r="L14">
            <v>1142050</v>
          </cell>
          <cell r="M14">
            <v>91364</v>
          </cell>
          <cell r="N14">
            <v>1233414</v>
          </cell>
        </row>
        <row r="15">
          <cell r="B15" t="str">
            <v>00007346</v>
          </cell>
          <cell r="C15" t="str">
            <v>1C24TNN</v>
          </cell>
          <cell r="D15" t="str">
            <v>05/02/2024</v>
          </cell>
          <cell r="E15" t="str">
            <v>OKONO</v>
          </cell>
          <cell r="F15" t="str">
            <v>CÔNG TY TNHH OKONO VIỆT NAM</v>
          </cell>
          <cell r="G15" t="str">
            <v>Số 219 Yên Hòa, Phường Yên Hoà, Quận Cầu Giấy, Thành phố Hà Nội, Việt Nam</v>
          </cell>
          <cell r="H15" t="str">
            <v>0107645219</v>
          </cell>
          <cell r="I15" t="str">
            <v>75 LA KHÊ</v>
          </cell>
          <cell r="J15">
            <v>840574</v>
          </cell>
          <cell r="K15">
            <v>0</v>
          </cell>
          <cell r="L15">
            <v>840574</v>
          </cell>
          <cell r="M15">
            <v>67246</v>
          </cell>
          <cell r="N15">
            <v>907820</v>
          </cell>
        </row>
        <row r="16">
          <cell r="B16" t="str">
            <v>00007350</v>
          </cell>
          <cell r="C16" t="str">
            <v>1C24TNN</v>
          </cell>
          <cell r="D16" t="str">
            <v>05/02/2024</v>
          </cell>
          <cell r="E16" t="str">
            <v>OKONO</v>
          </cell>
          <cell r="F16" t="str">
            <v>CÔNG TY TNHH OKONO VIỆT NAM</v>
          </cell>
          <cell r="G16" t="str">
            <v>Số 219 Yên Hòa, Phường Yên Hoà, Quận Cầu Giấy, Thành phố Hà Nội, Việt Nam</v>
          </cell>
          <cell r="H16" t="str">
            <v>0107645219</v>
          </cell>
          <cell r="I16" t="str">
            <v>19 LẠC TRUNG</v>
          </cell>
          <cell r="J16">
            <v>982301</v>
          </cell>
          <cell r="K16">
            <v>0</v>
          </cell>
          <cell r="L16">
            <v>982301</v>
          </cell>
          <cell r="M16">
            <v>78584</v>
          </cell>
          <cell r="N16">
            <v>1060885</v>
          </cell>
        </row>
        <row r="17">
          <cell r="B17" t="str">
            <v>00007351</v>
          </cell>
          <cell r="C17" t="str">
            <v>1C24TNN</v>
          </cell>
          <cell r="D17" t="str">
            <v>05/02/2024</v>
          </cell>
          <cell r="E17" t="str">
            <v>OKONO</v>
          </cell>
          <cell r="F17" t="str">
            <v>CÔNG TY TNHH OKONO VIỆT NAM</v>
          </cell>
          <cell r="G17" t="str">
            <v>Số 219 Yên Hòa, Phường Yên Hoà, Quận Cầu Giấy, Thành phố Hà Nội, Việt Nam</v>
          </cell>
          <cell r="H17" t="str">
            <v>0107645219</v>
          </cell>
          <cell r="I17" t="str">
            <v>20/14 MỄ TRÌ HẠ</v>
          </cell>
          <cell r="J17">
            <v>2440390</v>
          </cell>
          <cell r="K17">
            <v>0</v>
          </cell>
          <cell r="L17">
            <v>2440390</v>
          </cell>
          <cell r="M17">
            <v>195231</v>
          </cell>
          <cell r="N17">
            <v>2635621</v>
          </cell>
        </row>
        <row r="18">
          <cell r="B18" t="str">
            <v>00007355</v>
          </cell>
          <cell r="C18" t="str">
            <v>1C24TNN</v>
          </cell>
          <cell r="D18" t="str">
            <v>05/02/2024</v>
          </cell>
          <cell r="E18" t="str">
            <v>OKONO</v>
          </cell>
          <cell r="F18" t="str">
            <v>CÔNG TY TNHH OKONO VIỆT NAM</v>
          </cell>
          <cell r="G18" t="str">
            <v>Số 219 Yên Hòa, Phường Yên Hoà, Quận Cầu Giấy, Thành phố Hà Nội, Việt Nam</v>
          </cell>
          <cell r="H18" t="str">
            <v>0107645219</v>
          </cell>
          <cell r="I18" t="str">
            <v>30/36 MIẾU ĐẦM</v>
          </cell>
          <cell r="J18">
            <v>1177790</v>
          </cell>
          <cell r="K18">
            <v>0</v>
          </cell>
          <cell r="L18">
            <v>1177790</v>
          </cell>
          <cell r="M18">
            <v>94223</v>
          </cell>
          <cell r="N18">
            <v>1272013</v>
          </cell>
        </row>
        <row r="19">
          <cell r="B19" t="str">
            <v>00007357</v>
          </cell>
          <cell r="C19" t="str">
            <v>1C24TNN</v>
          </cell>
          <cell r="D19" t="str">
            <v>05/02/2024</v>
          </cell>
          <cell r="E19" t="str">
            <v>OKONO</v>
          </cell>
          <cell r="F19" t="str">
            <v>CÔNG TY TNHH OKONO VIỆT NAM</v>
          </cell>
          <cell r="G19" t="str">
            <v>Số 219 Yên Hòa, Phường Yên Hoà, Quận Cầu Giấy, Thành phố Hà Nội, Việt Nam</v>
          </cell>
          <cell r="H19" t="str">
            <v>0107645219</v>
          </cell>
          <cell r="I19" t="str">
            <v>SỐ 340 MỸ ĐÌNH</v>
          </cell>
          <cell r="J19">
            <v>1800663</v>
          </cell>
          <cell r="K19">
            <v>0</v>
          </cell>
          <cell r="L19">
            <v>1800663</v>
          </cell>
          <cell r="M19">
            <v>144053</v>
          </cell>
          <cell r="N19">
            <v>1944716</v>
          </cell>
        </row>
        <row r="20">
          <cell r="B20" t="str">
            <v>00007358</v>
          </cell>
          <cell r="C20" t="str">
            <v>1C24TNN</v>
          </cell>
          <cell r="D20" t="str">
            <v>05/02/2024</v>
          </cell>
          <cell r="E20" t="str">
            <v>OKONO</v>
          </cell>
          <cell r="F20" t="str">
            <v>CÔNG TY TNHH OKONO VIỆT NAM</v>
          </cell>
          <cell r="G20" t="str">
            <v>Số 219 Yên Hòa, Phường Yên Hoà, Quận Cầu Giấy, Thành phố Hà Nội, Việt Nam</v>
          </cell>
          <cell r="H20" t="str">
            <v>0107645219</v>
          </cell>
          <cell r="I20" t="str">
            <v>SỐ 126 NGÕ 355 XUÂN ĐỈNH</v>
          </cell>
          <cell r="J20">
            <v>2280800</v>
          </cell>
          <cell r="K20">
            <v>0</v>
          </cell>
          <cell r="L20">
            <v>2280800</v>
          </cell>
          <cell r="M20">
            <v>182464</v>
          </cell>
          <cell r="N20">
            <v>2463264</v>
          </cell>
        </row>
        <row r="21">
          <cell r="B21" t="str">
            <v>00007415</v>
          </cell>
          <cell r="C21" t="str">
            <v>1C24TNN</v>
          </cell>
          <cell r="D21" t="str">
            <v>05/02/2024</v>
          </cell>
          <cell r="E21" t="str">
            <v>OKONO</v>
          </cell>
          <cell r="F21" t="str">
            <v>CÔNG TY TNHH OKONO VIỆT NAM</v>
          </cell>
          <cell r="G21" t="str">
            <v>Số 219 Yên Hòa, Phường Yên Hoà, Quận Cầu Giấy, Thành phố Hà Nội, Việt Nam</v>
          </cell>
          <cell r="H21" t="str">
            <v>0107645219</v>
          </cell>
          <cell r="I21" t="str">
            <v>75 LA KHÊ</v>
          </cell>
          <cell r="J21">
            <v>2636165</v>
          </cell>
          <cell r="K21">
            <v>0</v>
          </cell>
          <cell r="L21">
            <v>2636165</v>
          </cell>
          <cell r="M21">
            <v>210893</v>
          </cell>
          <cell r="N21">
            <v>2847058</v>
          </cell>
        </row>
        <row r="22">
          <cell r="B22" t="str">
            <v>00007416</v>
          </cell>
          <cell r="C22" t="str">
            <v>1C24TNN</v>
          </cell>
          <cell r="D22" t="str">
            <v>05/02/2024</v>
          </cell>
          <cell r="E22" t="str">
            <v>OKONO</v>
          </cell>
          <cell r="F22" t="str">
            <v>CÔNG TY TNHH OKONO VIỆT NAM</v>
          </cell>
          <cell r="G22" t="str">
            <v>Số 219 Yên Hòa, Phường Yên Hoà, Quận Cầu Giấy, Thành phố Hà Nội, Việt Nam</v>
          </cell>
          <cell r="H22" t="str">
            <v>0107645219</v>
          </cell>
          <cell r="I22" t="str">
            <v>SỐ 70/30 HOÀNG CẦU</v>
          </cell>
          <cell r="J22">
            <v>966780</v>
          </cell>
          <cell r="K22">
            <v>0</v>
          </cell>
          <cell r="L22">
            <v>966780</v>
          </cell>
          <cell r="M22">
            <v>77342</v>
          </cell>
          <cell r="N22">
            <v>1044122</v>
          </cell>
        </row>
        <row r="23">
          <cell r="B23" t="str">
            <v>00007417</v>
          </cell>
          <cell r="C23" t="str">
            <v>1C24TNN</v>
          </cell>
          <cell r="D23" t="str">
            <v>05/02/2024</v>
          </cell>
          <cell r="E23" t="str">
            <v>OKONO</v>
          </cell>
          <cell r="F23" t="str">
            <v>CÔNG TY TNHH OKONO VIỆT NAM</v>
          </cell>
          <cell r="G23" t="str">
            <v>Số 219 Yên Hòa, Phường Yên Hoà, Quận Cầu Giấy, Thành phố Hà Nội, Việt Nam</v>
          </cell>
          <cell r="H23" t="str">
            <v>0107645219</v>
          </cell>
          <cell r="I23" t="str">
            <v>202 TRƯƠNG ĐỊNH</v>
          </cell>
          <cell r="J23">
            <v>1378770</v>
          </cell>
          <cell r="K23">
            <v>0</v>
          </cell>
          <cell r="L23">
            <v>1378770</v>
          </cell>
          <cell r="M23">
            <v>110302</v>
          </cell>
          <cell r="N23">
            <v>1489072</v>
          </cell>
        </row>
        <row r="24">
          <cell r="B24" t="str">
            <v>00007418</v>
          </cell>
          <cell r="C24" t="str">
            <v>1C24TNN</v>
          </cell>
          <cell r="D24" t="str">
            <v>05/02/2024</v>
          </cell>
          <cell r="E24" t="str">
            <v>OKONO</v>
          </cell>
          <cell r="F24" t="str">
            <v>CÔNG TY TNHH OKONO VIỆT NAM</v>
          </cell>
          <cell r="G24" t="str">
            <v>Số 219 Yên Hòa, Phường Yên Hoà, Quận Cầu Giấy, Thành phố Hà Nội, Việt Nam</v>
          </cell>
          <cell r="H24" t="str">
            <v>0107645219</v>
          </cell>
          <cell r="I24" t="str">
            <v>353 BẠCH MAI</v>
          </cell>
          <cell r="J24">
            <v>762518</v>
          </cell>
          <cell r="K24">
            <v>0</v>
          </cell>
          <cell r="L24">
            <v>762518</v>
          </cell>
          <cell r="M24">
            <v>61001</v>
          </cell>
          <cell r="N24">
            <v>823519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tabSelected="1" topLeftCell="A36" workbookViewId="0">
      <selection activeCell="J51" sqref="J51"/>
    </sheetView>
  </sheetViews>
  <sheetFormatPr defaultRowHeight="15" x14ac:dyDescent="0.25"/>
  <cols>
    <col min="1" max="1" width="5.85546875" customWidth="1"/>
    <col min="2" max="2" width="14" customWidth="1"/>
    <col min="3" max="3" width="13.5703125" customWidth="1"/>
    <col min="4" max="4" width="43.140625" customWidth="1"/>
    <col min="5" max="5" width="21.28515625" customWidth="1"/>
    <col min="6" max="6" width="5.42578125" customWidth="1"/>
    <col min="7" max="7" width="12.7109375" bestFit="1" customWidth="1"/>
    <col min="8" max="8" width="10.140625" bestFit="1" customWidth="1"/>
    <col min="9" max="9" width="16.7109375" bestFit="1" customWidth="1"/>
    <col min="10" max="10" width="13.28515625" style="44" customWidth="1"/>
    <col min="11" max="11" width="12.140625" style="44" customWidth="1"/>
    <col min="12" max="13" width="13.28515625" bestFit="1" customWidth="1"/>
  </cols>
  <sheetData>
    <row r="1" spans="1:6" ht="15.75" x14ac:dyDescent="0.25">
      <c r="A1" s="62" t="s">
        <v>33</v>
      </c>
      <c r="B1" s="62"/>
      <c r="C1" s="62"/>
      <c r="D1" s="62"/>
      <c r="E1" s="62"/>
    </row>
    <row r="2" spans="1:6" ht="15.75" x14ac:dyDescent="0.25">
      <c r="A2" s="62" t="s">
        <v>0</v>
      </c>
      <c r="B2" s="62"/>
      <c r="C2" s="62"/>
      <c r="D2" s="62"/>
      <c r="E2" s="62"/>
    </row>
    <row r="3" spans="1:6" ht="15.75" x14ac:dyDescent="0.25">
      <c r="A3" s="1"/>
      <c r="B3" s="2"/>
      <c r="C3" s="3"/>
      <c r="D3" s="1"/>
      <c r="E3" s="4"/>
    </row>
    <row r="4" spans="1:6" ht="18.75" x14ac:dyDescent="0.3">
      <c r="A4" s="63" t="s">
        <v>1</v>
      </c>
      <c r="B4" s="63"/>
      <c r="C4" s="63"/>
      <c r="D4" s="63"/>
      <c r="E4" s="63"/>
    </row>
    <row r="5" spans="1:6" ht="15.75" x14ac:dyDescent="0.25">
      <c r="A5" s="64" t="s">
        <v>86</v>
      </c>
      <c r="B5" s="64"/>
      <c r="C5" s="64"/>
      <c r="D5" s="64"/>
      <c r="E5" s="64"/>
    </row>
    <row r="6" spans="1:6" ht="15.75" x14ac:dyDescent="0.25">
      <c r="A6" s="5"/>
      <c r="B6" s="6" t="s">
        <v>87</v>
      </c>
      <c r="C6" s="7"/>
      <c r="D6" s="7"/>
      <c r="E6" s="4"/>
    </row>
    <row r="7" spans="1:6" ht="15.6" customHeight="1" x14ac:dyDescent="0.25">
      <c r="A7" s="65" t="s">
        <v>2</v>
      </c>
      <c r="B7" s="65"/>
      <c r="C7" s="65"/>
      <c r="D7" s="65"/>
      <c r="E7" s="65"/>
      <c r="F7" s="65"/>
    </row>
    <row r="8" spans="1:6" ht="15.75" x14ac:dyDescent="0.25">
      <c r="A8" s="8" t="s">
        <v>3</v>
      </c>
      <c r="B8" s="9"/>
      <c r="C8" s="10"/>
      <c r="D8" s="8"/>
      <c r="E8" s="11"/>
    </row>
    <row r="9" spans="1:6" ht="15.75" x14ac:dyDescent="0.25">
      <c r="A9" s="61" t="s">
        <v>4</v>
      </c>
      <c r="B9" s="61"/>
      <c r="C9" s="61"/>
      <c r="D9" s="61"/>
      <c r="E9" s="61"/>
    </row>
    <row r="10" spans="1:6" ht="15.75" x14ac:dyDescent="0.25">
      <c r="A10" s="8" t="s">
        <v>5</v>
      </c>
      <c r="B10" s="12"/>
      <c r="C10" s="13" t="s">
        <v>6</v>
      </c>
      <c r="D10" s="8"/>
      <c r="E10" s="13" t="s">
        <v>7</v>
      </c>
    </row>
    <row r="11" spans="1:6" ht="15.75" x14ac:dyDescent="0.25">
      <c r="A11" s="67" t="s">
        <v>8</v>
      </c>
      <c r="B11" s="67"/>
      <c r="C11" s="67"/>
      <c r="D11" s="67"/>
      <c r="E11" s="67"/>
    </row>
    <row r="12" spans="1:6" ht="15.75" x14ac:dyDescent="0.25">
      <c r="A12" s="14" t="s">
        <v>9</v>
      </c>
      <c r="B12" s="15" t="s">
        <v>10</v>
      </c>
      <c r="C12" s="16"/>
      <c r="D12" s="14"/>
      <c r="E12" s="17"/>
    </row>
    <row r="13" spans="1:6" ht="15.75" x14ac:dyDescent="0.25">
      <c r="A13" s="68" t="s">
        <v>11</v>
      </c>
      <c r="B13" s="68"/>
      <c r="C13" s="68"/>
      <c r="D13" s="68"/>
      <c r="E13" s="68"/>
    </row>
    <row r="14" spans="1:6" ht="15.75" x14ac:dyDescent="0.25">
      <c r="A14" s="8" t="s">
        <v>12</v>
      </c>
      <c r="B14" s="12"/>
      <c r="C14" s="13" t="s">
        <v>13</v>
      </c>
      <c r="D14" s="8"/>
      <c r="E14" s="18" t="s">
        <v>14</v>
      </c>
    </row>
    <row r="15" spans="1:6" ht="15.75" x14ac:dyDescent="0.25">
      <c r="A15" s="8"/>
      <c r="B15" s="12"/>
      <c r="C15" s="19"/>
      <c r="D15" s="8"/>
      <c r="E15" s="19"/>
    </row>
    <row r="16" spans="1:6" ht="15.75" x14ac:dyDescent="0.25">
      <c r="B16" s="6" t="s">
        <v>32</v>
      </c>
      <c r="C16" s="20"/>
      <c r="D16" s="20"/>
      <c r="E16" s="20"/>
    </row>
    <row r="17" spans="1:5" ht="15.75" x14ac:dyDescent="0.25">
      <c r="A17" s="21"/>
      <c r="B17" s="22"/>
      <c r="C17" s="23"/>
      <c r="D17" s="21"/>
      <c r="E17" s="24" t="s">
        <v>15</v>
      </c>
    </row>
    <row r="18" spans="1:5" ht="15.75" x14ac:dyDescent="0.25">
      <c r="A18" s="25" t="s">
        <v>16</v>
      </c>
      <c r="B18" s="26" t="s">
        <v>17</v>
      </c>
      <c r="C18" s="25" t="s">
        <v>18</v>
      </c>
      <c r="D18" s="27" t="s">
        <v>19</v>
      </c>
      <c r="E18" s="27" t="s">
        <v>20</v>
      </c>
    </row>
    <row r="19" spans="1:5" ht="15.75" x14ac:dyDescent="0.25">
      <c r="A19" s="25"/>
      <c r="B19" s="26"/>
      <c r="C19" s="25"/>
      <c r="D19" s="27" t="s">
        <v>21</v>
      </c>
      <c r="E19" s="27">
        <v>63560705</v>
      </c>
    </row>
    <row r="20" spans="1:5" ht="15.75" x14ac:dyDescent="0.25">
      <c r="A20" s="28">
        <v>1</v>
      </c>
      <c r="B20" s="29">
        <v>45323</v>
      </c>
      <c r="C20" s="30" t="s">
        <v>65</v>
      </c>
      <c r="D20" s="31" t="s">
        <v>88</v>
      </c>
      <c r="E20" s="32">
        <v>1121334</v>
      </c>
    </row>
    <row r="21" spans="1:5" ht="15.75" x14ac:dyDescent="0.25">
      <c r="A21" s="28">
        <v>2</v>
      </c>
      <c r="B21" s="29">
        <v>45323</v>
      </c>
      <c r="C21" s="30" t="s">
        <v>66</v>
      </c>
      <c r="D21" s="31" t="s">
        <v>89</v>
      </c>
      <c r="E21" s="32">
        <v>6167038</v>
      </c>
    </row>
    <row r="22" spans="1:5" ht="15.75" x14ac:dyDescent="0.25">
      <c r="A22" s="33">
        <v>3</v>
      </c>
      <c r="B22" s="29">
        <v>45323</v>
      </c>
      <c r="C22" s="30" t="s">
        <v>67</v>
      </c>
      <c r="D22" s="31" t="s">
        <v>90</v>
      </c>
      <c r="E22" s="32">
        <v>1419148</v>
      </c>
    </row>
    <row r="23" spans="1:5" ht="15.75" x14ac:dyDescent="0.25">
      <c r="A23" s="33">
        <v>4</v>
      </c>
      <c r="B23" s="29">
        <v>45323</v>
      </c>
      <c r="C23" s="30" t="s">
        <v>69</v>
      </c>
      <c r="D23" s="31" t="s">
        <v>91</v>
      </c>
      <c r="E23" s="32">
        <v>510951</v>
      </c>
    </row>
    <row r="24" spans="1:5" ht="15.75" x14ac:dyDescent="0.25">
      <c r="A24" s="28">
        <v>5</v>
      </c>
      <c r="B24" s="29">
        <v>45323</v>
      </c>
      <c r="C24" s="30" t="s">
        <v>70</v>
      </c>
      <c r="D24" s="31" t="s">
        <v>92</v>
      </c>
      <c r="E24" s="32">
        <v>889624</v>
      </c>
    </row>
    <row r="25" spans="1:5" ht="15.75" x14ac:dyDescent="0.25">
      <c r="A25" s="28">
        <v>6</v>
      </c>
      <c r="B25" s="29">
        <v>45327</v>
      </c>
      <c r="C25" s="30" t="s">
        <v>71</v>
      </c>
      <c r="D25" s="31" t="s">
        <v>93</v>
      </c>
      <c r="E25" s="32">
        <v>852925</v>
      </c>
    </row>
    <row r="26" spans="1:5" ht="15.75" x14ac:dyDescent="0.25">
      <c r="A26" s="33">
        <v>7</v>
      </c>
      <c r="B26" s="29">
        <v>45327</v>
      </c>
      <c r="C26" s="30" t="s">
        <v>72</v>
      </c>
      <c r="D26" s="31" t="s">
        <v>94</v>
      </c>
      <c r="E26" s="32">
        <v>1010837</v>
      </c>
    </row>
    <row r="27" spans="1:5" ht="15.75" x14ac:dyDescent="0.25">
      <c r="A27" s="33">
        <v>8</v>
      </c>
      <c r="B27" s="29">
        <v>45327</v>
      </c>
      <c r="C27" s="30" t="s">
        <v>74</v>
      </c>
      <c r="D27" s="31" t="s">
        <v>95</v>
      </c>
      <c r="E27" s="32">
        <v>1233414</v>
      </c>
    </row>
    <row r="28" spans="1:5" ht="15.75" x14ac:dyDescent="0.25">
      <c r="A28" s="28">
        <v>9</v>
      </c>
      <c r="B28" s="29">
        <v>45327</v>
      </c>
      <c r="C28" s="30" t="s">
        <v>75</v>
      </c>
      <c r="D28" s="31" t="s">
        <v>96</v>
      </c>
      <c r="E28" s="32">
        <v>907820</v>
      </c>
    </row>
    <row r="29" spans="1:5" ht="15.75" x14ac:dyDescent="0.25">
      <c r="A29" s="28">
        <v>10</v>
      </c>
      <c r="B29" s="29">
        <v>45327</v>
      </c>
      <c r="C29" s="30" t="s">
        <v>76</v>
      </c>
      <c r="D29" s="31" t="s">
        <v>97</v>
      </c>
      <c r="E29" s="32">
        <v>1060885</v>
      </c>
    </row>
    <row r="30" spans="1:5" ht="15.75" x14ac:dyDescent="0.25">
      <c r="A30" s="33">
        <v>11</v>
      </c>
      <c r="B30" s="29">
        <v>45327</v>
      </c>
      <c r="C30" s="30" t="s">
        <v>77</v>
      </c>
      <c r="D30" s="31" t="s">
        <v>92</v>
      </c>
      <c r="E30" s="32">
        <v>2635621</v>
      </c>
    </row>
    <row r="31" spans="1:5" ht="15.75" x14ac:dyDescent="0.25">
      <c r="A31" s="33">
        <v>12</v>
      </c>
      <c r="B31" s="29">
        <v>45327</v>
      </c>
      <c r="C31" s="30" t="s">
        <v>78</v>
      </c>
      <c r="D31" s="31" t="s">
        <v>91</v>
      </c>
      <c r="E31" s="32">
        <v>1272013</v>
      </c>
    </row>
    <row r="32" spans="1:5" ht="15.75" x14ac:dyDescent="0.25">
      <c r="A32" s="28">
        <v>13</v>
      </c>
      <c r="B32" s="29">
        <v>45327</v>
      </c>
      <c r="C32" s="30" t="s">
        <v>79</v>
      </c>
      <c r="D32" s="31" t="s">
        <v>98</v>
      </c>
      <c r="E32" s="32">
        <v>1944716</v>
      </c>
    </row>
    <row r="33" spans="1:12" ht="15.75" x14ac:dyDescent="0.25">
      <c r="A33" s="28">
        <v>14</v>
      </c>
      <c r="B33" s="29">
        <v>45327</v>
      </c>
      <c r="C33" s="30" t="s">
        <v>80</v>
      </c>
      <c r="D33" s="31" t="s">
        <v>99</v>
      </c>
      <c r="E33" s="32">
        <v>2463264</v>
      </c>
    </row>
    <row r="34" spans="1:12" ht="15.75" x14ac:dyDescent="0.25">
      <c r="A34" s="33">
        <v>15</v>
      </c>
      <c r="B34" s="29">
        <v>45327</v>
      </c>
      <c r="C34" s="30" t="s">
        <v>82</v>
      </c>
      <c r="D34" s="31" t="s">
        <v>96</v>
      </c>
      <c r="E34" s="32">
        <v>2847058</v>
      </c>
    </row>
    <row r="35" spans="1:12" ht="15.75" x14ac:dyDescent="0.25">
      <c r="A35" s="33">
        <v>16</v>
      </c>
      <c r="B35" s="29">
        <v>45327</v>
      </c>
      <c r="C35" s="30" t="s">
        <v>83</v>
      </c>
      <c r="D35" s="31" t="s">
        <v>100</v>
      </c>
      <c r="E35" s="32">
        <v>1044122</v>
      </c>
    </row>
    <row r="36" spans="1:12" ht="15.75" x14ac:dyDescent="0.25">
      <c r="A36" s="28">
        <v>17</v>
      </c>
      <c r="B36" s="29">
        <v>45327</v>
      </c>
      <c r="C36" s="30" t="s">
        <v>84</v>
      </c>
      <c r="D36" s="31" t="s">
        <v>101</v>
      </c>
      <c r="E36" s="32">
        <v>1489072</v>
      </c>
    </row>
    <row r="37" spans="1:12" ht="15.75" x14ac:dyDescent="0.25">
      <c r="A37" s="28">
        <v>18</v>
      </c>
      <c r="B37" s="29">
        <v>45327</v>
      </c>
      <c r="C37" s="30" t="s">
        <v>85</v>
      </c>
      <c r="D37" s="31" t="s">
        <v>102</v>
      </c>
      <c r="E37" s="32">
        <v>823519</v>
      </c>
    </row>
    <row r="38" spans="1:12" ht="15.75" x14ac:dyDescent="0.25">
      <c r="A38" s="28">
        <v>19</v>
      </c>
      <c r="B38" s="29">
        <v>45352</v>
      </c>
      <c r="C38" s="30" t="s">
        <v>110</v>
      </c>
      <c r="D38" s="31" t="s">
        <v>112</v>
      </c>
      <c r="E38" s="32">
        <v>667423.80000000005</v>
      </c>
    </row>
    <row r="39" spans="1:12" ht="15.95" customHeight="1" x14ac:dyDescent="0.25">
      <c r="A39" s="69" t="s">
        <v>22</v>
      </c>
      <c r="B39" s="70"/>
      <c r="C39" s="70"/>
      <c r="D39" s="71"/>
      <c r="E39" s="34">
        <f>+SUM(E20:E38)</f>
        <v>30360784.800000001</v>
      </c>
      <c r="G39" s="78">
        <f>E19+E39-E42</f>
        <v>60205976.799999997</v>
      </c>
    </row>
    <row r="40" spans="1:12" ht="15.75" x14ac:dyDescent="0.25">
      <c r="A40" s="69" t="s">
        <v>103</v>
      </c>
      <c r="B40" s="70"/>
      <c r="C40" s="70"/>
      <c r="D40" s="71"/>
      <c r="E40" s="35">
        <v>3497078</v>
      </c>
      <c r="H40" t="s">
        <v>58</v>
      </c>
    </row>
    <row r="41" spans="1:12" ht="15.75" x14ac:dyDescent="0.25">
      <c r="A41" s="72" t="s">
        <v>105</v>
      </c>
      <c r="B41" s="73"/>
      <c r="C41" s="73"/>
      <c r="D41" s="74"/>
      <c r="E41" s="35">
        <v>805911</v>
      </c>
      <c r="H41" t="s">
        <v>59</v>
      </c>
    </row>
    <row r="42" spans="1:12" ht="15.75" x14ac:dyDescent="0.25">
      <c r="A42" s="72" t="s">
        <v>106</v>
      </c>
      <c r="B42" s="73"/>
      <c r="C42" s="73"/>
      <c r="D42" s="74"/>
      <c r="E42" s="35">
        <v>33715513</v>
      </c>
      <c r="G42" s="36">
        <f>+E39-E40-E41</f>
        <v>26057795.800000001</v>
      </c>
    </row>
    <row r="43" spans="1:12" ht="15.75" x14ac:dyDescent="0.25">
      <c r="A43" s="69" t="s">
        <v>23</v>
      </c>
      <c r="B43" s="70"/>
      <c r="C43" s="70"/>
      <c r="D43" s="71"/>
      <c r="E43" s="35">
        <f>+E19+E39-E40-E41-E42</f>
        <v>55902987.799999997</v>
      </c>
      <c r="F43" s="36"/>
      <c r="H43" s="36"/>
    </row>
    <row r="44" spans="1:12" ht="26.25" customHeight="1" x14ac:dyDescent="0.25">
      <c r="A44" s="5"/>
      <c r="B44" s="6" t="s">
        <v>113</v>
      </c>
      <c r="C44" s="7"/>
      <c r="D44" s="5"/>
      <c r="E44" s="37"/>
      <c r="J44" s="44" t="s">
        <v>107</v>
      </c>
      <c r="K44" s="44" t="s">
        <v>108</v>
      </c>
      <c r="L44" s="46" t="s">
        <v>63</v>
      </c>
    </row>
    <row r="45" spans="1:12" ht="15.75" x14ac:dyDescent="0.25">
      <c r="A45" s="5"/>
      <c r="B45" s="38" t="s">
        <v>114</v>
      </c>
      <c r="C45" s="7"/>
      <c r="D45" s="5"/>
      <c r="E45" s="11"/>
      <c r="I45" t="s">
        <v>104</v>
      </c>
      <c r="J45" s="44">
        <v>28111838</v>
      </c>
      <c r="K45" s="44">
        <v>2248946.7999999998</v>
      </c>
      <c r="L45" s="45">
        <f>+J45+K45</f>
        <v>30360784.800000001</v>
      </c>
    </row>
    <row r="46" spans="1:12" ht="15.75" x14ac:dyDescent="0.25">
      <c r="A46" s="5"/>
      <c r="B46" s="5" t="s">
        <v>24</v>
      </c>
      <c r="C46" s="5"/>
      <c r="D46" s="5"/>
      <c r="E46" s="5"/>
      <c r="I46" t="s">
        <v>64</v>
      </c>
      <c r="J46" s="44">
        <v>3238035</v>
      </c>
      <c r="K46" s="44">
        <v>259043</v>
      </c>
      <c r="L46" s="45">
        <f>+J46+K46</f>
        <v>3497078</v>
      </c>
    </row>
    <row r="47" spans="1:12" ht="15.75" x14ac:dyDescent="0.25">
      <c r="A47" s="5" t="s">
        <v>25</v>
      </c>
      <c r="B47" s="6"/>
      <c r="C47" s="7"/>
      <c r="D47" s="5"/>
      <c r="E47" s="11"/>
      <c r="J47" s="44">
        <f>+J45-J46</f>
        <v>24873803</v>
      </c>
      <c r="L47" s="44">
        <f>+L45-L46</f>
        <v>26863706.800000001</v>
      </c>
    </row>
    <row r="48" spans="1:12" ht="15.75" x14ac:dyDescent="0.25">
      <c r="A48" s="5"/>
      <c r="B48" s="6"/>
      <c r="C48" s="7"/>
      <c r="D48" s="5"/>
      <c r="E48" s="11"/>
    </row>
    <row r="49" spans="1:12" ht="15.75" x14ac:dyDescent="0.25">
      <c r="A49" s="5"/>
      <c r="B49" s="75" t="s">
        <v>26</v>
      </c>
      <c r="C49" s="75"/>
      <c r="D49" s="5"/>
      <c r="E49" s="39" t="s">
        <v>27</v>
      </c>
      <c r="I49" t="s">
        <v>60</v>
      </c>
      <c r="J49" s="44">
        <f>1%*$J$47</f>
        <v>248738.03</v>
      </c>
      <c r="K49" s="44">
        <f>+J49*0.08</f>
        <v>19899.042400000002</v>
      </c>
      <c r="L49" s="60">
        <f>+J49+K49</f>
        <v>268637.0724</v>
      </c>
    </row>
    <row r="50" spans="1:12" ht="15.75" x14ac:dyDescent="0.25">
      <c r="A50" s="5"/>
      <c r="B50" s="76" t="s">
        <v>28</v>
      </c>
      <c r="C50" s="76"/>
      <c r="D50" s="5"/>
      <c r="E50" s="77" t="s">
        <v>29</v>
      </c>
      <c r="F50" s="77"/>
      <c r="I50" t="s">
        <v>61</v>
      </c>
      <c r="J50" s="44">
        <f>1%*$J$47</f>
        <v>248738.03</v>
      </c>
      <c r="K50" s="44">
        <f>+J50*0.08</f>
        <v>19899.042400000002</v>
      </c>
      <c r="L50" s="60">
        <f>+J50+K50</f>
        <v>268637.0724</v>
      </c>
    </row>
    <row r="51" spans="1:12" ht="15.75" x14ac:dyDescent="0.25">
      <c r="A51" s="5"/>
      <c r="B51" s="6"/>
      <c r="C51" s="7"/>
      <c r="D51" s="5"/>
      <c r="E51" s="4"/>
      <c r="I51" t="s">
        <v>62</v>
      </c>
      <c r="J51" s="44">
        <f>1%*$L$47</f>
        <v>268637.06800000003</v>
      </c>
    </row>
    <row r="52" spans="1:12" ht="15.75" x14ac:dyDescent="0.25">
      <c r="A52" s="5"/>
      <c r="B52" s="6"/>
      <c r="C52" s="7"/>
      <c r="D52" s="5"/>
      <c r="E52" s="11"/>
      <c r="J52" s="57">
        <f>+L49+L50+J51</f>
        <v>805911.2128000001</v>
      </c>
    </row>
    <row r="53" spans="1:12" ht="15.75" x14ac:dyDescent="0.25">
      <c r="A53" s="5"/>
      <c r="B53" s="6"/>
      <c r="C53" s="7"/>
      <c r="D53" s="5"/>
      <c r="E53" s="11"/>
    </row>
    <row r="54" spans="1:12" ht="15.75" x14ac:dyDescent="0.25">
      <c r="A54" s="5"/>
      <c r="B54" s="6"/>
      <c r="C54" s="7"/>
      <c r="D54" s="5"/>
      <c r="E54" s="11"/>
    </row>
    <row r="55" spans="1:12" ht="15.75" x14ac:dyDescent="0.25">
      <c r="A55" s="5"/>
      <c r="B55" s="6"/>
      <c r="C55" s="7"/>
      <c r="D55" s="5"/>
      <c r="E55" s="11"/>
    </row>
    <row r="56" spans="1:12" ht="15.75" x14ac:dyDescent="0.25">
      <c r="A56" s="5"/>
      <c r="B56" s="6"/>
      <c r="C56" s="7"/>
      <c r="D56" s="5"/>
      <c r="E56" s="11"/>
    </row>
    <row r="57" spans="1:12" ht="15.75" x14ac:dyDescent="0.25">
      <c r="A57" s="5"/>
      <c r="B57" s="6"/>
      <c r="C57" s="7"/>
      <c r="D57" s="5"/>
      <c r="E57" s="11"/>
    </row>
    <row r="58" spans="1:12" ht="15.75" x14ac:dyDescent="0.25">
      <c r="A58" s="5"/>
      <c r="B58" s="66" t="s">
        <v>30</v>
      </c>
      <c r="C58" s="66"/>
      <c r="D58" s="5"/>
      <c r="E58" s="40" t="s">
        <v>31</v>
      </c>
    </row>
    <row r="59" spans="1:12" ht="15.75" x14ac:dyDescent="0.25">
      <c r="A59" s="5"/>
      <c r="B59" s="6"/>
      <c r="C59" s="7"/>
      <c r="D59" s="5"/>
      <c r="E59" s="11"/>
    </row>
  </sheetData>
  <mergeCells count="17">
    <mergeCell ref="B58:C58"/>
    <mergeCell ref="A11:E11"/>
    <mergeCell ref="A13:E13"/>
    <mergeCell ref="A39:D39"/>
    <mergeCell ref="A40:D40"/>
    <mergeCell ref="A41:D41"/>
    <mergeCell ref="A42:D42"/>
    <mergeCell ref="A43:D43"/>
    <mergeCell ref="B49:C49"/>
    <mergeCell ref="B50:C50"/>
    <mergeCell ref="E50:F50"/>
    <mergeCell ref="A9:E9"/>
    <mergeCell ref="A1:E1"/>
    <mergeCell ref="A2:E2"/>
    <mergeCell ref="A4:E4"/>
    <mergeCell ref="A5:E5"/>
    <mergeCell ref="A7:F7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N24"/>
  <sheetViews>
    <sheetView topLeftCell="A4" zoomScaleNormal="100" workbookViewId="0">
      <selection activeCell="A2" sqref="A2:J20"/>
    </sheetView>
  </sheetViews>
  <sheetFormatPr defaultColWidth="9.140625" defaultRowHeight="15" x14ac:dyDescent="0.25"/>
  <cols>
    <col min="1" max="1" width="13.42578125" style="42" customWidth="1"/>
    <col min="2" max="2" width="12" style="41" customWidth="1"/>
    <col min="3" max="3" width="8.7109375" style="41" customWidth="1"/>
    <col min="4" max="4" width="45.140625" style="41" customWidth="1"/>
    <col min="5" max="5" width="16.42578125" style="43" customWidth="1"/>
    <col min="6" max="6" width="9.7109375" style="41" customWidth="1"/>
    <col min="7" max="7" width="14.5703125" style="43" customWidth="1"/>
    <col min="8" max="8" width="14.42578125" style="43" customWidth="1"/>
    <col min="9" max="9" width="32.140625" style="43" customWidth="1"/>
    <col min="10" max="10" width="14" style="41" customWidth="1"/>
    <col min="11" max="16384" width="9.140625" style="41"/>
  </cols>
  <sheetData>
    <row r="1" spans="1:14" ht="27.75" customHeight="1" x14ac:dyDescent="0.25">
      <c r="A1" s="47" t="s">
        <v>34</v>
      </c>
      <c r="B1" s="48" t="s">
        <v>35</v>
      </c>
      <c r="C1" s="48" t="s">
        <v>36</v>
      </c>
      <c r="D1" s="48" t="s">
        <v>19</v>
      </c>
      <c r="E1" s="49" t="s">
        <v>37</v>
      </c>
      <c r="F1" s="48" t="s">
        <v>38</v>
      </c>
      <c r="G1" s="49" t="s">
        <v>39</v>
      </c>
      <c r="H1" s="49" t="s">
        <v>40</v>
      </c>
      <c r="I1" s="48" t="s">
        <v>41</v>
      </c>
      <c r="J1" s="48" t="s">
        <v>42</v>
      </c>
    </row>
    <row r="2" spans="1:14" x14ac:dyDescent="0.25">
      <c r="A2" s="50">
        <v>45323</v>
      </c>
      <c r="B2" s="51" t="s">
        <v>65</v>
      </c>
      <c r="C2" s="51" t="s">
        <v>43</v>
      </c>
      <c r="D2" s="51" t="s">
        <v>53</v>
      </c>
      <c r="E2" s="52">
        <v>1038272</v>
      </c>
      <c r="F2" s="53" t="s">
        <v>44</v>
      </c>
      <c r="G2" s="52">
        <v>83062</v>
      </c>
      <c r="H2" s="52">
        <f>+E2+G2</f>
        <v>1121334</v>
      </c>
      <c r="I2" s="51" t="s">
        <v>45</v>
      </c>
      <c r="J2" s="51" t="s">
        <v>10</v>
      </c>
      <c r="K2" s="41">
        <f>+VLOOKUP(B2,'[1]Bảng kê hoá đơn đã sử dụng'!B$6:N$24,11,0)</f>
        <v>1038272</v>
      </c>
      <c r="L2" s="43">
        <f>+K2-E2</f>
        <v>0</v>
      </c>
      <c r="M2" s="41">
        <f>+VLOOKUP(B2,'[1]Bảng kê hoá đơn đã sử dụng'!B$6:N$24,12,0)</f>
        <v>83062</v>
      </c>
      <c r="N2" s="43">
        <f>+M2-G2</f>
        <v>0</v>
      </c>
    </row>
    <row r="3" spans="1:14" x14ac:dyDescent="0.25">
      <c r="A3" s="50">
        <v>45323</v>
      </c>
      <c r="B3" s="51" t="s">
        <v>66</v>
      </c>
      <c r="C3" s="51" t="s">
        <v>43</v>
      </c>
      <c r="D3" s="51" t="s">
        <v>49</v>
      </c>
      <c r="E3" s="52">
        <v>5710220</v>
      </c>
      <c r="F3" s="53" t="s">
        <v>44</v>
      </c>
      <c r="G3" s="52">
        <v>456818</v>
      </c>
      <c r="H3" s="52">
        <f t="shared" ref="H3:H20" si="0">+E3+G3</f>
        <v>6167038</v>
      </c>
      <c r="I3" s="51" t="s">
        <v>45</v>
      </c>
      <c r="J3" s="51" t="s">
        <v>10</v>
      </c>
      <c r="K3" s="41">
        <f>+VLOOKUP(B3,'[1]Bảng kê hoá đơn đã sử dụng'!B$6:N$24,11,0)</f>
        <v>5710220</v>
      </c>
      <c r="L3" s="43">
        <f t="shared" ref="L3:L19" si="1">+K3-E3</f>
        <v>0</v>
      </c>
      <c r="M3" s="41">
        <f>+VLOOKUP(B3,'[1]Bảng kê hoá đơn đã sử dụng'!B$6:N$24,12,0)</f>
        <v>456818</v>
      </c>
      <c r="N3" s="43">
        <f t="shared" ref="N3:N19" si="2">+M3-G3</f>
        <v>0</v>
      </c>
    </row>
    <row r="4" spans="1:14" x14ac:dyDescent="0.25">
      <c r="A4" s="50">
        <v>45323</v>
      </c>
      <c r="B4" s="51" t="s">
        <v>67</v>
      </c>
      <c r="C4" s="51" t="s">
        <v>43</v>
      </c>
      <c r="D4" s="51" t="s">
        <v>68</v>
      </c>
      <c r="E4" s="52">
        <v>1314026</v>
      </c>
      <c r="F4" s="53" t="s">
        <v>44</v>
      </c>
      <c r="G4" s="52">
        <v>105122</v>
      </c>
      <c r="H4" s="52">
        <f t="shared" si="0"/>
        <v>1419148</v>
      </c>
      <c r="I4" s="51" t="s">
        <v>45</v>
      </c>
      <c r="J4" s="51" t="s">
        <v>10</v>
      </c>
      <c r="K4" s="41">
        <f>+VLOOKUP(B4,'[1]Bảng kê hoá đơn đã sử dụng'!B$6:N$24,11,0)</f>
        <v>1314026</v>
      </c>
      <c r="L4" s="43">
        <f t="shared" si="1"/>
        <v>0</v>
      </c>
      <c r="M4" s="41">
        <f>+VLOOKUP(B4,'[1]Bảng kê hoá đơn đã sử dụng'!B$6:N$24,12,0)</f>
        <v>105122</v>
      </c>
      <c r="N4" s="43">
        <f t="shared" si="2"/>
        <v>0</v>
      </c>
    </row>
    <row r="5" spans="1:14" x14ac:dyDescent="0.25">
      <c r="A5" s="50">
        <v>45323</v>
      </c>
      <c r="B5" s="51" t="s">
        <v>69</v>
      </c>
      <c r="C5" s="51" t="s">
        <v>43</v>
      </c>
      <c r="D5" s="51" t="s">
        <v>50</v>
      </c>
      <c r="E5" s="52">
        <v>473103</v>
      </c>
      <c r="F5" s="53" t="s">
        <v>44</v>
      </c>
      <c r="G5" s="52">
        <v>37848</v>
      </c>
      <c r="H5" s="52">
        <f t="shared" si="0"/>
        <v>510951</v>
      </c>
      <c r="I5" s="51" t="s">
        <v>45</v>
      </c>
      <c r="J5" s="51" t="s">
        <v>10</v>
      </c>
      <c r="K5" s="41">
        <f>+VLOOKUP(B5,'[1]Bảng kê hoá đơn đã sử dụng'!B$6:N$24,11,0)</f>
        <v>473103</v>
      </c>
      <c r="L5" s="43">
        <f t="shared" si="1"/>
        <v>0</v>
      </c>
      <c r="M5" s="41">
        <f>+VLOOKUP(B5,'[1]Bảng kê hoá đơn đã sử dụng'!B$6:N$24,12,0)</f>
        <v>37848</v>
      </c>
      <c r="N5" s="43">
        <f t="shared" si="2"/>
        <v>0</v>
      </c>
    </row>
    <row r="6" spans="1:14" x14ac:dyDescent="0.25">
      <c r="A6" s="50">
        <v>45323</v>
      </c>
      <c r="B6" s="51" t="s">
        <v>70</v>
      </c>
      <c r="C6" s="51" t="s">
        <v>43</v>
      </c>
      <c r="D6" s="51" t="s">
        <v>52</v>
      </c>
      <c r="E6" s="52">
        <v>823726</v>
      </c>
      <c r="F6" s="53" t="s">
        <v>44</v>
      </c>
      <c r="G6" s="52">
        <v>65898</v>
      </c>
      <c r="H6" s="52">
        <f t="shared" si="0"/>
        <v>889624</v>
      </c>
      <c r="I6" s="51" t="s">
        <v>45</v>
      </c>
      <c r="J6" s="51" t="s">
        <v>10</v>
      </c>
      <c r="K6" s="41">
        <f>+VLOOKUP(B6,'[1]Bảng kê hoá đơn đã sử dụng'!B$6:N$24,11,0)</f>
        <v>823726</v>
      </c>
      <c r="L6" s="43">
        <f t="shared" si="1"/>
        <v>0</v>
      </c>
      <c r="M6" s="41">
        <f>+VLOOKUP(B6,'[1]Bảng kê hoá đơn đã sử dụng'!B$6:N$24,12,0)</f>
        <v>65898</v>
      </c>
      <c r="N6" s="43">
        <f t="shared" si="2"/>
        <v>0</v>
      </c>
    </row>
    <row r="7" spans="1:14" x14ac:dyDescent="0.25">
      <c r="A7" s="50">
        <v>45327</v>
      </c>
      <c r="B7" s="51" t="s">
        <v>71</v>
      </c>
      <c r="C7" s="51" t="s">
        <v>43</v>
      </c>
      <c r="D7" s="51" t="s">
        <v>46</v>
      </c>
      <c r="E7" s="52">
        <v>789745</v>
      </c>
      <c r="F7" s="53" t="s">
        <v>44</v>
      </c>
      <c r="G7" s="52">
        <v>63180</v>
      </c>
      <c r="H7" s="52">
        <f t="shared" si="0"/>
        <v>852925</v>
      </c>
      <c r="I7" s="51" t="s">
        <v>45</v>
      </c>
      <c r="J7" s="51" t="s">
        <v>10</v>
      </c>
      <c r="K7" s="41">
        <f>+VLOOKUP(B7,'[1]Bảng kê hoá đơn đã sử dụng'!B$6:N$24,11,0)</f>
        <v>789745</v>
      </c>
      <c r="L7" s="43">
        <f t="shared" si="1"/>
        <v>0</v>
      </c>
      <c r="M7" s="41">
        <f>+VLOOKUP(B7,'[1]Bảng kê hoá đơn đã sử dụng'!B$6:N$24,12,0)</f>
        <v>63180</v>
      </c>
      <c r="N7" s="43">
        <f t="shared" si="2"/>
        <v>0</v>
      </c>
    </row>
    <row r="8" spans="1:14" x14ac:dyDescent="0.25">
      <c r="A8" s="50">
        <v>45327</v>
      </c>
      <c r="B8" s="51" t="s">
        <v>72</v>
      </c>
      <c r="C8" s="51" t="s">
        <v>43</v>
      </c>
      <c r="D8" s="51" t="s">
        <v>73</v>
      </c>
      <c r="E8" s="52">
        <v>935960</v>
      </c>
      <c r="F8" s="53" t="s">
        <v>44</v>
      </c>
      <c r="G8" s="52">
        <v>74877</v>
      </c>
      <c r="H8" s="52">
        <f t="shared" si="0"/>
        <v>1010837</v>
      </c>
      <c r="I8" s="51" t="s">
        <v>45</v>
      </c>
      <c r="J8" s="51" t="s">
        <v>10</v>
      </c>
      <c r="K8" s="41">
        <f>+VLOOKUP(B8,'[1]Bảng kê hoá đơn đã sử dụng'!B$6:N$24,11,0)</f>
        <v>935960</v>
      </c>
      <c r="L8" s="43">
        <f t="shared" si="1"/>
        <v>0</v>
      </c>
      <c r="M8" s="41">
        <f>+VLOOKUP(B8,'[1]Bảng kê hoá đơn đã sử dụng'!B$6:N$24,12,0)</f>
        <v>74877</v>
      </c>
      <c r="N8" s="43">
        <f t="shared" si="2"/>
        <v>0</v>
      </c>
    </row>
    <row r="9" spans="1:14" x14ac:dyDescent="0.25">
      <c r="A9" s="50">
        <v>45327</v>
      </c>
      <c r="B9" s="51" t="s">
        <v>74</v>
      </c>
      <c r="C9" s="51" t="s">
        <v>43</v>
      </c>
      <c r="D9" s="51" t="s">
        <v>47</v>
      </c>
      <c r="E9" s="52">
        <v>1142050</v>
      </c>
      <c r="F9" s="53" t="s">
        <v>44</v>
      </c>
      <c r="G9" s="52">
        <v>91364</v>
      </c>
      <c r="H9" s="52">
        <f t="shared" si="0"/>
        <v>1233414</v>
      </c>
      <c r="I9" s="51" t="s">
        <v>45</v>
      </c>
      <c r="J9" s="51" t="s">
        <v>10</v>
      </c>
      <c r="K9" s="41">
        <f>+VLOOKUP(B9,'[1]Bảng kê hoá đơn đã sử dụng'!B$6:N$24,11,0)</f>
        <v>1142050</v>
      </c>
      <c r="L9" s="43">
        <f t="shared" si="1"/>
        <v>0</v>
      </c>
      <c r="M9" s="41">
        <f>+VLOOKUP(B9,'[1]Bảng kê hoá đơn đã sử dụng'!B$6:N$24,12,0)</f>
        <v>91364</v>
      </c>
      <c r="N9" s="43">
        <f t="shared" si="2"/>
        <v>0</v>
      </c>
    </row>
    <row r="10" spans="1:14" x14ac:dyDescent="0.25">
      <c r="A10" s="50">
        <v>45327</v>
      </c>
      <c r="B10" s="51" t="s">
        <v>75</v>
      </c>
      <c r="C10" s="51" t="s">
        <v>43</v>
      </c>
      <c r="D10" s="51" t="s">
        <v>54</v>
      </c>
      <c r="E10" s="52">
        <v>840574</v>
      </c>
      <c r="F10" s="53" t="s">
        <v>44</v>
      </c>
      <c r="G10" s="52">
        <v>67246</v>
      </c>
      <c r="H10" s="52">
        <f t="shared" si="0"/>
        <v>907820</v>
      </c>
      <c r="I10" s="51" t="s">
        <v>45</v>
      </c>
      <c r="J10" s="51" t="s">
        <v>10</v>
      </c>
      <c r="K10" s="41">
        <f>+VLOOKUP(B10,'[1]Bảng kê hoá đơn đã sử dụng'!B$6:N$24,11,0)</f>
        <v>840574</v>
      </c>
      <c r="L10" s="43">
        <f t="shared" si="1"/>
        <v>0</v>
      </c>
      <c r="M10" s="41">
        <f>+VLOOKUP(B10,'[1]Bảng kê hoá đơn đã sử dụng'!B$6:N$24,12,0)</f>
        <v>67246</v>
      </c>
      <c r="N10" s="43">
        <f t="shared" si="2"/>
        <v>0</v>
      </c>
    </row>
    <row r="11" spans="1:14" x14ac:dyDescent="0.25">
      <c r="A11" s="50">
        <v>45327</v>
      </c>
      <c r="B11" s="51" t="s">
        <v>76</v>
      </c>
      <c r="C11" s="51" t="s">
        <v>43</v>
      </c>
      <c r="D11" s="51" t="s">
        <v>56</v>
      </c>
      <c r="E11" s="52">
        <v>982301</v>
      </c>
      <c r="F11" s="53" t="s">
        <v>44</v>
      </c>
      <c r="G11" s="52">
        <v>78584</v>
      </c>
      <c r="H11" s="52">
        <f t="shared" si="0"/>
        <v>1060885</v>
      </c>
      <c r="I11" s="51" t="s">
        <v>45</v>
      </c>
      <c r="J11" s="51" t="s">
        <v>10</v>
      </c>
      <c r="K11" s="41">
        <f>+VLOOKUP(B11,'[1]Bảng kê hoá đơn đã sử dụng'!B$6:N$24,11,0)</f>
        <v>982301</v>
      </c>
      <c r="L11" s="43">
        <f t="shared" si="1"/>
        <v>0</v>
      </c>
      <c r="M11" s="41">
        <f>+VLOOKUP(B11,'[1]Bảng kê hoá đơn đã sử dụng'!B$6:N$24,12,0)</f>
        <v>78584</v>
      </c>
      <c r="N11" s="43">
        <f t="shared" si="2"/>
        <v>0</v>
      </c>
    </row>
    <row r="12" spans="1:14" x14ac:dyDescent="0.25">
      <c r="A12" s="50">
        <v>45327</v>
      </c>
      <c r="B12" s="51" t="s">
        <v>77</v>
      </c>
      <c r="C12" s="51" t="s">
        <v>43</v>
      </c>
      <c r="D12" s="51" t="s">
        <v>52</v>
      </c>
      <c r="E12" s="52">
        <v>2440390</v>
      </c>
      <c r="F12" s="53" t="s">
        <v>44</v>
      </c>
      <c r="G12" s="52">
        <v>195231</v>
      </c>
      <c r="H12" s="52">
        <f t="shared" si="0"/>
        <v>2635621</v>
      </c>
      <c r="I12" s="51" t="s">
        <v>45</v>
      </c>
      <c r="J12" s="51" t="s">
        <v>10</v>
      </c>
      <c r="K12" s="41">
        <f>+VLOOKUP(B12,'[1]Bảng kê hoá đơn đã sử dụng'!B$6:N$24,11,0)</f>
        <v>2440390</v>
      </c>
      <c r="L12" s="43">
        <f t="shared" si="1"/>
        <v>0</v>
      </c>
      <c r="M12" s="41">
        <f>+VLOOKUP(B12,'[1]Bảng kê hoá đơn đã sử dụng'!B$6:N$24,12,0)</f>
        <v>195231</v>
      </c>
      <c r="N12" s="43">
        <f t="shared" si="2"/>
        <v>0</v>
      </c>
    </row>
    <row r="13" spans="1:14" x14ac:dyDescent="0.25">
      <c r="A13" s="50">
        <v>45327</v>
      </c>
      <c r="B13" s="51" t="s">
        <v>78</v>
      </c>
      <c r="C13" s="51" t="s">
        <v>43</v>
      </c>
      <c r="D13" s="51" t="s">
        <v>50</v>
      </c>
      <c r="E13" s="52">
        <v>1177790</v>
      </c>
      <c r="F13" s="53" t="s">
        <v>44</v>
      </c>
      <c r="G13" s="52">
        <v>94223</v>
      </c>
      <c r="H13" s="52">
        <f t="shared" si="0"/>
        <v>1272013</v>
      </c>
      <c r="I13" s="51" t="s">
        <v>45</v>
      </c>
      <c r="J13" s="51" t="s">
        <v>10</v>
      </c>
      <c r="K13" s="41">
        <f>+VLOOKUP(B13,'[1]Bảng kê hoá đơn đã sử dụng'!B$6:N$24,11,0)</f>
        <v>1177790</v>
      </c>
      <c r="L13" s="43">
        <f t="shared" si="1"/>
        <v>0</v>
      </c>
      <c r="M13" s="41">
        <f>+VLOOKUP(B13,'[1]Bảng kê hoá đơn đã sử dụng'!B$6:N$24,12,0)</f>
        <v>94223</v>
      </c>
      <c r="N13" s="43">
        <f t="shared" si="2"/>
        <v>0</v>
      </c>
    </row>
    <row r="14" spans="1:14" x14ac:dyDescent="0.25">
      <c r="A14" s="50">
        <v>45327</v>
      </c>
      <c r="B14" s="51" t="s">
        <v>79</v>
      </c>
      <c r="C14" s="51" t="s">
        <v>43</v>
      </c>
      <c r="D14" s="51" t="s">
        <v>48</v>
      </c>
      <c r="E14" s="52">
        <v>1800663</v>
      </c>
      <c r="F14" s="53" t="s">
        <v>44</v>
      </c>
      <c r="G14" s="52">
        <v>144053</v>
      </c>
      <c r="H14" s="52">
        <f t="shared" si="0"/>
        <v>1944716</v>
      </c>
      <c r="I14" s="51" t="s">
        <v>45</v>
      </c>
      <c r="J14" s="51" t="s">
        <v>10</v>
      </c>
      <c r="K14" s="41">
        <f>+VLOOKUP(B14,'[1]Bảng kê hoá đơn đã sử dụng'!B$6:N$24,11,0)</f>
        <v>1800663</v>
      </c>
      <c r="L14" s="43">
        <f t="shared" si="1"/>
        <v>0</v>
      </c>
      <c r="M14" s="41">
        <f>+VLOOKUP(B14,'[1]Bảng kê hoá đơn đã sử dụng'!B$6:N$24,12,0)</f>
        <v>144053</v>
      </c>
      <c r="N14" s="43">
        <f t="shared" si="2"/>
        <v>0</v>
      </c>
    </row>
    <row r="15" spans="1:14" x14ac:dyDescent="0.25">
      <c r="A15" s="50">
        <v>45327</v>
      </c>
      <c r="B15" s="51" t="s">
        <v>80</v>
      </c>
      <c r="C15" s="51" t="s">
        <v>43</v>
      </c>
      <c r="D15" s="51" t="s">
        <v>81</v>
      </c>
      <c r="E15" s="52">
        <v>2280800</v>
      </c>
      <c r="F15" s="53" t="s">
        <v>44</v>
      </c>
      <c r="G15" s="52">
        <v>182464</v>
      </c>
      <c r="H15" s="52">
        <f t="shared" si="0"/>
        <v>2463264</v>
      </c>
      <c r="I15" s="51" t="s">
        <v>45</v>
      </c>
      <c r="J15" s="51" t="s">
        <v>10</v>
      </c>
      <c r="K15" s="41">
        <f>+VLOOKUP(B15,'[1]Bảng kê hoá đơn đã sử dụng'!B$6:N$24,11,0)</f>
        <v>2280800</v>
      </c>
      <c r="L15" s="43">
        <f t="shared" si="1"/>
        <v>0</v>
      </c>
      <c r="M15" s="41">
        <f>+VLOOKUP(B15,'[1]Bảng kê hoá đơn đã sử dụng'!B$6:N$24,12,0)</f>
        <v>182464</v>
      </c>
      <c r="N15" s="43">
        <f t="shared" si="2"/>
        <v>0</v>
      </c>
    </row>
    <row r="16" spans="1:14" x14ac:dyDescent="0.25">
      <c r="A16" s="50">
        <v>45327</v>
      </c>
      <c r="B16" s="51" t="s">
        <v>82</v>
      </c>
      <c r="C16" s="51" t="s">
        <v>43</v>
      </c>
      <c r="D16" s="51" t="s">
        <v>54</v>
      </c>
      <c r="E16" s="52">
        <v>2636165</v>
      </c>
      <c r="F16" s="53" t="s">
        <v>44</v>
      </c>
      <c r="G16" s="52">
        <v>210893</v>
      </c>
      <c r="H16" s="52">
        <f t="shared" si="0"/>
        <v>2847058</v>
      </c>
      <c r="I16" s="51" t="s">
        <v>45</v>
      </c>
      <c r="J16" s="51" t="s">
        <v>10</v>
      </c>
      <c r="K16" s="41">
        <f>+VLOOKUP(B16,'[1]Bảng kê hoá đơn đã sử dụng'!B$6:N$24,11,0)</f>
        <v>2636165</v>
      </c>
      <c r="L16" s="43">
        <f t="shared" si="1"/>
        <v>0</v>
      </c>
      <c r="M16" s="41">
        <f>+VLOOKUP(B16,'[1]Bảng kê hoá đơn đã sử dụng'!B$6:N$24,12,0)</f>
        <v>210893</v>
      </c>
      <c r="N16" s="43">
        <f t="shared" si="2"/>
        <v>0</v>
      </c>
    </row>
    <row r="17" spans="1:14" x14ac:dyDescent="0.25">
      <c r="A17" s="50">
        <v>45327</v>
      </c>
      <c r="B17" s="51" t="s">
        <v>83</v>
      </c>
      <c r="C17" s="51" t="s">
        <v>43</v>
      </c>
      <c r="D17" s="51" t="s">
        <v>57</v>
      </c>
      <c r="E17" s="52">
        <v>966780</v>
      </c>
      <c r="F17" s="53" t="s">
        <v>44</v>
      </c>
      <c r="G17" s="52">
        <v>77342</v>
      </c>
      <c r="H17" s="52">
        <f t="shared" si="0"/>
        <v>1044122</v>
      </c>
      <c r="I17" s="51" t="s">
        <v>45</v>
      </c>
      <c r="J17" s="51" t="s">
        <v>10</v>
      </c>
      <c r="K17" s="41">
        <f>+VLOOKUP(B17,'[1]Bảng kê hoá đơn đã sử dụng'!B$6:N$24,11,0)</f>
        <v>966780</v>
      </c>
      <c r="L17" s="43">
        <f t="shared" si="1"/>
        <v>0</v>
      </c>
      <c r="M17" s="41">
        <f>+VLOOKUP(B17,'[1]Bảng kê hoá đơn đã sử dụng'!B$6:N$24,12,0)</f>
        <v>77342</v>
      </c>
      <c r="N17" s="43">
        <f t="shared" si="2"/>
        <v>0</v>
      </c>
    </row>
    <row r="18" spans="1:14" x14ac:dyDescent="0.25">
      <c r="A18" s="50">
        <v>45327</v>
      </c>
      <c r="B18" s="51" t="s">
        <v>84</v>
      </c>
      <c r="C18" s="51" t="s">
        <v>43</v>
      </c>
      <c r="D18" s="51" t="s">
        <v>51</v>
      </c>
      <c r="E18" s="52">
        <v>1378770</v>
      </c>
      <c r="F18" s="53" t="s">
        <v>44</v>
      </c>
      <c r="G18" s="52">
        <v>110302</v>
      </c>
      <c r="H18" s="52">
        <f t="shared" si="0"/>
        <v>1489072</v>
      </c>
      <c r="I18" s="51" t="s">
        <v>45</v>
      </c>
      <c r="J18" s="51" t="s">
        <v>10</v>
      </c>
      <c r="K18" s="41">
        <f>+VLOOKUP(B18,'[1]Bảng kê hoá đơn đã sử dụng'!B$6:N$24,11,0)</f>
        <v>1378770</v>
      </c>
      <c r="L18" s="43">
        <f t="shared" si="1"/>
        <v>0</v>
      </c>
      <c r="M18" s="41">
        <f>+VLOOKUP(B18,'[1]Bảng kê hoá đơn đã sử dụng'!B$6:N$24,12,0)</f>
        <v>110302</v>
      </c>
      <c r="N18" s="43">
        <f t="shared" si="2"/>
        <v>0</v>
      </c>
    </row>
    <row r="19" spans="1:14" x14ac:dyDescent="0.25">
      <c r="A19" s="50">
        <v>45327</v>
      </c>
      <c r="B19" s="51" t="s">
        <v>85</v>
      </c>
      <c r="C19" s="51" t="s">
        <v>43</v>
      </c>
      <c r="D19" s="51" t="s">
        <v>55</v>
      </c>
      <c r="E19" s="52">
        <v>762518</v>
      </c>
      <c r="F19" s="53" t="s">
        <v>44</v>
      </c>
      <c r="G19" s="52">
        <v>61001</v>
      </c>
      <c r="H19" s="52">
        <f t="shared" si="0"/>
        <v>823519</v>
      </c>
      <c r="I19" s="51" t="s">
        <v>45</v>
      </c>
      <c r="J19" s="51" t="s">
        <v>10</v>
      </c>
      <c r="K19" s="41">
        <f>+VLOOKUP(B19,'[1]Bảng kê hoá đơn đã sử dụng'!B$6:N$24,11,0)</f>
        <v>762518</v>
      </c>
      <c r="L19" s="43">
        <f t="shared" si="1"/>
        <v>0</v>
      </c>
      <c r="M19" s="41">
        <f>+VLOOKUP(B19,'[1]Bảng kê hoá đơn đã sử dụng'!B$6:N$24,12,0)</f>
        <v>61001</v>
      </c>
      <c r="N19" s="43">
        <f t="shared" si="2"/>
        <v>0</v>
      </c>
    </row>
    <row r="20" spans="1:14" x14ac:dyDescent="0.25">
      <c r="A20" s="50">
        <v>45352</v>
      </c>
      <c r="B20" s="59" t="s">
        <v>110</v>
      </c>
      <c r="C20" s="51" t="s">
        <v>43</v>
      </c>
      <c r="D20" s="58" t="s">
        <v>111</v>
      </c>
      <c r="E20" s="52">
        <v>617985</v>
      </c>
      <c r="F20" s="53" t="s">
        <v>44</v>
      </c>
      <c r="G20" s="52">
        <v>49438.8</v>
      </c>
      <c r="H20" s="52">
        <f t="shared" si="0"/>
        <v>667423.80000000005</v>
      </c>
      <c r="I20" s="51" t="s">
        <v>45</v>
      </c>
      <c r="J20" s="51" t="s">
        <v>10</v>
      </c>
      <c r="L20" s="43"/>
      <c r="N20" s="43"/>
    </row>
    <row r="21" spans="1:14" x14ac:dyDescent="0.25">
      <c r="A21" s="54" t="s">
        <v>109</v>
      </c>
      <c r="B21"/>
      <c r="C21"/>
      <c r="D21"/>
      <c r="E21" s="55">
        <f>SUM(E2:E20)</f>
        <v>28111838</v>
      </c>
      <c r="F21"/>
      <c r="G21" s="55">
        <f t="shared" ref="G21:H21" si="3">SUM(G2:G20)</f>
        <v>2248946.7999999998</v>
      </c>
      <c r="H21" s="55">
        <f t="shared" si="3"/>
        <v>30360784.800000001</v>
      </c>
      <c r="I21"/>
      <c r="J21"/>
    </row>
    <row r="24" spans="1:14" x14ac:dyDescent="0.25">
      <c r="E24" s="56">
        <v>667424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Báo cáo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2024-01-13T02:52:42Z</dcterms:created>
  <dcterms:modified xsi:type="dcterms:W3CDTF">2024-03-13T00:57:26Z</dcterms:modified>
</cp:coreProperties>
</file>