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1EE657BF-801E-4C8A-ADF4-4DA42A38B9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2025" sheetId="4" r:id="rId1"/>
    <sheet name="T10.25" sheetId="35" r:id="rId2"/>
    <sheet name="T09.25" sheetId="34" r:id="rId3"/>
    <sheet name="T08.25" sheetId="33" r:id="rId4"/>
    <sheet name="T07.25" sheetId="32" r:id="rId5"/>
    <sheet name="T06.25" sheetId="31" r:id="rId6"/>
    <sheet name="T05.25" sheetId="30" r:id="rId7"/>
    <sheet name="T04.25" sheetId="29" r:id="rId8"/>
    <sheet name="T03.25" sheetId="28" r:id="rId9"/>
    <sheet name="T02.25" sheetId="26" r:id="rId10"/>
    <sheet name="T01.25" sheetId="25" r:id="rId11"/>
    <sheet name="T12.2024" sheetId="24" state="hidden" r:id="rId12"/>
    <sheet name="T10.2024" sheetId="22" state="hidden" r:id="rId13"/>
    <sheet name="T09.2024" sheetId="21" state="hidden" r:id="rId14"/>
    <sheet name="T08.2024" sheetId="20" state="hidden" r:id="rId15"/>
    <sheet name="T07.2024" sheetId="19" state="hidden" r:id="rId16"/>
    <sheet name="T06.2024" sheetId="18" state="hidden" r:id="rId17"/>
    <sheet name="T05.2024" sheetId="17" state="hidden" r:id="rId18"/>
    <sheet name="T04.2024" sheetId="16" state="hidden" r:id="rId19"/>
  </sheets>
  <definedNames>
    <definedName name="_xlnm._FilterDatabase" localSheetId="9" hidden="1">'T02.25'!$A$1:$J$19</definedName>
    <definedName name="_xlnm._FilterDatabase" localSheetId="8" hidden="1">'T03.25'!$A$1:$J$26</definedName>
    <definedName name="_xlnm._FilterDatabase" localSheetId="7" hidden="1">'T04.25'!$A$1:$J$20</definedName>
    <definedName name="_xlnm._FilterDatabase" localSheetId="16" hidden="1">'T06.2024'!$A$1:$J$12</definedName>
    <definedName name="_xlnm._FilterDatabase" localSheetId="4" hidden="1">'T07.25'!$A$1:$J$38</definedName>
    <definedName name="_xlnm._FilterDatabase" localSheetId="3" hidden="1">'T08.25'!$A$1:$J$23</definedName>
    <definedName name="_xlnm._FilterDatabase" localSheetId="13" hidden="1">'T09.2024'!$A$1:$J$30</definedName>
    <definedName name="_xlnm._FilterDatabase" localSheetId="2" hidden="1">'T09.25'!$A$1:$J$16</definedName>
    <definedName name="_xlnm._FilterDatabase" localSheetId="12" hidden="1">'T10.2024'!$A$1:$J$28</definedName>
    <definedName name="_xlnm._FilterDatabase" localSheetId="1" hidden="1">'T10.25'!$A$1:$J$25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5" l="1"/>
  <c r="E25" i="35"/>
  <c r="G25" i="35" s="1"/>
  <c r="H24" i="35"/>
  <c r="H23" i="35"/>
  <c r="H22" i="35"/>
  <c r="H21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2" i="35"/>
  <c r="H11" i="34"/>
  <c r="H25" i="35" l="1"/>
  <c r="E15" i="34"/>
  <c r="G7" i="34"/>
  <c r="H7" i="34" s="1"/>
  <c r="G21" i="34"/>
  <c r="G22" i="34"/>
  <c r="G23" i="34"/>
  <c r="G24" i="34"/>
  <c r="G20" i="34"/>
  <c r="G25" i="34" s="1"/>
  <c r="G26" i="34" s="1"/>
  <c r="H4" i="34"/>
  <c r="H5" i="34"/>
  <c r="H6" i="34"/>
  <c r="H8" i="34"/>
  <c r="H9" i="34"/>
  <c r="H10" i="34"/>
  <c r="H12" i="34"/>
  <c r="H13" i="34"/>
  <c r="H14" i="34"/>
  <c r="H3" i="34"/>
  <c r="H2" i="34"/>
  <c r="E23" i="33"/>
  <c r="G15" i="34" l="1"/>
  <c r="H15" i="34" s="1"/>
  <c r="H16" i="34" s="1"/>
  <c r="H3" i="33"/>
  <c r="G23" i="33" l="1"/>
  <c r="H7" i="33"/>
  <c r="H8" i="33"/>
  <c r="H10" i="33"/>
  <c r="H11" i="33"/>
  <c r="H18" i="33"/>
  <c r="H2" i="33"/>
  <c r="H31" i="32"/>
  <c r="H27" i="32"/>
  <c r="H32" i="32"/>
  <c r="H29" i="32"/>
  <c r="H28" i="32"/>
  <c r="H24" i="32"/>
  <c r="H20" i="32"/>
  <c r="H17" i="32"/>
  <c r="H16" i="32"/>
  <c r="H15" i="32"/>
  <c r="H11" i="32"/>
  <c r="H10" i="32"/>
  <c r="H16" i="30"/>
  <c r="H13" i="30"/>
  <c r="H12" i="30"/>
  <c r="H11" i="30"/>
  <c r="H5" i="30"/>
  <c r="H12" i="29"/>
  <c r="H11" i="29"/>
  <c r="H23" i="33" l="1"/>
  <c r="E19" i="29"/>
  <c r="G19" i="29" s="1"/>
  <c r="H23" i="32" l="1"/>
  <c r="H37" i="32" l="1"/>
  <c r="H38" i="32" s="1"/>
  <c r="H11" i="31" l="1"/>
  <c r="H10" i="31"/>
  <c r="H9" i="31"/>
  <c r="H8" i="31"/>
  <c r="H7" i="31"/>
  <c r="H6" i="31"/>
  <c r="H5" i="31"/>
  <c r="H4" i="31"/>
  <c r="H3" i="31"/>
  <c r="H2" i="31"/>
  <c r="H12" i="31" l="1"/>
  <c r="H13" i="31" s="1"/>
  <c r="H10" i="30" l="1"/>
  <c r="H19" i="29" l="1"/>
  <c r="H26" i="30"/>
  <c r="H3" i="30"/>
  <c r="H4" i="30"/>
  <c r="H6" i="30"/>
  <c r="H7" i="30"/>
  <c r="H8" i="30"/>
  <c r="H9" i="30"/>
  <c r="H14" i="30"/>
  <c r="H15" i="30"/>
  <c r="H17" i="30"/>
  <c r="H18" i="30"/>
  <c r="H19" i="30"/>
  <c r="H20" i="30"/>
  <c r="H21" i="30"/>
  <c r="H22" i="30"/>
  <c r="H23" i="30"/>
  <c r="H24" i="30"/>
  <c r="H25" i="30"/>
  <c r="H2" i="30"/>
  <c r="H27" i="30" l="1"/>
  <c r="H10" i="29"/>
  <c r="H3" i="29" l="1"/>
  <c r="H4" i="29"/>
  <c r="H5" i="29"/>
  <c r="H6" i="29"/>
  <c r="H7" i="29"/>
  <c r="H8" i="29"/>
  <c r="H9" i="29"/>
  <c r="H13" i="29"/>
  <c r="H14" i="29"/>
  <c r="H15" i="29"/>
  <c r="H16" i="29"/>
  <c r="H17" i="29"/>
  <c r="H18" i="29"/>
  <c r="H2" i="29"/>
  <c r="H20" i="29" l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9" i="22" s="1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H31" i="21" l="1"/>
  <c r="D15" i="4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5" i="19"/>
  <c r="F36" i="4" l="1"/>
  <c r="E15" i="4"/>
  <c r="E26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H27" i="19" l="1"/>
  <c r="F37" i="4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H20" i="18" s="1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5" i="17" l="1"/>
  <c r="I26" i="17"/>
  <c r="I9" i="16"/>
  <c r="I10" i="16"/>
  <c r="I11" i="16"/>
  <c r="I12" i="16"/>
  <c r="I15" i="16" l="1"/>
  <c r="I14" i="16"/>
  <c r="I13" i="16"/>
  <c r="I8" i="16"/>
  <c r="I7" i="16"/>
  <c r="I6" i="16"/>
  <c r="I5" i="16"/>
  <c r="I4" i="16"/>
  <c r="I16" i="16" s="1"/>
  <c r="I17" i="16" l="1"/>
</calcChain>
</file>

<file path=xl/sharedStrings.xml><?xml version="1.0" encoding="utf-8"?>
<sst xmlns="http://schemas.openxmlformats.org/spreadsheetml/2006/main" count="2533" uniqueCount="534">
  <si>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</si>
  <si>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</si>
  <si>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</si>
  <si>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</si>
  <si>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</si>
  <si>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</si>
  <si>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</si>
  <si>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</si>
  <si>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</si>
  <si>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</si>
  <si>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</si>
  <si>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</si>
  <si>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</si>
  <si>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</si>
  <si>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</si>
  <si>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</si>
  <si>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</si>
  <si>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</si>
  <si>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</si>
  <si>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</si>
  <si>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</si>
  <si>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</si>
  <si>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</si>
  <si>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</si>
  <si>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</si>
  <si>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</si>
  <si>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</si>
  <si>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</si>
  <si>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</si>
  <si>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</si>
  <si>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</si>
  <si>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</si>
  <si>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</si>
  <si>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</si>
  <si>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</si>
  <si>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</si>
  <si>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</si>
  <si>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</si>
  <si>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</si>
  <si>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</si>
  <si>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</si>
  <si>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</si>
  <si>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</si>
  <si>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</si>
  <si>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</si>
  <si>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</si>
  <si>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</si>
  <si>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</si>
  <si>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</si>
  <si>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</si>
  <si>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</si>
  <si>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</si>
  <si>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</si>
  <si>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</si>
  <si>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</si>
  <si>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</si>
  <si>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</si>
  <si>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</si>
  <si>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</si>
  <si>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</si>
  <si>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</si>
  <si>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</si>
  <si>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</si>
  <si>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</si>
  <si>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</si>
  <si>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</si>
  <si>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</si>
  <si>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</si>
  <si>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</si>
  <si>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</si>
  <si>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</si>
  <si>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</si>
  <si>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</si>
  <si>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</si>
  <si>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</si>
  <si>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</si>
  <si>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</si>
  <si>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</si>
  <si>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</si>
  <si>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</si>
  <si>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</si>
  <si>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</si>
  <si>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</si>
  <si>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</si>
  <si>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</si>
  <si>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</si>
  <si>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</si>
  <si>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</si>
  <si>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</si>
  <si>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</si>
  <si>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</si>
  <si>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</si>
  <si>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</si>
  <si>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</si>
  <si>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</si>
  <si>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</si>
  <si>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</si>
  <si>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</si>
  <si>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</si>
  <si>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</si>
  <si>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</si>
  <si>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</si>
  <si>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</si>
  <si>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</si>
  <si>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</si>
  <si>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</si>
  <si>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</si>
  <si>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</si>
  <si>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</si>
  <si>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</si>
  <si>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</si>
  <si>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</si>
  <si>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</si>
  <si>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</si>
  <si>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</si>
  <si>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</si>
  <si>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</si>
  <si>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</si>
  <si>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</si>
  <si>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</si>
  <si>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</si>
  <si>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</si>
  <si>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</si>
  <si>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</si>
  <si>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</si>
  <si>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</si>
  <si>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</si>
  <si>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</si>
  <si>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</si>
  <si>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</si>
  <si>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</si>
  <si>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</si>
  <si>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</si>
  <si>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</si>
  <si>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</si>
  <si>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</si>
  <si>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</si>
  <si>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</si>
  <si>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</si>
  <si>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</si>
  <si>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</si>
  <si>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</si>
  <si>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</si>
  <si>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</si>
  <si>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</si>
  <si>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</si>
  <si>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</si>
  <si>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</si>
  <si>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</si>
  <si>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</si>
  <si>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</si>
  <si>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</si>
  <si>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</si>
  <si>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</si>
  <si>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</si>
  <si>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</si>
  <si>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</si>
  <si>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</si>
  <si>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</si>
  <si>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</si>
  <si>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</si>
  <si>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</si>
  <si>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</si>
  <si>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</si>
  <si>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</si>
  <si>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</si>
  <si>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</si>
  <si>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</si>
  <si>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</si>
  <si>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</si>
  <si>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</si>
  <si>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</si>
  <si>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</si>
  <si>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</si>
  <si>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</si>
  <si>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</si>
  <si>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</si>
  <si>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</si>
  <si>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</si>
  <si>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</si>
  <si>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</si>
  <si>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</si>
  <si>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</si>
  <si>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</si>
  <si>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</si>
  <si>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</si>
  <si>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</si>
  <si>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</si>
  <si>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</si>
  <si>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</si>
  <si>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</si>
  <si>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</si>
  <si>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</si>
  <si>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</si>
  <si>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</si>
  <si>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</si>
  <si>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</si>
  <si>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</si>
  <si>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</si>
  <si>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</si>
  <si>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</si>
  <si>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</si>
  <si>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</si>
  <si>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</si>
  <si>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</si>
  <si>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</si>
  <si>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</si>
  <si>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</si>
  <si>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</si>
  <si>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</si>
  <si>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</si>
  <si>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</si>
  <si>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</si>
  <si>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</si>
  <si>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</si>
  <si>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</si>
  <si>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</si>
  <si>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</si>
  <si>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</si>
  <si>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</si>
  <si>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</si>
  <si>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</si>
  <si>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</si>
  <si>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</si>
  <si>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</si>
  <si>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</si>
  <si>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</si>
  <si>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</si>
  <si>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</si>
  <si>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</si>
  <si>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</si>
  <si>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</si>
  <si>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</si>
  <si>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</si>
  <si>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</si>
  <si>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</si>
  <si>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</si>
  <si>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</si>
  <si>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</si>
  <si>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</si>
  <si>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</si>
  <si>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</si>
  <si>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</si>
  <si>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</si>
  <si>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</si>
  <si>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</si>
  <si>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</si>
  <si>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</si>
  <si>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</si>
  <si>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</si>
  <si>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</si>
  <si>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</si>
  <si>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</si>
  <si>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</si>
  <si>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</si>
  <si>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</si>
  <si>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</si>
  <si>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</si>
  <si>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</si>
  <si>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</si>
  <si>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</si>
  <si>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</si>
  <si>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</si>
  <si>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</si>
  <si>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</si>
  <si>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</si>
  <si>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</si>
  <si>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</si>
  <si>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</si>
  <si>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</si>
  <si>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</si>
  <si>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</si>
  <si>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</si>
  <si>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</si>
  <si>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</si>
  <si>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</si>
  <si>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</si>
  <si>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</si>
  <si>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</si>
  <si>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</si>
  <si>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</si>
  <si>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</si>
  <si>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</si>
  <si>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</si>
  <si>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</si>
  <si>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</si>
  <si>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</si>
  <si>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</si>
  <si>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</si>
  <si>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</si>
  <si>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</si>
  <si>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</si>
  <si>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</si>
  <si>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</si>
  <si>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</si>
  <si>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</si>
  <si>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</si>
  <si>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</si>
  <si>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</si>
  <si>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</si>
  <si>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</si>
  <si>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</si>
  <si>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</si>
  <si>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</si>
  <si>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</si>
  <si>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</si>
  <si>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</si>
  <si>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</si>
  <si>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</si>
  <si>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</si>
  <si>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</si>
  <si>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</si>
  <si>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</si>
  <si>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</si>
  <si>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</si>
  <si>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</si>
  <si>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</si>
  <si>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</si>
  <si>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</si>
  <si>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</si>
  <si>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</si>
  <si>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</si>
  <si>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</si>
  <si>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</si>
  <si>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</si>
  <si>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</si>
  <si>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</si>
  <si>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</si>
  <si>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</si>
  <si>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</si>
  <si>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</si>
  <si>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</si>
  <si>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</si>
  <si>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</si>
  <si>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</si>
  <si>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</si>
  <si>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</si>
  <si>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T05.2025</t>
  </si>
  <si>
    <t>Hàng Trả - OsiFood An Gia Bình Chánh - nhatminh68012-1</t>
  </si>
  <si>
    <t>T06.2025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</si>
  <si>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</si>
  <si>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</si>
  <si>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</si>
  <si>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</si>
  <si>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</si>
  <si>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</si>
  <si>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</si>
  <si>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</si>
  <si>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</si>
  <si>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</si>
  <si>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</si>
  <si>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</si>
  <si>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</si>
  <si>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</si>
  <si>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</si>
  <si>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</si>
  <si>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</si>
  <si>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T07.2025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</si>
  <si>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</si>
  <si>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</si>
  <si>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</si>
  <si>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</si>
  <si>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</si>
  <si>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</si>
  <si>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</si>
  <si>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</si>
  <si>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</si>
  <si>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</si>
  <si>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</si>
  <si>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</si>
  <si>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</si>
  <si>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</si>
  <si>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</si>
  <si>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</si>
  <si>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</si>
  <si>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</si>
  <si>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</si>
  <si>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</si>
  <si>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</si>
  <si>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</si>
  <si>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</si>
  <si>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</si>
  <si>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</si>
  <si>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</si>
  <si>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</si>
  <si>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</si>
  <si>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</si>
  <si>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</si>
  <si>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</si>
  <si>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</si>
  <si>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</si>
  <si>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</si>
  <si>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</si>
  <si>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</si>
  <si>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</si>
  <si>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</si>
  <si>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Thanh toán công nợ T02.25</t>
  </si>
  <si>
    <t>Thanh toán công nợ T05.25</t>
  </si>
  <si>
    <t>Hàng Trả - OsiFood Nguyễn Duy Trinh - phiếu :68006680060725072500919 - nhatminh68006-1</t>
  </si>
  <si>
    <t>00001398</t>
  </si>
  <si>
    <t>Điều chỉnh giảm tiền hàng, tiền thuế của doanh số tháng 04/2025 do chiết khấu thương mại</t>
  </si>
  <si>
    <t>00001399</t>
  </si>
  <si>
    <t>Điều chỉnh giảm tiền hàng, tiền thuế của doanh số tháng 05/2025 do chiết khấu thương mại</t>
  </si>
  <si>
    <t>00001400</t>
  </si>
  <si>
    <t>Điều chỉnh giảm tiền hàng, tiền thuế của doanh số tháng 06/2025 do chiết khấu thương mại</t>
  </si>
  <si>
    <t>00001401</t>
  </si>
  <si>
    <t>Điều chỉnh giảm tiền hàng, tiền thuế của doanh số tháng 07/2025 do chiết khấu thương mại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</si>
  <si>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</si>
  <si>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</si>
  <si>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</si>
  <si>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</si>
  <si>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</si>
  <si>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</si>
  <si>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</si>
  <si>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</si>
  <si>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</si>
  <si>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</si>
  <si>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</si>
  <si>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</si>
  <si>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</si>
  <si>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</si>
  <si>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</si>
  <si>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</si>
  <si>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</si>
  <si>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</si>
  <si>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</si>
  <si>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</si>
  <si>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</si>
  <si>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</si>
  <si>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</si>
  <si>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00051705</t>
  </si>
  <si>
    <t>79005 OSF 12/8 - Osifood Phước Long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</si>
  <si>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</si>
  <si>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</si>
  <si>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</si>
  <si>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</si>
  <si>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</si>
  <si>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</si>
  <si>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</si>
  <si>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</si>
  <si>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</si>
  <si>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</si>
  <si>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</si>
  <si>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</si>
  <si>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</si>
  <si>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</si>
  <si>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</si>
  <si>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</si>
  <si>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</si>
  <si>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</si>
  <si>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</si>
  <si>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</si>
  <si>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Hàng Trả - Osifood Phước Long - phiếu : 79005790050825082500161 - nhatminh79005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</si>
  <si>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</si>
  <si>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</si>
  <si>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Hàng Trả - OsiFood HomyLand - phiếu :68015680150825082500744 - nhatminh68015</t>
  </si>
  <si>
    <t>Hàng Trả - phiếu :79009790090825082500778 - OsiFood Phổ Quang - nhatminh79009-2</t>
  </si>
  <si>
    <t>Hàng Trả - phiếu :79006790060825082500922 - OsiFood Opal Riverside  - nhatminh79006</t>
  </si>
  <si>
    <t>Chiết khấu T08.2025</t>
  </si>
  <si>
    <t>T08.2025</t>
  </si>
  <si>
    <t>Thanh toán công nợ T03.25</t>
  </si>
  <si>
    <t>Thanh toán công nợ T04.25</t>
  </si>
  <si>
    <t>Hàng Trả - Cửa hàng Osifood Bình Lợi - phiếu :OFOF0825082500520 - nhatminh68014-1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</si>
  <si>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</si>
  <si>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</si>
  <si>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</si>
  <si>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</si>
  <si>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</si>
  <si>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</si>
  <si>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</si>
  <si>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</si>
  <si>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68014 osi bình lợi 1 - Osifood Bình Lợi</t>
  </si>
  <si>
    <t>00059811</t>
  </si>
  <si>
    <t>79012 osi nvc 1 - OsiFood Nguyễn Văn Công</t>
  </si>
  <si>
    <t>00060091</t>
  </si>
  <si>
    <t>68015 osi homyland 1 - OsiFood HomyLand</t>
  </si>
  <si>
    <t>00060782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</si>
  <si>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</si>
  <si>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</si>
  <si>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</si>
  <si>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</si>
  <si>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</si>
  <si>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</si>
  <si>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Hàng Trả - phiếu: 79012790120925092500607 - OsiFood Nguyễn Văn Công - nhatminh79012</t>
  </si>
  <si>
    <t>GL250</t>
  </si>
  <si>
    <t>GTLX250</t>
  </si>
  <si>
    <t>CGM500</t>
  </si>
  <si>
    <t>TH200</t>
  </si>
  <si>
    <t>GM500</t>
  </si>
  <si>
    <t>Chiết khấu T09.2025</t>
  </si>
  <si>
    <t>Hàng trả</t>
  </si>
  <si>
    <t>T09.2025</t>
  </si>
  <si>
    <t>Thanh toán công nợ T06.25</t>
  </si>
  <si>
    <t>ĐÃ KIỂM TRA - Hàng trả - NHẬT MINH (OSIFOODS) - nhatminh79002 - OsiFood Nguyễn Khoái (Phiếu trả ngày: 19/09/2025)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</si>
  <si>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</si>
  <si>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</si>
  <si>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</si>
  <si>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</si>
  <si>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</si>
  <si>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</si>
  <si>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</si>
  <si>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</si>
  <si>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</si>
  <si>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</si>
  <si>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</si>
  <si>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</si>
  <si>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</si>
  <si>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</si>
  <si>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</si>
  <si>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</si>
  <si>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</si>
  <si>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</si>
  <si>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</si>
  <si>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</si>
  <si>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</si>
  <si>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</si>
  <si>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</si>
  <si>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</si>
  <si>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</si>
  <si>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</si>
  <si>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</si>
  <si>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</si>
  <si>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</si>
  <si>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</si>
  <si>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</si>
  <si>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</si>
  <si>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</si>
  <si>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</si>
  <si>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</si>
  <si>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</si>
  <si>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</si>
  <si>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</si>
  <si>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T10.2025</t>
  </si>
  <si>
    <t>Hàng trả - NHẬT MINH (OSIFOODS) - nhatminh79005 - Osifood Phước Long - Phiếu :79005790051025102501034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</si>
</sst>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69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4" fontId="0" fillId="0" borderId="0" xfId="0" applyNumberFormat="1"/>
    <xf numFmtId="14" fontId="11" fillId="0" borderId="0" xfId="5" applyNumberFormat="1"/>
    <xf numFmtId="0" fontId="10" fillId="0" borderId="6" xfId="5" applyFont="1" applyBorder="1" applyAlignment="1">
      <alignment horizontal="left" vertical="center"/>
    </xf>
    <xf numFmtId="0" fontId="10" fillId="0" borderId="0" xfId="5" applyFont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0" fontId="10" fillId="3" borderId="5" xfId="0" applyFont="1" applyFill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Alignment="1">
      <alignment horizontal="center"/>
    </xf>
    <xf numFmtId="0" fontId="12" fillId="0" borderId="0" xfId="5" applyFont="1" applyAlignment="1">
      <alignment horizont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tabSelected="1" workbookViewId="0">
      <selection activeCell="B1" sqref="B1:F1"/>
    </sheetView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</cols>
  <sheetData>
    <row r="1" spans="2:9" ht="45.75" customHeight="1" x14ac:dyDescent="0.2">
      <c r="B1" s="66" t="s">
        <v>0</v>
      </c>
      <c r="C1" s="66"/>
      <c r="D1" s="66"/>
      <c r="E1" s="66"/>
      <c r="F1" s="66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G4" s="19"/>
      <c r="I4" s="37"/>
    </row>
    <row r="5" spans="2:9" ht="15.75" x14ac:dyDescent="0.25">
      <c r="B5" s="20" t="s">
        <v>271</v>
      </c>
      <c r="C5" s="16" t="s">
        <v>6</v>
      </c>
      <c r="D5" s="17">
        <v>10600102</v>
      </c>
      <c r="E5" s="57">
        <v>556785</v>
      </c>
      <c r="F5" s="4"/>
      <c r="G5" s="19"/>
      <c r="I5" s="37"/>
    </row>
    <row r="6" spans="2:9" ht="15.75" x14ac:dyDescent="0.25">
      <c r="B6" s="20" t="s">
        <v>275</v>
      </c>
      <c r="C6" s="16" t="s">
        <v>6</v>
      </c>
      <c r="D6" s="17">
        <v>12797028</v>
      </c>
      <c r="E6" s="57">
        <v>681272</v>
      </c>
      <c r="F6" s="4"/>
      <c r="G6" s="19"/>
      <c r="I6" s="37"/>
    </row>
    <row r="7" spans="2:9" ht="15.75" x14ac:dyDescent="0.25">
      <c r="B7" s="20" t="s">
        <v>318</v>
      </c>
      <c r="C7" s="16" t="s">
        <v>6</v>
      </c>
      <c r="D7" s="17">
        <v>11963226</v>
      </c>
      <c r="E7" s="57">
        <v>788811</v>
      </c>
      <c r="F7" s="4"/>
      <c r="G7" s="19"/>
      <c r="I7" s="37"/>
    </row>
    <row r="8" spans="2:9" ht="15.75" x14ac:dyDescent="0.25">
      <c r="B8" s="20" t="s">
        <v>337</v>
      </c>
      <c r="C8" s="16" t="s">
        <v>6</v>
      </c>
      <c r="D8" s="17">
        <v>12204378</v>
      </c>
      <c r="E8" s="57">
        <v>773563</v>
      </c>
      <c r="F8" s="4"/>
      <c r="G8" s="19"/>
      <c r="I8" s="37"/>
    </row>
    <row r="9" spans="2:9" ht="15.75" x14ac:dyDescent="0.25">
      <c r="B9" s="20" t="s">
        <v>339</v>
      </c>
      <c r="C9" s="16" t="s">
        <v>6</v>
      </c>
      <c r="D9" s="17">
        <v>7841464</v>
      </c>
      <c r="E9" s="57">
        <v>548902</v>
      </c>
      <c r="F9" s="4"/>
      <c r="G9" s="19"/>
      <c r="I9" s="37"/>
    </row>
    <row r="10" spans="2:9" ht="15.75" x14ac:dyDescent="0.25">
      <c r="B10" s="20" t="s">
        <v>357</v>
      </c>
      <c r="C10" s="16" t="s">
        <v>6</v>
      </c>
      <c r="D10" s="17">
        <v>12186865</v>
      </c>
      <c r="E10" s="57">
        <v>707119</v>
      </c>
      <c r="F10" s="4"/>
      <c r="G10" s="19"/>
      <c r="I10" s="37"/>
    </row>
    <row r="11" spans="2:9" ht="15.75" x14ac:dyDescent="0.25">
      <c r="B11" s="20" t="s">
        <v>459</v>
      </c>
      <c r="C11" s="16" t="s">
        <v>6</v>
      </c>
      <c r="D11" s="17">
        <v>11547314</v>
      </c>
      <c r="E11" s="57">
        <v>546400</v>
      </c>
      <c r="F11" s="4"/>
      <c r="G11" s="19"/>
      <c r="I11" s="37"/>
    </row>
    <row r="12" spans="2:9" ht="15.75" x14ac:dyDescent="0.25">
      <c r="B12" s="20" t="s">
        <v>491</v>
      </c>
      <c r="C12" s="16" t="s">
        <v>6</v>
      </c>
      <c r="D12" s="17">
        <v>9364546</v>
      </c>
      <c r="E12" s="57">
        <v>590470</v>
      </c>
      <c r="F12" s="4"/>
      <c r="G12" s="19"/>
      <c r="I12" s="37"/>
    </row>
    <row r="13" spans="2:9" ht="15.75" x14ac:dyDescent="0.25">
      <c r="B13" s="20" t="s">
        <v>532</v>
      </c>
      <c r="C13" s="16" t="s">
        <v>6</v>
      </c>
      <c r="D13" s="17">
        <v>9604211</v>
      </c>
      <c r="E13" s="57">
        <v>416078</v>
      </c>
      <c r="F13" s="4"/>
      <c r="G13" s="19"/>
      <c r="I13" s="37"/>
    </row>
    <row r="14" spans="2:9" ht="15.75" x14ac:dyDescent="0.25">
      <c r="B14" s="20"/>
      <c r="C14" s="16"/>
      <c r="D14" s="17"/>
      <c r="E14" s="3"/>
      <c r="F14" s="4"/>
      <c r="I14" s="37"/>
    </row>
    <row r="15" spans="2:9" ht="15.75" x14ac:dyDescent="0.25">
      <c r="B15" s="61" t="s">
        <v>7</v>
      </c>
      <c r="C15" s="62"/>
      <c r="D15" s="5">
        <f>SUM(D4:D14)</f>
        <v>110904508</v>
      </c>
      <c r="E15" s="5">
        <f>SUM(E4:E14)</f>
        <v>6505076</v>
      </c>
      <c r="F15" s="6"/>
    </row>
    <row r="16" spans="2:9" ht="15" customHeight="1" x14ac:dyDescent="0.25">
      <c r="B16" s="20" t="s">
        <v>271</v>
      </c>
      <c r="C16" s="21" t="s">
        <v>8</v>
      </c>
      <c r="D16" s="58"/>
      <c r="E16" s="59">
        <v>2646025</v>
      </c>
      <c r="F16" s="4"/>
    </row>
    <row r="17" spans="2:6" ht="15" customHeight="1" x14ac:dyDescent="0.25">
      <c r="B17" s="20" t="s">
        <v>275</v>
      </c>
      <c r="C17" s="21" t="s">
        <v>8</v>
      </c>
      <c r="D17" s="58"/>
      <c r="E17" s="59">
        <v>3064564</v>
      </c>
      <c r="F17" s="4"/>
    </row>
    <row r="18" spans="2:6" ht="15" customHeight="1" x14ac:dyDescent="0.25">
      <c r="B18" s="20" t="s">
        <v>318</v>
      </c>
      <c r="C18" s="21" t="s">
        <v>8</v>
      </c>
      <c r="D18" s="58"/>
      <c r="E18" s="59">
        <v>694493</v>
      </c>
      <c r="F18" s="4"/>
    </row>
    <row r="19" spans="2:6" ht="15" customHeight="1" x14ac:dyDescent="0.25">
      <c r="B19" s="20" t="s">
        <v>337</v>
      </c>
      <c r="C19" s="21" t="s">
        <v>8</v>
      </c>
      <c r="D19" s="58"/>
      <c r="E19" s="59">
        <v>1153473</v>
      </c>
      <c r="F19" s="4"/>
    </row>
    <row r="20" spans="2:6" ht="15" customHeight="1" x14ac:dyDescent="0.25">
      <c r="B20" s="43" t="s">
        <v>339</v>
      </c>
      <c r="C20" s="21" t="s">
        <v>8</v>
      </c>
      <c r="D20" s="58"/>
      <c r="E20" s="59">
        <v>0</v>
      </c>
      <c r="F20" s="4"/>
    </row>
    <row r="21" spans="2:6" ht="15" customHeight="1" x14ac:dyDescent="0.25">
      <c r="B21" s="43" t="s">
        <v>357</v>
      </c>
      <c r="C21" s="21" t="s">
        <v>8</v>
      </c>
      <c r="D21" s="58"/>
      <c r="E21" s="59">
        <v>2085166</v>
      </c>
      <c r="F21" s="4"/>
    </row>
    <row r="22" spans="2:6" ht="15" customHeight="1" x14ac:dyDescent="0.25">
      <c r="B22" s="43" t="s">
        <v>459</v>
      </c>
      <c r="C22" s="21" t="s">
        <v>8</v>
      </c>
      <c r="D22" s="58"/>
      <c r="E22" s="59">
        <v>3741600</v>
      </c>
      <c r="F22" s="4"/>
    </row>
    <row r="23" spans="2:6" ht="15" customHeight="1" x14ac:dyDescent="0.25">
      <c r="B23" s="43" t="s">
        <v>491</v>
      </c>
      <c r="C23" s="21" t="s">
        <v>8</v>
      </c>
      <c r="D23" s="58"/>
      <c r="E23" s="59">
        <v>929256</v>
      </c>
      <c r="F23" s="4"/>
    </row>
    <row r="24" spans="2:6" ht="15" customHeight="1" x14ac:dyDescent="0.25">
      <c r="B24" s="20" t="s">
        <v>532</v>
      </c>
      <c r="C24" s="21" t="s">
        <v>8</v>
      </c>
      <c r="D24" s="58"/>
      <c r="E24" s="59">
        <v>3660235</v>
      </c>
      <c r="F24" s="4"/>
    </row>
    <row r="25" spans="2:6" ht="15" customHeight="1" x14ac:dyDescent="0.25">
      <c r="B25" s="43"/>
      <c r="C25" s="21"/>
      <c r="D25" s="7"/>
      <c r="E25" s="8"/>
      <c r="F25" s="4"/>
    </row>
    <row r="26" spans="2:6" ht="15" customHeight="1" x14ac:dyDescent="0.25">
      <c r="B26" s="61" t="s">
        <v>9</v>
      </c>
      <c r="C26" s="62"/>
      <c r="D26" s="5"/>
      <c r="E26" s="9">
        <f>SUM(E16:E25)</f>
        <v>17974812</v>
      </c>
      <c r="F26" s="6"/>
    </row>
    <row r="27" spans="2:6" ht="15.75" x14ac:dyDescent="0.25">
      <c r="B27" s="41">
        <v>45659</v>
      </c>
      <c r="C27" s="53" t="s">
        <v>296</v>
      </c>
      <c r="D27" s="7"/>
      <c r="E27" s="3"/>
      <c r="F27" s="8">
        <v>14067121</v>
      </c>
    </row>
    <row r="28" spans="2:6" ht="15.75" x14ac:dyDescent="0.25">
      <c r="B28" s="41">
        <v>45712</v>
      </c>
      <c r="C28" s="53" t="s">
        <v>295</v>
      </c>
      <c r="D28" s="7"/>
      <c r="E28" s="3"/>
      <c r="F28" s="8">
        <v>16645499</v>
      </c>
    </row>
    <row r="29" spans="2:6" ht="15.75" x14ac:dyDescent="0.25">
      <c r="B29" s="41">
        <v>45741</v>
      </c>
      <c r="C29" s="53" t="s">
        <v>297</v>
      </c>
      <c r="D29" s="7"/>
      <c r="E29" s="3"/>
      <c r="F29" s="8">
        <v>11899699</v>
      </c>
    </row>
    <row r="30" spans="2:6" ht="15.75" x14ac:dyDescent="0.25">
      <c r="B30" s="41">
        <v>45855</v>
      </c>
      <c r="C30" s="53" t="s">
        <v>396</v>
      </c>
      <c r="D30" s="7"/>
      <c r="E30" s="3"/>
      <c r="F30" s="8">
        <v>7397291</v>
      </c>
    </row>
    <row r="31" spans="2:6" ht="15.75" x14ac:dyDescent="0.25">
      <c r="B31" s="41">
        <v>45862</v>
      </c>
      <c r="C31" s="53" t="s">
        <v>397</v>
      </c>
      <c r="D31" s="7"/>
      <c r="E31" s="3"/>
      <c r="F31" s="8">
        <v>10334639</v>
      </c>
    </row>
    <row r="32" spans="2:6" ht="15.75" x14ac:dyDescent="0.25">
      <c r="B32" s="41">
        <v>45878</v>
      </c>
      <c r="C32" s="53" t="s">
        <v>460</v>
      </c>
      <c r="D32" s="7"/>
      <c r="E32" s="3"/>
      <c r="F32" s="8">
        <v>9051192</v>
      </c>
    </row>
    <row r="33" spans="2:10" ht="15.75" x14ac:dyDescent="0.25">
      <c r="B33" s="41">
        <v>45881</v>
      </c>
      <c r="C33" s="53" t="s">
        <v>461</v>
      </c>
      <c r="D33" s="7"/>
      <c r="E33" s="3"/>
      <c r="F33" s="8">
        <v>10479923</v>
      </c>
    </row>
    <row r="34" spans="2:10" ht="15.75" x14ac:dyDescent="0.25">
      <c r="B34" s="41">
        <v>45903</v>
      </c>
      <c r="C34" s="53" t="s">
        <v>492</v>
      </c>
      <c r="D34" s="7"/>
      <c r="E34" s="3"/>
      <c r="F34" s="8">
        <v>7333221</v>
      </c>
    </row>
    <row r="35" spans="2:10" ht="15.75" x14ac:dyDescent="0.25">
      <c r="B35" s="41"/>
      <c r="C35" s="21"/>
      <c r="D35" s="7"/>
      <c r="E35" s="3"/>
      <c r="F35" s="8"/>
    </row>
    <row r="36" spans="2:10" ht="15.75" x14ac:dyDescent="0.25">
      <c r="B36" s="61" t="s">
        <v>10</v>
      </c>
      <c r="C36" s="62"/>
      <c r="D36" s="10"/>
      <c r="E36" s="11"/>
      <c r="F36" s="11">
        <f>SUM(F27:F35)</f>
        <v>87208585</v>
      </c>
    </row>
    <row r="37" spans="2:10" ht="15.75" x14ac:dyDescent="0.25">
      <c r="B37" s="63" t="s">
        <v>11</v>
      </c>
      <c r="C37" s="64"/>
      <c r="D37" s="64"/>
      <c r="E37" s="65"/>
      <c r="F37" s="12">
        <f>D3+D15-E26-F36-E15-E3</f>
        <v>29928653</v>
      </c>
      <c r="J37" s="19"/>
    </row>
    <row r="38" spans="2:10" x14ac:dyDescent="0.2">
      <c r="F38" s="19"/>
    </row>
    <row r="39" spans="2:10" x14ac:dyDescent="0.2">
      <c r="F39" s="19"/>
    </row>
    <row r="40" spans="2:10" x14ac:dyDescent="0.2">
      <c r="F40" s="19"/>
    </row>
    <row r="41" spans="2:10" x14ac:dyDescent="0.2">
      <c r="F41" s="19"/>
    </row>
  </sheetData>
  <mergeCells count="5">
    <mergeCell ref="B36:C36"/>
    <mergeCell ref="B37:E37"/>
    <mergeCell ref="B1:F1"/>
    <mergeCell ref="B15:C15"/>
    <mergeCell ref="B26:C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9"/>
  <sheetViews>
    <sheetView topLeftCell="E10" zoomScaleNormal="100" workbookViewId="0">
      <selection activeCell="A18" sqref="A18:J18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">
      <c r="H19" s="35">
        <f>SUM(H2:H18)</f>
        <v>7397291.6940000001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6"/>
  <sheetViews>
    <sheetView zoomScaleNormal="100" workbookViewId="0"/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">
      <c r="H16" s="27">
        <f>SUM(H2:H15)</f>
        <v>11899697.783600001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">
      <c r="H32" s="35">
        <f>SUM(H2:H31)</f>
        <v>16645496.800799999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">
      <c r="H29" s="35">
        <f>SUM(H2:H28)</f>
        <v>12086081.993999999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collapsed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">
      <c r="H31" s="35">
        <f>SUM(H3:H30)</f>
        <v>13757415.535599999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26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topLeftCell="A7" workbookViewId="0">
      <selection activeCell="G27" sqref="G27"/>
    </sheetView>
  </sheetViews>
  <sheetFormatPr defaultRowHeight="14.25" x14ac:dyDescent="0.2"/>
  <cols>
    <col min="1" max="1" width="13.625" customWidth="1"/>
    <col min="2" max="2" width="10.625" customWidth="1"/>
    <col min="3" max="3" width="10.875" customWidth="1"/>
    <col min="4" max="4" width="40.625" customWidth="1"/>
    <col min="5" max="5" width="13.375" customWidth="1"/>
    <col min="6" max="6" width="10" customWidth="1"/>
    <col min="7" max="8" width="12.375" customWidth="1"/>
    <col min="9" max="9" width="59" customWidth="1"/>
    <col min="10" max="10" width="12.875" customWidth="1"/>
  </cols>
  <sheetData>
    <row r="1" spans="1:10" ht="2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">
      <c r="H27" s="35">
        <f>SUM(H2:H26)</f>
        <v>10035737.5832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">
      <c r="H20" s="27">
        <f>SUM(H2:H19)</f>
        <v>3884861.9936000002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25" defaultRowHeight="14.25" outlineLevelRow="1" x14ac:dyDescent="0.2"/>
  <cols>
    <col min="1" max="1" width="1.375" style="18" customWidth="1"/>
    <col min="2" max="2" width="14.25" style="38" customWidth="1"/>
    <col min="3" max="4" width="11.375" style="18" customWidth="1"/>
    <col min="5" max="5" width="57.125" style="18" customWidth="1"/>
    <col min="6" max="6" width="17.125" style="25" customWidth="1"/>
    <col min="7" max="7" width="11.375" style="18" customWidth="1"/>
    <col min="8" max="9" width="15.75" style="25" customWidth="1"/>
    <col min="10" max="10" width="50" style="18" customWidth="1"/>
    <col min="11" max="11" width="21.375" style="18" customWidth="1"/>
    <col min="12" max="16384" width="9.125" style="18"/>
  </cols>
  <sheetData>
    <row r="1" spans="1:11" ht="18.75" x14ac:dyDescent="0.3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x14ac:dyDescent="0.2">
      <c r="A2" s="68" t="s">
        <v>55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ht="24.75" customHeight="1" x14ac:dyDescent="0.2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25" defaultRowHeight="14.25" outlineLevelRow="1" x14ac:dyDescent="0.2"/>
  <cols>
    <col min="1" max="1" width="1.625" style="18" customWidth="1"/>
    <col min="2" max="2" width="14.25" style="38" customWidth="1"/>
    <col min="3" max="4" width="11.375" style="18" customWidth="1"/>
    <col min="5" max="5" width="57.125" style="18" customWidth="1"/>
    <col min="6" max="6" width="17.125" style="25" customWidth="1"/>
    <col min="7" max="7" width="11.375" style="18" customWidth="1"/>
    <col min="8" max="9" width="15.75" style="25" customWidth="1"/>
    <col min="10" max="10" width="50" style="18" customWidth="1"/>
    <col min="11" max="11" width="21.375" style="18" customWidth="1"/>
    <col min="12" max="16384" width="9.125" style="18"/>
  </cols>
  <sheetData>
    <row r="1" spans="1:11" ht="18.75" x14ac:dyDescent="0.3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2">
      <c r="A2" s="68" t="s">
        <v>50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24.75" customHeight="1" x14ac:dyDescent="0.2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">
      <c r="E16" s="39" t="s">
        <v>49</v>
      </c>
      <c r="I16" s="27">
        <f>-SUM(I4:I15)*0.07</f>
        <v>-332663.59000000003</v>
      </c>
    </row>
    <row r="17" spans="5:9" x14ac:dyDescent="0.2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20CE-2601-41EE-A10D-F19937E719BB}">
  <sheetPr>
    <outlinePr summaryBelow="0"/>
  </sheetPr>
  <dimension ref="A1:J38"/>
  <sheetViews>
    <sheetView zoomScaleNormal="100" workbookViewId="0">
      <selection activeCell="H2" activeCellId="6" sqref="H20 H16 H13:H14 H10 H8 H6 H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46" t="s">
        <v>124</v>
      </c>
      <c r="I1" s="45" t="s">
        <v>22</v>
      </c>
      <c r="J1" s="45" t="s">
        <v>23</v>
      </c>
    </row>
    <row r="2" spans="1:10" outlineLevel="1" x14ac:dyDescent="0.2">
      <c r="A2" s="34">
        <v>45932</v>
      </c>
      <c r="B2" s="33"/>
      <c r="C2" s="33"/>
      <c r="D2" s="33" t="s">
        <v>494</v>
      </c>
      <c r="E2" s="35">
        <v>-339066</v>
      </c>
      <c r="F2" s="36" t="s">
        <v>27</v>
      </c>
      <c r="G2" s="35">
        <v>-27125</v>
      </c>
      <c r="H2" s="35">
        <f>+E2+G2</f>
        <v>-366191</v>
      </c>
      <c r="I2" s="33" t="s">
        <v>16</v>
      </c>
      <c r="J2" s="33" t="s">
        <v>20</v>
      </c>
    </row>
    <row r="3" spans="1:10" outlineLevel="1" x14ac:dyDescent="0.2">
      <c r="A3" s="34">
        <v>45933</v>
      </c>
      <c r="B3" s="33" t="s">
        <v>495</v>
      </c>
      <c r="C3" s="33" t="s">
        <v>243</v>
      </c>
      <c r="D3" s="33" t="s">
        <v>496</v>
      </c>
      <c r="E3" s="35">
        <v>220293</v>
      </c>
      <c r="F3" s="36" t="s">
        <v>27</v>
      </c>
      <c r="G3" s="35">
        <v>17623</v>
      </c>
      <c r="H3" s="35">
        <f t="shared" ref="H3:H25" si="0">+E3+G3</f>
        <v>237916</v>
      </c>
      <c r="I3" s="33" t="s">
        <v>16</v>
      </c>
      <c r="J3" s="33" t="s">
        <v>20</v>
      </c>
    </row>
    <row r="4" spans="1:10" outlineLevel="1" x14ac:dyDescent="0.2">
      <c r="A4" s="34">
        <v>45936</v>
      </c>
      <c r="B4" s="33" t="s">
        <v>497</v>
      </c>
      <c r="C4" s="33" t="s">
        <v>243</v>
      </c>
      <c r="D4" s="33" t="s">
        <v>498</v>
      </c>
      <c r="E4" s="35">
        <v>937687</v>
      </c>
      <c r="F4" s="36" t="s">
        <v>27</v>
      </c>
      <c r="G4" s="35">
        <v>75015</v>
      </c>
      <c r="H4" s="35">
        <f t="shared" si="0"/>
        <v>1012702</v>
      </c>
      <c r="I4" s="33" t="s">
        <v>16</v>
      </c>
      <c r="J4" s="33" t="s">
        <v>20</v>
      </c>
    </row>
    <row r="5" spans="1:10" outlineLevel="1" x14ac:dyDescent="0.2">
      <c r="A5" s="34">
        <v>45936</v>
      </c>
      <c r="B5" s="33" t="s">
        <v>499</v>
      </c>
      <c r="C5" s="33" t="s">
        <v>243</v>
      </c>
      <c r="D5" s="33" t="s">
        <v>500</v>
      </c>
      <c r="E5" s="35">
        <v>138000</v>
      </c>
      <c r="F5" s="36" t="s">
        <v>27</v>
      </c>
      <c r="G5" s="35">
        <v>11040</v>
      </c>
      <c r="H5" s="35">
        <f t="shared" si="0"/>
        <v>149040</v>
      </c>
      <c r="I5" s="33" t="s">
        <v>16</v>
      </c>
      <c r="J5" s="33" t="s">
        <v>20</v>
      </c>
    </row>
    <row r="6" spans="1:10" outlineLevel="1" x14ac:dyDescent="0.2">
      <c r="A6" s="34">
        <v>45936</v>
      </c>
      <c r="B6" s="33"/>
      <c r="C6" s="33"/>
      <c r="D6" s="33" t="s">
        <v>501</v>
      </c>
      <c r="E6" s="35">
        <v>-100800</v>
      </c>
      <c r="F6" s="36" t="s">
        <v>27</v>
      </c>
      <c r="G6" s="35">
        <v>-8064</v>
      </c>
      <c r="H6" s="35">
        <f t="shared" si="0"/>
        <v>-108864</v>
      </c>
      <c r="I6" s="33" t="s">
        <v>16</v>
      </c>
      <c r="J6" s="33" t="s">
        <v>20</v>
      </c>
    </row>
    <row r="7" spans="1:10" outlineLevel="1" x14ac:dyDescent="0.2">
      <c r="A7" s="34">
        <v>45938</v>
      </c>
      <c r="B7" s="33" t="s">
        <v>502</v>
      </c>
      <c r="C7" s="33" t="s">
        <v>243</v>
      </c>
      <c r="D7" s="33" t="s">
        <v>503</v>
      </c>
      <c r="E7" s="35">
        <v>676317</v>
      </c>
      <c r="F7" s="36" t="s">
        <v>27</v>
      </c>
      <c r="G7" s="35">
        <v>54105</v>
      </c>
      <c r="H7" s="35">
        <f t="shared" si="0"/>
        <v>730422</v>
      </c>
      <c r="I7" s="33" t="s">
        <v>16</v>
      </c>
      <c r="J7" s="33" t="s">
        <v>20</v>
      </c>
    </row>
    <row r="8" spans="1:10" outlineLevel="1" x14ac:dyDescent="0.2">
      <c r="A8" s="34">
        <v>45938</v>
      </c>
      <c r="B8" s="33"/>
      <c r="C8" s="33"/>
      <c r="D8" s="33" t="s">
        <v>504</v>
      </c>
      <c r="E8" s="35">
        <v>-157058</v>
      </c>
      <c r="F8" s="36" t="s">
        <v>27</v>
      </c>
      <c r="G8" s="35">
        <v>-12565</v>
      </c>
      <c r="H8" s="35">
        <f t="shared" si="0"/>
        <v>-169623</v>
      </c>
      <c r="I8" s="33" t="s">
        <v>16</v>
      </c>
      <c r="J8" s="33" t="s">
        <v>20</v>
      </c>
    </row>
    <row r="9" spans="1:10" outlineLevel="1" x14ac:dyDescent="0.2">
      <c r="A9" s="34">
        <v>45939</v>
      </c>
      <c r="B9" s="33" t="s">
        <v>505</v>
      </c>
      <c r="C9" s="33" t="s">
        <v>243</v>
      </c>
      <c r="D9" s="33" t="s">
        <v>506</v>
      </c>
      <c r="E9" s="35">
        <v>518472</v>
      </c>
      <c r="F9" s="36" t="s">
        <v>27</v>
      </c>
      <c r="G9" s="35">
        <v>41478</v>
      </c>
      <c r="H9" s="35">
        <f t="shared" si="0"/>
        <v>559950</v>
      </c>
      <c r="I9" s="33" t="s">
        <v>16</v>
      </c>
      <c r="J9" s="33" t="s">
        <v>20</v>
      </c>
    </row>
    <row r="10" spans="1:10" outlineLevel="1" x14ac:dyDescent="0.2">
      <c r="A10" s="34">
        <v>45939</v>
      </c>
      <c r="B10" s="33"/>
      <c r="C10" s="33"/>
      <c r="D10" s="33" t="s">
        <v>507</v>
      </c>
      <c r="E10" s="35">
        <v>-407424</v>
      </c>
      <c r="F10" s="36" t="s">
        <v>27</v>
      </c>
      <c r="G10" s="35">
        <v>-32594</v>
      </c>
      <c r="H10" s="35">
        <f t="shared" si="0"/>
        <v>-440018</v>
      </c>
      <c r="I10" s="33" t="s">
        <v>16</v>
      </c>
      <c r="J10" s="33" t="s">
        <v>20</v>
      </c>
    </row>
    <row r="11" spans="1:10" outlineLevel="1" x14ac:dyDescent="0.2">
      <c r="A11" s="34">
        <v>45940</v>
      </c>
      <c r="B11" s="33" t="s">
        <v>508</v>
      </c>
      <c r="C11" s="33" t="s">
        <v>243</v>
      </c>
      <c r="D11" s="33" t="s">
        <v>509</v>
      </c>
      <c r="E11" s="35">
        <v>530120</v>
      </c>
      <c r="F11" s="36" t="s">
        <v>27</v>
      </c>
      <c r="G11" s="35">
        <v>42410</v>
      </c>
      <c r="H11" s="35">
        <f t="shared" si="0"/>
        <v>572530</v>
      </c>
      <c r="I11" s="33" t="s">
        <v>16</v>
      </c>
      <c r="J11" s="33" t="s">
        <v>20</v>
      </c>
    </row>
    <row r="12" spans="1:10" outlineLevel="1" x14ac:dyDescent="0.2">
      <c r="A12" s="34">
        <v>45941</v>
      </c>
      <c r="B12" s="33" t="s">
        <v>510</v>
      </c>
      <c r="C12" s="33" t="s">
        <v>243</v>
      </c>
      <c r="D12" s="33" t="s">
        <v>511</v>
      </c>
      <c r="E12" s="35">
        <v>342684</v>
      </c>
      <c r="F12" s="36" t="s">
        <v>27</v>
      </c>
      <c r="G12" s="35">
        <v>27415</v>
      </c>
      <c r="H12" s="35">
        <f t="shared" si="0"/>
        <v>370099</v>
      </c>
      <c r="I12" s="33" t="s">
        <v>16</v>
      </c>
      <c r="J12" s="33" t="s">
        <v>20</v>
      </c>
    </row>
    <row r="13" spans="1:10" outlineLevel="1" x14ac:dyDescent="0.2">
      <c r="A13" s="34">
        <v>45947</v>
      </c>
      <c r="B13" s="33"/>
      <c r="C13" s="33"/>
      <c r="D13" s="33" t="s">
        <v>512</v>
      </c>
      <c r="E13" s="35">
        <v>-612749</v>
      </c>
      <c r="F13" s="36" t="s">
        <v>27</v>
      </c>
      <c r="G13" s="35">
        <v>-49020</v>
      </c>
      <c r="H13" s="35">
        <f t="shared" si="0"/>
        <v>-661769</v>
      </c>
      <c r="I13" s="33" t="s">
        <v>16</v>
      </c>
      <c r="J13" s="33" t="s">
        <v>20</v>
      </c>
    </row>
    <row r="14" spans="1:10" outlineLevel="1" x14ac:dyDescent="0.2">
      <c r="A14" s="34">
        <v>45950</v>
      </c>
      <c r="B14" s="33"/>
      <c r="C14" s="33"/>
      <c r="D14" s="33" t="s">
        <v>513</v>
      </c>
      <c r="E14" s="35">
        <v>-563716</v>
      </c>
      <c r="F14" s="36" t="s">
        <v>27</v>
      </c>
      <c r="G14" s="35">
        <v>-45097</v>
      </c>
      <c r="H14" s="35">
        <f t="shared" si="0"/>
        <v>-608813</v>
      </c>
      <c r="I14" s="33" t="s">
        <v>16</v>
      </c>
      <c r="J14" s="33" t="s">
        <v>20</v>
      </c>
    </row>
    <row r="15" spans="1:10" outlineLevel="1" x14ac:dyDescent="0.2">
      <c r="A15" s="34">
        <v>45950</v>
      </c>
      <c r="B15" s="33" t="s">
        <v>514</v>
      </c>
      <c r="C15" s="33" t="s">
        <v>243</v>
      </c>
      <c r="D15" s="33" t="s">
        <v>515</v>
      </c>
      <c r="E15" s="35">
        <v>505460</v>
      </c>
      <c r="F15" s="36" t="s">
        <v>27</v>
      </c>
      <c r="G15" s="35">
        <v>40437</v>
      </c>
      <c r="H15" s="35">
        <f t="shared" si="0"/>
        <v>545897</v>
      </c>
      <c r="I15" s="33" t="s">
        <v>16</v>
      </c>
      <c r="J15" s="33" t="s">
        <v>20</v>
      </c>
    </row>
    <row r="16" spans="1:10" outlineLevel="1" x14ac:dyDescent="0.2">
      <c r="A16" s="34">
        <v>45953</v>
      </c>
      <c r="B16" s="33"/>
      <c r="C16" s="33"/>
      <c r="D16" s="33" t="s">
        <v>516</v>
      </c>
      <c r="E16" s="35">
        <v>-580012</v>
      </c>
      <c r="F16" s="36" t="s">
        <v>27</v>
      </c>
      <c r="G16" s="35">
        <v>-46401</v>
      </c>
      <c r="H16" s="35">
        <f t="shared" si="0"/>
        <v>-626413</v>
      </c>
      <c r="I16" s="33" t="s">
        <v>16</v>
      </c>
      <c r="J16" s="33" t="s">
        <v>20</v>
      </c>
    </row>
    <row r="17" spans="1:10" outlineLevel="1" x14ac:dyDescent="0.2">
      <c r="A17" s="34">
        <v>45954</v>
      </c>
      <c r="B17" s="33" t="s">
        <v>517</v>
      </c>
      <c r="C17" s="33" t="s">
        <v>243</v>
      </c>
      <c r="D17" s="33" t="s">
        <v>518</v>
      </c>
      <c r="E17" s="35">
        <v>651750</v>
      </c>
      <c r="F17" s="36" t="s">
        <v>27</v>
      </c>
      <c r="G17" s="35">
        <v>52140</v>
      </c>
      <c r="H17" s="35">
        <f t="shared" si="0"/>
        <v>703890</v>
      </c>
      <c r="I17" s="33" t="s">
        <v>16</v>
      </c>
      <c r="J17" s="33" t="s">
        <v>20</v>
      </c>
    </row>
    <row r="18" spans="1:10" outlineLevel="1" x14ac:dyDescent="0.2">
      <c r="A18" s="34">
        <v>45954</v>
      </c>
      <c r="B18" s="33" t="s">
        <v>519</v>
      </c>
      <c r="C18" s="33" t="s">
        <v>243</v>
      </c>
      <c r="D18" s="33" t="s">
        <v>520</v>
      </c>
      <c r="E18" s="35">
        <v>604078</v>
      </c>
      <c r="F18" s="36" t="s">
        <v>27</v>
      </c>
      <c r="G18" s="35">
        <v>48326</v>
      </c>
      <c r="H18" s="35">
        <f t="shared" si="0"/>
        <v>652404</v>
      </c>
      <c r="I18" s="33" t="s">
        <v>16</v>
      </c>
      <c r="J18" s="33" t="s">
        <v>20</v>
      </c>
    </row>
    <row r="19" spans="1:10" outlineLevel="1" x14ac:dyDescent="0.2">
      <c r="A19" s="34">
        <v>45954</v>
      </c>
      <c r="B19" s="33" t="s">
        <v>521</v>
      </c>
      <c r="C19" s="33" t="s">
        <v>243</v>
      </c>
      <c r="D19" s="33" t="s">
        <v>522</v>
      </c>
      <c r="E19" s="35">
        <v>592866</v>
      </c>
      <c r="F19" s="36" t="s">
        <v>27</v>
      </c>
      <c r="G19" s="35">
        <v>47429</v>
      </c>
      <c r="H19" s="35">
        <f t="shared" si="0"/>
        <v>640295</v>
      </c>
      <c r="I19" s="33" t="s">
        <v>16</v>
      </c>
      <c r="J19" s="33" t="s">
        <v>20</v>
      </c>
    </row>
    <row r="20" spans="1:10" outlineLevel="1" x14ac:dyDescent="0.2">
      <c r="A20" s="34">
        <v>45958</v>
      </c>
      <c r="B20" s="33"/>
      <c r="C20" s="33"/>
      <c r="D20" s="33" t="s">
        <v>533</v>
      </c>
      <c r="E20" s="35">
        <v>-628282</v>
      </c>
      <c r="F20" s="36" t="s">
        <v>27</v>
      </c>
      <c r="G20" s="35">
        <v>-50262</v>
      </c>
      <c r="H20" s="35">
        <f t="shared" si="0"/>
        <v>-678544</v>
      </c>
      <c r="I20" s="33" t="s">
        <v>16</v>
      </c>
      <c r="J20" s="33" t="s">
        <v>20</v>
      </c>
    </row>
    <row r="21" spans="1:10" outlineLevel="1" x14ac:dyDescent="0.2">
      <c r="A21" s="34">
        <v>45959</v>
      </c>
      <c r="B21" s="33" t="s">
        <v>523</v>
      </c>
      <c r="C21" s="33" t="s">
        <v>243</v>
      </c>
      <c r="D21" s="33" t="s">
        <v>524</v>
      </c>
      <c r="E21" s="35">
        <v>761074</v>
      </c>
      <c r="F21" s="36" t="s">
        <v>27</v>
      </c>
      <c r="G21" s="35">
        <v>60886</v>
      </c>
      <c r="H21" s="35">
        <f t="shared" si="0"/>
        <v>821960</v>
      </c>
      <c r="I21" s="33" t="s">
        <v>16</v>
      </c>
      <c r="J21" s="33" t="s">
        <v>20</v>
      </c>
    </row>
    <row r="22" spans="1:10" outlineLevel="1" x14ac:dyDescent="0.2">
      <c r="A22" s="34">
        <v>45959</v>
      </c>
      <c r="B22" s="33" t="s">
        <v>525</v>
      </c>
      <c r="C22" s="33" t="s">
        <v>243</v>
      </c>
      <c r="D22" s="33" t="s">
        <v>526</v>
      </c>
      <c r="E22" s="35">
        <v>656435</v>
      </c>
      <c r="F22" s="36" t="s">
        <v>27</v>
      </c>
      <c r="G22" s="35">
        <v>52515</v>
      </c>
      <c r="H22" s="35">
        <f t="shared" si="0"/>
        <v>708950</v>
      </c>
      <c r="I22" s="33" t="s">
        <v>16</v>
      </c>
      <c r="J22" s="33" t="s">
        <v>20</v>
      </c>
    </row>
    <row r="23" spans="1:10" outlineLevel="1" x14ac:dyDescent="0.2">
      <c r="A23" s="34">
        <v>45960</v>
      </c>
      <c r="B23" s="33" t="s">
        <v>527</v>
      </c>
      <c r="C23" s="33" t="s">
        <v>243</v>
      </c>
      <c r="D23" s="33" t="s">
        <v>528</v>
      </c>
      <c r="E23" s="35">
        <v>788861</v>
      </c>
      <c r="F23" s="36" t="s">
        <v>27</v>
      </c>
      <c r="G23" s="35">
        <v>63109</v>
      </c>
      <c r="H23" s="35">
        <f t="shared" si="0"/>
        <v>851970</v>
      </c>
      <c r="I23" s="33" t="s">
        <v>16</v>
      </c>
      <c r="J23" s="33" t="s">
        <v>20</v>
      </c>
    </row>
    <row r="24" spans="1:10" outlineLevel="1" x14ac:dyDescent="0.2">
      <c r="A24" s="34">
        <v>45961</v>
      </c>
      <c r="B24" s="33" t="s">
        <v>529</v>
      </c>
      <c r="C24" s="33" t="s">
        <v>243</v>
      </c>
      <c r="D24" s="33" t="s">
        <v>530</v>
      </c>
      <c r="E24" s="35">
        <v>968691</v>
      </c>
      <c r="F24" s="36" t="s">
        <v>27</v>
      </c>
      <c r="G24" s="35">
        <v>77495</v>
      </c>
      <c r="H24" s="35">
        <f t="shared" si="0"/>
        <v>1046186</v>
      </c>
      <c r="I24" s="33" t="s">
        <v>16</v>
      </c>
      <c r="J24" s="33" t="s">
        <v>20</v>
      </c>
    </row>
    <row r="25" spans="1:10" outlineLevel="1" x14ac:dyDescent="0.2">
      <c r="A25" s="34"/>
      <c r="B25" s="33"/>
      <c r="C25" s="33"/>
      <c r="D25" s="33" t="s">
        <v>531</v>
      </c>
      <c r="E25" s="35">
        <f>-SUM(E2:E24)*0.07</f>
        <v>-385257.67000000004</v>
      </c>
      <c r="F25" s="36" t="s">
        <v>27</v>
      </c>
      <c r="G25" s="35">
        <f>+E25*F25</f>
        <v>-30820.613600000004</v>
      </c>
      <c r="H25" s="35">
        <f t="shared" si="0"/>
        <v>-416078.28360000002</v>
      </c>
      <c r="I25" s="33" t="s">
        <v>16</v>
      </c>
      <c r="J25" s="33" t="s">
        <v>20</v>
      </c>
    </row>
    <row r="26" spans="1:10" outlineLevel="1" x14ac:dyDescent="0.2">
      <c r="A26" s="34"/>
      <c r="B26" s="33"/>
      <c r="C26" s="33"/>
      <c r="D26" s="55"/>
      <c r="E26" s="56"/>
      <c r="F26" s="36"/>
      <c r="G26" s="56"/>
      <c r="H26" s="35"/>
      <c r="I26" s="33"/>
      <c r="J26" s="33"/>
    </row>
    <row r="27" spans="1:10" outlineLevel="1" x14ac:dyDescent="0.2">
      <c r="A27" s="54"/>
      <c r="B27" s="33"/>
      <c r="C27" s="33"/>
      <c r="D27" s="55"/>
      <c r="E27" s="56"/>
      <c r="F27" s="36"/>
      <c r="G27" s="56"/>
      <c r="H27" s="35"/>
      <c r="I27" s="55"/>
      <c r="J27" s="55"/>
    </row>
    <row r="28" spans="1:10" outlineLevel="1" x14ac:dyDescent="0.2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55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">
      <c r="A31" s="54"/>
      <c r="B31" s="33"/>
      <c r="C31" s="33"/>
      <c r="D31" s="55"/>
      <c r="E31" s="56"/>
      <c r="F31" s="36"/>
      <c r="G31" s="56"/>
      <c r="H31" s="35"/>
      <c r="I31" s="55"/>
      <c r="J31" s="55"/>
    </row>
    <row r="32" spans="1:10" outlineLevel="1" x14ac:dyDescent="0.2">
      <c r="A32" s="34"/>
      <c r="B32" s="33"/>
      <c r="C32" s="33"/>
      <c r="D32" s="55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outlineLevel="1" x14ac:dyDescent="0.2">
      <c r="A36" s="34"/>
      <c r="B36" s="33"/>
      <c r="C36" s="33"/>
      <c r="D36" s="33"/>
      <c r="E36" s="35"/>
      <c r="F36" s="36"/>
      <c r="G36" s="35"/>
      <c r="H36" s="35"/>
      <c r="I36" s="33"/>
      <c r="J36" s="33"/>
    </row>
    <row r="37" spans="1:10" x14ac:dyDescent="0.2">
      <c r="A37" s="34"/>
      <c r="B37" s="33"/>
      <c r="C37" s="33"/>
      <c r="D37" s="33"/>
      <c r="E37" s="35"/>
      <c r="F37" s="36"/>
      <c r="G37" s="35"/>
      <c r="H37" s="27"/>
      <c r="I37" s="24"/>
      <c r="J37" s="24"/>
    </row>
    <row r="38" spans="1:10" x14ac:dyDescent="0.2">
      <c r="H38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7"/>
  <sheetViews>
    <sheetView topLeftCell="E1" zoomScaleNormal="100" workbookViewId="0">
      <selection activeCell="D15" sqref="D15:J15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45908</v>
      </c>
      <c r="B2" s="33" t="s">
        <v>463</v>
      </c>
      <c r="C2" s="33" t="s">
        <v>243</v>
      </c>
      <c r="D2" s="33" t="s">
        <v>464</v>
      </c>
      <c r="E2" s="35">
        <v>969303</v>
      </c>
      <c r="F2" s="36" t="s">
        <v>27</v>
      </c>
      <c r="G2" s="35">
        <v>77544</v>
      </c>
      <c r="H2" s="35">
        <f>+E2+G2</f>
        <v>1046847</v>
      </c>
      <c r="I2" s="55" t="s">
        <v>16</v>
      </c>
      <c r="J2" s="55" t="s">
        <v>20</v>
      </c>
    </row>
    <row r="3" spans="1:10" outlineLevel="1" x14ac:dyDescent="0.2">
      <c r="A3" s="34">
        <v>45910</v>
      </c>
      <c r="B3" s="33" t="s">
        <v>465</v>
      </c>
      <c r="C3" s="33" t="s">
        <v>243</v>
      </c>
      <c r="D3" s="33" t="s">
        <v>466</v>
      </c>
      <c r="E3" s="35">
        <v>544028</v>
      </c>
      <c r="F3" s="36" t="s">
        <v>27</v>
      </c>
      <c r="G3" s="35">
        <v>43522</v>
      </c>
      <c r="H3" s="35">
        <f>+E3+G3</f>
        <v>587550</v>
      </c>
      <c r="I3" s="55" t="s">
        <v>16</v>
      </c>
      <c r="J3" s="55" t="s">
        <v>20</v>
      </c>
    </row>
    <row r="4" spans="1:10" outlineLevel="1" x14ac:dyDescent="0.2">
      <c r="A4" s="34">
        <v>45911</v>
      </c>
      <c r="B4" s="33" t="s">
        <v>467</v>
      </c>
      <c r="C4" s="33" t="s">
        <v>243</v>
      </c>
      <c r="D4" s="33" t="s">
        <v>468</v>
      </c>
      <c r="E4" s="35">
        <v>588168</v>
      </c>
      <c r="F4" s="36" t="s">
        <v>27</v>
      </c>
      <c r="G4" s="35">
        <v>47053</v>
      </c>
      <c r="H4" s="35">
        <f t="shared" ref="H4:H15" si="0">+E4+G4</f>
        <v>635221</v>
      </c>
      <c r="I4" s="33" t="s">
        <v>16</v>
      </c>
      <c r="J4" s="33" t="s">
        <v>20</v>
      </c>
    </row>
    <row r="5" spans="1:10" outlineLevel="1" x14ac:dyDescent="0.2">
      <c r="A5" s="34">
        <v>45912</v>
      </c>
      <c r="B5" s="33" t="s">
        <v>469</v>
      </c>
      <c r="C5" s="33" t="s">
        <v>243</v>
      </c>
      <c r="D5" s="33" t="s">
        <v>470</v>
      </c>
      <c r="E5" s="35">
        <v>916515</v>
      </c>
      <c r="F5" s="36" t="s">
        <v>27</v>
      </c>
      <c r="G5" s="35">
        <v>73321</v>
      </c>
      <c r="H5" s="35">
        <f t="shared" si="0"/>
        <v>989836</v>
      </c>
      <c r="I5" s="33" t="s">
        <v>16</v>
      </c>
      <c r="J5" s="33" t="s">
        <v>20</v>
      </c>
    </row>
    <row r="6" spans="1:10" outlineLevel="1" x14ac:dyDescent="0.2">
      <c r="A6" s="34">
        <v>45916</v>
      </c>
      <c r="B6" s="33" t="s">
        <v>202</v>
      </c>
      <c r="C6" s="33" t="s">
        <v>243</v>
      </c>
      <c r="D6" s="33" t="s">
        <v>471</v>
      </c>
      <c r="E6" s="35">
        <v>841201</v>
      </c>
      <c r="F6" s="36" t="s">
        <v>27</v>
      </c>
      <c r="G6" s="35">
        <v>67296</v>
      </c>
      <c r="H6" s="35">
        <f t="shared" si="0"/>
        <v>908497</v>
      </c>
      <c r="I6" s="33" t="s">
        <v>16</v>
      </c>
      <c r="J6" s="33" t="s">
        <v>20</v>
      </c>
    </row>
    <row r="7" spans="1:10" outlineLevel="1" x14ac:dyDescent="0.2">
      <c r="A7" s="34">
        <v>45916</v>
      </c>
      <c r="B7" s="33"/>
      <c r="C7" s="33"/>
      <c r="D7" s="33" t="s">
        <v>483</v>
      </c>
      <c r="E7" s="35">
        <v>-602370</v>
      </c>
      <c r="F7" s="36" t="s">
        <v>27</v>
      </c>
      <c r="G7" s="35">
        <f>+E7*F7</f>
        <v>-48189.599999999999</v>
      </c>
      <c r="H7" s="35">
        <f t="shared" si="0"/>
        <v>-650559.6</v>
      </c>
      <c r="I7" s="33" t="s">
        <v>16</v>
      </c>
      <c r="J7" s="33" t="s">
        <v>20</v>
      </c>
    </row>
    <row r="8" spans="1:10" outlineLevel="1" x14ac:dyDescent="0.2">
      <c r="A8" s="34">
        <v>45918</v>
      </c>
      <c r="B8" s="33" t="s">
        <v>472</v>
      </c>
      <c r="C8" s="33" t="s">
        <v>243</v>
      </c>
      <c r="D8" s="33" t="s">
        <v>473</v>
      </c>
      <c r="E8" s="35">
        <v>1331230</v>
      </c>
      <c r="F8" s="36" t="s">
        <v>27</v>
      </c>
      <c r="G8" s="35">
        <v>106498</v>
      </c>
      <c r="H8" s="35">
        <f t="shared" si="0"/>
        <v>1437728</v>
      </c>
      <c r="I8" s="55" t="s">
        <v>16</v>
      </c>
      <c r="J8" s="55" t="s">
        <v>20</v>
      </c>
    </row>
    <row r="9" spans="1:10" outlineLevel="1" x14ac:dyDescent="0.2">
      <c r="A9" s="34">
        <v>45918</v>
      </c>
      <c r="B9" s="33" t="s">
        <v>474</v>
      </c>
      <c r="C9" s="33" t="s">
        <v>243</v>
      </c>
      <c r="D9" s="33" t="s">
        <v>475</v>
      </c>
      <c r="E9" s="35">
        <v>457852</v>
      </c>
      <c r="F9" s="36" t="s">
        <v>27</v>
      </c>
      <c r="G9" s="35">
        <v>36628</v>
      </c>
      <c r="H9" s="35">
        <f t="shared" si="0"/>
        <v>494480</v>
      </c>
      <c r="I9" s="55" t="s">
        <v>16</v>
      </c>
      <c r="J9" s="55" t="s">
        <v>20</v>
      </c>
    </row>
    <row r="10" spans="1:10" outlineLevel="1" x14ac:dyDescent="0.2">
      <c r="A10" s="34">
        <v>45919</v>
      </c>
      <c r="B10" s="33" t="s">
        <v>476</v>
      </c>
      <c r="C10" s="33" t="s">
        <v>243</v>
      </c>
      <c r="D10" s="33" t="s">
        <v>471</v>
      </c>
      <c r="E10" s="35">
        <v>679439</v>
      </c>
      <c r="F10" s="36" t="s">
        <v>27</v>
      </c>
      <c r="G10" s="35">
        <v>54355</v>
      </c>
      <c r="H10" s="35">
        <f t="shared" si="0"/>
        <v>733794</v>
      </c>
      <c r="I10" s="33" t="s">
        <v>16</v>
      </c>
      <c r="J10" s="33" t="s">
        <v>20</v>
      </c>
    </row>
    <row r="11" spans="1:10" outlineLevel="1" x14ac:dyDescent="0.2">
      <c r="A11" s="34">
        <v>45919</v>
      </c>
      <c r="B11" s="33"/>
      <c r="C11" s="33"/>
      <c r="D11" s="33" t="s">
        <v>493</v>
      </c>
      <c r="E11" s="35">
        <v>-258052</v>
      </c>
      <c r="F11" s="36" t="s">
        <v>27</v>
      </c>
      <c r="G11" s="35">
        <v>-20644</v>
      </c>
      <c r="H11" s="35">
        <f t="shared" ref="H11" si="1">+E11+G11</f>
        <v>-278696</v>
      </c>
      <c r="I11" s="33" t="s">
        <v>16</v>
      </c>
      <c r="J11" s="33" t="s">
        <v>20</v>
      </c>
    </row>
    <row r="12" spans="1:10" outlineLevel="1" x14ac:dyDescent="0.2">
      <c r="A12" s="34">
        <v>45926</v>
      </c>
      <c r="B12" s="33" t="s">
        <v>477</v>
      </c>
      <c r="C12" s="33" t="s">
        <v>243</v>
      </c>
      <c r="D12" s="33" t="s">
        <v>478</v>
      </c>
      <c r="E12" s="35">
        <v>1054485</v>
      </c>
      <c r="F12" s="36" t="s">
        <v>27</v>
      </c>
      <c r="G12" s="35">
        <v>84359</v>
      </c>
      <c r="H12" s="35">
        <f t="shared" si="0"/>
        <v>1138844</v>
      </c>
      <c r="I12" s="55" t="s">
        <v>16</v>
      </c>
      <c r="J12" s="55" t="s">
        <v>20</v>
      </c>
    </row>
    <row r="13" spans="1:10" outlineLevel="1" x14ac:dyDescent="0.2">
      <c r="A13" s="34">
        <v>45926</v>
      </c>
      <c r="B13" s="33" t="s">
        <v>479</v>
      </c>
      <c r="C13" s="33" t="s">
        <v>243</v>
      </c>
      <c r="D13" s="33" t="s">
        <v>480</v>
      </c>
      <c r="E13" s="35">
        <v>622165</v>
      </c>
      <c r="F13" s="36" t="s">
        <v>27</v>
      </c>
      <c r="G13" s="35">
        <v>49773</v>
      </c>
      <c r="H13" s="35">
        <f t="shared" si="0"/>
        <v>671938</v>
      </c>
      <c r="I13" s="55" t="s">
        <v>16</v>
      </c>
      <c r="J13" s="55" t="s">
        <v>20</v>
      </c>
    </row>
    <row r="14" spans="1:10" outlineLevel="1" x14ac:dyDescent="0.2">
      <c r="A14" s="34">
        <v>45927</v>
      </c>
      <c r="B14" s="33" t="s">
        <v>481</v>
      </c>
      <c r="C14" s="33" t="s">
        <v>243</v>
      </c>
      <c r="D14" s="33" t="s">
        <v>482</v>
      </c>
      <c r="E14" s="35">
        <v>666492</v>
      </c>
      <c r="F14" s="36" t="s">
        <v>27</v>
      </c>
      <c r="G14" s="35">
        <v>53319</v>
      </c>
      <c r="H14" s="35">
        <f t="shared" si="0"/>
        <v>719811</v>
      </c>
      <c r="I14" s="33" t="s">
        <v>16</v>
      </c>
      <c r="J14" s="33" t="s">
        <v>20</v>
      </c>
    </row>
    <row r="15" spans="1:10" outlineLevel="1" x14ac:dyDescent="0.2">
      <c r="A15" s="52"/>
      <c r="B15" s="40"/>
      <c r="C15" s="40"/>
      <c r="D15" s="33" t="s">
        <v>489</v>
      </c>
      <c r="E15" s="35">
        <f>-SUM(E2:E14)*0.07</f>
        <v>-546731.92000000004</v>
      </c>
      <c r="F15" s="36" t="s">
        <v>27</v>
      </c>
      <c r="G15" s="35">
        <f>+E15*F15</f>
        <v>-43738.553600000007</v>
      </c>
      <c r="H15" s="35">
        <f t="shared" si="0"/>
        <v>-590470.47360000003</v>
      </c>
      <c r="I15" s="33" t="s">
        <v>16</v>
      </c>
      <c r="J15" s="33" t="s">
        <v>20</v>
      </c>
    </row>
    <row r="16" spans="1:10" outlineLevel="1" x14ac:dyDescent="0.2">
      <c r="A16" s="34"/>
      <c r="B16" s="33"/>
      <c r="C16" s="33"/>
      <c r="D16" s="55"/>
      <c r="E16" s="35"/>
      <c r="F16" s="36"/>
      <c r="G16" s="35"/>
      <c r="H16" s="35">
        <f>SUM(H2:H15)</f>
        <v>7844819.9264000002</v>
      </c>
      <c r="I16" s="33"/>
      <c r="J16" s="33"/>
    </row>
    <row r="17" spans="1:10" outlineLevel="1" x14ac:dyDescent="0.2">
      <c r="A17" s="34"/>
      <c r="B17" s="33"/>
      <c r="C17" s="33"/>
      <c r="D17" s="33"/>
      <c r="E17" s="35"/>
      <c r="F17" s="36"/>
      <c r="G17" s="35"/>
      <c r="H17" s="35"/>
      <c r="I17" s="33"/>
      <c r="J17" s="33"/>
    </row>
    <row r="18" spans="1:10" outlineLevel="1" x14ac:dyDescent="0.2">
      <c r="A18" s="54"/>
      <c r="B18" s="33"/>
      <c r="C18" s="33"/>
      <c r="D18" s="55"/>
      <c r="E18" s="56"/>
      <c r="F18" s="36"/>
      <c r="G18" s="56"/>
      <c r="H18" s="35"/>
      <c r="I18" s="55"/>
      <c r="J18" s="55"/>
    </row>
    <row r="19" spans="1:10" hidden="1" outlineLevel="1" x14ac:dyDescent="0.2">
      <c r="A19" s="34"/>
      <c r="B19" s="33"/>
      <c r="C19" s="33"/>
      <c r="D19" s="55" t="s">
        <v>490</v>
      </c>
      <c r="E19" s="35"/>
      <c r="F19" s="36"/>
      <c r="G19" s="35"/>
      <c r="H19" s="35"/>
      <c r="I19" s="33"/>
      <c r="J19" s="33"/>
    </row>
    <row r="20" spans="1:10" hidden="1" outlineLevel="1" x14ac:dyDescent="0.2">
      <c r="A20" s="34"/>
      <c r="B20" s="33"/>
      <c r="C20" s="33"/>
      <c r="D20" s="33" t="s">
        <v>484</v>
      </c>
      <c r="E20" s="35">
        <v>1</v>
      </c>
      <c r="F20" s="36">
        <v>49500</v>
      </c>
      <c r="G20" s="35">
        <f>+E20*F20</f>
        <v>49500</v>
      </c>
      <c r="H20" s="35"/>
      <c r="I20" s="33"/>
      <c r="J20" s="33"/>
    </row>
    <row r="21" spans="1:10" hidden="1" outlineLevel="1" x14ac:dyDescent="0.2">
      <c r="A21" s="34"/>
      <c r="B21" s="33"/>
      <c r="C21" s="33"/>
      <c r="D21" s="33" t="s">
        <v>485</v>
      </c>
      <c r="E21" s="35">
        <v>2</v>
      </c>
      <c r="F21" s="36">
        <v>50183</v>
      </c>
      <c r="G21" s="35">
        <f t="shared" ref="G21:G24" si="2">+E21*F21</f>
        <v>100366</v>
      </c>
      <c r="H21" s="35"/>
      <c r="I21" s="33"/>
      <c r="J21" s="33"/>
    </row>
    <row r="22" spans="1:10" hidden="1" outlineLevel="1" x14ac:dyDescent="0.2">
      <c r="A22" s="34"/>
      <c r="B22" s="33"/>
      <c r="C22" s="33"/>
      <c r="D22" s="33" t="s">
        <v>486</v>
      </c>
      <c r="E22" s="35">
        <v>1</v>
      </c>
      <c r="F22" s="36">
        <v>119066</v>
      </c>
      <c r="G22" s="35">
        <f t="shared" si="2"/>
        <v>119066</v>
      </c>
      <c r="H22" s="35"/>
      <c r="I22" s="33"/>
      <c r="J22" s="33"/>
    </row>
    <row r="23" spans="1:10" hidden="1" outlineLevel="1" x14ac:dyDescent="0.2">
      <c r="A23" s="34"/>
      <c r="B23" s="33"/>
      <c r="C23" s="33"/>
      <c r="D23" s="33" t="s">
        <v>487</v>
      </c>
      <c r="E23" s="35">
        <v>4</v>
      </c>
      <c r="F23" s="36">
        <v>55595</v>
      </c>
      <c r="G23" s="35">
        <f t="shared" si="2"/>
        <v>222380</v>
      </c>
      <c r="H23" s="35"/>
      <c r="I23" s="33"/>
      <c r="J23" s="33"/>
    </row>
    <row r="24" spans="1:10" hidden="1" outlineLevel="1" x14ac:dyDescent="0.2">
      <c r="A24" s="34"/>
      <c r="B24" s="33"/>
      <c r="C24" s="33"/>
      <c r="D24" s="33" t="s">
        <v>488</v>
      </c>
      <c r="E24" s="35">
        <v>1</v>
      </c>
      <c r="F24" s="36">
        <v>111058</v>
      </c>
      <c r="G24" s="35">
        <f t="shared" si="2"/>
        <v>111058</v>
      </c>
      <c r="H24" s="35"/>
      <c r="I24" s="33"/>
      <c r="J24" s="33"/>
    </row>
    <row r="25" spans="1:10" hidden="1" outlineLevel="1" x14ac:dyDescent="0.2">
      <c r="A25" s="34"/>
      <c r="B25" s="33"/>
      <c r="C25" s="33"/>
      <c r="D25" s="33"/>
      <c r="E25" s="35"/>
      <c r="F25" s="36"/>
      <c r="G25" s="35">
        <f>SUM(G20:G24)</f>
        <v>602370</v>
      </c>
      <c r="H25" s="35"/>
      <c r="I25" s="33"/>
      <c r="J25" s="33"/>
    </row>
    <row r="26" spans="1:10" hidden="1" outlineLevel="1" x14ac:dyDescent="0.2">
      <c r="A26" s="54"/>
      <c r="B26" s="33"/>
      <c r="C26" s="33"/>
      <c r="D26" s="55"/>
      <c r="E26" s="56"/>
      <c r="F26" s="36"/>
      <c r="G26" s="56">
        <f>+G25*1.08</f>
        <v>650559.60000000009</v>
      </c>
      <c r="H26" s="35"/>
      <c r="I26" s="55"/>
      <c r="J26" s="55"/>
    </row>
    <row r="27" spans="1:10" outlineLevel="1" x14ac:dyDescent="0.2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54"/>
      <c r="B30" s="33"/>
      <c r="C30" s="33"/>
      <c r="D30" s="55"/>
      <c r="E30" s="56"/>
      <c r="F30" s="36"/>
      <c r="G30" s="56"/>
      <c r="H30" s="35"/>
      <c r="I30" s="55"/>
      <c r="J30" s="55"/>
    </row>
    <row r="31" spans="1:10" outlineLevel="1" x14ac:dyDescent="0.2">
      <c r="A31" s="34"/>
      <c r="B31" s="33"/>
      <c r="C31" s="33"/>
      <c r="D31" s="55"/>
      <c r="E31" s="35"/>
      <c r="F31" s="36"/>
      <c r="G31" s="35"/>
      <c r="H31" s="35"/>
      <c r="I31" s="33"/>
      <c r="J31" s="33"/>
    </row>
    <row r="32" spans="1:10" outlineLevel="1" x14ac:dyDescent="0.2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x14ac:dyDescent="0.2">
      <c r="A36" s="34"/>
      <c r="B36" s="33"/>
      <c r="C36" s="33"/>
      <c r="D36" s="33"/>
      <c r="E36" s="35"/>
      <c r="F36" s="36"/>
      <c r="G36" s="35"/>
      <c r="H36" s="27"/>
      <c r="I36" s="24"/>
      <c r="J36" s="24"/>
    </row>
    <row r="37" spans="1:10" x14ac:dyDescent="0.2">
      <c r="H37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45"/>
  <sheetViews>
    <sheetView topLeftCell="A16" zoomScaleNormal="100" workbookViewId="0">
      <selection activeCell="E18" activeCellId="3" sqref="E2:E3 E7:E8 E10:E11 E18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54">
        <v>45874</v>
      </c>
      <c r="B2" s="33"/>
      <c r="C2" s="33"/>
      <c r="D2" s="55" t="s">
        <v>452</v>
      </c>
      <c r="E2" s="56">
        <v>-1309233</v>
      </c>
      <c r="F2" s="36" t="s">
        <v>27</v>
      </c>
      <c r="G2" s="56">
        <v>-104739</v>
      </c>
      <c r="H2" s="35">
        <f>+E2+G2</f>
        <v>-1413972</v>
      </c>
      <c r="I2" s="55" t="s">
        <v>16</v>
      </c>
      <c r="J2" s="55" t="s">
        <v>20</v>
      </c>
    </row>
    <row r="3" spans="1:10" outlineLevel="1" x14ac:dyDescent="0.2">
      <c r="A3" s="54">
        <v>45881</v>
      </c>
      <c r="B3" s="33"/>
      <c r="C3" s="33"/>
      <c r="D3" s="55" t="s">
        <v>462</v>
      </c>
      <c r="E3" s="56">
        <v>-101250</v>
      </c>
      <c r="F3" s="36" t="s">
        <v>27</v>
      </c>
      <c r="G3" s="56">
        <v>-8100</v>
      </c>
      <c r="H3" s="35">
        <f>+E3+G3</f>
        <v>-109350</v>
      </c>
      <c r="I3" s="55" t="s">
        <v>16</v>
      </c>
      <c r="J3" s="55" t="s">
        <v>20</v>
      </c>
    </row>
    <row r="4" spans="1:10" outlineLevel="1" x14ac:dyDescent="0.2">
      <c r="A4" s="34">
        <v>45882</v>
      </c>
      <c r="B4" s="33" t="s">
        <v>424</v>
      </c>
      <c r="C4" s="33" t="s">
        <v>243</v>
      </c>
      <c r="D4" s="33" t="s">
        <v>425</v>
      </c>
      <c r="E4" s="35">
        <v>589271</v>
      </c>
      <c r="F4" s="36" t="s">
        <v>27</v>
      </c>
      <c r="G4" s="35">
        <v>47142</v>
      </c>
      <c r="H4" s="35">
        <v>636413</v>
      </c>
      <c r="I4" s="33" t="s">
        <v>16</v>
      </c>
      <c r="J4" s="33" t="s">
        <v>20</v>
      </c>
    </row>
    <row r="5" spans="1:10" outlineLevel="1" x14ac:dyDescent="0.2">
      <c r="A5" s="34">
        <v>45882</v>
      </c>
      <c r="B5" s="33" t="s">
        <v>426</v>
      </c>
      <c r="C5" s="33" t="s">
        <v>243</v>
      </c>
      <c r="D5" s="33" t="s">
        <v>427</v>
      </c>
      <c r="E5" s="35">
        <v>732588</v>
      </c>
      <c r="F5" s="36" t="s">
        <v>27</v>
      </c>
      <c r="G5" s="35">
        <v>58607</v>
      </c>
      <c r="H5" s="35">
        <v>791195</v>
      </c>
      <c r="I5" s="33" t="s">
        <v>16</v>
      </c>
      <c r="J5" s="33" t="s">
        <v>20</v>
      </c>
    </row>
    <row r="6" spans="1:10" outlineLevel="1" x14ac:dyDescent="0.2">
      <c r="A6" s="34">
        <v>45882</v>
      </c>
      <c r="B6" s="33" t="s">
        <v>428</v>
      </c>
      <c r="C6" s="33" t="s">
        <v>243</v>
      </c>
      <c r="D6" s="33" t="s">
        <v>429</v>
      </c>
      <c r="E6" s="35">
        <v>593955</v>
      </c>
      <c r="F6" s="36" t="s">
        <v>27</v>
      </c>
      <c r="G6" s="35">
        <v>47516</v>
      </c>
      <c r="H6" s="35">
        <v>641471</v>
      </c>
      <c r="I6" s="33" t="s">
        <v>16</v>
      </c>
      <c r="J6" s="33" t="s">
        <v>20</v>
      </c>
    </row>
    <row r="7" spans="1:10" outlineLevel="1" x14ac:dyDescent="0.2">
      <c r="A7" s="54">
        <v>45882</v>
      </c>
      <c r="B7" s="33"/>
      <c r="C7" s="33"/>
      <c r="D7" s="55" t="s">
        <v>453</v>
      </c>
      <c r="E7" s="56">
        <v>-141900</v>
      </c>
      <c r="F7" s="36" t="s">
        <v>27</v>
      </c>
      <c r="G7" s="56">
        <v>-11352</v>
      </c>
      <c r="H7" s="35">
        <f>+E7+G7</f>
        <v>-153252</v>
      </c>
      <c r="I7" s="55" t="s">
        <v>16</v>
      </c>
      <c r="J7" s="55" t="s">
        <v>20</v>
      </c>
    </row>
    <row r="8" spans="1:10" outlineLevel="1" x14ac:dyDescent="0.2">
      <c r="A8" s="54">
        <v>45882</v>
      </c>
      <c r="B8" s="33"/>
      <c r="C8" s="33"/>
      <c r="D8" s="55" t="s">
        <v>454</v>
      </c>
      <c r="E8" s="56">
        <v>-268116</v>
      </c>
      <c r="F8" s="36" t="s">
        <v>27</v>
      </c>
      <c r="G8" s="56">
        <v>-21449</v>
      </c>
      <c r="H8" s="35">
        <f>+E8+G8</f>
        <v>-289565</v>
      </c>
      <c r="I8" s="55" t="s">
        <v>16</v>
      </c>
      <c r="J8" s="55" t="s">
        <v>20</v>
      </c>
    </row>
    <row r="9" spans="1:10" outlineLevel="1" x14ac:dyDescent="0.2">
      <c r="A9" s="34">
        <v>45883</v>
      </c>
      <c r="B9" s="33" t="s">
        <v>430</v>
      </c>
      <c r="C9" s="33" t="s">
        <v>243</v>
      </c>
      <c r="D9" s="33" t="s">
        <v>431</v>
      </c>
      <c r="E9" s="35">
        <v>897510</v>
      </c>
      <c r="F9" s="36" t="s">
        <v>27</v>
      </c>
      <c r="G9" s="35">
        <v>71801</v>
      </c>
      <c r="H9" s="35">
        <v>969311</v>
      </c>
      <c r="I9" s="33" t="s">
        <v>16</v>
      </c>
      <c r="J9" s="33" t="s">
        <v>20</v>
      </c>
    </row>
    <row r="10" spans="1:10" outlineLevel="1" x14ac:dyDescent="0.2">
      <c r="A10" s="54">
        <v>45887</v>
      </c>
      <c r="B10" s="33"/>
      <c r="C10" s="33"/>
      <c r="D10" s="55" t="s">
        <v>455</v>
      </c>
      <c r="E10" s="56">
        <v>-821830</v>
      </c>
      <c r="F10" s="36" t="s">
        <v>27</v>
      </c>
      <c r="G10" s="56">
        <v>-65747</v>
      </c>
      <c r="H10" s="35">
        <f>+E10+G10</f>
        <v>-887577</v>
      </c>
      <c r="I10" s="55" t="s">
        <v>16</v>
      </c>
      <c r="J10" s="55" t="s">
        <v>20</v>
      </c>
    </row>
    <row r="11" spans="1:10" outlineLevel="1" x14ac:dyDescent="0.2">
      <c r="A11" s="54">
        <v>45888</v>
      </c>
      <c r="B11" s="33"/>
      <c r="C11" s="33"/>
      <c r="D11" s="55" t="s">
        <v>456</v>
      </c>
      <c r="E11" s="56">
        <v>-599999</v>
      </c>
      <c r="F11" s="36" t="s">
        <v>27</v>
      </c>
      <c r="G11" s="56">
        <v>-48000</v>
      </c>
      <c r="H11" s="35">
        <f>+E11+G11</f>
        <v>-647999</v>
      </c>
      <c r="I11" s="55" t="s">
        <v>16</v>
      </c>
      <c r="J11" s="55" t="s">
        <v>20</v>
      </c>
    </row>
    <row r="12" spans="1:10" outlineLevel="1" x14ac:dyDescent="0.2">
      <c r="A12" s="34">
        <v>45888</v>
      </c>
      <c r="B12" s="33" t="s">
        <v>432</v>
      </c>
      <c r="C12" s="33" t="s">
        <v>243</v>
      </c>
      <c r="D12" s="33" t="s">
        <v>433</v>
      </c>
      <c r="E12" s="35">
        <v>915475</v>
      </c>
      <c r="F12" s="36" t="s">
        <v>27</v>
      </c>
      <c r="G12" s="35">
        <v>73238</v>
      </c>
      <c r="H12" s="35">
        <v>988713</v>
      </c>
      <c r="I12" s="33" t="s">
        <v>16</v>
      </c>
      <c r="J12" s="33" t="s">
        <v>20</v>
      </c>
    </row>
    <row r="13" spans="1:10" outlineLevel="1" x14ac:dyDescent="0.2">
      <c r="A13" s="34">
        <v>45888</v>
      </c>
      <c r="B13" s="33" t="s">
        <v>434</v>
      </c>
      <c r="C13" s="33" t="s">
        <v>243</v>
      </c>
      <c r="D13" s="33" t="s">
        <v>435</v>
      </c>
      <c r="E13" s="35">
        <v>1173269</v>
      </c>
      <c r="F13" s="36" t="s">
        <v>27</v>
      </c>
      <c r="G13" s="35">
        <v>93862</v>
      </c>
      <c r="H13" s="35">
        <v>1267131</v>
      </c>
      <c r="I13" s="33" t="s">
        <v>16</v>
      </c>
      <c r="J13" s="33" t="s">
        <v>20</v>
      </c>
    </row>
    <row r="14" spans="1:10" outlineLevel="1" x14ac:dyDescent="0.2">
      <c r="A14" s="34">
        <v>45890</v>
      </c>
      <c r="B14" s="33" t="s">
        <v>436</v>
      </c>
      <c r="C14" s="33" t="s">
        <v>243</v>
      </c>
      <c r="D14" s="33" t="s">
        <v>437</v>
      </c>
      <c r="E14" s="35">
        <v>798196</v>
      </c>
      <c r="F14" s="36" t="s">
        <v>27</v>
      </c>
      <c r="G14" s="35">
        <v>63856</v>
      </c>
      <c r="H14" s="35">
        <v>862052</v>
      </c>
      <c r="I14" s="33" t="s">
        <v>16</v>
      </c>
      <c r="J14" s="33" t="s">
        <v>20</v>
      </c>
    </row>
    <row r="15" spans="1:10" outlineLevel="1" x14ac:dyDescent="0.2">
      <c r="A15" s="34">
        <v>45890</v>
      </c>
      <c r="B15" s="33" t="s">
        <v>438</v>
      </c>
      <c r="C15" s="33" t="s">
        <v>243</v>
      </c>
      <c r="D15" s="33" t="s">
        <v>439</v>
      </c>
      <c r="E15" s="35">
        <v>657980</v>
      </c>
      <c r="F15" s="36" t="s">
        <v>27</v>
      </c>
      <c r="G15" s="35">
        <v>52638</v>
      </c>
      <c r="H15" s="35">
        <v>710618</v>
      </c>
      <c r="I15" s="33" t="s">
        <v>16</v>
      </c>
      <c r="J15" s="33" t="s">
        <v>20</v>
      </c>
    </row>
    <row r="16" spans="1:10" outlineLevel="1" x14ac:dyDescent="0.2">
      <c r="A16" s="34">
        <v>45890</v>
      </c>
      <c r="B16" s="33" t="s">
        <v>440</v>
      </c>
      <c r="C16" s="33" t="s">
        <v>243</v>
      </c>
      <c r="D16" s="33" t="s">
        <v>441</v>
      </c>
      <c r="E16" s="35">
        <v>822614</v>
      </c>
      <c r="F16" s="36" t="s">
        <v>27</v>
      </c>
      <c r="G16" s="35">
        <v>65809</v>
      </c>
      <c r="H16" s="35">
        <v>888423</v>
      </c>
      <c r="I16" s="33" t="s">
        <v>16</v>
      </c>
      <c r="J16" s="33" t="s">
        <v>20</v>
      </c>
    </row>
    <row r="17" spans="1:10" outlineLevel="1" x14ac:dyDescent="0.2">
      <c r="A17" s="34">
        <v>45890</v>
      </c>
      <c r="B17" s="33" t="s">
        <v>442</v>
      </c>
      <c r="C17" s="33" t="s">
        <v>243</v>
      </c>
      <c r="D17" s="33" t="s">
        <v>443</v>
      </c>
      <c r="E17" s="35">
        <v>321799</v>
      </c>
      <c r="F17" s="36" t="s">
        <v>27</v>
      </c>
      <c r="G17" s="35">
        <v>25744</v>
      </c>
      <c r="H17" s="35">
        <v>347543</v>
      </c>
      <c r="I17" s="33" t="s">
        <v>16</v>
      </c>
      <c r="J17" s="33" t="s">
        <v>20</v>
      </c>
    </row>
    <row r="18" spans="1:10" outlineLevel="1" x14ac:dyDescent="0.2">
      <c r="A18" s="54">
        <v>45892</v>
      </c>
      <c r="B18" s="33"/>
      <c r="C18" s="33"/>
      <c r="D18" s="55" t="s">
        <v>457</v>
      </c>
      <c r="E18" s="56">
        <v>-222116</v>
      </c>
      <c r="F18" s="36" t="s">
        <v>27</v>
      </c>
      <c r="G18" s="56">
        <v>-17769</v>
      </c>
      <c r="H18" s="35">
        <f>+E18+G18</f>
        <v>-239885</v>
      </c>
      <c r="I18" s="55" t="s">
        <v>16</v>
      </c>
      <c r="J18" s="55" t="s">
        <v>20</v>
      </c>
    </row>
    <row r="19" spans="1:10" outlineLevel="1" x14ac:dyDescent="0.2">
      <c r="A19" s="34">
        <v>45892</v>
      </c>
      <c r="B19" s="33" t="s">
        <v>444</v>
      </c>
      <c r="C19" s="33" t="s">
        <v>243</v>
      </c>
      <c r="D19" s="33" t="s">
        <v>445</v>
      </c>
      <c r="E19" s="35">
        <v>609194</v>
      </c>
      <c r="F19" s="36" t="s">
        <v>27</v>
      </c>
      <c r="G19" s="35">
        <v>48736</v>
      </c>
      <c r="H19" s="35">
        <v>657930</v>
      </c>
      <c r="I19" s="33" t="s">
        <v>16</v>
      </c>
      <c r="J19" s="33" t="s">
        <v>20</v>
      </c>
    </row>
    <row r="20" spans="1:10" outlineLevel="1" x14ac:dyDescent="0.2">
      <c r="A20" s="34">
        <v>45895</v>
      </c>
      <c r="B20" s="33" t="s">
        <v>446</v>
      </c>
      <c r="C20" s="33" t="s">
        <v>243</v>
      </c>
      <c r="D20" s="33" t="s">
        <v>447</v>
      </c>
      <c r="E20" s="35">
        <v>829041</v>
      </c>
      <c r="F20" s="36" t="s">
        <v>27</v>
      </c>
      <c r="G20" s="35">
        <v>66323</v>
      </c>
      <c r="H20" s="35">
        <v>895364</v>
      </c>
      <c r="I20" s="33" t="s">
        <v>16</v>
      </c>
      <c r="J20" s="33" t="s">
        <v>20</v>
      </c>
    </row>
    <row r="21" spans="1:10" outlineLevel="1" x14ac:dyDescent="0.2">
      <c r="A21" s="34">
        <v>45897</v>
      </c>
      <c r="B21" s="33" t="s">
        <v>448</v>
      </c>
      <c r="C21" s="33" t="s">
        <v>243</v>
      </c>
      <c r="D21" s="33" t="s">
        <v>449</v>
      </c>
      <c r="E21" s="35">
        <v>986042</v>
      </c>
      <c r="F21" s="36" t="s">
        <v>27</v>
      </c>
      <c r="G21" s="35">
        <v>78883</v>
      </c>
      <c r="H21" s="35">
        <v>1064925</v>
      </c>
      <c r="I21" s="33" t="s">
        <v>16</v>
      </c>
      <c r="J21" s="33" t="s">
        <v>20</v>
      </c>
    </row>
    <row r="22" spans="1:10" outlineLevel="1" x14ac:dyDescent="0.2">
      <c r="A22" s="34">
        <v>45898</v>
      </c>
      <c r="B22" s="33" t="s">
        <v>450</v>
      </c>
      <c r="C22" s="33" t="s">
        <v>243</v>
      </c>
      <c r="D22" s="33" t="s">
        <v>451</v>
      </c>
      <c r="E22" s="35">
        <v>765023</v>
      </c>
      <c r="F22" s="36" t="s">
        <v>27</v>
      </c>
      <c r="G22" s="35">
        <v>61202</v>
      </c>
      <c r="H22" s="35">
        <v>826225</v>
      </c>
      <c r="I22" s="33" t="s">
        <v>16</v>
      </c>
      <c r="J22" s="33" t="s">
        <v>20</v>
      </c>
    </row>
    <row r="23" spans="1:10" outlineLevel="1" x14ac:dyDescent="0.2">
      <c r="A23" s="52"/>
      <c r="B23" s="40"/>
      <c r="C23" s="40"/>
      <c r="D23" s="33" t="s">
        <v>458</v>
      </c>
      <c r="E23" s="35">
        <f>-SUM(E2:E22)*0.07</f>
        <v>-505925.91000000003</v>
      </c>
      <c r="F23" s="36" t="s">
        <v>27</v>
      </c>
      <c r="G23" s="35">
        <f>+E23*F23</f>
        <v>-40474.072800000002</v>
      </c>
      <c r="H23" s="35">
        <f t="shared" ref="H23" si="0">+E23+G23</f>
        <v>-546399.9828</v>
      </c>
      <c r="I23" s="33" t="s">
        <v>16</v>
      </c>
      <c r="J23" s="33" t="s">
        <v>20</v>
      </c>
    </row>
    <row r="24" spans="1:10" outlineLevel="1" x14ac:dyDescent="0.2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">
      <c r="A26" s="54"/>
      <c r="B26" s="33"/>
      <c r="C26" s="33"/>
      <c r="D26" s="55"/>
      <c r="E26" s="56"/>
      <c r="F26" s="36"/>
      <c r="G26" s="56"/>
      <c r="H26" s="35"/>
      <c r="I26" s="55"/>
      <c r="J26" s="55"/>
    </row>
    <row r="27" spans="1:10" outlineLevel="1" x14ac:dyDescent="0.2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">
      <c r="A31" s="34"/>
      <c r="B31" s="33"/>
      <c r="C31" s="33"/>
      <c r="D31" s="33"/>
      <c r="E31" s="35"/>
      <c r="F31" s="36"/>
      <c r="G31" s="35"/>
      <c r="H31" s="35"/>
      <c r="I31" s="33"/>
      <c r="J31" s="33"/>
    </row>
    <row r="32" spans="1:10" outlineLevel="1" x14ac:dyDescent="0.2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54"/>
      <c r="B34" s="33"/>
      <c r="C34" s="33"/>
      <c r="D34" s="55"/>
      <c r="E34" s="56"/>
      <c r="F34" s="36"/>
      <c r="G34" s="56"/>
      <c r="H34" s="35"/>
      <c r="I34" s="55"/>
      <c r="J34" s="55"/>
    </row>
    <row r="35" spans="1:10" outlineLevel="1" x14ac:dyDescent="0.2">
      <c r="A35" s="34"/>
      <c r="B35" s="33"/>
      <c r="C35" s="33"/>
      <c r="D35" s="55"/>
      <c r="E35" s="35"/>
      <c r="F35" s="36"/>
      <c r="G35" s="35"/>
      <c r="H35" s="35"/>
      <c r="I35" s="33"/>
      <c r="J35" s="33"/>
    </row>
    <row r="36" spans="1:10" outlineLevel="1" x14ac:dyDescent="0.2">
      <c r="A36" s="34"/>
      <c r="B36" s="33"/>
      <c r="C36" s="33"/>
      <c r="D36" s="55"/>
      <c r="E36" s="35"/>
      <c r="F36" s="36"/>
      <c r="G36" s="35"/>
      <c r="H36" s="35"/>
      <c r="I36" s="33"/>
      <c r="J36" s="33"/>
    </row>
    <row r="37" spans="1:10" outlineLevel="1" x14ac:dyDescent="0.2">
      <c r="A37" s="34"/>
      <c r="B37" s="33"/>
      <c r="C37" s="33"/>
      <c r="D37" s="33"/>
      <c r="E37" s="35"/>
      <c r="F37" s="36"/>
      <c r="G37" s="35"/>
      <c r="H37" s="35"/>
      <c r="I37" s="33"/>
      <c r="J37" s="33"/>
    </row>
    <row r="38" spans="1:10" outlineLevel="1" x14ac:dyDescent="0.2">
      <c r="A38" s="54"/>
      <c r="B38" s="33"/>
      <c r="C38" s="33"/>
      <c r="D38" s="55"/>
      <c r="E38" s="56"/>
      <c r="F38" s="36"/>
      <c r="G38" s="56"/>
      <c r="H38" s="35"/>
      <c r="I38" s="55"/>
      <c r="J38" s="55"/>
    </row>
    <row r="39" spans="1:10" outlineLevel="1" x14ac:dyDescent="0.2">
      <c r="A39" s="34"/>
      <c r="B39" s="33"/>
      <c r="C39" s="33"/>
      <c r="D39" s="55"/>
      <c r="E39" s="35"/>
      <c r="F39" s="36"/>
      <c r="G39" s="35"/>
      <c r="H39" s="35"/>
      <c r="I39" s="33"/>
      <c r="J39" s="33"/>
    </row>
    <row r="40" spans="1:10" outlineLevel="1" x14ac:dyDescent="0.2">
      <c r="A40" s="34"/>
      <c r="B40" s="33"/>
      <c r="C40" s="33"/>
      <c r="D40" s="33"/>
      <c r="E40" s="35"/>
      <c r="F40" s="36"/>
      <c r="G40" s="35"/>
      <c r="H40" s="35"/>
      <c r="I40" s="33"/>
      <c r="J40" s="33"/>
    </row>
    <row r="41" spans="1:10" outlineLevel="1" x14ac:dyDescent="0.2">
      <c r="A41" s="34"/>
      <c r="B41" s="33"/>
      <c r="C41" s="33"/>
      <c r="D41" s="33"/>
      <c r="E41" s="35"/>
      <c r="F41" s="36"/>
      <c r="G41" s="35"/>
      <c r="H41" s="35"/>
      <c r="I41" s="33"/>
      <c r="J41" s="33"/>
    </row>
    <row r="42" spans="1:10" outlineLevel="1" x14ac:dyDescent="0.2">
      <c r="A42" s="34"/>
      <c r="B42" s="33"/>
      <c r="C42" s="33"/>
      <c r="D42" s="33"/>
      <c r="E42" s="35"/>
      <c r="F42" s="36"/>
      <c r="G42" s="35"/>
      <c r="H42" s="35"/>
      <c r="I42" s="33"/>
      <c r="J42" s="33"/>
    </row>
    <row r="43" spans="1:10" outlineLevel="1" x14ac:dyDescent="0.2">
      <c r="A43" s="34"/>
      <c r="B43" s="33"/>
      <c r="C43" s="33"/>
      <c r="D43" s="33"/>
      <c r="E43" s="35"/>
      <c r="F43" s="36"/>
      <c r="G43" s="35"/>
      <c r="H43" s="35"/>
      <c r="I43" s="33"/>
      <c r="J43" s="33"/>
    </row>
    <row r="44" spans="1:10" x14ac:dyDescent="0.2">
      <c r="A44" s="34"/>
      <c r="B44" s="33"/>
      <c r="C44" s="33"/>
      <c r="D44" s="33"/>
      <c r="E44" s="35"/>
      <c r="F44" s="36"/>
      <c r="G44" s="35"/>
      <c r="H44" s="27"/>
      <c r="I44" s="24"/>
      <c r="J44" s="24"/>
    </row>
    <row r="45" spans="1:10" x14ac:dyDescent="0.2">
      <c r="H45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topLeftCell="A20" zoomScaleNormal="100" workbookViewId="0">
      <selection activeCell="A10" sqref="A1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45839</v>
      </c>
      <c r="B2" s="33" t="s">
        <v>358</v>
      </c>
      <c r="C2" s="33" t="s">
        <v>243</v>
      </c>
      <c r="D2" s="33" t="s">
        <v>359</v>
      </c>
      <c r="E2" s="35">
        <v>987006</v>
      </c>
      <c r="F2" s="36" t="s">
        <v>27</v>
      </c>
      <c r="G2" s="35">
        <v>78960</v>
      </c>
      <c r="H2" s="35">
        <v>1065966</v>
      </c>
      <c r="I2" s="33" t="s">
        <v>16</v>
      </c>
      <c r="J2" s="33" t="s">
        <v>20</v>
      </c>
    </row>
    <row r="3" spans="1:10" outlineLevel="1" x14ac:dyDescent="0.2">
      <c r="A3" s="34">
        <v>45840</v>
      </c>
      <c r="B3" s="33" t="s">
        <v>360</v>
      </c>
      <c r="C3" s="33" t="s">
        <v>243</v>
      </c>
      <c r="D3" s="33" t="s">
        <v>346</v>
      </c>
      <c r="E3" s="35">
        <v>322000</v>
      </c>
      <c r="F3" s="36" t="s">
        <v>27</v>
      </c>
      <c r="G3" s="35">
        <v>25760</v>
      </c>
      <c r="H3" s="35">
        <v>347760</v>
      </c>
      <c r="I3" s="33" t="s">
        <v>16</v>
      </c>
      <c r="J3" s="33" t="s">
        <v>20</v>
      </c>
    </row>
    <row r="4" spans="1:10" outlineLevel="1" x14ac:dyDescent="0.2">
      <c r="A4" s="34">
        <v>45845</v>
      </c>
      <c r="B4" s="33" t="s">
        <v>361</v>
      </c>
      <c r="C4" s="33" t="s">
        <v>243</v>
      </c>
      <c r="D4" s="33" t="s">
        <v>362</v>
      </c>
      <c r="E4" s="35">
        <v>681905</v>
      </c>
      <c r="F4" s="36" t="s">
        <v>27</v>
      </c>
      <c r="G4" s="35">
        <v>54552</v>
      </c>
      <c r="H4" s="35">
        <v>736457</v>
      </c>
      <c r="I4" s="33" t="s">
        <v>16</v>
      </c>
      <c r="J4" s="33" t="s">
        <v>20</v>
      </c>
    </row>
    <row r="5" spans="1:10" outlineLevel="1" x14ac:dyDescent="0.2">
      <c r="A5" s="34">
        <v>45845</v>
      </c>
      <c r="B5" s="33" t="s">
        <v>363</v>
      </c>
      <c r="C5" s="33" t="s">
        <v>243</v>
      </c>
      <c r="D5" s="33" t="s">
        <v>364</v>
      </c>
      <c r="E5" s="35">
        <v>331250</v>
      </c>
      <c r="F5" s="36" t="s">
        <v>27</v>
      </c>
      <c r="G5" s="35">
        <v>26500</v>
      </c>
      <c r="H5" s="35">
        <v>357750</v>
      </c>
      <c r="I5" s="33" t="s">
        <v>16</v>
      </c>
      <c r="J5" s="33" t="s">
        <v>20</v>
      </c>
    </row>
    <row r="6" spans="1:10" outlineLevel="1" x14ac:dyDescent="0.2">
      <c r="A6" s="34">
        <v>45846</v>
      </c>
      <c r="B6" s="33" t="s">
        <v>365</v>
      </c>
      <c r="C6" s="33" t="s">
        <v>243</v>
      </c>
      <c r="D6" s="33" t="s">
        <v>366</v>
      </c>
      <c r="E6" s="35">
        <v>962271</v>
      </c>
      <c r="F6" s="36" t="s">
        <v>27</v>
      </c>
      <c r="G6" s="35">
        <v>76982</v>
      </c>
      <c r="H6" s="35">
        <v>1039253</v>
      </c>
      <c r="I6" s="33" t="s">
        <v>16</v>
      </c>
      <c r="J6" s="33" t="s">
        <v>20</v>
      </c>
    </row>
    <row r="7" spans="1:10" outlineLevel="1" x14ac:dyDescent="0.2">
      <c r="A7" s="34">
        <v>45848</v>
      </c>
      <c r="B7" s="33" t="s">
        <v>367</v>
      </c>
      <c r="C7" s="33" t="s">
        <v>243</v>
      </c>
      <c r="D7" s="33" t="s">
        <v>346</v>
      </c>
      <c r="E7" s="35">
        <v>496782</v>
      </c>
      <c r="F7" s="36" t="s">
        <v>27</v>
      </c>
      <c r="G7" s="35">
        <v>39743</v>
      </c>
      <c r="H7" s="35">
        <v>536525</v>
      </c>
      <c r="I7" s="33" t="s">
        <v>16</v>
      </c>
      <c r="J7" s="33" t="s">
        <v>20</v>
      </c>
    </row>
    <row r="8" spans="1:10" outlineLevel="1" x14ac:dyDescent="0.2">
      <c r="A8" s="34">
        <v>45849</v>
      </c>
      <c r="B8" s="33" t="s">
        <v>368</v>
      </c>
      <c r="C8" s="33" t="s">
        <v>243</v>
      </c>
      <c r="D8" s="33" t="s">
        <v>369</v>
      </c>
      <c r="E8" s="35">
        <v>165000</v>
      </c>
      <c r="F8" s="36" t="s">
        <v>27</v>
      </c>
      <c r="G8" s="35">
        <v>13200</v>
      </c>
      <c r="H8" s="35">
        <v>178200</v>
      </c>
      <c r="I8" s="33" t="s">
        <v>16</v>
      </c>
      <c r="J8" s="33" t="s">
        <v>20</v>
      </c>
    </row>
    <row r="9" spans="1:10" hidden="1" outlineLevel="1" x14ac:dyDescent="0.2">
      <c r="A9" s="54">
        <v>45852</v>
      </c>
      <c r="B9" s="33"/>
      <c r="C9" s="33"/>
      <c r="D9" s="55" t="s">
        <v>370</v>
      </c>
      <c r="E9" s="56">
        <v>0</v>
      </c>
      <c r="F9" s="36" t="s">
        <v>27</v>
      </c>
      <c r="G9" s="56">
        <v>0</v>
      </c>
      <c r="H9" s="35">
        <v>0</v>
      </c>
      <c r="I9" s="55" t="s">
        <v>16</v>
      </c>
      <c r="J9" s="55" t="s">
        <v>20</v>
      </c>
    </row>
    <row r="10" spans="1:10" outlineLevel="1" x14ac:dyDescent="0.2">
      <c r="A10" s="34">
        <v>45891</v>
      </c>
      <c r="B10" s="33" t="s">
        <v>414</v>
      </c>
      <c r="C10" s="33" t="s">
        <v>241</v>
      </c>
      <c r="D10" s="55" t="s">
        <v>370</v>
      </c>
      <c r="E10" s="35">
        <v>-222116</v>
      </c>
      <c r="F10" s="36" t="s">
        <v>27</v>
      </c>
      <c r="G10" s="35">
        <v>-17769</v>
      </c>
      <c r="H10" s="35">
        <f t="shared" ref="H10:H11" si="0">+E10+G10</f>
        <v>-239885</v>
      </c>
      <c r="I10" s="33" t="s">
        <v>16</v>
      </c>
      <c r="J10" s="33" t="s">
        <v>20</v>
      </c>
    </row>
    <row r="11" spans="1:10" outlineLevel="1" x14ac:dyDescent="0.2">
      <c r="A11" s="34">
        <v>45891</v>
      </c>
      <c r="B11" s="33" t="s">
        <v>415</v>
      </c>
      <c r="C11" s="33" t="s">
        <v>241</v>
      </c>
      <c r="D11" s="55" t="s">
        <v>370</v>
      </c>
      <c r="E11" s="35">
        <v>-197778</v>
      </c>
      <c r="F11" s="36" t="s">
        <v>27</v>
      </c>
      <c r="G11" s="35">
        <v>-15823</v>
      </c>
      <c r="H11" s="35">
        <f t="shared" si="0"/>
        <v>-213601</v>
      </c>
      <c r="I11" s="33" t="s">
        <v>16</v>
      </c>
      <c r="J11" s="33" t="s">
        <v>20</v>
      </c>
    </row>
    <row r="12" spans="1:10" outlineLevel="1" x14ac:dyDescent="0.2">
      <c r="A12" s="34">
        <v>45854</v>
      </c>
      <c r="B12" s="33" t="s">
        <v>371</v>
      </c>
      <c r="C12" s="33" t="s">
        <v>243</v>
      </c>
      <c r="D12" s="33" t="s">
        <v>372</v>
      </c>
      <c r="E12" s="35">
        <v>643405</v>
      </c>
      <c r="F12" s="36" t="s">
        <v>27</v>
      </c>
      <c r="G12" s="35">
        <v>51472</v>
      </c>
      <c r="H12" s="35">
        <v>694877</v>
      </c>
      <c r="I12" s="33" t="s">
        <v>16</v>
      </c>
      <c r="J12" s="33" t="s">
        <v>20</v>
      </c>
    </row>
    <row r="13" spans="1:10" outlineLevel="1" x14ac:dyDescent="0.2">
      <c r="A13" s="34">
        <v>45854</v>
      </c>
      <c r="B13" s="33" t="s">
        <v>373</v>
      </c>
      <c r="C13" s="33" t="s">
        <v>243</v>
      </c>
      <c r="D13" s="33" t="s">
        <v>356</v>
      </c>
      <c r="E13" s="35">
        <v>326307</v>
      </c>
      <c r="F13" s="36" t="s">
        <v>27</v>
      </c>
      <c r="G13" s="35">
        <v>26105</v>
      </c>
      <c r="H13" s="35">
        <v>352412</v>
      </c>
      <c r="I13" s="33" t="s">
        <v>16</v>
      </c>
      <c r="J13" s="33" t="s">
        <v>20</v>
      </c>
    </row>
    <row r="14" spans="1:10" hidden="1" outlineLevel="1" x14ac:dyDescent="0.2">
      <c r="A14" s="54">
        <v>45856</v>
      </c>
      <c r="B14" s="33"/>
      <c r="C14" s="33"/>
      <c r="D14" s="55" t="s">
        <v>374</v>
      </c>
      <c r="E14" s="56">
        <v>0</v>
      </c>
      <c r="F14" s="36" t="s">
        <v>27</v>
      </c>
      <c r="G14" s="56">
        <v>0</v>
      </c>
      <c r="H14" s="35">
        <v>0</v>
      </c>
      <c r="I14" s="55" t="s">
        <v>16</v>
      </c>
      <c r="J14" s="55" t="s">
        <v>20</v>
      </c>
    </row>
    <row r="15" spans="1:10" outlineLevel="1" x14ac:dyDescent="0.2">
      <c r="A15" s="34">
        <v>45891</v>
      </c>
      <c r="B15" s="33" t="s">
        <v>416</v>
      </c>
      <c r="C15" s="33" t="s">
        <v>241</v>
      </c>
      <c r="D15" s="55" t="s">
        <v>374</v>
      </c>
      <c r="E15" s="35">
        <v>-99000</v>
      </c>
      <c r="F15" s="36" t="s">
        <v>27</v>
      </c>
      <c r="G15" s="35">
        <v>-7920</v>
      </c>
      <c r="H15" s="35">
        <f t="shared" ref="H15:H17" si="1">+E15+G15</f>
        <v>-106920</v>
      </c>
      <c r="I15" s="33" t="s">
        <v>16</v>
      </c>
      <c r="J15" s="33" t="s">
        <v>20</v>
      </c>
    </row>
    <row r="16" spans="1:10" outlineLevel="1" x14ac:dyDescent="0.2">
      <c r="A16" s="34">
        <v>45891</v>
      </c>
      <c r="B16" s="33" t="s">
        <v>417</v>
      </c>
      <c r="C16" s="33" t="s">
        <v>241</v>
      </c>
      <c r="D16" s="55" t="s">
        <v>374</v>
      </c>
      <c r="E16" s="35">
        <v>-50400</v>
      </c>
      <c r="F16" s="36" t="s">
        <v>27</v>
      </c>
      <c r="G16" s="35">
        <v>-4032</v>
      </c>
      <c r="H16" s="35">
        <f t="shared" si="1"/>
        <v>-54432</v>
      </c>
      <c r="I16" s="33" t="s">
        <v>16</v>
      </c>
      <c r="J16" s="33" t="s">
        <v>20</v>
      </c>
    </row>
    <row r="17" spans="1:10" outlineLevel="1" x14ac:dyDescent="0.2">
      <c r="A17" s="34">
        <v>45891</v>
      </c>
      <c r="B17" s="33" t="s">
        <v>418</v>
      </c>
      <c r="C17" s="33" t="s">
        <v>241</v>
      </c>
      <c r="D17" s="55" t="s">
        <v>374</v>
      </c>
      <c r="E17" s="35">
        <v>-100366</v>
      </c>
      <c r="F17" s="36" t="s">
        <v>27</v>
      </c>
      <c r="G17" s="35">
        <v>-8029</v>
      </c>
      <c r="H17" s="35">
        <f t="shared" si="1"/>
        <v>-108395</v>
      </c>
      <c r="I17" s="33" t="s">
        <v>16</v>
      </c>
      <c r="J17" s="33" t="s">
        <v>20</v>
      </c>
    </row>
    <row r="18" spans="1:10" outlineLevel="1" x14ac:dyDescent="0.2">
      <c r="A18" s="34">
        <v>45856</v>
      </c>
      <c r="B18" s="33" t="s">
        <v>375</v>
      </c>
      <c r="C18" s="33" t="s">
        <v>243</v>
      </c>
      <c r="D18" s="33" t="s">
        <v>376</v>
      </c>
      <c r="E18" s="35">
        <v>414016</v>
      </c>
      <c r="F18" s="36" t="s">
        <v>27</v>
      </c>
      <c r="G18" s="35">
        <v>33121</v>
      </c>
      <c r="H18" s="35">
        <v>447137</v>
      </c>
      <c r="I18" s="33" t="s">
        <v>16</v>
      </c>
      <c r="J18" s="33" t="s">
        <v>20</v>
      </c>
    </row>
    <row r="19" spans="1:10" hidden="1" outlineLevel="1" x14ac:dyDescent="0.2">
      <c r="A19" s="54">
        <v>45857</v>
      </c>
      <c r="B19" s="33"/>
      <c r="C19" s="33"/>
      <c r="D19" s="55" t="s">
        <v>377</v>
      </c>
      <c r="E19" s="56">
        <v>0</v>
      </c>
      <c r="F19" s="36" t="s">
        <v>27</v>
      </c>
      <c r="G19" s="56">
        <v>0</v>
      </c>
      <c r="H19" s="35">
        <v>0</v>
      </c>
      <c r="I19" s="55" t="s">
        <v>16</v>
      </c>
      <c r="J19" s="55" t="s">
        <v>20</v>
      </c>
    </row>
    <row r="20" spans="1:10" outlineLevel="1" x14ac:dyDescent="0.2">
      <c r="A20" s="34">
        <v>45891</v>
      </c>
      <c r="B20" s="33" t="s">
        <v>419</v>
      </c>
      <c r="C20" s="33" t="s">
        <v>241</v>
      </c>
      <c r="D20" s="55" t="s">
        <v>377</v>
      </c>
      <c r="E20" s="35">
        <v>-256258</v>
      </c>
      <c r="F20" s="36" t="s">
        <v>27</v>
      </c>
      <c r="G20" s="35">
        <v>-20501</v>
      </c>
      <c r="H20" s="35">
        <f t="shared" ref="H20" si="2">+E20+G20</f>
        <v>-276759</v>
      </c>
      <c r="I20" s="33" t="s">
        <v>16</v>
      </c>
      <c r="J20" s="33" t="s">
        <v>20</v>
      </c>
    </row>
    <row r="21" spans="1:10" outlineLevel="1" x14ac:dyDescent="0.2">
      <c r="A21" s="34">
        <v>45857</v>
      </c>
      <c r="B21" s="33" t="s">
        <v>378</v>
      </c>
      <c r="C21" s="33" t="s">
        <v>243</v>
      </c>
      <c r="D21" s="33" t="s">
        <v>350</v>
      </c>
      <c r="E21" s="35">
        <v>1438825</v>
      </c>
      <c r="F21" s="36" t="s">
        <v>27</v>
      </c>
      <c r="G21" s="35">
        <v>115106</v>
      </c>
      <c r="H21" s="35">
        <v>1553931</v>
      </c>
      <c r="I21" s="33" t="s">
        <v>16</v>
      </c>
      <c r="J21" s="33" t="s">
        <v>20</v>
      </c>
    </row>
    <row r="22" spans="1:10" outlineLevel="1" x14ac:dyDescent="0.2">
      <c r="A22" s="34">
        <v>45857</v>
      </c>
      <c r="B22" s="33" t="s">
        <v>379</v>
      </c>
      <c r="C22" s="33" t="s">
        <v>243</v>
      </c>
      <c r="D22" s="33" t="s">
        <v>380</v>
      </c>
      <c r="E22" s="35">
        <v>583466</v>
      </c>
      <c r="F22" s="36" t="s">
        <v>27</v>
      </c>
      <c r="G22" s="35">
        <v>46677</v>
      </c>
      <c r="H22" s="35">
        <v>630143</v>
      </c>
      <c r="I22" s="33" t="s">
        <v>16</v>
      </c>
      <c r="J22" s="33" t="s">
        <v>20</v>
      </c>
    </row>
    <row r="23" spans="1:10" hidden="1" outlineLevel="1" x14ac:dyDescent="0.2">
      <c r="A23" s="34">
        <v>45860</v>
      </c>
      <c r="B23" s="33"/>
      <c r="C23" s="33"/>
      <c r="D23" s="33" t="s">
        <v>398</v>
      </c>
      <c r="E23" s="35">
        <v>0</v>
      </c>
      <c r="F23" s="36" t="s">
        <v>27</v>
      </c>
      <c r="G23" s="35">
        <v>0</v>
      </c>
      <c r="H23" s="35">
        <f>+E23+G23</f>
        <v>0</v>
      </c>
      <c r="I23" s="33" t="s">
        <v>16</v>
      </c>
      <c r="J23" s="33" t="s">
        <v>20</v>
      </c>
    </row>
    <row r="24" spans="1:10" outlineLevel="1" x14ac:dyDescent="0.2">
      <c r="A24" s="34">
        <v>45891</v>
      </c>
      <c r="B24" s="33" t="s">
        <v>420</v>
      </c>
      <c r="C24" s="33" t="s">
        <v>241</v>
      </c>
      <c r="D24" s="33" t="s">
        <v>398</v>
      </c>
      <c r="E24" s="35">
        <v>-272114</v>
      </c>
      <c r="F24" s="36" t="s">
        <v>27</v>
      </c>
      <c r="G24" s="35">
        <v>-21769</v>
      </c>
      <c r="H24" s="35">
        <f t="shared" ref="H24" si="3">+E24+G24</f>
        <v>-293883</v>
      </c>
      <c r="I24" s="33" t="s">
        <v>16</v>
      </c>
      <c r="J24" s="33" t="s">
        <v>20</v>
      </c>
    </row>
    <row r="25" spans="1:10" outlineLevel="1" x14ac:dyDescent="0.2">
      <c r="A25" s="34">
        <v>45862</v>
      </c>
      <c r="B25" s="33" t="s">
        <v>381</v>
      </c>
      <c r="C25" s="33" t="s">
        <v>243</v>
      </c>
      <c r="D25" s="33" t="s">
        <v>382</v>
      </c>
      <c r="E25" s="35">
        <v>570756</v>
      </c>
      <c r="F25" s="36" t="s">
        <v>27</v>
      </c>
      <c r="G25" s="35">
        <v>45660</v>
      </c>
      <c r="H25" s="35">
        <v>616416</v>
      </c>
      <c r="I25" s="33" t="s">
        <v>16</v>
      </c>
      <c r="J25" s="33" t="s">
        <v>20</v>
      </c>
    </row>
    <row r="26" spans="1:10" outlineLevel="1" x14ac:dyDescent="0.2">
      <c r="A26" s="34">
        <v>45863</v>
      </c>
      <c r="B26" s="33" t="s">
        <v>383</v>
      </c>
      <c r="C26" s="33" t="s">
        <v>243</v>
      </c>
      <c r="D26" s="33" t="s">
        <v>384</v>
      </c>
      <c r="E26" s="35">
        <v>431849</v>
      </c>
      <c r="F26" s="36" t="s">
        <v>27</v>
      </c>
      <c r="G26" s="35">
        <v>34548</v>
      </c>
      <c r="H26" s="35">
        <v>466397</v>
      </c>
      <c r="I26" s="33" t="s">
        <v>16</v>
      </c>
      <c r="J26" s="33" t="s">
        <v>20</v>
      </c>
    </row>
    <row r="27" spans="1:10" hidden="1" outlineLevel="1" x14ac:dyDescent="0.2">
      <c r="A27" s="54">
        <v>45866</v>
      </c>
      <c r="B27" s="33"/>
      <c r="C27" s="33"/>
      <c r="D27" s="55" t="s">
        <v>385</v>
      </c>
      <c r="E27" s="56">
        <v>0</v>
      </c>
      <c r="F27" s="36" t="s">
        <v>27</v>
      </c>
      <c r="G27" s="56">
        <v>0</v>
      </c>
      <c r="H27" s="35">
        <f>+E27+G27</f>
        <v>0</v>
      </c>
      <c r="I27" s="55" t="s">
        <v>16</v>
      </c>
      <c r="J27" s="55" t="s">
        <v>20</v>
      </c>
    </row>
    <row r="28" spans="1:10" outlineLevel="1" x14ac:dyDescent="0.2">
      <c r="A28" s="34">
        <v>45891</v>
      </c>
      <c r="B28" s="33" t="s">
        <v>421</v>
      </c>
      <c r="C28" s="33" t="s">
        <v>241</v>
      </c>
      <c r="D28" s="55" t="s">
        <v>385</v>
      </c>
      <c r="E28" s="35">
        <v>-111190</v>
      </c>
      <c r="F28" s="36" t="s">
        <v>27</v>
      </c>
      <c r="G28" s="35">
        <v>-8895</v>
      </c>
      <c r="H28" s="35">
        <f t="shared" ref="H28:H29" si="4">+E28+G28</f>
        <v>-120085</v>
      </c>
      <c r="I28" s="33" t="s">
        <v>16</v>
      </c>
      <c r="J28" s="33" t="s">
        <v>20</v>
      </c>
    </row>
    <row r="29" spans="1:10" outlineLevel="1" x14ac:dyDescent="0.2">
      <c r="A29" s="34">
        <v>45891</v>
      </c>
      <c r="B29" s="33" t="s">
        <v>422</v>
      </c>
      <c r="C29" s="33" t="s">
        <v>241</v>
      </c>
      <c r="D29" s="55" t="s">
        <v>385</v>
      </c>
      <c r="E29" s="35">
        <v>-399373</v>
      </c>
      <c r="F29" s="36" t="s">
        <v>27</v>
      </c>
      <c r="G29" s="35">
        <v>-31951</v>
      </c>
      <c r="H29" s="35">
        <f t="shared" si="4"/>
        <v>-431324</v>
      </c>
      <c r="I29" s="33" t="s">
        <v>16</v>
      </c>
      <c r="J29" s="33" t="s">
        <v>20</v>
      </c>
    </row>
    <row r="30" spans="1:10" outlineLevel="1" x14ac:dyDescent="0.2">
      <c r="A30" s="34">
        <v>45866</v>
      </c>
      <c r="B30" s="33" t="s">
        <v>386</v>
      </c>
      <c r="C30" s="33" t="s">
        <v>243</v>
      </c>
      <c r="D30" s="33" t="s">
        <v>387</v>
      </c>
      <c r="E30" s="35">
        <v>560788</v>
      </c>
      <c r="F30" s="36" t="s">
        <v>27</v>
      </c>
      <c r="G30" s="35">
        <v>44863</v>
      </c>
      <c r="H30" s="35">
        <v>605651</v>
      </c>
      <c r="I30" s="33" t="s">
        <v>16</v>
      </c>
      <c r="J30" s="33" t="s">
        <v>20</v>
      </c>
    </row>
    <row r="31" spans="1:10" hidden="1" outlineLevel="1" x14ac:dyDescent="0.2">
      <c r="A31" s="54">
        <v>45867</v>
      </c>
      <c r="B31" s="33"/>
      <c r="C31" s="33"/>
      <c r="D31" s="55" t="s">
        <v>388</v>
      </c>
      <c r="E31" s="56">
        <v>0</v>
      </c>
      <c r="F31" s="36" t="s">
        <v>27</v>
      </c>
      <c r="G31" s="56">
        <v>0</v>
      </c>
      <c r="H31" s="35">
        <f>+E31+G31</f>
        <v>0</v>
      </c>
      <c r="I31" s="55" t="s">
        <v>16</v>
      </c>
      <c r="J31" s="55" t="s">
        <v>20</v>
      </c>
    </row>
    <row r="32" spans="1:10" outlineLevel="1" x14ac:dyDescent="0.2">
      <c r="A32" s="34">
        <v>45891</v>
      </c>
      <c r="B32" s="33" t="s">
        <v>423</v>
      </c>
      <c r="C32" s="33" t="s">
        <v>241</v>
      </c>
      <c r="D32" s="55" t="s">
        <v>388</v>
      </c>
      <c r="E32" s="35">
        <v>-222116</v>
      </c>
      <c r="F32" s="36" t="s">
        <v>27</v>
      </c>
      <c r="G32" s="35">
        <v>-17769</v>
      </c>
      <c r="H32" s="35">
        <f t="shared" ref="H32" si="5">+E32+G32</f>
        <v>-239885</v>
      </c>
      <c r="I32" s="33" t="s">
        <v>16</v>
      </c>
      <c r="J32" s="33" t="s">
        <v>20</v>
      </c>
    </row>
    <row r="33" spans="1:10" outlineLevel="1" x14ac:dyDescent="0.2">
      <c r="A33" s="34">
        <v>45867</v>
      </c>
      <c r="B33" s="33" t="s">
        <v>389</v>
      </c>
      <c r="C33" s="33" t="s">
        <v>243</v>
      </c>
      <c r="D33" s="33" t="s">
        <v>390</v>
      </c>
      <c r="E33" s="35">
        <v>801093</v>
      </c>
      <c r="F33" s="36" t="s">
        <v>27</v>
      </c>
      <c r="G33" s="35">
        <v>64087</v>
      </c>
      <c r="H33" s="35">
        <v>865180</v>
      </c>
      <c r="I33" s="33" t="s">
        <v>16</v>
      </c>
      <c r="J33" s="33" t="s">
        <v>20</v>
      </c>
    </row>
    <row r="34" spans="1:10" outlineLevel="1" x14ac:dyDescent="0.2">
      <c r="A34" s="34">
        <v>45867</v>
      </c>
      <c r="B34" s="33" t="s">
        <v>391</v>
      </c>
      <c r="C34" s="33" t="s">
        <v>243</v>
      </c>
      <c r="D34" s="33" t="s">
        <v>392</v>
      </c>
      <c r="E34" s="35">
        <v>766449</v>
      </c>
      <c r="F34" s="36" t="s">
        <v>27</v>
      </c>
      <c r="G34" s="35">
        <v>61316</v>
      </c>
      <c r="H34" s="35">
        <v>827765</v>
      </c>
      <c r="I34" s="33" t="s">
        <v>16</v>
      </c>
      <c r="J34" s="33" t="s">
        <v>20</v>
      </c>
    </row>
    <row r="35" spans="1:10" outlineLevel="1" x14ac:dyDescent="0.2">
      <c r="A35" s="34">
        <v>45868</v>
      </c>
      <c r="B35" s="33" t="s">
        <v>393</v>
      </c>
      <c r="C35" s="33" t="s">
        <v>243</v>
      </c>
      <c r="D35" s="33" t="s">
        <v>394</v>
      </c>
      <c r="E35" s="35">
        <v>590909</v>
      </c>
      <c r="F35" s="36" t="s">
        <v>27</v>
      </c>
      <c r="G35" s="35">
        <v>47273</v>
      </c>
      <c r="H35" s="35">
        <v>638182</v>
      </c>
      <c r="I35" s="33" t="s">
        <v>16</v>
      </c>
      <c r="J35" s="33" t="s">
        <v>20</v>
      </c>
    </row>
    <row r="36" spans="1:10" outlineLevel="1" x14ac:dyDescent="0.2">
      <c r="A36" s="34">
        <v>45868</v>
      </c>
      <c r="B36" s="33" t="s">
        <v>395</v>
      </c>
      <c r="C36" s="33" t="s">
        <v>243</v>
      </c>
      <c r="D36" s="33" t="s">
        <v>376</v>
      </c>
      <c r="E36" s="35">
        <v>210058</v>
      </c>
      <c r="F36" s="36" t="s">
        <v>27</v>
      </c>
      <c r="G36" s="35">
        <v>16805</v>
      </c>
      <c r="H36" s="35">
        <v>226863</v>
      </c>
      <c r="I36" s="33" t="s">
        <v>16</v>
      </c>
      <c r="J36" s="33" t="s">
        <v>20</v>
      </c>
    </row>
    <row r="37" spans="1:10" x14ac:dyDescent="0.2">
      <c r="A37" s="34">
        <v>45894</v>
      </c>
      <c r="B37" s="33" t="s">
        <v>405</v>
      </c>
      <c r="C37" s="33" t="s">
        <v>241</v>
      </c>
      <c r="D37" s="33" t="s">
        <v>406</v>
      </c>
      <c r="E37" s="35">
        <v>-654740</v>
      </c>
      <c r="F37" s="36" t="s">
        <v>27</v>
      </c>
      <c r="G37" s="35">
        <v>-52379</v>
      </c>
      <c r="H37" s="27">
        <f t="shared" ref="H37" si="6">+E37+G37</f>
        <v>-707119</v>
      </c>
      <c r="I37" s="24" t="s">
        <v>16</v>
      </c>
      <c r="J37" s="24" t="s">
        <v>20</v>
      </c>
    </row>
    <row r="38" spans="1:10" x14ac:dyDescent="0.2">
      <c r="H38" s="27">
        <f>SUM(H2:H37)</f>
        <v>9394577</v>
      </c>
    </row>
  </sheetData>
  <autoFilter ref="A1:J38" xr:uid="{00000000-0009-0000-0000-000003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13"/>
  <sheetViews>
    <sheetView zoomScaleNormal="100" workbookViewId="0">
      <selection activeCell="A12" sqref="A1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45819</v>
      </c>
      <c r="B2" s="33" t="s">
        <v>340</v>
      </c>
      <c r="C2" s="33" t="s">
        <v>243</v>
      </c>
      <c r="D2" s="33" t="s">
        <v>26</v>
      </c>
      <c r="E2" s="35">
        <v>815046</v>
      </c>
      <c r="F2" s="36" t="s">
        <v>27</v>
      </c>
      <c r="G2" s="35">
        <v>65204</v>
      </c>
      <c r="H2" s="27">
        <f>+E2+G2</f>
        <v>880250</v>
      </c>
      <c r="I2" s="33" t="s">
        <v>16</v>
      </c>
      <c r="J2" s="33" t="s">
        <v>20</v>
      </c>
    </row>
    <row r="3" spans="1:10" outlineLevel="1" x14ac:dyDescent="0.2">
      <c r="A3" s="34">
        <v>45819</v>
      </c>
      <c r="B3" s="33" t="s">
        <v>341</v>
      </c>
      <c r="C3" s="33" t="s">
        <v>243</v>
      </c>
      <c r="D3" s="33" t="s">
        <v>28</v>
      </c>
      <c r="E3" s="35">
        <v>759743</v>
      </c>
      <c r="F3" s="36" t="s">
        <v>27</v>
      </c>
      <c r="G3" s="35">
        <v>60779</v>
      </c>
      <c r="H3" s="27">
        <f t="shared" ref="H3:H12" si="0">+E3+G3</f>
        <v>820522</v>
      </c>
      <c r="I3" s="33" t="s">
        <v>16</v>
      </c>
      <c r="J3" s="33" t="s">
        <v>20</v>
      </c>
    </row>
    <row r="4" spans="1:10" outlineLevel="1" x14ac:dyDescent="0.2">
      <c r="A4" s="34">
        <v>45821</v>
      </c>
      <c r="B4" s="33" t="s">
        <v>342</v>
      </c>
      <c r="C4" s="33" t="s">
        <v>243</v>
      </c>
      <c r="D4" s="33" t="s">
        <v>113</v>
      </c>
      <c r="E4" s="35">
        <v>835411</v>
      </c>
      <c r="F4" s="36" t="s">
        <v>27</v>
      </c>
      <c r="G4" s="35">
        <v>66833</v>
      </c>
      <c r="H4" s="27">
        <f t="shared" si="0"/>
        <v>902244</v>
      </c>
      <c r="I4" s="33" t="s">
        <v>16</v>
      </c>
      <c r="J4" s="33" t="s">
        <v>20</v>
      </c>
    </row>
    <row r="5" spans="1:10" outlineLevel="1" x14ac:dyDescent="0.2">
      <c r="A5" s="34">
        <v>45822</v>
      </c>
      <c r="B5" s="33" t="s">
        <v>343</v>
      </c>
      <c r="C5" s="33" t="s">
        <v>243</v>
      </c>
      <c r="D5" s="33" t="s">
        <v>344</v>
      </c>
      <c r="E5" s="35">
        <v>1044730</v>
      </c>
      <c r="F5" s="36" t="s">
        <v>27</v>
      </c>
      <c r="G5" s="35">
        <v>83578</v>
      </c>
      <c r="H5" s="27">
        <f t="shared" si="0"/>
        <v>1128308</v>
      </c>
      <c r="I5" s="33" t="s">
        <v>16</v>
      </c>
      <c r="J5" s="33" t="s">
        <v>20</v>
      </c>
    </row>
    <row r="6" spans="1:10" outlineLevel="1" x14ac:dyDescent="0.2">
      <c r="A6" s="34">
        <v>45828</v>
      </c>
      <c r="B6" s="33" t="s">
        <v>345</v>
      </c>
      <c r="C6" s="33" t="s">
        <v>243</v>
      </c>
      <c r="D6" s="33" t="s">
        <v>346</v>
      </c>
      <c r="E6" s="35">
        <v>1096640</v>
      </c>
      <c r="F6" s="36" t="s">
        <v>27</v>
      </c>
      <c r="G6" s="35">
        <v>87731</v>
      </c>
      <c r="H6" s="27">
        <f t="shared" si="0"/>
        <v>1184371</v>
      </c>
      <c r="I6" s="33" t="s">
        <v>16</v>
      </c>
      <c r="J6" s="33" t="s">
        <v>20</v>
      </c>
    </row>
    <row r="7" spans="1:10" outlineLevel="1" x14ac:dyDescent="0.2">
      <c r="A7" s="34">
        <v>45829</v>
      </c>
      <c r="B7" s="33" t="s">
        <v>347</v>
      </c>
      <c r="C7" s="33" t="s">
        <v>243</v>
      </c>
      <c r="D7" s="33" t="s">
        <v>348</v>
      </c>
      <c r="E7" s="35">
        <v>313647</v>
      </c>
      <c r="F7" s="36" t="s">
        <v>27</v>
      </c>
      <c r="G7" s="35">
        <v>25092</v>
      </c>
      <c r="H7" s="27">
        <f t="shared" si="0"/>
        <v>338739</v>
      </c>
      <c r="I7" s="33" t="s">
        <v>16</v>
      </c>
      <c r="J7" s="33" t="s">
        <v>20</v>
      </c>
    </row>
    <row r="8" spans="1:10" outlineLevel="1" x14ac:dyDescent="0.2">
      <c r="A8" s="34">
        <v>45832</v>
      </c>
      <c r="B8" s="33" t="s">
        <v>349</v>
      </c>
      <c r="C8" s="33" t="s">
        <v>243</v>
      </c>
      <c r="D8" s="33" t="s">
        <v>350</v>
      </c>
      <c r="E8" s="35">
        <v>562082</v>
      </c>
      <c r="F8" s="36" t="s">
        <v>27</v>
      </c>
      <c r="G8" s="35">
        <v>44967</v>
      </c>
      <c r="H8" s="27">
        <f t="shared" si="0"/>
        <v>607049</v>
      </c>
      <c r="I8" s="33" t="s">
        <v>16</v>
      </c>
      <c r="J8" s="33" t="s">
        <v>20</v>
      </c>
    </row>
    <row r="9" spans="1:10" outlineLevel="1" x14ac:dyDescent="0.2">
      <c r="A9" s="34">
        <v>45832</v>
      </c>
      <c r="B9" s="33" t="s">
        <v>351</v>
      </c>
      <c r="C9" s="33" t="s">
        <v>243</v>
      </c>
      <c r="D9" s="33" t="s">
        <v>352</v>
      </c>
      <c r="E9" s="35">
        <v>537627</v>
      </c>
      <c r="F9" s="36" t="s">
        <v>27</v>
      </c>
      <c r="G9" s="35">
        <v>43010</v>
      </c>
      <c r="H9" s="27">
        <f t="shared" si="0"/>
        <v>580637</v>
      </c>
      <c r="I9" s="33" t="s">
        <v>16</v>
      </c>
      <c r="J9" s="33" t="s">
        <v>20</v>
      </c>
    </row>
    <row r="10" spans="1:10" outlineLevel="1" x14ac:dyDescent="0.2">
      <c r="A10" s="34">
        <v>45834</v>
      </c>
      <c r="B10" s="33" t="s">
        <v>353</v>
      </c>
      <c r="C10" s="33" t="s">
        <v>243</v>
      </c>
      <c r="D10" s="33" t="s">
        <v>354</v>
      </c>
      <c r="E10" s="35">
        <v>749183</v>
      </c>
      <c r="F10" s="36" t="s">
        <v>27</v>
      </c>
      <c r="G10" s="35">
        <v>59935</v>
      </c>
      <c r="H10" s="27">
        <f t="shared" si="0"/>
        <v>809118</v>
      </c>
      <c r="I10" s="33" t="s">
        <v>16</v>
      </c>
      <c r="J10" s="33" t="s">
        <v>20</v>
      </c>
    </row>
    <row r="11" spans="1:10" outlineLevel="1" x14ac:dyDescent="0.2">
      <c r="A11" s="34">
        <v>45835</v>
      </c>
      <c r="B11" s="33" t="s">
        <v>355</v>
      </c>
      <c r="C11" s="33" t="s">
        <v>243</v>
      </c>
      <c r="D11" s="33" t="s">
        <v>356</v>
      </c>
      <c r="E11" s="35">
        <v>546506</v>
      </c>
      <c r="F11" s="36" t="s">
        <v>27</v>
      </c>
      <c r="G11" s="35">
        <v>43720</v>
      </c>
      <c r="H11" s="27">
        <f t="shared" si="0"/>
        <v>590226</v>
      </c>
      <c r="I11" s="33" t="s">
        <v>16</v>
      </c>
      <c r="J11" s="33" t="s">
        <v>20</v>
      </c>
    </row>
    <row r="12" spans="1:10" x14ac:dyDescent="0.2">
      <c r="A12" s="34">
        <v>45894</v>
      </c>
      <c r="B12" s="33" t="s">
        <v>403</v>
      </c>
      <c r="C12" s="33" t="s">
        <v>241</v>
      </c>
      <c r="D12" s="33" t="s">
        <v>404</v>
      </c>
      <c r="E12" s="35">
        <v>-508243</v>
      </c>
      <c r="F12" s="36" t="s">
        <v>27</v>
      </c>
      <c r="G12" s="35">
        <v>-40659</v>
      </c>
      <c r="H12" s="27">
        <f t="shared" si="0"/>
        <v>-548902</v>
      </c>
      <c r="I12" s="24" t="s">
        <v>16</v>
      </c>
      <c r="J12" s="24" t="s">
        <v>20</v>
      </c>
    </row>
    <row r="13" spans="1:10" x14ac:dyDescent="0.2">
      <c r="H13" s="27">
        <f>SUM(H2:H12)</f>
        <v>7292562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7"/>
  <sheetViews>
    <sheetView topLeftCell="A14" zoomScaleNormal="100" workbookViewId="0">
      <selection activeCell="E26" sqref="E26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45779</v>
      </c>
      <c r="B2" s="24" t="s">
        <v>319</v>
      </c>
      <c r="C2" s="24" t="s">
        <v>243</v>
      </c>
      <c r="D2" s="24" t="s">
        <v>18</v>
      </c>
      <c r="E2" s="27">
        <v>829487</v>
      </c>
      <c r="F2" s="32" t="s">
        <v>27</v>
      </c>
      <c r="G2" s="27">
        <v>66359</v>
      </c>
      <c r="H2" s="27">
        <f>+E2+G2</f>
        <v>895846</v>
      </c>
      <c r="I2" s="24" t="s">
        <v>16</v>
      </c>
      <c r="J2" s="24" t="s">
        <v>20</v>
      </c>
    </row>
    <row r="3" spans="1:10" outlineLevel="1" x14ac:dyDescent="0.2">
      <c r="A3" s="29">
        <v>45779</v>
      </c>
      <c r="B3" s="24" t="s">
        <v>320</v>
      </c>
      <c r="C3" s="24" t="s">
        <v>243</v>
      </c>
      <c r="D3" s="24" t="s">
        <v>31</v>
      </c>
      <c r="E3" s="27">
        <v>917209</v>
      </c>
      <c r="F3" s="32" t="s">
        <v>27</v>
      </c>
      <c r="G3" s="27">
        <v>73377</v>
      </c>
      <c r="H3" s="27">
        <f t="shared" ref="H3:H26" si="0">+E3+G3</f>
        <v>990586</v>
      </c>
      <c r="I3" s="24" t="s">
        <v>16</v>
      </c>
      <c r="J3" s="24" t="s">
        <v>20</v>
      </c>
    </row>
    <row r="4" spans="1:10" hidden="1" outlineLevel="1" x14ac:dyDescent="0.2">
      <c r="A4" s="29">
        <v>45780</v>
      </c>
      <c r="B4" s="24" t="s">
        <v>29</v>
      </c>
      <c r="C4" s="24" t="s">
        <v>29</v>
      </c>
      <c r="D4" s="24" t="s">
        <v>321</v>
      </c>
      <c r="E4" s="27">
        <v>0</v>
      </c>
      <c r="F4" s="32" t="s">
        <v>27</v>
      </c>
      <c r="G4" s="27">
        <v>0</v>
      </c>
      <c r="H4" s="27">
        <f t="shared" si="0"/>
        <v>0</v>
      </c>
      <c r="I4" s="24" t="s">
        <v>16</v>
      </c>
      <c r="J4" s="24" t="s">
        <v>20</v>
      </c>
    </row>
    <row r="5" spans="1:10" outlineLevel="1" x14ac:dyDescent="0.2">
      <c r="A5" s="34">
        <v>45891</v>
      </c>
      <c r="B5" s="60" t="s">
        <v>409</v>
      </c>
      <c r="C5" s="33" t="s">
        <v>241</v>
      </c>
      <c r="D5" s="24" t="s">
        <v>321</v>
      </c>
      <c r="E5" s="35">
        <v>-267151</v>
      </c>
      <c r="F5" s="36" t="s">
        <v>27</v>
      </c>
      <c r="G5" s="35">
        <v>-21372</v>
      </c>
      <c r="H5" s="35">
        <f t="shared" si="0"/>
        <v>-288523</v>
      </c>
      <c r="I5" s="33" t="s">
        <v>16</v>
      </c>
      <c r="J5" s="33" t="s">
        <v>20</v>
      </c>
    </row>
    <row r="6" spans="1:10" outlineLevel="1" x14ac:dyDescent="0.2">
      <c r="A6" s="29">
        <v>45784</v>
      </c>
      <c r="B6" s="24" t="s">
        <v>322</v>
      </c>
      <c r="C6" s="24" t="s">
        <v>243</v>
      </c>
      <c r="D6" s="24" t="s">
        <v>32</v>
      </c>
      <c r="E6" s="27">
        <v>1136372</v>
      </c>
      <c r="F6" s="32" t="s">
        <v>27</v>
      </c>
      <c r="G6" s="27">
        <v>90910</v>
      </c>
      <c r="H6" s="27">
        <f t="shared" si="0"/>
        <v>1227282</v>
      </c>
      <c r="I6" s="24" t="s">
        <v>16</v>
      </c>
      <c r="J6" s="24" t="s">
        <v>20</v>
      </c>
    </row>
    <row r="7" spans="1:10" outlineLevel="1" x14ac:dyDescent="0.2">
      <c r="A7" s="29">
        <v>45786</v>
      </c>
      <c r="B7" s="24" t="s">
        <v>323</v>
      </c>
      <c r="C7" s="24" t="s">
        <v>243</v>
      </c>
      <c r="D7" s="24" t="s">
        <v>100</v>
      </c>
      <c r="E7" s="27">
        <v>586173</v>
      </c>
      <c r="F7" s="32" t="s">
        <v>27</v>
      </c>
      <c r="G7" s="27">
        <v>46894</v>
      </c>
      <c r="H7" s="27">
        <f t="shared" si="0"/>
        <v>633067</v>
      </c>
      <c r="I7" s="24" t="s">
        <v>16</v>
      </c>
      <c r="J7" s="24" t="s">
        <v>20</v>
      </c>
    </row>
    <row r="8" spans="1:10" outlineLevel="1" x14ac:dyDescent="0.2">
      <c r="A8" s="29">
        <v>45786</v>
      </c>
      <c r="B8" s="24" t="s">
        <v>324</v>
      </c>
      <c r="C8" s="24" t="s">
        <v>243</v>
      </c>
      <c r="D8" s="24" t="s">
        <v>113</v>
      </c>
      <c r="E8" s="27">
        <v>945474</v>
      </c>
      <c r="F8" s="32" t="s">
        <v>27</v>
      </c>
      <c r="G8" s="27">
        <v>75638</v>
      </c>
      <c r="H8" s="27">
        <f t="shared" si="0"/>
        <v>1021112</v>
      </c>
      <c r="I8" s="24" t="s">
        <v>16</v>
      </c>
      <c r="J8" s="24" t="s">
        <v>20</v>
      </c>
    </row>
    <row r="9" spans="1:10" outlineLevel="1" x14ac:dyDescent="0.2">
      <c r="A9" s="29">
        <v>45789</v>
      </c>
      <c r="B9" s="24" t="s">
        <v>325</v>
      </c>
      <c r="C9" s="24" t="s">
        <v>243</v>
      </c>
      <c r="D9" s="24" t="s">
        <v>18</v>
      </c>
      <c r="E9" s="27">
        <v>362193</v>
      </c>
      <c r="F9" s="32" t="s">
        <v>27</v>
      </c>
      <c r="G9" s="27">
        <v>28975</v>
      </c>
      <c r="H9" s="27">
        <f t="shared" si="0"/>
        <v>391168</v>
      </c>
      <c r="I9" s="24" t="s">
        <v>16</v>
      </c>
      <c r="J9" s="24" t="s">
        <v>20</v>
      </c>
    </row>
    <row r="10" spans="1:10" hidden="1" outlineLevel="1" x14ac:dyDescent="0.2">
      <c r="A10" s="29">
        <v>45794</v>
      </c>
      <c r="B10" s="24"/>
      <c r="C10" s="24"/>
      <c r="D10" s="24" t="s">
        <v>338</v>
      </c>
      <c r="E10" s="27">
        <v>0</v>
      </c>
      <c r="F10" s="32" t="s">
        <v>27</v>
      </c>
      <c r="G10" s="27">
        <v>0</v>
      </c>
      <c r="H10" s="27">
        <f t="shared" si="0"/>
        <v>0</v>
      </c>
      <c r="I10" s="24" t="s">
        <v>16</v>
      </c>
      <c r="J10" s="24" t="s">
        <v>20</v>
      </c>
    </row>
    <row r="11" spans="1:10" outlineLevel="1" x14ac:dyDescent="0.2">
      <c r="A11" s="34">
        <v>45891</v>
      </c>
      <c r="B11" s="60" t="s">
        <v>410</v>
      </c>
      <c r="C11" s="33" t="s">
        <v>241</v>
      </c>
      <c r="D11" s="24" t="s">
        <v>338</v>
      </c>
      <c r="E11" s="35">
        <v>-92000</v>
      </c>
      <c r="F11" s="36" t="s">
        <v>27</v>
      </c>
      <c r="G11" s="35">
        <v>-7360</v>
      </c>
      <c r="H11" s="35">
        <f t="shared" si="0"/>
        <v>-99360</v>
      </c>
      <c r="I11" s="33" t="s">
        <v>16</v>
      </c>
      <c r="J11" s="33" t="s">
        <v>20</v>
      </c>
    </row>
    <row r="12" spans="1:10" outlineLevel="1" x14ac:dyDescent="0.2">
      <c r="A12" s="34">
        <v>45891</v>
      </c>
      <c r="B12" s="60" t="s">
        <v>411</v>
      </c>
      <c r="C12" s="33" t="s">
        <v>241</v>
      </c>
      <c r="D12" s="24" t="s">
        <v>338</v>
      </c>
      <c r="E12" s="35">
        <v>-111058</v>
      </c>
      <c r="F12" s="36" t="s">
        <v>27</v>
      </c>
      <c r="G12" s="35">
        <v>-8885</v>
      </c>
      <c r="H12" s="35">
        <f t="shared" si="0"/>
        <v>-119943</v>
      </c>
      <c r="I12" s="33" t="s">
        <v>16</v>
      </c>
      <c r="J12" s="33" t="s">
        <v>20</v>
      </c>
    </row>
    <row r="13" spans="1:10" outlineLevel="1" x14ac:dyDescent="0.2">
      <c r="A13" s="34">
        <v>45891</v>
      </c>
      <c r="B13" s="60" t="s">
        <v>412</v>
      </c>
      <c r="C13" s="33" t="s">
        <v>241</v>
      </c>
      <c r="D13" s="24" t="s">
        <v>338</v>
      </c>
      <c r="E13" s="35">
        <v>-107050</v>
      </c>
      <c r="F13" s="36" t="s">
        <v>27</v>
      </c>
      <c r="G13" s="35">
        <v>-8564</v>
      </c>
      <c r="H13" s="35">
        <f t="shared" si="0"/>
        <v>-115614</v>
      </c>
      <c r="I13" s="33" t="s">
        <v>16</v>
      </c>
      <c r="J13" s="33" t="s">
        <v>20</v>
      </c>
    </row>
    <row r="14" spans="1:10" outlineLevel="1" x14ac:dyDescent="0.2">
      <c r="A14" s="29">
        <v>45796</v>
      </c>
      <c r="B14" s="24" t="s">
        <v>326</v>
      </c>
      <c r="C14" s="24" t="s">
        <v>243</v>
      </c>
      <c r="D14" s="24" t="s">
        <v>113</v>
      </c>
      <c r="E14" s="27">
        <v>975268</v>
      </c>
      <c r="F14" s="32" t="s">
        <v>27</v>
      </c>
      <c r="G14" s="27">
        <v>78021</v>
      </c>
      <c r="H14" s="27">
        <f t="shared" si="0"/>
        <v>1053289</v>
      </c>
      <c r="I14" s="24" t="s">
        <v>16</v>
      </c>
      <c r="J14" s="24" t="s">
        <v>20</v>
      </c>
    </row>
    <row r="15" spans="1:10" hidden="1" outlineLevel="1" x14ac:dyDescent="0.2">
      <c r="A15" s="29">
        <v>45798</v>
      </c>
      <c r="B15" s="24" t="s">
        <v>29</v>
      </c>
      <c r="C15" s="24" t="s">
        <v>29</v>
      </c>
      <c r="D15" s="24" t="s">
        <v>327</v>
      </c>
      <c r="E15" s="27">
        <v>0</v>
      </c>
      <c r="F15" s="32" t="s">
        <v>27</v>
      </c>
      <c r="G15" s="27">
        <v>0</v>
      </c>
      <c r="H15" s="27">
        <f t="shared" si="0"/>
        <v>0</v>
      </c>
      <c r="I15" s="24" t="s">
        <v>16</v>
      </c>
      <c r="J15" s="24" t="s">
        <v>20</v>
      </c>
    </row>
    <row r="16" spans="1:10" outlineLevel="1" x14ac:dyDescent="0.2">
      <c r="A16" s="34">
        <v>45891</v>
      </c>
      <c r="B16" s="60" t="s">
        <v>413</v>
      </c>
      <c r="C16" s="33" t="s">
        <v>241</v>
      </c>
      <c r="D16" s="24" t="s">
        <v>327</v>
      </c>
      <c r="E16" s="35">
        <v>-490772</v>
      </c>
      <c r="F16" s="36" t="s">
        <v>27</v>
      </c>
      <c r="G16" s="35">
        <v>-39263</v>
      </c>
      <c r="H16" s="35">
        <f t="shared" si="0"/>
        <v>-530035</v>
      </c>
      <c r="I16" s="33" t="s">
        <v>16</v>
      </c>
      <c r="J16" s="33" t="s">
        <v>20</v>
      </c>
    </row>
    <row r="17" spans="1:10" outlineLevel="1" x14ac:dyDescent="0.2">
      <c r="A17" s="29">
        <v>45798</v>
      </c>
      <c r="B17" s="24" t="s">
        <v>328</v>
      </c>
      <c r="C17" s="24" t="s">
        <v>243</v>
      </c>
      <c r="D17" s="24" t="s">
        <v>26</v>
      </c>
      <c r="E17" s="27">
        <v>1159563</v>
      </c>
      <c r="F17" s="32" t="s">
        <v>27</v>
      </c>
      <c r="G17" s="27">
        <v>92765</v>
      </c>
      <c r="H17" s="27">
        <f t="shared" si="0"/>
        <v>1252328</v>
      </c>
      <c r="I17" s="24" t="s">
        <v>16</v>
      </c>
      <c r="J17" s="24" t="s">
        <v>20</v>
      </c>
    </row>
    <row r="18" spans="1:10" outlineLevel="1" x14ac:dyDescent="0.2">
      <c r="A18" s="29">
        <v>45798</v>
      </c>
      <c r="B18" s="24" t="s">
        <v>329</v>
      </c>
      <c r="C18" s="24" t="s">
        <v>243</v>
      </c>
      <c r="D18" s="24" t="s">
        <v>126</v>
      </c>
      <c r="E18" s="27">
        <v>523849</v>
      </c>
      <c r="F18" s="32" t="s">
        <v>27</v>
      </c>
      <c r="G18" s="27">
        <v>41908</v>
      </c>
      <c r="H18" s="27">
        <f t="shared" si="0"/>
        <v>565757</v>
      </c>
      <c r="I18" s="24" t="s">
        <v>16</v>
      </c>
      <c r="J18" s="24" t="s">
        <v>20</v>
      </c>
    </row>
    <row r="19" spans="1:10" outlineLevel="1" x14ac:dyDescent="0.2">
      <c r="A19" s="29">
        <v>45800</v>
      </c>
      <c r="B19" s="24" t="s">
        <v>330</v>
      </c>
      <c r="C19" s="24" t="s">
        <v>243</v>
      </c>
      <c r="D19" s="24" t="s">
        <v>130</v>
      </c>
      <c r="E19" s="27">
        <v>699334</v>
      </c>
      <c r="F19" s="32" t="s">
        <v>27</v>
      </c>
      <c r="G19" s="27">
        <v>55947</v>
      </c>
      <c r="H19" s="27">
        <f t="shared" si="0"/>
        <v>755281</v>
      </c>
      <c r="I19" s="24" t="s">
        <v>16</v>
      </c>
      <c r="J19" s="24" t="s">
        <v>20</v>
      </c>
    </row>
    <row r="20" spans="1:10" outlineLevel="1" x14ac:dyDescent="0.2">
      <c r="A20" s="29">
        <v>45800</v>
      </c>
      <c r="B20" s="24" t="s">
        <v>331</v>
      </c>
      <c r="C20" s="24" t="s">
        <v>243</v>
      </c>
      <c r="D20" s="24" t="s">
        <v>18</v>
      </c>
      <c r="E20" s="27">
        <v>642385</v>
      </c>
      <c r="F20" s="32" t="s">
        <v>27</v>
      </c>
      <c r="G20" s="27">
        <v>51391</v>
      </c>
      <c r="H20" s="27">
        <f t="shared" si="0"/>
        <v>693776</v>
      </c>
      <c r="I20" s="24" t="s">
        <v>16</v>
      </c>
      <c r="J20" s="24" t="s">
        <v>20</v>
      </c>
    </row>
    <row r="21" spans="1:10" outlineLevel="1" x14ac:dyDescent="0.2">
      <c r="A21" s="29">
        <v>45804</v>
      </c>
      <c r="B21" s="24" t="s">
        <v>332</v>
      </c>
      <c r="C21" s="24" t="s">
        <v>243</v>
      </c>
      <c r="D21" s="24" t="s">
        <v>18</v>
      </c>
      <c r="E21" s="27">
        <v>293724</v>
      </c>
      <c r="F21" s="32" t="s">
        <v>27</v>
      </c>
      <c r="G21" s="27">
        <v>23498</v>
      </c>
      <c r="H21" s="27">
        <f t="shared" si="0"/>
        <v>317222</v>
      </c>
      <c r="I21" s="24" t="s">
        <v>16</v>
      </c>
      <c r="J21" s="24" t="s">
        <v>20</v>
      </c>
    </row>
    <row r="22" spans="1:10" outlineLevel="1" x14ac:dyDescent="0.2">
      <c r="A22" s="29">
        <v>45804</v>
      </c>
      <c r="B22" s="24" t="s">
        <v>333</v>
      </c>
      <c r="C22" s="24" t="s">
        <v>243</v>
      </c>
      <c r="D22" s="24" t="s">
        <v>100</v>
      </c>
      <c r="E22" s="27">
        <v>230000</v>
      </c>
      <c r="F22" s="32" t="s">
        <v>27</v>
      </c>
      <c r="G22" s="27">
        <v>18400</v>
      </c>
      <c r="H22" s="27">
        <f t="shared" si="0"/>
        <v>248400</v>
      </c>
      <c r="I22" s="24" t="s">
        <v>16</v>
      </c>
      <c r="J22" s="24" t="s">
        <v>20</v>
      </c>
    </row>
    <row r="23" spans="1:10" outlineLevel="1" x14ac:dyDescent="0.2">
      <c r="A23" s="29">
        <v>45807</v>
      </c>
      <c r="B23" s="24" t="s">
        <v>334</v>
      </c>
      <c r="C23" s="24" t="s">
        <v>243</v>
      </c>
      <c r="D23" s="24" t="s">
        <v>79</v>
      </c>
      <c r="E23" s="27">
        <v>548168</v>
      </c>
      <c r="F23" s="32" t="s">
        <v>27</v>
      </c>
      <c r="G23" s="27">
        <v>43853</v>
      </c>
      <c r="H23" s="27">
        <f t="shared" si="0"/>
        <v>592021</v>
      </c>
      <c r="I23" s="24" t="s">
        <v>16</v>
      </c>
      <c r="J23" s="24" t="s">
        <v>20</v>
      </c>
    </row>
    <row r="24" spans="1:10" outlineLevel="1" x14ac:dyDescent="0.2">
      <c r="A24" s="29">
        <v>45807</v>
      </c>
      <c r="B24" s="24" t="s">
        <v>335</v>
      </c>
      <c r="C24" s="24" t="s">
        <v>243</v>
      </c>
      <c r="D24" s="24" t="s">
        <v>32</v>
      </c>
      <c r="E24" s="27">
        <v>866253</v>
      </c>
      <c r="F24" s="32" t="s">
        <v>27</v>
      </c>
      <c r="G24" s="27">
        <v>69300</v>
      </c>
      <c r="H24" s="27">
        <f t="shared" si="0"/>
        <v>935553</v>
      </c>
      <c r="I24" s="24" t="s">
        <v>16</v>
      </c>
      <c r="J24" s="24" t="s">
        <v>20</v>
      </c>
    </row>
    <row r="25" spans="1:10" outlineLevel="1" x14ac:dyDescent="0.2">
      <c r="A25" s="29">
        <v>45807</v>
      </c>
      <c r="B25" s="24" t="s">
        <v>336</v>
      </c>
      <c r="C25" s="24" t="s">
        <v>243</v>
      </c>
      <c r="D25" s="24" t="s">
        <v>113</v>
      </c>
      <c r="E25" s="27">
        <v>584898</v>
      </c>
      <c r="F25" s="32" t="s">
        <v>27</v>
      </c>
      <c r="G25" s="27">
        <v>46792</v>
      </c>
      <c r="H25" s="27">
        <f t="shared" si="0"/>
        <v>631690</v>
      </c>
      <c r="I25" s="24" t="s">
        <v>16</v>
      </c>
      <c r="J25" s="24" t="s">
        <v>20</v>
      </c>
    </row>
    <row r="26" spans="1:10" x14ac:dyDescent="0.2">
      <c r="A26" s="34">
        <v>45894</v>
      </c>
      <c r="B26" s="33" t="s">
        <v>401</v>
      </c>
      <c r="C26" s="33" t="s">
        <v>241</v>
      </c>
      <c r="D26" s="33" t="s">
        <v>402</v>
      </c>
      <c r="E26" s="35">
        <v>-716262</v>
      </c>
      <c r="F26" s="36" t="s">
        <v>27</v>
      </c>
      <c r="G26" s="35">
        <v>-57301</v>
      </c>
      <c r="H26" s="27">
        <f t="shared" si="0"/>
        <v>-773563</v>
      </c>
      <c r="I26" s="24" t="s">
        <v>16</v>
      </c>
      <c r="J26" s="24" t="s">
        <v>20</v>
      </c>
    </row>
    <row r="27" spans="1:10" x14ac:dyDescent="0.2">
      <c r="H27" s="27">
        <f>SUM(H2:H26)</f>
        <v>10277340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20"/>
  <sheetViews>
    <sheetView topLeftCell="E1" zoomScaleNormal="100" workbookViewId="0">
      <selection activeCell="A11" sqref="A11:J1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45750</v>
      </c>
      <c r="B2" s="33" t="s">
        <v>303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">
      <c r="A3" s="34">
        <v>45755</v>
      </c>
      <c r="B3" s="33" t="s">
        <v>304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8" si="0">+E3+G3</f>
        <v>396527</v>
      </c>
      <c r="I3" s="33" t="s">
        <v>16</v>
      </c>
      <c r="J3" s="33" t="s">
        <v>20</v>
      </c>
    </row>
    <row r="4" spans="1:10" outlineLevel="1" x14ac:dyDescent="0.2">
      <c r="A4" s="34">
        <v>45756</v>
      </c>
      <c r="B4" s="33" t="s">
        <v>305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">
      <c r="A5" s="34">
        <v>45757</v>
      </c>
      <c r="B5" s="33" t="s">
        <v>306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">
      <c r="A6" s="34">
        <v>45757</v>
      </c>
      <c r="B6" s="33" t="s">
        <v>307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">
      <c r="A7" s="34">
        <v>45757</v>
      </c>
      <c r="B7" s="33" t="s">
        <v>308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">
      <c r="A8" s="34">
        <v>45758</v>
      </c>
      <c r="B8" s="33" t="s">
        <v>309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">
      <c r="A9" s="34">
        <v>45763</v>
      </c>
      <c r="B9" s="33" t="s">
        <v>310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hidden="1" outlineLevel="1" x14ac:dyDescent="0.2">
      <c r="A10" s="34">
        <v>45764</v>
      </c>
      <c r="B10" s="33"/>
      <c r="C10" s="33"/>
      <c r="D10" s="33" t="s">
        <v>75</v>
      </c>
      <c r="E10" s="35">
        <v>0</v>
      </c>
      <c r="F10" s="36" t="s">
        <v>27</v>
      </c>
      <c r="G10" s="35">
        <v>0</v>
      </c>
      <c r="H10" s="27">
        <f t="shared" si="0"/>
        <v>0</v>
      </c>
      <c r="I10" s="33" t="s">
        <v>16</v>
      </c>
      <c r="J10" s="33" t="s">
        <v>20</v>
      </c>
    </row>
    <row r="11" spans="1:10" outlineLevel="1" x14ac:dyDescent="0.2">
      <c r="A11" s="34">
        <v>45891</v>
      </c>
      <c r="B11" s="33" t="s">
        <v>407</v>
      </c>
      <c r="C11" s="33" t="s">
        <v>241</v>
      </c>
      <c r="D11" s="33" t="s">
        <v>75</v>
      </c>
      <c r="E11" s="35">
        <v>-468388</v>
      </c>
      <c r="F11" s="36" t="s">
        <v>27</v>
      </c>
      <c r="G11" s="35">
        <v>-37471</v>
      </c>
      <c r="H11" s="35">
        <f t="shared" si="0"/>
        <v>-505859</v>
      </c>
      <c r="I11" s="33" t="s">
        <v>16</v>
      </c>
      <c r="J11" s="33" t="s">
        <v>20</v>
      </c>
    </row>
    <row r="12" spans="1:10" outlineLevel="1" x14ac:dyDescent="0.2">
      <c r="A12" s="34">
        <v>45891</v>
      </c>
      <c r="B12" s="33" t="s">
        <v>408</v>
      </c>
      <c r="C12" s="33" t="s">
        <v>241</v>
      </c>
      <c r="D12" s="33" t="s">
        <v>75</v>
      </c>
      <c r="E12" s="35">
        <v>-174661</v>
      </c>
      <c r="F12" s="36" t="s">
        <v>27</v>
      </c>
      <c r="G12" s="35">
        <v>-13973</v>
      </c>
      <c r="H12" s="35">
        <f t="shared" si="0"/>
        <v>-188634</v>
      </c>
      <c r="I12" s="33" t="s">
        <v>16</v>
      </c>
      <c r="J12" s="33" t="s">
        <v>20</v>
      </c>
    </row>
    <row r="13" spans="1:10" outlineLevel="1" x14ac:dyDescent="0.2">
      <c r="A13" s="34">
        <v>45769</v>
      </c>
      <c r="B13" s="33" t="s">
        <v>311</v>
      </c>
      <c r="C13" s="33" t="s">
        <v>243</v>
      </c>
      <c r="D13" s="33" t="s">
        <v>100</v>
      </c>
      <c r="E13" s="35">
        <v>1305256</v>
      </c>
      <c r="F13" s="36" t="s">
        <v>27</v>
      </c>
      <c r="G13" s="35">
        <v>104420</v>
      </c>
      <c r="H13" s="27">
        <f t="shared" si="0"/>
        <v>1409676</v>
      </c>
      <c r="I13" s="33" t="s">
        <v>16</v>
      </c>
      <c r="J13" s="33" t="s">
        <v>20</v>
      </c>
    </row>
    <row r="14" spans="1:10" outlineLevel="1" x14ac:dyDescent="0.2">
      <c r="A14" s="34">
        <v>45769</v>
      </c>
      <c r="B14" s="33" t="s">
        <v>312</v>
      </c>
      <c r="C14" s="33" t="s">
        <v>243</v>
      </c>
      <c r="D14" s="33" t="s">
        <v>26</v>
      </c>
      <c r="E14" s="35">
        <v>1273851</v>
      </c>
      <c r="F14" s="36" t="s">
        <v>27</v>
      </c>
      <c r="G14" s="35">
        <v>101908</v>
      </c>
      <c r="H14" s="27">
        <f t="shared" si="0"/>
        <v>1375759</v>
      </c>
      <c r="I14" s="33" t="s">
        <v>16</v>
      </c>
      <c r="J14" s="33" t="s">
        <v>20</v>
      </c>
    </row>
    <row r="15" spans="1:10" outlineLevel="1" x14ac:dyDescent="0.2">
      <c r="A15" s="34">
        <v>45769</v>
      </c>
      <c r="B15" s="33" t="s">
        <v>313</v>
      </c>
      <c r="C15" s="33" t="s">
        <v>243</v>
      </c>
      <c r="D15" s="33" t="s">
        <v>130</v>
      </c>
      <c r="E15" s="35">
        <v>701218</v>
      </c>
      <c r="F15" s="36" t="s">
        <v>27</v>
      </c>
      <c r="G15" s="35">
        <v>56097</v>
      </c>
      <c r="H15" s="27">
        <f t="shared" si="0"/>
        <v>757315</v>
      </c>
      <c r="I15" s="33" t="s">
        <v>16</v>
      </c>
      <c r="J15" s="33" t="s">
        <v>20</v>
      </c>
    </row>
    <row r="16" spans="1:10" outlineLevel="1" x14ac:dyDescent="0.2">
      <c r="A16" s="34">
        <v>45771</v>
      </c>
      <c r="B16" s="33" t="s">
        <v>314</v>
      </c>
      <c r="C16" s="33" t="s">
        <v>243</v>
      </c>
      <c r="D16" s="33" t="s">
        <v>113</v>
      </c>
      <c r="E16" s="35">
        <v>952020</v>
      </c>
      <c r="F16" s="36" t="s">
        <v>27</v>
      </c>
      <c r="G16" s="35">
        <v>76162</v>
      </c>
      <c r="H16" s="27">
        <f t="shared" si="0"/>
        <v>1028182</v>
      </c>
      <c r="I16" s="33" t="s">
        <v>16</v>
      </c>
      <c r="J16" s="33" t="s">
        <v>20</v>
      </c>
    </row>
    <row r="17" spans="1:10" outlineLevel="1" x14ac:dyDescent="0.2">
      <c r="A17" s="34">
        <v>45776</v>
      </c>
      <c r="B17" s="33" t="s">
        <v>315</v>
      </c>
      <c r="C17" s="33" t="s">
        <v>243</v>
      </c>
      <c r="D17" s="33" t="s">
        <v>316</v>
      </c>
      <c r="E17" s="35">
        <v>563912</v>
      </c>
      <c r="F17" s="36" t="s">
        <v>27</v>
      </c>
      <c r="G17" s="35">
        <v>45113</v>
      </c>
      <c r="H17" s="27">
        <f t="shared" si="0"/>
        <v>609025</v>
      </c>
      <c r="I17" s="33" t="s">
        <v>16</v>
      </c>
      <c r="J17" s="33" t="s">
        <v>20</v>
      </c>
    </row>
    <row r="18" spans="1:10" outlineLevel="1" x14ac:dyDescent="0.2">
      <c r="A18" s="34">
        <v>45776</v>
      </c>
      <c r="B18" s="33" t="s">
        <v>317</v>
      </c>
      <c r="C18" s="33" t="s">
        <v>243</v>
      </c>
      <c r="D18" s="33" t="s">
        <v>34</v>
      </c>
      <c r="E18" s="35">
        <v>704016</v>
      </c>
      <c r="F18" s="36" t="s">
        <v>27</v>
      </c>
      <c r="G18" s="35">
        <v>56321</v>
      </c>
      <c r="H18" s="27">
        <f t="shared" si="0"/>
        <v>760337</v>
      </c>
      <c r="I18" s="33" t="s">
        <v>16</v>
      </c>
      <c r="J18" s="33" t="s">
        <v>20</v>
      </c>
    </row>
    <row r="19" spans="1:10" x14ac:dyDescent="0.2">
      <c r="A19" s="34">
        <v>45894</v>
      </c>
      <c r="B19" s="33" t="s">
        <v>399</v>
      </c>
      <c r="C19" s="33" t="s">
        <v>241</v>
      </c>
      <c r="D19" s="33" t="s">
        <v>400</v>
      </c>
      <c r="E19" s="27">
        <f>-SUM(E2:E18)*0.07</f>
        <v>-730380.91</v>
      </c>
      <c r="F19" s="36" t="s">
        <v>27</v>
      </c>
      <c r="G19" s="27">
        <f>+E19*F19</f>
        <v>-58430.472800000003</v>
      </c>
      <c r="H19" s="27">
        <f>+E19+G19</f>
        <v>-788811.38280000002</v>
      </c>
      <c r="I19" s="24" t="s">
        <v>16</v>
      </c>
      <c r="J19" s="24" t="s">
        <v>20</v>
      </c>
    </row>
    <row r="20" spans="1:10" x14ac:dyDescent="0.2">
      <c r="H20" s="27">
        <f>SUM(H2:H19)</f>
        <v>10479921.6172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5" zoomScaleNormal="100" workbookViewId="0">
      <selection activeCell="A25" sqref="A25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">
      <c r="H26" s="27">
        <f>SUM(H2:H25)</f>
        <v>9051191.5003999993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Công nợ 2025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2025-11-24T04:45:52Z</dcterms:modified>
</cp:coreProperties>
</file>