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INH CẦU\"/>
    </mc:Choice>
  </mc:AlternateContent>
  <bookViews>
    <workbookView xWindow="0" yWindow="0" windowWidth="16815" windowHeight="7530" tabRatio="734" activeTab="1"/>
  </bookViews>
  <sheets>
    <sheet name="Công nợ" sheetId="1" r:id="rId1"/>
    <sheet name="Chi tiết mua " sheetId="17" r:id="rId2"/>
    <sheet name="Sheet1" sheetId="19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7" l="1"/>
  <c r="E12" i="17"/>
  <c r="L8" i="17" l="1"/>
  <c r="L7" i="17"/>
  <c r="K9" i="17"/>
  <c r="H6" i="1" l="1"/>
  <c r="I15" i="17"/>
  <c r="I13" i="17"/>
  <c r="M4" i="17"/>
  <c r="L4" i="17" l="1"/>
  <c r="E5" i="17" l="1"/>
  <c r="E7" i="17"/>
  <c r="E6" i="17"/>
  <c r="E2" i="17"/>
  <c r="K3" i="17"/>
  <c r="F8" i="19" l="1"/>
  <c r="G5" i="19"/>
  <c r="G6" i="19"/>
  <c r="G7" i="19"/>
  <c r="E8" i="19"/>
  <c r="G4" i="19" l="1"/>
  <c r="G8" i="19" s="1"/>
  <c r="D6" i="1"/>
  <c r="C6" i="1"/>
  <c r="J3" i="17"/>
  <c r="E8" i="1" l="1"/>
  <c r="L3" i="17" l="1"/>
  <c r="E9" i="17"/>
  <c r="F9" i="17" l="1"/>
  <c r="D9" i="17"/>
  <c r="C9" i="17"/>
  <c r="G9" i="17" s="1"/>
  <c r="F6" i="1" l="1"/>
  <c r="G11" i="1" l="1"/>
</calcChain>
</file>

<file path=xl/sharedStrings.xml><?xml version="1.0" encoding="utf-8"?>
<sst xmlns="http://schemas.openxmlformats.org/spreadsheetml/2006/main" count="57" uniqueCount="54">
  <si>
    <t>Ngày tháng</t>
  </si>
  <si>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</si>
  <si>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</si>
  <si>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</si>
  <si>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</si>
  <si>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</si>
  <si>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</si>
  <si>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THEO DÕI CÔNG NỢ / CTY MINH CẦU</t>
  </si>
  <si>
    <t>Dư nợ phải thu MINH CẦU</t>
  </si>
  <si>
    <t>SỐ TÀI KHOẢN</t>
  </si>
  <si>
    <t>CHỦ TÀI KHOẢN</t>
  </si>
  <si>
    <t>NGÂN HÀNG</t>
  </si>
  <si>
    <t xml:space="preserve">Hàng trả </t>
  </si>
  <si>
    <t>Tổng tiền hàng</t>
  </si>
  <si>
    <t>Hàng trả</t>
  </si>
  <si>
    <t>Ngày mua</t>
  </si>
  <si>
    <t>Số Phiếu</t>
  </si>
  <si>
    <t>Tổng</t>
  </si>
  <si>
    <t>THÔNG TIN TÀI KHOẢN</t>
  </si>
  <si>
    <t>SĐT: 0335 944 217</t>
  </si>
  <si>
    <t>PHẠM ANH VŨ</t>
  </si>
  <si>
    <t>Số tiền khách đã thanh toán</t>
  </si>
  <si>
    <t>NGƯỜI LIÊN HỆ:</t>
  </si>
  <si>
    <t>Còn phải thu</t>
  </si>
  <si>
    <t>Note</t>
  </si>
  <si>
    <t>Giảm trừ 
(chiết khấu + hỗ trợ)</t>
  </si>
  <si>
    <t>BH2306191</t>
  </si>
  <si>
    <t>VAT</t>
  </si>
  <si>
    <t>CTY TNHH MTV TM VÀ DV NGỌC THƠM</t>
  </si>
  <si>
    <t>Vietcombank -CN Đông Đồng Nai</t>
  </si>
  <si>
    <t>Bảng kê hóa đơn tháng 6</t>
  </si>
  <si>
    <t>Hàng trả T6</t>
  </si>
  <si>
    <t>Công nợ T04,05.2023 còn phải thu</t>
  </si>
  <si>
    <t>BH2306428</t>
  </si>
  <si>
    <t>BH2306432</t>
  </si>
  <si>
    <t>BH2306556</t>
  </si>
  <si>
    <t>BH2306682</t>
  </si>
  <si>
    <t>BH2306720</t>
  </si>
  <si>
    <t>đã xuất hóa đơn 00036085</t>
  </si>
  <si>
    <t>đã xuất hóa đơn 00036084</t>
  </si>
  <si>
    <t>Số tiền xuất hóa đơn</t>
  </si>
  <si>
    <t>Thành tiền</t>
  </si>
  <si>
    <t>HBTL2305/908</t>
  </si>
  <si>
    <t>Còn phải thu T04,05.2023</t>
  </si>
  <si>
    <t>Tổng cộng 
SỐ XUẤT HÓA ĐƠN</t>
  </si>
  <si>
    <t>Bán hàng T06.2023 chưa xuất hóa đơn</t>
  </si>
  <si>
    <t>Số tiền chưa thuế</t>
  </si>
  <si>
    <t>VAT (8%)</t>
  </si>
  <si>
    <t>Thuế VAT (8%)</t>
  </si>
  <si>
    <t>Công nợ T06.2023 chưa TT</t>
  </si>
  <si>
    <t>Công nợ T07.2023 chưa TT</t>
  </si>
  <si>
    <t>MINH CẦU</t>
  </si>
  <si>
    <t>thanh toán sau</t>
  </si>
  <si>
    <t>thanh toán T07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</si>
</sst>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Microsoft Sans Serif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/>
    <xf numFmtId="0" fontId="6" fillId="2" borderId="1" xfId="0" applyFont="1" applyFill="1" applyBorder="1"/>
    <xf numFmtId="165" fontId="8" fillId="2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165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Fill="1"/>
    <xf numFmtId="165" fontId="0" fillId="0" borderId="0" xfId="0" applyNumberFormat="1" applyFill="1"/>
    <xf numFmtId="0" fontId="0" fillId="3" borderId="1" xfId="0" applyFill="1" applyBorder="1"/>
    <xf numFmtId="0" fontId="0" fillId="0" borderId="1" xfId="0" applyBorder="1"/>
    <xf numFmtId="0" fontId="10" fillId="0" borderId="1" xfId="0" applyFont="1" applyBorder="1" applyAlignment="1">
      <alignment horizontal="left" vertical="center"/>
    </xf>
    <xf numFmtId="165" fontId="0" fillId="0" borderId="1" xfId="1" applyNumberFormat="1" applyFont="1" applyBorder="1"/>
    <xf numFmtId="165" fontId="0" fillId="0" borderId="1" xfId="0" applyNumberFormat="1" applyBorder="1"/>
    <xf numFmtId="165" fontId="0" fillId="0" borderId="1" xfId="1" applyNumberFormat="1" applyFont="1" applyFill="1" applyBorder="1"/>
    <xf numFmtId="0" fontId="11" fillId="3" borderId="1" xfId="0" applyFont="1" applyFill="1" applyBorder="1" applyAlignment="1">
      <alignment horizontal="center" vertical="center"/>
    </xf>
    <xf numFmtId="165" fontId="11" fillId="3" borderId="1" xfId="1" applyNumberFormat="1" applyFont="1" applyFill="1" applyBorder="1"/>
    <xf numFmtId="3" fontId="0" fillId="0" borderId="0" xfId="0" applyNumberFormat="1"/>
    <xf numFmtId="165" fontId="11" fillId="3" borderId="1" xfId="1" applyNumberFormat="1" applyFont="1" applyFill="1" applyBorder="1" applyAlignment="1">
      <alignment horizontal="center" vertical="center"/>
    </xf>
    <xf numFmtId="165" fontId="0" fillId="0" borderId="0" xfId="1" applyNumberFormat="1" applyFont="1"/>
    <xf numFmtId="0" fontId="3" fillId="0" borderId="0" xfId="0" quotePrefix="1" applyFont="1" applyAlignment="1">
      <alignment horizontal="left"/>
    </xf>
    <xf numFmtId="0" fontId="0" fillId="0" borderId="1" xfId="0" applyBorder="1" applyAlignment="1">
      <alignment wrapText="1"/>
    </xf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65" fontId="0" fillId="0" borderId="1" xfId="1" applyNumberFormat="1" applyFont="1" applyBorder="1" applyAlignment="1"/>
    <xf numFmtId="14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165" fontId="0" fillId="0" borderId="1" xfId="1" applyNumberFormat="1" applyFont="1" applyFill="1" applyBorder="1" applyAlignment="1"/>
    <xf numFmtId="0" fontId="1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2"/>
    <xf numFmtId="166" fontId="0" fillId="0" borderId="0" xfId="3" applyNumberFormat="1" applyFont="1"/>
    <xf numFmtId="166" fontId="12" fillId="0" borderId="1" xfId="3" applyNumberFormat="1" applyFont="1" applyBorder="1"/>
    <xf numFmtId="0" fontId="12" fillId="0" borderId="1" xfId="2" applyFont="1" applyBorder="1" applyAlignment="1">
      <alignment horizontal="center" wrapText="1"/>
    </xf>
    <xf numFmtId="166" fontId="0" fillId="0" borderId="1" xfId="3" applyNumberFormat="1" applyFont="1" applyBorder="1"/>
    <xf numFmtId="0" fontId="1" fillId="0" borderId="1" xfId="2" applyBorder="1"/>
    <xf numFmtId="166" fontId="0" fillId="0" borderId="1" xfId="3" applyNumberFormat="1" applyFont="1" applyBorder="1" applyAlignment="1">
      <alignment wrapText="1"/>
    </xf>
    <xf numFmtId="166" fontId="0" fillId="0" borderId="1" xfId="1" applyNumberFormat="1" applyFont="1" applyBorder="1" applyAlignment="1"/>
    <xf numFmtId="165" fontId="3" fillId="0" borderId="0" xfId="4" applyNumberFormat="1" applyFont="1"/>
    <xf numFmtId="166" fontId="0" fillId="0" borderId="0" xfId="0" applyNumberFormat="1"/>
    <xf numFmtId="43" fontId="0" fillId="0" borderId="0" xfId="0" applyNumberFormat="1"/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" fillId="0" borderId="1" xfId="2" applyBorder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50"/>
  <sheetViews>
    <sheetView workbookViewId="0">
      <pane ySplit="2" topLeftCell="A3" activePane="bottomLeft" state="frozen"/>
      <selection pane="bottomLeft" activeCell="H6" sqref="H6"/>
    </sheetView>
  </sheetViews>
  <sheetFormatPr defaultRowHeight="21" customHeight="1" x14ac:dyDescent="0.25"/>
  <cols>
    <col min="1" max="1" width="8.42578125" style="11" customWidth="1"/>
    <col min="2" max="2" width="27.85546875" style="8" customWidth="1"/>
    <col min="3" max="3" width="19" style="2" customWidth="1"/>
    <col min="4" max="4" width="16.28515625" style="2" customWidth="1"/>
    <col min="5" max="5" width="14.7109375" style="1" customWidth="1"/>
    <col min="6" max="6" width="22.7109375" style="1" customWidth="1"/>
    <col min="7" max="7" width="20.7109375" style="1" customWidth="1"/>
    <col min="8" max="8" width="19.85546875" style="1" customWidth="1"/>
    <col min="9" max="9" width="18.5703125" style="1" customWidth="1"/>
    <col min="10" max="16384" width="9.140625" style="1"/>
  </cols>
  <sheetData>
    <row r="1" spans="1:9" ht="27" customHeight="1" x14ac:dyDescent="0.3">
      <c r="A1" s="68" t="s">
        <v>7</v>
      </c>
      <c r="B1" s="68"/>
      <c r="C1" s="68"/>
      <c r="D1" s="68"/>
      <c r="E1" s="68"/>
      <c r="F1" s="68"/>
      <c r="G1" s="68"/>
    </row>
    <row r="2" spans="1:9" s="12" customFormat="1" ht="40.5" customHeight="1" x14ac:dyDescent="0.25">
      <c r="A2" s="18" t="s">
        <v>0</v>
      </c>
      <c r="B2" s="19" t="s">
        <v>3</v>
      </c>
      <c r="C2" s="19" t="s">
        <v>1</v>
      </c>
      <c r="D2" s="19" t="s">
        <v>27</v>
      </c>
      <c r="E2" s="19" t="s">
        <v>12</v>
      </c>
      <c r="F2" s="19" t="s">
        <v>2</v>
      </c>
      <c r="G2" s="19" t="s">
        <v>21</v>
      </c>
    </row>
    <row r="3" spans="1:9" s="12" customFormat="1" ht="15.75" x14ac:dyDescent="0.25">
      <c r="A3" s="28"/>
      <c r="B3" s="29"/>
      <c r="C3" s="31"/>
      <c r="D3" s="31"/>
      <c r="E3" s="29"/>
      <c r="F3" s="29"/>
      <c r="G3" s="29"/>
    </row>
    <row r="4" spans="1:9" s="12" customFormat="1" ht="15.75" x14ac:dyDescent="0.25">
      <c r="A4" s="29">
        <v>1</v>
      </c>
      <c r="B4" s="55" t="s">
        <v>43</v>
      </c>
      <c r="C4" s="14">
        <v>660880</v>
      </c>
      <c r="D4" s="14">
        <v>52870.400000000001</v>
      </c>
      <c r="E4" s="29"/>
      <c r="F4" s="29"/>
      <c r="G4" s="29"/>
    </row>
    <row r="5" spans="1:9" ht="21" customHeight="1" x14ac:dyDescent="0.25">
      <c r="A5" s="29">
        <v>2</v>
      </c>
      <c r="B5" s="13" t="s">
        <v>30</v>
      </c>
      <c r="C5" s="14">
        <v>27721435</v>
      </c>
      <c r="D5" s="14">
        <v>2456670</v>
      </c>
      <c r="E5" s="14"/>
      <c r="F5" s="15"/>
      <c r="G5" s="15"/>
      <c r="H5"/>
      <c r="I5" s="30"/>
    </row>
    <row r="6" spans="1:9" ht="21" customHeight="1" x14ac:dyDescent="0.25">
      <c r="A6" s="69" t="s">
        <v>4</v>
      </c>
      <c r="B6" s="70"/>
      <c r="C6" s="20">
        <f>SUM(C4:C5)</f>
        <v>28382315</v>
      </c>
      <c r="D6" s="20">
        <f>SUM(D4:D5)</f>
        <v>2509540.4</v>
      </c>
      <c r="E6" s="21"/>
      <c r="F6" s="22">
        <f>SUM(F5:F5)</f>
        <v>0</v>
      </c>
      <c r="G6" s="23"/>
      <c r="H6" s="32">
        <f>+C5+D5-E7</f>
        <v>29349848</v>
      </c>
      <c r="I6" s="30"/>
    </row>
    <row r="7" spans="1:9" ht="21" customHeight="1" x14ac:dyDescent="0.25">
      <c r="A7" s="29">
        <v>1</v>
      </c>
      <c r="B7" s="27" t="s">
        <v>31</v>
      </c>
      <c r="C7" s="14"/>
      <c r="D7" s="14"/>
      <c r="E7" s="14">
        <v>828257</v>
      </c>
      <c r="F7" s="15"/>
      <c r="G7" s="16"/>
      <c r="H7"/>
    </row>
    <row r="8" spans="1:9" ht="21" customHeight="1" x14ac:dyDescent="0.25">
      <c r="A8" s="69" t="s">
        <v>5</v>
      </c>
      <c r="B8" s="70"/>
      <c r="C8" s="20"/>
      <c r="D8" s="20"/>
      <c r="E8" s="20">
        <f>+E7</f>
        <v>828257</v>
      </c>
      <c r="F8" s="22"/>
      <c r="G8" s="23"/>
      <c r="H8"/>
    </row>
    <row r="9" spans="1:9" ht="21" customHeight="1" x14ac:dyDescent="0.25">
      <c r="A9" s="17"/>
      <c r="B9" s="13"/>
      <c r="C9" s="14"/>
      <c r="D9" s="14"/>
      <c r="E9" s="14"/>
      <c r="F9" s="15"/>
      <c r="G9" s="15"/>
      <c r="H9"/>
    </row>
    <row r="10" spans="1:9" ht="21" customHeight="1" x14ac:dyDescent="0.25">
      <c r="A10" s="69" t="s">
        <v>6</v>
      </c>
      <c r="B10" s="70"/>
      <c r="C10" s="24"/>
      <c r="D10" s="24"/>
      <c r="E10" s="21"/>
      <c r="F10" s="23"/>
      <c r="G10" s="25">
        <v>0</v>
      </c>
      <c r="H10"/>
      <c r="I10" s="30"/>
    </row>
    <row r="11" spans="1:9" ht="21" customHeight="1" x14ac:dyDescent="0.25">
      <c r="A11" s="71" t="s">
        <v>8</v>
      </c>
      <c r="B11" s="72"/>
      <c r="C11" s="72"/>
      <c r="D11" s="72"/>
      <c r="E11" s="72"/>
      <c r="F11" s="73"/>
      <c r="G11" s="26">
        <f>+C6+D6-F6-E8</f>
        <v>30063598.399999999</v>
      </c>
      <c r="H11" s="32"/>
      <c r="I11" s="64"/>
    </row>
    <row r="12" spans="1:9" ht="21" customHeight="1" x14ac:dyDescent="0.25">
      <c r="A12" s="3"/>
      <c r="B12" s="9"/>
      <c r="C12" s="5"/>
      <c r="D12" s="5"/>
      <c r="E12" s="4"/>
      <c r="H12"/>
    </row>
    <row r="13" spans="1:9" ht="21" customHeight="1" x14ac:dyDescent="0.25">
      <c r="A13" s="3"/>
      <c r="B13" s="9" t="s">
        <v>22</v>
      </c>
      <c r="C13" s="5"/>
      <c r="D13" s="5"/>
      <c r="E13" s="4"/>
      <c r="F13" s="67" t="s">
        <v>18</v>
      </c>
      <c r="G13" s="67"/>
      <c r="H13"/>
      <c r="I13" s="30"/>
    </row>
    <row r="14" spans="1:9" ht="21" customHeight="1" x14ac:dyDescent="0.25">
      <c r="A14" s="3"/>
      <c r="B14" s="9" t="s">
        <v>20</v>
      </c>
      <c r="C14" s="5"/>
      <c r="D14" s="5"/>
      <c r="E14" s="4"/>
      <c r="F14" s="1" t="s">
        <v>9</v>
      </c>
      <c r="G14" s="46">
        <v>1027349624</v>
      </c>
      <c r="H14"/>
    </row>
    <row r="15" spans="1:9" ht="21" customHeight="1" x14ac:dyDescent="0.25">
      <c r="A15" s="10"/>
      <c r="B15" s="8" t="s">
        <v>19</v>
      </c>
      <c r="C15" s="6"/>
      <c r="D15" s="6"/>
      <c r="E15" s="7"/>
      <c r="F15" s="1" t="s">
        <v>10</v>
      </c>
      <c r="G15" s="1" t="s">
        <v>28</v>
      </c>
      <c r="H15"/>
    </row>
    <row r="16" spans="1:9" ht="21" customHeight="1" x14ac:dyDescent="0.25">
      <c r="F16" s="1" t="s">
        <v>11</v>
      </c>
      <c r="G16" s="1" t="s">
        <v>29</v>
      </c>
      <c r="H16"/>
    </row>
    <row r="17" spans="8:8" ht="21" customHeight="1" x14ac:dyDescent="0.25">
      <c r="H17"/>
    </row>
    <row r="18" spans="8:8" ht="21" customHeight="1" x14ac:dyDescent="0.25">
      <c r="H18"/>
    </row>
    <row r="19" spans="8:8" ht="21" customHeight="1" x14ac:dyDescent="0.25">
      <c r="H19"/>
    </row>
    <row r="20" spans="8:8" ht="21" customHeight="1" x14ac:dyDescent="0.25">
      <c r="H20"/>
    </row>
    <row r="21" spans="8:8" ht="21" customHeight="1" x14ac:dyDescent="0.25">
      <c r="H21"/>
    </row>
    <row r="22" spans="8:8" ht="21" customHeight="1" x14ac:dyDescent="0.25">
      <c r="H22"/>
    </row>
    <row r="23" spans="8:8" ht="21" customHeight="1" x14ac:dyDescent="0.25">
      <c r="H23"/>
    </row>
    <row r="24" spans="8:8" ht="21" customHeight="1" x14ac:dyDescent="0.25">
      <c r="H24"/>
    </row>
    <row r="25" spans="8:8" ht="21" customHeight="1" x14ac:dyDescent="0.25">
      <c r="H25"/>
    </row>
    <row r="26" spans="8:8" ht="21" customHeight="1" x14ac:dyDescent="0.25">
      <c r="H26"/>
    </row>
    <row r="27" spans="8:8" ht="21" customHeight="1" x14ac:dyDescent="0.25">
      <c r="H27"/>
    </row>
    <row r="28" spans="8:8" ht="21" customHeight="1" x14ac:dyDescent="0.25">
      <c r="H28"/>
    </row>
    <row r="29" spans="8:8" ht="21" customHeight="1" x14ac:dyDescent="0.25">
      <c r="H29"/>
    </row>
    <row r="30" spans="8:8" ht="21" customHeight="1" x14ac:dyDescent="0.25">
      <c r="H30"/>
    </row>
    <row r="31" spans="8:8" ht="21" customHeight="1" x14ac:dyDescent="0.25">
      <c r="H31"/>
    </row>
    <row r="32" spans="8:8" ht="21" customHeight="1" x14ac:dyDescent="0.25">
      <c r="H32"/>
    </row>
    <row r="33" spans="8:8" ht="21" customHeight="1" x14ac:dyDescent="0.25">
      <c r="H33"/>
    </row>
    <row r="34" spans="8:8" ht="21" customHeight="1" x14ac:dyDescent="0.25">
      <c r="H34"/>
    </row>
    <row r="35" spans="8:8" ht="21" customHeight="1" x14ac:dyDescent="0.25">
      <c r="H35"/>
    </row>
    <row r="36" spans="8:8" ht="21" customHeight="1" x14ac:dyDescent="0.25">
      <c r="H36"/>
    </row>
    <row r="37" spans="8:8" ht="21" customHeight="1" x14ac:dyDescent="0.25">
      <c r="H37"/>
    </row>
    <row r="38" spans="8:8" ht="21" customHeight="1" x14ac:dyDescent="0.25">
      <c r="H38"/>
    </row>
    <row r="39" spans="8:8" ht="21" customHeight="1" x14ac:dyDescent="0.25">
      <c r="H39"/>
    </row>
    <row r="40" spans="8:8" ht="21" customHeight="1" x14ac:dyDescent="0.25">
      <c r="H40"/>
    </row>
    <row r="41" spans="8:8" ht="21" customHeight="1" x14ac:dyDescent="0.25">
      <c r="H41"/>
    </row>
    <row r="42" spans="8:8" ht="21" customHeight="1" x14ac:dyDescent="0.25">
      <c r="H42"/>
    </row>
    <row r="43" spans="8:8" ht="21" customHeight="1" x14ac:dyDescent="0.25">
      <c r="H43"/>
    </row>
    <row r="44" spans="8:8" ht="21" customHeight="1" x14ac:dyDescent="0.25">
      <c r="H44"/>
    </row>
    <row r="45" spans="8:8" ht="21" customHeight="1" x14ac:dyDescent="0.25">
      <c r="H45"/>
    </row>
    <row r="46" spans="8:8" ht="21" customHeight="1" x14ac:dyDescent="0.25">
      <c r="H46"/>
    </row>
    <row r="47" spans="8:8" ht="21" customHeight="1" x14ac:dyDescent="0.25">
      <c r="H47"/>
    </row>
    <row r="48" spans="8:8" ht="21" customHeight="1" x14ac:dyDescent="0.25">
      <c r="H48"/>
    </row>
    <row r="49" spans="8:8" ht="21" customHeight="1" x14ac:dyDescent="0.25">
      <c r="H49"/>
    </row>
    <row r="50" spans="8:8" ht="21" customHeight="1" x14ac:dyDescent="0.25">
      <c r="H50"/>
    </row>
    <row r="51" spans="8:8" ht="21" customHeight="1" x14ac:dyDescent="0.25">
      <c r="H51"/>
    </row>
    <row r="52" spans="8:8" ht="21" customHeight="1" x14ac:dyDescent="0.25">
      <c r="H52"/>
    </row>
    <row r="53" spans="8:8" ht="21" customHeight="1" x14ac:dyDescent="0.25">
      <c r="H53"/>
    </row>
    <row r="54" spans="8:8" ht="21" customHeight="1" x14ac:dyDescent="0.25">
      <c r="H54"/>
    </row>
    <row r="55" spans="8:8" ht="21" customHeight="1" x14ac:dyDescent="0.25">
      <c r="H55"/>
    </row>
    <row r="56" spans="8:8" ht="21" customHeight="1" x14ac:dyDescent="0.25">
      <c r="H56"/>
    </row>
    <row r="57" spans="8:8" ht="21" customHeight="1" x14ac:dyDescent="0.25">
      <c r="H57"/>
    </row>
    <row r="58" spans="8:8" ht="21" customHeight="1" x14ac:dyDescent="0.25">
      <c r="H58"/>
    </row>
    <row r="59" spans="8:8" ht="21" customHeight="1" x14ac:dyDescent="0.25">
      <c r="H59"/>
    </row>
    <row r="60" spans="8:8" ht="21" customHeight="1" x14ac:dyDescent="0.25">
      <c r="H60"/>
    </row>
    <row r="61" spans="8:8" ht="21" customHeight="1" x14ac:dyDescent="0.25">
      <c r="H61"/>
    </row>
    <row r="62" spans="8:8" ht="21" customHeight="1" x14ac:dyDescent="0.25">
      <c r="H62"/>
    </row>
    <row r="63" spans="8:8" ht="21" customHeight="1" x14ac:dyDescent="0.25">
      <c r="H63"/>
    </row>
    <row r="64" spans="8:8" ht="21" customHeight="1" x14ac:dyDescent="0.25">
      <c r="H64"/>
    </row>
    <row r="65" spans="8:8" ht="21" customHeight="1" x14ac:dyDescent="0.25">
      <c r="H65"/>
    </row>
    <row r="66" spans="8:8" ht="21" customHeight="1" x14ac:dyDescent="0.25">
      <c r="H66"/>
    </row>
    <row r="67" spans="8:8" ht="21" customHeight="1" x14ac:dyDescent="0.25">
      <c r="H67"/>
    </row>
    <row r="68" spans="8:8" ht="21" customHeight="1" x14ac:dyDescent="0.25">
      <c r="H68"/>
    </row>
    <row r="69" spans="8:8" ht="21" customHeight="1" x14ac:dyDescent="0.25">
      <c r="H69"/>
    </row>
    <row r="70" spans="8:8" ht="21" customHeight="1" x14ac:dyDescent="0.25">
      <c r="H70"/>
    </row>
    <row r="71" spans="8:8" ht="21" customHeight="1" x14ac:dyDescent="0.25">
      <c r="H71"/>
    </row>
    <row r="72" spans="8:8" ht="21" customHeight="1" x14ac:dyDescent="0.25">
      <c r="H72"/>
    </row>
    <row r="73" spans="8:8" ht="21" customHeight="1" x14ac:dyDescent="0.25">
      <c r="H73"/>
    </row>
    <row r="74" spans="8:8" ht="21" customHeight="1" x14ac:dyDescent="0.25">
      <c r="H74"/>
    </row>
    <row r="75" spans="8:8" ht="21" customHeight="1" x14ac:dyDescent="0.25">
      <c r="H75"/>
    </row>
    <row r="76" spans="8:8" ht="21" customHeight="1" x14ac:dyDescent="0.25">
      <c r="H76"/>
    </row>
    <row r="77" spans="8:8" ht="21" customHeight="1" x14ac:dyDescent="0.25">
      <c r="H77"/>
    </row>
    <row r="78" spans="8:8" ht="21" customHeight="1" x14ac:dyDescent="0.25">
      <c r="H78"/>
    </row>
    <row r="79" spans="8:8" ht="21" customHeight="1" x14ac:dyDescent="0.25">
      <c r="H79"/>
    </row>
    <row r="80" spans="8:8" ht="21" customHeight="1" x14ac:dyDescent="0.25">
      <c r="H80"/>
    </row>
    <row r="81" spans="8:8" ht="21" customHeight="1" x14ac:dyDescent="0.25">
      <c r="H81"/>
    </row>
    <row r="82" spans="8:8" ht="21" customHeight="1" x14ac:dyDescent="0.25">
      <c r="H82"/>
    </row>
    <row r="83" spans="8:8" ht="21" customHeight="1" x14ac:dyDescent="0.25">
      <c r="H83"/>
    </row>
    <row r="84" spans="8:8" ht="21" customHeight="1" x14ac:dyDescent="0.25">
      <c r="H84"/>
    </row>
    <row r="85" spans="8:8" ht="21" customHeight="1" x14ac:dyDescent="0.25">
      <c r="H85"/>
    </row>
    <row r="86" spans="8:8" ht="21" customHeight="1" x14ac:dyDescent="0.25">
      <c r="H86"/>
    </row>
    <row r="87" spans="8:8" ht="21" customHeight="1" x14ac:dyDescent="0.25">
      <c r="H87"/>
    </row>
    <row r="88" spans="8:8" ht="21" customHeight="1" x14ac:dyDescent="0.25">
      <c r="H88"/>
    </row>
    <row r="89" spans="8:8" ht="21" customHeight="1" x14ac:dyDescent="0.25">
      <c r="H89"/>
    </row>
    <row r="90" spans="8:8" ht="21" customHeight="1" x14ac:dyDescent="0.25">
      <c r="H90"/>
    </row>
    <row r="91" spans="8:8" ht="21" customHeight="1" x14ac:dyDescent="0.25">
      <c r="H91"/>
    </row>
    <row r="92" spans="8:8" ht="21" customHeight="1" x14ac:dyDescent="0.25">
      <c r="H92"/>
    </row>
    <row r="93" spans="8:8" ht="21" customHeight="1" x14ac:dyDescent="0.25">
      <c r="H93"/>
    </row>
    <row r="94" spans="8:8" ht="21" customHeight="1" x14ac:dyDescent="0.25">
      <c r="H94"/>
    </row>
    <row r="95" spans="8:8" ht="21" customHeight="1" x14ac:dyDescent="0.25">
      <c r="H95"/>
    </row>
    <row r="96" spans="8:8" ht="21" customHeight="1" x14ac:dyDescent="0.25">
      <c r="H96"/>
    </row>
    <row r="97" spans="8:8" ht="21" customHeight="1" x14ac:dyDescent="0.25">
      <c r="H97"/>
    </row>
    <row r="98" spans="8:8" ht="21" customHeight="1" x14ac:dyDescent="0.25">
      <c r="H98"/>
    </row>
    <row r="99" spans="8:8" ht="21" customHeight="1" x14ac:dyDescent="0.25">
      <c r="H99"/>
    </row>
    <row r="100" spans="8:8" ht="21" customHeight="1" x14ac:dyDescent="0.25">
      <c r="H100"/>
    </row>
    <row r="101" spans="8:8" ht="21" customHeight="1" x14ac:dyDescent="0.25">
      <c r="H101"/>
    </row>
    <row r="102" spans="8:8" ht="21" customHeight="1" x14ac:dyDescent="0.25">
      <c r="H102"/>
    </row>
    <row r="103" spans="8:8" ht="21" customHeight="1" x14ac:dyDescent="0.25">
      <c r="H103"/>
    </row>
    <row r="104" spans="8:8" ht="21" customHeight="1" x14ac:dyDescent="0.25">
      <c r="H104"/>
    </row>
    <row r="105" spans="8:8" ht="21" customHeight="1" x14ac:dyDescent="0.25">
      <c r="H105"/>
    </row>
    <row r="106" spans="8:8" ht="21" customHeight="1" x14ac:dyDescent="0.25">
      <c r="H106"/>
    </row>
    <row r="107" spans="8:8" ht="21" customHeight="1" x14ac:dyDescent="0.25">
      <c r="H107"/>
    </row>
    <row r="108" spans="8:8" ht="21" customHeight="1" x14ac:dyDescent="0.25">
      <c r="H108"/>
    </row>
    <row r="109" spans="8:8" ht="21" customHeight="1" x14ac:dyDescent="0.25">
      <c r="H109"/>
    </row>
    <row r="110" spans="8:8" ht="21" customHeight="1" x14ac:dyDescent="0.25">
      <c r="H110"/>
    </row>
    <row r="111" spans="8:8" ht="21" customHeight="1" x14ac:dyDescent="0.25">
      <c r="H111"/>
    </row>
    <row r="112" spans="8:8" ht="21" customHeight="1" x14ac:dyDescent="0.25">
      <c r="H112"/>
    </row>
    <row r="113" spans="8:8" ht="21" customHeight="1" x14ac:dyDescent="0.25">
      <c r="H113"/>
    </row>
    <row r="114" spans="8:8" ht="21" customHeight="1" x14ac:dyDescent="0.25">
      <c r="H114"/>
    </row>
    <row r="115" spans="8:8" ht="21" customHeight="1" x14ac:dyDescent="0.25">
      <c r="H115"/>
    </row>
    <row r="116" spans="8:8" ht="21" customHeight="1" x14ac:dyDescent="0.25">
      <c r="H116"/>
    </row>
    <row r="117" spans="8:8" ht="21" customHeight="1" x14ac:dyDescent="0.25">
      <c r="H117"/>
    </row>
    <row r="118" spans="8:8" ht="21" customHeight="1" x14ac:dyDescent="0.25">
      <c r="H118"/>
    </row>
    <row r="119" spans="8:8" ht="21" customHeight="1" x14ac:dyDescent="0.25">
      <c r="H119"/>
    </row>
    <row r="120" spans="8:8" ht="21" customHeight="1" x14ac:dyDescent="0.25">
      <c r="H120"/>
    </row>
    <row r="121" spans="8:8" ht="21" customHeight="1" x14ac:dyDescent="0.25">
      <c r="H121"/>
    </row>
    <row r="122" spans="8:8" ht="21" customHeight="1" x14ac:dyDescent="0.25">
      <c r="H122"/>
    </row>
    <row r="123" spans="8:8" ht="21" customHeight="1" x14ac:dyDescent="0.25">
      <c r="H123"/>
    </row>
    <row r="124" spans="8:8" ht="21" customHeight="1" x14ac:dyDescent="0.25">
      <c r="H124"/>
    </row>
    <row r="125" spans="8:8" ht="21" customHeight="1" x14ac:dyDescent="0.25">
      <c r="H125"/>
    </row>
    <row r="126" spans="8:8" ht="21" customHeight="1" x14ac:dyDescent="0.25">
      <c r="H126"/>
    </row>
    <row r="127" spans="8:8" ht="21" customHeight="1" x14ac:dyDescent="0.25">
      <c r="H127"/>
    </row>
    <row r="128" spans="8:8" ht="21" customHeight="1" x14ac:dyDescent="0.25">
      <c r="H128"/>
    </row>
    <row r="129" spans="8:8" ht="21" customHeight="1" x14ac:dyDescent="0.25">
      <c r="H129"/>
    </row>
    <row r="130" spans="8:8" ht="21" customHeight="1" x14ac:dyDescent="0.25">
      <c r="H130"/>
    </row>
    <row r="131" spans="8:8" ht="21" customHeight="1" x14ac:dyDescent="0.25">
      <c r="H131"/>
    </row>
    <row r="132" spans="8:8" ht="21" customHeight="1" x14ac:dyDescent="0.25">
      <c r="H132"/>
    </row>
    <row r="133" spans="8:8" ht="21" customHeight="1" x14ac:dyDescent="0.25">
      <c r="H133"/>
    </row>
    <row r="134" spans="8:8" ht="21" customHeight="1" x14ac:dyDescent="0.25">
      <c r="H134"/>
    </row>
    <row r="135" spans="8:8" ht="21" customHeight="1" x14ac:dyDescent="0.25">
      <c r="H135"/>
    </row>
    <row r="136" spans="8:8" ht="21" customHeight="1" x14ac:dyDescent="0.25">
      <c r="H136"/>
    </row>
    <row r="137" spans="8:8" ht="21" customHeight="1" x14ac:dyDescent="0.25">
      <c r="H137"/>
    </row>
    <row r="138" spans="8:8" ht="21" customHeight="1" x14ac:dyDescent="0.25">
      <c r="H138"/>
    </row>
    <row r="139" spans="8:8" ht="21" customHeight="1" x14ac:dyDescent="0.25">
      <c r="H139"/>
    </row>
    <row r="140" spans="8:8" ht="21" customHeight="1" x14ac:dyDescent="0.25">
      <c r="H140"/>
    </row>
    <row r="141" spans="8:8" ht="21" customHeight="1" x14ac:dyDescent="0.25">
      <c r="H141"/>
    </row>
    <row r="142" spans="8:8" ht="21" customHeight="1" x14ac:dyDescent="0.25">
      <c r="H142"/>
    </row>
    <row r="143" spans="8:8" ht="21" customHeight="1" x14ac:dyDescent="0.25">
      <c r="H143"/>
    </row>
    <row r="144" spans="8:8" ht="21" customHeight="1" x14ac:dyDescent="0.25">
      <c r="H144"/>
    </row>
    <row r="145" spans="8:8" ht="21" customHeight="1" x14ac:dyDescent="0.25">
      <c r="H145"/>
    </row>
    <row r="146" spans="8:8" ht="21" customHeight="1" x14ac:dyDescent="0.25">
      <c r="H146"/>
    </row>
    <row r="147" spans="8:8" ht="21" customHeight="1" x14ac:dyDescent="0.25">
      <c r="H147"/>
    </row>
    <row r="148" spans="8:8" ht="21" customHeight="1" x14ac:dyDescent="0.25">
      <c r="H148"/>
    </row>
    <row r="149" spans="8:8" ht="21" customHeight="1" x14ac:dyDescent="0.25">
      <c r="H149"/>
    </row>
    <row r="150" spans="8:8" ht="21" customHeight="1" x14ac:dyDescent="0.25">
      <c r="H150"/>
    </row>
  </sheetData>
  <mergeCells count="6">
    <mergeCell ref="F13:G13"/>
    <mergeCell ref="A1:G1"/>
    <mergeCell ref="A6:B6"/>
    <mergeCell ref="A8:B8"/>
    <mergeCell ref="A10:B10"/>
    <mergeCell ref="A11:F11"/>
  </mergeCells>
  <conditionalFormatting sqref="A12:B14 A11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C14" sqref="C14"/>
    </sheetView>
  </sheetViews>
  <sheetFormatPr defaultRowHeight="15" x14ac:dyDescent="0.25"/>
  <cols>
    <col min="1" max="1" width="12.42578125" customWidth="1"/>
    <col min="2" max="2" width="11.7109375" customWidth="1"/>
    <col min="3" max="3" width="18.7109375" customWidth="1"/>
    <col min="4" max="4" width="20.42578125" hidden="1" customWidth="1"/>
    <col min="5" max="5" width="20.42578125" customWidth="1"/>
    <col min="6" max="6" width="14.140625" style="45" customWidth="1"/>
    <col min="7" max="7" width="14.28515625" customWidth="1"/>
    <col min="8" max="8" width="24" customWidth="1"/>
    <col min="9" max="9" width="11.5703125" bestFit="1" customWidth="1"/>
    <col min="10" max="10" width="20.140625" customWidth="1"/>
    <col min="11" max="11" width="14.140625" customWidth="1"/>
    <col min="12" max="12" width="16.140625" customWidth="1"/>
    <col min="13" max="13" width="10.5703125" bestFit="1" customWidth="1"/>
  </cols>
  <sheetData>
    <row r="1" spans="1:13" ht="30" x14ac:dyDescent="0.25">
      <c r="A1" s="41" t="s">
        <v>15</v>
      </c>
      <c r="B1" s="41" t="s">
        <v>16</v>
      </c>
      <c r="C1" s="41" t="s">
        <v>13</v>
      </c>
      <c r="D1" s="54" t="s">
        <v>25</v>
      </c>
      <c r="E1" s="54" t="s">
        <v>27</v>
      </c>
      <c r="F1" s="44" t="s">
        <v>14</v>
      </c>
      <c r="G1" s="41"/>
      <c r="H1" s="41" t="s">
        <v>24</v>
      </c>
    </row>
    <row r="2" spans="1:13" ht="30" x14ac:dyDescent="0.25">
      <c r="A2" s="48">
        <v>45076</v>
      </c>
      <c r="B2" s="49" t="s">
        <v>26</v>
      </c>
      <c r="C2" s="50">
        <v>660880</v>
      </c>
      <c r="D2" s="50"/>
      <c r="E2" s="63">
        <f>8%*C2</f>
        <v>52870.400000000001</v>
      </c>
      <c r="F2" s="38"/>
      <c r="G2" s="36"/>
      <c r="H2" s="47" t="s">
        <v>32</v>
      </c>
      <c r="J2" s="36" t="s">
        <v>40</v>
      </c>
      <c r="K2" s="36" t="s">
        <v>47</v>
      </c>
      <c r="L2" s="36" t="s">
        <v>41</v>
      </c>
    </row>
    <row r="3" spans="1:13" s="33" customFormat="1" x14ac:dyDescent="0.25">
      <c r="A3" s="51">
        <v>45087</v>
      </c>
      <c r="B3" s="52" t="s">
        <v>33</v>
      </c>
      <c r="C3" s="53">
        <v>4928185</v>
      </c>
      <c r="D3" s="53"/>
      <c r="E3" s="63">
        <v>492819</v>
      </c>
      <c r="F3" s="40"/>
      <c r="G3" s="36"/>
      <c r="H3" s="36" t="s">
        <v>38</v>
      </c>
      <c r="I3" s="34"/>
      <c r="J3" s="39">
        <f>+C2+SUM(C5:C7)</f>
        <v>16434600</v>
      </c>
      <c r="K3" s="39">
        <f>8%*J3</f>
        <v>1314768</v>
      </c>
      <c r="L3" s="39">
        <f>+J3+K3</f>
        <v>17749368</v>
      </c>
    </row>
    <row r="4" spans="1:13" x14ac:dyDescent="0.25">
      <c r="A4" s="48">
        <v>45087</v>
      </c>
      <c r="B4" s="49" t="s">
        <v>34</v>
      </c>
      <c r="C4" s="50">
        <v>7019530</v>
      </c>
      <c r="D4" s="50"/>
      <c r="E4" s="63">
        <v>701953</v>
      </c>
      <c r="F4" s="38"/>
      <c r="G4" s="36"/>
      <c r="H4" s="36" t="s">
        <v>39</v>
      </c>
      <c r="K4" s="32"/>
      <c r="L4" s="32">
        <f>+L3+C4+E4</f>
        <v>25470851</v>
      </c>
      <c r="M4" s="32">
        <f>+G9-L4</f>
        <v>4592747</v>
      </c>
    </row>
    <row r="5" spans="1:13" x14ac:dyDescent="0.25">
      <c r="A5" s="48">
        <v>45092</v>
      </c>
      <c r="B5" s="49" t="s">
        <v>35</v>
      </c>
      <c r="C5" s="50">
        <v>5505440</v>
      </c>
      <c r="D5" s="50"/>
      <c r="E5" s="63">
        <f t="shared" ref="E5:E7" si="0">8%*C5</f>
        <v>440435.20000000001</v>
      </c>
      <c r="F5" s="38"/>
      <c r="G5" s="36"/>
      <c r="H5" s="36"/>
      <c r="K5" s="45"/>
      <c r="L5" s="45"/>
    </row>
    <row r="6" spans="1:13" x14ac:dyDescent="0.25">
      <c r="A6" s="48">
        <v>45098</v>
      </c>
      <c r="B6" s="49" t="s">
        <v>36</v>
      </c>
      <c r="C6" s="50">
        <v>5134140</v>
      </c>
      <c r="D6" s="50"/>
      <c r="E6" s="63">
        <f t="shared" si="0"/>
        <v>410731.2</v>
      </c>
      <c r="F6" s="38"/>
      <c r="G6" s="36"/>
      <c r="H6" s="36"/>
      <c r="J6" s="65"/>
      <c r="L6">
        <v>29349848</v>
      </c>
    </row>
    <row r="7" spans="1:13" x14ac:dyDescent="0.25">
      <c r="A7" s="48">
        <v>45099</v>
      </c>
      <c r="B7" s="49" t="s">
        <v>37</v>
      </c>
      <c r="C7" s="50">
        <v>5134140</v>
      </c>
      <c r="D7" s="50"/>
      <c r="E7" s="63">
        <f t="shared" si="0"/>
        <v>410731.2</v>
      </c>
      <c r="F7" s="38"/>
      <c r="G7" s="36"/>
      <c r="H7" s="36"/>
      <c r="L7" s="32">
        <f>+L6-L4</f>
        <v>3878997</v>
      </c>
    </row>
    <row r="8" spans="1:13" x14ac:dyDescent="0.25">
      <c r="A8" s="48">
        <v>45107</v>
      </c>
      <c r="B8" s="37" t="s">
        <v>42</v>
      </c>
      <c r="C8" s="38"/>
      <c r="D8" s="38"/>
      <c r="E8" s="38"/>
      <c r="F8" s="38">
        <v>828257</v>
      </c>
      <c r="G8" s="36"/>
      <c r="H8" s="36"/>
      <c r="L8" s="32">
        <f>+L7-66088</f>
        <v>3812909</v>
      </c>
    </row>
    <row r="9" spans="1:13" x14ac:dyDescent="0.25">
      <c r="A9" s="74" t="s">
        <v>17</v>
      </c>
      <c r="B9" s="74"/>
      <c r="C9" s="39">
        <f>SUM(C2:C8)</f>
        <v>28382315</v>
      </c>
      <c r="D9" s="39">
        <f>SUM(D2:D8)</f>
        <v>0</v>
      </c>
      <c r="E9" s="39">
        <f>SUM(E2:E8)</f>
        <v>2509540</v>
      </c>
      <c r="F9" s="39">
        <f>SUM(F2:F8)</f>
        <v>828257</v>
      </c>
      <c r="G9" s="42">
        <f>+C9-D9+E9-F9</f>
        <v>30063598</v>
      </c>
      <c r="H9" s="35" t="s">
        <v>23</v>
      </c>
      <c r="J9" s="32"/>
      <c r="K9" s="45">
        <f>+C3+E3-F8</f>
        <v>4592747</v>
      </c>
      <c r="M9" s="43"/>
    </row>
    <row r="10" spans="1:13" x14ac:dyDescent="0.25">
      <c r="G10" s="32"/>
      <c r="K10" s="32"/>
    </row>
    <row r="12" spans="1:13" x14ac:dyDescent="0.25">
      <c r="C12" t="s">
        <v>52</v>
      </c>
      <c r="E12" s="65">
        <f>+C3+E3-F8</f>
        <v>4592747</v>
      </c>
      <c r="G12" s="32"/>
      <c r="H12" t="s">
        <v>51</v>
      </c>
    </row>
    <row r="13" spans="1:13" x14ac:dyDescent="0.25">
      <c r="C13" t="s">
        <v>53</v>
      </c>
      <c r="E13" s="65">
        <f>+G9-E12</f>
        <v>25470851</v>
      </c>
      <c r="G13" s="32"/>
      <c r="H13" s="36" t="s">
        <v>49</v>
      </c>
      <c r="I13" s="39">
        <f>+K9</f>
        <v>4592747</v>
      </c>
      <c r="J13" s="66"/>
      <c r="K13" s="65"/>
    </row>
    <row r="14" spans="1:13" x14ac:dyDescent="0.25">
      <c r="H14" s="36" t="s">
        <v>50</v>
      </c>
      <c r="I14" s="39">
        <v>46316167</v>
      </c>
    </row>
    <row r="15" spans="1:13" x14ac:dyDescent="0.25">
      <c r="H15" s="36"/>
      <c r="I15" s="39">
        <f>+I13+I14</f>
        <v>50908914</v>
      </c>
    </row>
  </sheetData>
  <mergeCells count="1">
    <mergeCell ref="A9:B9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G8"/>
  <sheetViews>
    <sheetView workbookViewId="0"/>
  </sheetViews>
  <sheetFormatPr defaultRowHeight="15" x14ac:dyDescent="0.25"/>
  <cols>
    <col min="1" max="3" width="9.140625" style="56"/>
    <col min="4" max="4" width="24.28515625" style="56" customWidth="1"/>
    <col min="5" max="5" width="17.42578125" style="57" customWidth="1"/>
    <col min="6" max="6" width="13.5703125" style="57" customWidth="1"/>
    <col min="7" max="7" width="14.7109375" style="57" bestFit="1" customWidth="1"/>
    <col min="8" max="16384" width="9.140625" style="56"/>
  </cols>
  <sheetData>
    <row r="3" spans="4:7" ht="30" x14ac:dyDescent="0.25">
      <c r="D3" s="61"/>
      <c r="E3" s="62" t="s">
        <v>46</v>
      </c>
      <c r="F3" s="62" t="s">
        <v>48</v>
      </c>
      <c r="G3" s="60" t="s">
        <v>41</v>
      </c>
    </row>
    <row r="4" spans="4:7" x14ac:dyDescent="0.25">
      <c r="D4" s="61" t="s">
        <v>43</v>
      </c>
      <c r="E4" s="60">
        <v>660880</v>
      </c>
      <c r="F4" s="60">
        <v>52870.400000000001</v>
      </c>
      <c r="G4" s="60">
        <f>+E4+F4</f>
        <v>713750.4</v>
      </c>
    </row>
    <row r="5" spans="4:7" x14ac:dyDescent="0.25">
      <c r="D5" s="75" t="s">
        <v>45</v>
      </c>
      <c r="E5" s="60">
        <v>5505440</v>
      </c>
      <c r="F5" s="60">
        <v>440435.20000000001</v>
      </c>
      <c r="G5" s="60">
        <f>+E5+F5</f>
        <v>5945875.2000000002</v>
      </c>
    </row>
    <row r="6" spans="4:7" x14ac:dyDescent="0.25">
      <c r="D6" s="75"/>
      <c r="E6" s="60">
        <v>5134140</v>
      </c>
      <c r="F6" s="60">
        <v>410731.2</v>
      </c>
      <c r="G6" s="60">
        <f>+E6+F6</f>
        <v>5544871.2000000002</v>
      </c>
    </row>
    <row r="7" spans="4:7" x14ac:dyDescent="0.25">
      <c r="D7" s="75"/>
      <c r="E7" s="60">
        <v>5134140</v>
      </c>
      <c r="F7" s="60">
        <v>410731.2</v>
      </c>
      <c r="G7" s="60">
        <f>+E7+F7</f>
        <v>5544871.2000000002</v>
      </c>
    </row>
    <row r="8" spans="4:7" ht="31.5" x14ac:dyDescent="0.25">
      <c r="D8" s="59" t="s">
        <v>44</v>
      </c>
      <c r="E8" s="58">
        <f>+SUM(E4:E7)</f>
        <v>16434600</v>
      </c>
      <c r="F8" s="58">
        <f>+SUM(F4:F7)</f>
        <v>1314768</v>
      </c>
      <c r="G8" s="58">
        <f>+SUM(G4:G7)</f>
        <v>17749368</v>
      </c>
    </row>
  </sheetData>
  <mergeCells count="1">
    <mergeCell ref="D5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Chi tiết mua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2024-01-08T04:49:42Z</dcterms:modified>
</cp:coreProperties>
</file>