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MEGA\CHECK CÔNG NỢ MEGA 2023\"/>
    </mc:Choice>
  </mc:AlternateContent>
  <bookViews>
    <workbookView xWindow="0" yWindow="0" windowWidth="20490" windowHeight="7530" activeTab="3"/>
  </bookViews>
  <sheets>
    <sheet name="Sheet1" sheetId="12" r:id="rId1"/>
    <sheet name="check MEGA" sheetId="8" r:id="rId2"/>
    <sheet name="check NCC" sheetId="9" r:id="rId3"/>
    <sheet name="Chênh lệch" sheetId="5" r:id="rId4"/>
  </sheets>
  <definedNames>
    <definedName name="_xlnm._FilterDatabase" localSheetId="1" hidden="1">'check MEGA'!$A$2:$I$103</definedName>
    <definedName name="_xlnm._FilterDatabase" localSheetId="2" hidden="1">'check NCC'!$A$1:$M$111</definedName>
    <definedName name="_xlnm._FilterDatabase" localSheetId="3" hidden="1">'Chênh lệch'!$E$21:$L$23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5" l="1"/>
  <c r="H111" i="9" l="1"/>
  <c r="L2" i="9"/>
  <c r="M2" i="9" s="1"/>
  <c r="K2" i="9"/>
  <c r="H2" i="9"/>
  <c r="I24" i="5" l="1"/>
  <c r="E4" i="8" l="1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58" i="8"/>
  <c r="E59" i="8"/>
  <c r="E60" i="8"/>
  <c r="E61" i="8"/>
  <c r="E62" i="8"/>
  <c r="E63" i="8"/>
  <c r="E64" i="8"/>
  <c r="E65" i="8"/>
  <c r="E66" i="8"/>
  <c r="E67" i="8"/>
  <c r="E68" i="8"/>
  <c r="E69" i="8"/>
  <c r="E70" i="8"/>
  <c r="E71" i="8"/>
  <c r="E72" i="8"/>
  <c r="E73" i="8"/>
  <c r="E74" i="8"/>
  <c r="E75" i="8"/>
  <c r="E76" i="8"/>
  <c r="E77" i="8"/>
  <c r="E78" i="8"/>
  <c r="E79" i="8"/>
  <c r="E80" i="8"/>
  <c r="E81" i="8"/>
  <c r="E82" i="8"/>
  <c r="E83" i="8"/>
  <c r="E84" i="8"/>
  <c r="E85" i="8"/>
  <c r="E86" i="8"/>
  <c r="E87" i="8"/>
  <c r="E88" i="8"/>
  <c r="E89" i="8"/>
  <c r="E90" i="8"/>
  <c r="E91" i="8"/>
  <c r="E92" i="8"/>
  <c r="E93" i="8"/>
  <c r="E94" i="8"/>
  <c r="E95" i="8"/>
  <c r="E96" i="8"/>
  <c r="E97" i="8"/>
  <c r="E98" i="8"/>
  <c r="E99" i="8"/>
  <c r="E100" i="8"/>
  <c r="E101" i="8"/>
  <c r="E102" i="8"/>
  <c r="E103" i="8"/>
  <c r="E3" i="8"/>
  <c r="H151" i="9" l="1"/>
  <c r="H4" i="8" l="1"/>
  <c r="I4" i="8" s="1"/>
  <c r="H5" i="8"/>
  <c r="I5" i="8" s="1"/>
  <c r="H6" i="8"/>
  <c r="I6" i="8" s="1"/>
  <c r="H7" i="8"/>
  <c r="I7" i="8" s="1"/>
  <c r="H8" i="8"/>
  <c r="I8" i="8" s="1"/>
  <c r="H9" i="8"/>
  <c r="I9" i="8" s="1"/>
  <c r="H10" i="8"/>
  <c r="I10" i="8" s="1"/>
  <c r="H11" i="8"/>
  <c r="I11" i="8" s="1"/>
  <c r="H12" i="8"/>
  <c r="I12" i="8" s="1"/>
  <c r="H13" i="8"/>
  <c r="I13" i="8" s="1"/>
  <c r="H14" i="8"/>
  <c r="I14" i="8" s="1"/>
  <c r="H15" i="8"/>
  <c r="I15" i="8" s="1"/>
  <c r="H16" i="8"/>
  <c r="I16" i="8" s="1"/>
  <c r="H17" i="8"/>
  <c r="I17" i="8" s="1"/>
  <c r="H18" i="8"/>
  <c r="I18" i="8" s="1"/>
  <c r="H19" i="8"/>
  <c r="I19" i="8" s="1"/>
  <c r="H20" i="8"/>
  <c r="I20" i="8" s="1"/>
  <c r="H21" i="8"/>
  <c r="I21" i="8" s="1"/>
  <c r="H22" i="8"/>
  <c r="I22" i="8" s="1"/>
  <c r="H23" i="8"/>
  <c r="I23" i="8" s="1"/>
  <c r="H24" i="8"/>
  <c r="I24" i="8" s="1"/>
  <c r="H25" i="8"/>
  <c r="I25" i="8" s="1"/>
  <c r="H26" i="8"/>
  <c r="I26" i="8" s="1"/>
  <c r="H27" i="8"/>
  <c r="I27" i="8" s="1"/>
  <c r="H28" i="8"/>
  <c r="I28" i="8" s="1"/>
  <c r="H29" i="8"/>
  <c r="I29" i="8" s="1"/>
  <c r="H30" i="8"/>
  <c r="I30" i="8" s="1"/>
  <c r="H31" i="8"/>
  <c r="I31" i="8" s="1"/>
  <c r="H32" i="8"/>
  <c r="I32" i="8" s="1"/>
  <c r="H33" i="8"/>
  <c r="I33" i="8" s="1"/>
  <c r="H34" i="8"/>
  <c r="I34" i="8" s="1"/>
  <c r="H35" i="8"/>
  <c r="I35" i="8" s="1"/>
  <c r="H36" i="8"/>
  <c r="I36" i="8" s="1"/>
  <c r="H37" i="8"/>
  <c r="I37" i="8" s="1"/>
  <c r="H38" i="8"/>
  <c r="I38" i="8" s="1"/>
  <c r="H39" i="8"/>
  <c r="I39" i="8" s="1"/>
  <c r="H40" i="8"/>
  <c r="I40" i="8" s="1"/>
  <c r="H41" i="8"/>
  <c r="I41" i="8" s="1"/>
  <c r="H42" i="8"/>
  <c r="I42" i="8" s="1"/>
  <c r="H43" i="8"/>
  <c r="I43" i="8" s="1"/>
  <c r="H44" i="8"/>
  <c r="I44" i="8" s="1"/>
  <c r="H45" i="8"/>
  <c r="I45" i="8" s="1"/>
  <c r="H46" i="8"/>
  <c r="I46" i="8" s="1"/>
  <c r="H47" i="8"/>
  <c r="I47" i="8" s="1"/>
  <c r="H48" i="8"/>
  <c r="I48" i="8" s="1"/>
  <c r="H49" i="8"/>
  <c r="I49" i="8" s="1"/>
  <c r="H50" i="8"/>
  <c r="I50" i="8" s="1"/>
  <c r="H51" i="8"/>
  <c r="I51" i="8" s="1"/>
  <c r="H52" i="8"/>
  <c r="I52" i="8" s="1"/>
  <c r="H53" i="8"/>
  <c r="I53" i="8" s="1"/>
  <c r="H54" i="8"/>
  <c r="I54" i="8" s="1"/>
  <c r="H55" i="8"/>
  <c r="I55" i="8" s="1"/>
  <c r="H56" i="8"/>
  <c r="I56" i="8" s="1"/>
  <c r="H57" i="8"/>
  <c r="I57" i="8" s="1"/>
  <c r="H58" i="8"/>
  <c r="I58" i="8" s="1"/>
  <c r="H59" i="8"/>
  <c r="I59" i="8" s="1"/>
  <c r="H60" i="8"/>
  <c r="I60" i="8" s="1"/>
  <c r="H61" i="8"/>
  <c r="I61" i="8" s="1"/>
  <c r="H62" i="8"/>
  <c r="I62" i="8" s="1"/>
  <c r="H63" i="8"/>
  <c r="I63" i="8" s="1"/>
  <c r="H64" i="8"/>
  <c r="I64" i="8" s="1"/>
  <c r="H65" i="8"/>
  <c r="I65" i="8" s="1"/>
  <c r="H66" i="8"/>
  <c r="I66" i="8" s="1"/>
  <c r="H67" i="8"/>
  <c r="I67" i="8" s="1"/>
  <c r="H68" i="8"/>
  <c r="I68" i="8" s="1"/>
  <c r="H69" i="8"/>
  <c r="I69" i="8" s="1"/>
  <c r="H70" i="8"/>
  <c r="I70" i="8" s="1"/>
  <c r="H71" i="8"/>
  <c r="I71" i="8" s="1"/>
  <c r="H72" i="8"/>
  <c r="I72" i="8" s="1"/>
  <c r="H73" i="8"/>
  <c r="I73" i="8" s="1"/>
  <c r="H74" i="8"/>
  <c r="I74" i="8" s="1"/>
  <c r="H75" i="8"/>
  <c r="I75" i="8" s="1"/>
  <c r="H76" i="8"/>
  <c r="I76" i="8" s="1"/>
  <c r="H77" i="8"/>
  <c r="I77" i="8" s="1"/>
  <c r="H78" i="8"/>
  <c r="I78" i="8" s="1"/>
  <c r="H79" i="8"/>
  <c r="I79" i="8" s="1"/>
  <c r="H80" i="8"/>
  <c r="I80" i="8" s="1"/>
  <c r="H81" i="8"/>
  <c r="I81" i="8" s="1"/>
  <c r="H82" i="8"/>
  <c r="I82" i="8" s="1"/>
  <c r="H83" i="8"/>
  <c r="I83" i="8" s="1"/>
  <c r="H84" i="8"/>
  <c r="I84" i="8" s="1"/>
  <c r="H85" i="8"/>
  <c r="I85" i="8" s="1"/>
  <c r="H86" i="8"/>
  <c r="I86" i="8" s="1"/>
  <c r="H87" i="8"/>
  <c r="I87" i="8" s="1"/>
  <c r="H88" i="8"/>
  <c r="I88" i="8" s="1"/>
  <c r="H89" i="8"/>
  <c r="I89" i="8" s="1"/>
  <c r="H90" i="8"/>
  <c r="I90" i="8" s="1"/>
  <c r="H91" i="8"/>
  <c r="I91" i="8" s="1"/>
  <c r="H92" i="8"/>
  <c r="I92" i="8" s="1"/>
  <c r="H93" i="8"/>
  <c r="I93" i="8" s="1"/>
  <c r="H94" i="8"/>
  <c r="I94" i="8" s="1"/>
  <c r="H95" i="8"/>
  <c r="I95" i="8" s="1"/>
  <c r="H96" i="8"/>
  <c r="I96" i="8" s="1"/>
  <c r="H97" i="8"/>
  <c r="I97" i="8" s="1"/>
  <c r="H98" i="8"/>
  <c r="I98" i="8" s="1"/>
  <c r="H99" i="8"/>
  <c r="I99" i="8" s="1"/>
  <c r="H100" i="8"/>
  <c r="I100" i="8" s="1"/>
  <c r="H101" i="8"/>
  <c r="I101" i="8" s="1"/>
  <c r="H102" i="8"/>
  <c r="I102" i="8" s="1"/>
  <c r="H103" i="8"/>
  <c r="I103" i="8" s="1"/>
  <c r="H3" i="8"/>
  <c r="I3" i="8" s="1"/>
  <c r="L4" i="9"/>
  <c r="M4" i="9" s="1"/>
  <c r="L5" i="9"/>
  <c r="M5" i="9" s="1"/>
  <c r="L6" i="9"/>
  <c r="M6" i="9" s="1"/>
  <c r="L7" i="9"/>
  <c r="M7" i="9" s="1"/>
  <c r="L8" i="9"/>
  <c r="M8" i="9" s="1"/>
  <c r="L9" i="9"/>
  <c r="M9" i="9" s="1"/>
  <c r="L10" i="9"/>
  <c r="M10" i="9" s="1"/>
  <c r="L11" i="9"/>
  <c r="M11" i="9" s="1"/>
  <c r="L12" i="9"/>
  <c r="M12" i="9" s="1"/>
  <c r="L13" i="9"/>
  <c r="M13" i="9" s="1"/>
  <c r="L14" i="9"/>
  <c r="M14" i="9" s="1"/>
  <c r="L15" i="9"/>
  <c r="M15" i="9" s="1"/>
  <c r="L16" i="9"/>
  <c r="M16" i="9" s="1"/>
  <c r="L17" i="9"/>
  <c r="M17" i="9" s="1"/>
  <c r="L18" i="9"/>
  <c r="M18" i="9" s="1"/>
  <c r="L19" i="9"/>
  <c r="M19" i="9" s="1"/>
  <c r="L20" i="9"/>
  <c r="M20" i="9" s="1"/>
  <c r="L21" i="9"/>
  <c r="M21" i="9" s="1"/>
  <c r="L22" i="9"/>
  <c r="M22" i="9" s="1"/>
  <c r="L23" i="9"/>
  <c r="M23" i="9" s="1"/>
  <c r="L24" i="9"/>
  <c r="M24" i="9" s="1"/>
  <c r="L25" i="9"/>
  <c r="M25" i="9" s="1"/>
  <c r="L26" i="9"/>
  <c r="M26" i="9" s="1"/>
  <c r="L27" i="9"/>
  <c r="M27" i="9" s="1"/>
  <c r="L28" i="9"/>
  <c r="M28" i="9" s="1"/>
  <c r="L29" i="9"/>
  <c r="M29" i="9" s="1"/>
  <c r="L30" i="9"/>
  <c r="M30" i="9" s="1"/>
  <c r="L31" i="9"/>
  <c r="M31" i="9" s="1"/>
  <c r="L32" i="9"/>
  <c r="M32" i="9" s="1"/>
  <c r="L33" i="9"/>
  <c r="M33" i="9" s="1"/>
  <c r="L34" i="9"/>
  <c r="M34" i="9" s="1"/>
  <c r="L35" i="9"/>
  <c r="M35" i="9" s="1"/>
  <c r="L36" i="9"/>
  <c r="M36" i="9" s="1"/>
  <c r="L37" i="9"/>
  <c r="M37" i="9" s="1"/>
  <c r="L38" i="9"/>
  <c r="M38" i="9" s="1"/>
  <c r="L39" i="9"/>
  <c r="M39" i="9" s="1"/>
  <c r="L40" i="9"/>
  <c r="M40" i="9" s="1"/>
  <c r="L41" i="9"/>
  <c r="M41" i="9" s="1"/>
  <c r="L42" i="9"/>
  <c r="M42" i="9" s="1"/>
  <c r="L43" i="9"/>
  <c r="M43" i="9" s="1"/>
  <c r="L44" i="9"/>
  <c r="M44" i="9" s="1"/>
  <c r="L45" i="9"/>
  <c r="M45" i="9" s="1"/>
  <c r="L46" i="9"/>
  <c r="M46" i="9" s="1"/>
  <c r="L47" i="9"/>
  <c r="M47" i="9" s="1"/>
  <c r="L48" i="9"/>
  <c r="M48" i="9" s="1"/>
  <c r="L49" i="9"/>
  <c r="M49" i="9" s="1"/>
  <c r="L50" i="9"/>
  <c r="M50" i="9" s="1"/>
  <c r="L51" i="9"/>
  <c r="M51" i="9" s="1"/>
  <c r="L52" i="9"/>
  <c r="M52" i="9" s="1"/>
  <c r="L53" i="9"/>
  <c r="M53" i="9" s="1"/>
  <c r="L54" i="9"/>
  <c r="M54" i="9" s="1"/>
  <c r="L55" i="9"/>
  <c r="M55" i="9" s="1"/>
  <c r="L56" i="9"/>
  <c r="M56" i="9" s="1"/>
  <c r="L57" i="9"/>
  <c r="M57" i="9" s="1"/>
  <c r="L58" i="9"/>
  <c r="M58" i="9" s="1"/>
  <c r="L59" i="9"/>
  <c r="M59" i="9" s="1"/>
  <c r="L60" i="9"/>
  <c r="M60" i="9" s="1"/>
  <c r="L61" i="9"/>
  <c r="M61" i="9" s="1"/>
  <c r="L62" i="9"/>
  <c r="M62" i="9" s="1"/>
  <c r="L63" i="9"/>
  <c r="M63" i="9" s="1"/>
  <c r="L64" i="9"/>
  <c r="M64" i="9" s="1"/>
  <c r="L65" i="9"/>
  <c r="M65" i="9" s="1"/>
  <c r="L66" i="9"/>
  <c r="M66" i="9" s="1"/>
  <c r="L67" i="9"/>
  <c r="M67" i="9" s="1"/>
  <c r="L68" i="9"/>
  <c r="M68" i="9" s="1"/>
  <c r="L69" i="9"/>
  <c r="M69" i="9" s="1"/>
  <c r="L70" i="9"/>
  <c r="M70" i="9" s="1"/>
  <c r="L71" i="9"/>
  <c r="M71" i="9" s="1"/>
  <c r="L72" i="9"/>
  <c r="M72" i="9" s="1"/>
  <c r="L73" i="9"/>
  <c r="M73" i="9" s="1"/>
  <c r="L74" i="9"/>
  <c r="M74" i="9" s="1"/>
  <c r="L75" i="9"/>
  <c r="M75" i="9" s="1"/>
  <c r="L76" i="9"/>
  <c r="M76" i="9" s="1"/>
  <c r="L77" i="9"/>
  <c r="M77" i="9" s="1"/>
  <c r="L78" i="9"/>
  <c r="M78" i="9" s="1"/>
  <c r="L79" i="9"/>
  <c r="M79" i="9" s="1"/>
  <c r="L80" i="9"/>
  <c r="M80" i="9" s="1"/>
  <c r="L81" i="9"/>
  <c r="M81" i="9" s="1"/>
  <c r="L82" i="9"/>
  <c r="M82" i="9" s="1"/>
  <c r="L83" i="9"/>
  <c r="M83" i="9" s="1"/>
  <c r="L84" i="9"/>
  <c r="M84" i="9" s="1"/>
  <c r="L85" i="9"/>
  <c r="M85" i="9" s="1"/>
  <c r="L86" i="9"/>
  <c r="M86" i="9" s="1"/>
  <c r="L87" i="9"/>
  <c r="M87" i="9" s="1"/>
  <c r="L88" i="9"/>
  <c r="M88" i="9" s="1"/>
  <c r="L89" i="9"/>
  <c r="M89" i="9" s="1"/>
  <c r="L90" i="9"/>
  <c r="M90" i="9" s="1"/>
  <c r="L91" i="9"/>
  <c r="M91" i="9" s="1"/>
  <c r="L92" i="9"/>
  <c r="M92" i="9" s="1"/>
  <c r="L93" i="9"/>
  <c r="M93" i="9" s="1"/>
  <c r="L94" i="9"/>
  <c r="M94" i="9" s="1"/>
  <c r="L95" i="9"/>
  <c r="M95" i="9" s="1"/>
  <c r="L96" i="9"/>
  <c r="M96" i="9" s="1"/>
  <c r="L97" i="9"/>
  <c r="M97" i="9" s="1"/>
  <c r="L98" i="9"/>
  <c r="M98" i="9" s="1"/>
  <c r="L99" i="9"/>
  <c r="M99" i="9" s="1"/>
  <c r="L100" i="9"/>
  <c r="M100" i="9" s="1"/>
  <c r="L101" i="9"/>
  <c r="M101" i="9" s="1"/>
  <c r="L102" i="9"/>
  <c r="M102" i="9" s="1"/>
  <c r="L103" i="9"/>
  <c r="M103" i="9" s="1"/>
  <c r="L104" i="9"/>
  <c r="M104" i="9" s="1"/>
  <c r="L105" i="9"/>
  <c r="M105" i="9" s="1"/>
  <c r="L106" i="9"/>
  <c r="M106" i="9" s="1"/>
  <c r="L107" i="9"/>
  <c r="M107" i="9" s="1"/>
  <c r="L108" i="9"/>
  <c r="M108" i="9" s="1"/>
  <c r="L109" i="9"/>
  <c r="M109" i="9" s="1"/>
  <c r="L110" i="9"/>
  <c r="M110" i="9" s="1"/>
  <c r="L3" i="9"/>
  <c r="M3" i="9" s="1"/>
  <c r="E4" i="5" l="1"/>
  <c r="F8" i="5" s="1"/>
</calcChain>
</file>

<file path=xl/sharedStrings.xml><?xml version="1.0" encoding="utf-8"?>
<sst xmlns="http://schemas.openxmlformats.org/spreadsheetml/2006/main" count="1631" uniqueCount="403">
  <si>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</si>
  <si>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</si>
  <si>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</si>
  <si>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</si>
  <si>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</si>
  <si>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</si>
  <si>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</si>
  <si>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</si>
  <si>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</si>
  <si>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</si>
  <si>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>Ngày đến hạn thanh toán</t>
  </si>
  <si>
    <t>1C24TNN</t>
  </si>
  <si>
    <t>8%</t>
  </si>
  <si>
    <t>CHI NHÁNH CÔNG TY TNHH MM MEGA MARKET (VIỆT NAM) TẠI TỈNH BÌNH DƯƠNG</t>
  </si>
  <si>
    <t>0302249586-008</t>
  </si>
  <si>
    <t>CHI NHÁNH CÔNG TY TNHH MM MEGA MARKET (VIỆT NAM) TẠI HẢI PHÒNG</t>
  </si>
  <si>
    <t>0302249586-003</t>
  </si>
  <si>
    <t>CHI NHÁNH CÔNG TY TNHH MM MEGA MARKET (VIỆT NAM) TẠI THÀNH PHỐ CẦN THƠ</t>
  </si>
  <si>
    <t>0302249586-002</t>
  </si>
  <si>
    <t>CHI NHÁNH CÔNG TY TNHH MM MEGA MARKET (VIỆT NAM) TẠI KIÊN GIANG</t>
  </si>
  <si>
    <t>0302249586-015</t>
  </si>
  <si>
    <t>CHI NHÁNH CÔNG TY TNHH MM MEGA MARKET (VIỆT NAM) TẠI THÀNH PHỐ ĐÀ NẴNG</t>
  </si>
  <si>
    <t>0302249586-004</t>
  </si>
  <si>
    <t>CÔNG TY TNHH MM MEGA MARKET (VIỆT NAM)</t>
  </si>
  <si>
    <t>0302249586</t>
  </si>
  <si>
    <t>CHI NHÁNH CÔNG TY TNHH MM MEGA MARKET (VIỆT NAM) TẠI THÀNH PHỐ BIÊN HÒA</t>
  </si>
  <si>
    <t>0302249586-005</t>
  </si>
  <si>
    <t>CHI NHÁNH CÔNG TY TNHH MM MEGA MARKET (VIỆT NAM) TẠI TỈNH ĐẮK LẮK</t>
  </si>
  <si>
    <t>0302249586-014</t>
  </si>
  <si>
    <t>CHI NHÁNH CÔNG TY TNHH MM MEGA MARKET (VIỆT NAM) TẠI THÀNH PHỐ NHA TRANG</t>
  </si>
  <si>
    <t>0302249586-011</t>
  </si>
  <si>
    <t>CHI NHÁNH CÔNG TY TNHH MM MEGA MARKET (VIỆT NAM) TẠI QUẢNG NINH</t>
  </si>
  <si>
    <t>0302249586-012</t>
  </si>
  <si>
    <t>CHI NHÁNH CÔNG TY TNHH MM MEGA MARKET (VIỆT NAM) TẠI TỈNH BÀ RỊA - VŨNG TÀU</t>
  </si>
  <si>
    <t>0302249586-009</t>
  </si>
  <si>
    <t>CHI NHÁNH CÔNG TY TNHH MM MEGA MARKET (VIỆT NAM) TẠI THÀNH PHỐ HÀ NỘI</t>
  </si>
  <si>
    <t>0302249586-001</t>
  </si>
  <si>
    <t>1C24TNF</t>
  </si>
  <si>
    <t>CHI NHÁNH CÔNG TY TNHH MM MEGA MARKET (VIỆT NAM) TẠI TỈNH AN GIANG</t>
  </si>
  <si>
    <t>0302249586-006</t>
  </si>
  <si>
    <t>CHI NHÁNH CÔNG TY TNHH MM MEGA MARKET (VIỆT NAM) TẠI TỈNH BÌNH ĐỊNH</t>
  </si>
  <si>
    <t>0302249586-007</t>
  </si>
  <si>
    <t/>
  </si>
  <si>
    <t>ACCOUNT</t>
  </si>
  <si>
    <t>VENDOR NUMBER</t>
  </si>
  <si>
    <t>Vendor name</t>
  </si>
  <si>
    <t>INVOICE NUMBER</t>
  </si>
  <si>
    <t>INVOICE DESCRIPTION</t>
  </si>
  <si>
    <t>REMAINING AMOUNT DISP</t>
  </si>
  <si>
    <t>5010-510018-99999-33110100-999999-999999</t>
  </si>
  <si>
    <t>M25790</t>
  </si>
  <si>
    <t>CTY TNHH MTV TM VA DV NGOC THOM</t>
  </si>
  <si>
    <t>5010-510016-99999-33110100-999999-999999</t>
  </si>
  <si>
    <t>5010-510028-99999-33110100-999999-999999</t>
  </si>
  <si>
    <t>5010-510017-99999-33110100-999999-999999</t>
  </si>
  <si>
    <t>5010-510011-99999-33110100-999999-999999</t>
  </si>
  <si>
    <t>5010-510025-99999-33110100-999999-999999</t>
  </si>
  <si>
    <t>5010-510019-99999-33110100-999999-999999</t>
  </si>
  <si>
    <t>5010-510022-99999-33110100-999999-999999</t>
  </si>
  <si>
    <t>5010-510027-99999-33110100-999999-999999</t>
  </si>
  <si>
    <t>5010-510024-99999-33110100-999999-999999</t>
  </si>
  <si>
    <t>5010-510026-99999-33110100-999999-999999</t>
  </si>
  <si>
    <t>5010-510013-99999-33110100-999999-999999</t>
  </si>
  <si>
    <t>5010-510014-99999-33110100-999999-999999</t>
  </si>
  <si>
    <t>5010-520090-99999-33110100-999999-999999</t>
  </si>
  <si>
    <t>5010-510029-99999-33110100-999999-999999</t>
  </si>
  <si>
    <t>5010-510010-99999-33110100-999999-999999</t>
  </si>
  <si>
    <t>5010-510020-99999-33110100-999999-999999</t>
  </si>
  <si>
    <t>5010-510021-99999-33110100-999999-999999</t>
  </si>
  <si>
    <t>5010-510012-99999-33110100-999999-999999</t>
  </si>
  <si>
    <t>5010-510015-99999-33110100-999999-999999</t>
  </si>
  <si>
    <t>NCC ghi nhận</t>
  </si>
  <si>
    <t>Mega ghi nhận</t>
  </si>
  <si>
    <t>Chênh lệch</t>
  </si>
  <si>
    <t>Hóa đơn xuất trả Mega chưa ghi nhận</t>
  </si>
  <si>
    <t>Công nợ nhỏ</t>
  </si>
  <si>
    <t>Trong đó,</t>
  </si>
  <si>
    <t>Mã NCC</t>
  </si>
  <si>
    <t>Ký tự hóa đơn</t>
  </si>
  <si>
    <t>Số PO</t>
  </si>
  <si>
    <t>Số tiền</t>
  </si>
  <si>
    <t>Ngày nhận hàng</t>
  </si>
  <si>
    <t>Ngày gửi hóa đơn</t>
  </si>
  <si>
    <t>5010-510023-99999-33110100-999999-999999</t>
  </si>
  <si>
    <t>CHI NHÁNH CÔNG TY TNHH MM MEGA MARKET ( VIỆT NAM) TẠI TỈNH NGHỆ AN</t>
  </si>
  <si>
    <t>0302249586-013</t>
  </si>
  <si>
    <t>Hóa đơn bán hàng Mega chưa ghi nhận</t>
  </si>
  <si>
    <t>Hàng trả</t>
  </si>
  <si>
    <t>Hàng bán</t>
  </si>
  <si>
    <t>1C24TNN_00058993</t>
  </si>
  <si>
    <t>1C24TNN_00058993,510016</t>
  </si>
  <si>
    <t>1C24TNN_00060508</t>
  </si>
  <si>
    <t>1C24TNN_00060508,510020</t>
  </si>
  <si>
    <t>1C24TNN_00060509</t>
  </si>
  <si>
    <t>1C24TNN_00060509,510016</t>
  </si>
  <si>
    <t>1C24TNN_00060510</t>
  </si>
  <si>
    <t>1C24TNN_00060510,510025</t>
  </si>
  <si>
    <t>1C24TNN_00060511</t>
  </si>
  <si>
    <t>1C24TNN_00060511,510018</t>
  </si>
  <si>
    <t>1C24TNN_00060797</t>
  </si>
  <si>
    <t>1C24TNN_00060797,510018</t>
  </si>
  <si>
    <t>1C24TNN_00060798</t>
  </si>
  <si>
    <t>1C24TNN_00060798,510010</t>
  </si>
  <si>
    <t>1C24TNN_00060799</t>
  </si>
  <si>
    <t>1C24TNN_00060799,510010</t>
  </si>
  <si>
    <t>1C24TNN_00060801</t>
  </si>
  <si>
    <t>1C24TNN_00060801,510021</t>
  </si>
  <si>
    <t>1C24TNN_00060802</t>
  </si>
  <si>
    <t>1C24TNN_00060802,510017</t>
  </si>
  <si>
    <t>1C24TNN_00060803</t>
  </si>
  <si>
    <t>1C24TNN_00060803,510015</t>
  </si>
  <si>
    <t>1C24TNN_00060807</t>
  </si>
  <si>
    <t>1C24TNN_00060807,510013</t>
  </si>
  <si>
    <t>1C24TNN_00060809</t>
  </si>
  <si>
    <t>1C24TNN_00060809,510014</t>
  </si>
  <si>
    <t>1C24TNN_00060800</t>
  </si>
  <si>
    <t>1C24TNN_00060800,510022</t>
  </si>
  <si>
    <t>16648283</t>
  </si>
  <si>
    <t>20560287</t>
  </si>
  <si>
    <t>16649976</t>
  </si>
  <si>
    <t>25516552</t>
  </si>
  <si>
    <t>18394316</t>
  </si>
  <si>
    <t>18397268</t>
  </si>
  <si>
    <t>10509449</t>
  </si>
  <si>
    <t>10509000</t>
  </si>
  <si>
    <t>22529951</t>
  </si>
  <si>
    <t>21354456</t>
  </si>
  <si>
    <t>17139592</t>
  </si>
  <si>
    <t>15322295</t>
  </si>
  <si>
    <t>28522040</t>
  </si>
  <si>
    <t>13220455</t>
  </si>
  <si>
    <t>14309844</t>
  </si>
  <si>
    <t>25518322</t>
  </si>
  <si>
    <t>15324018</t>
  </si>
  <si>
    <t>17141124</t>
  </si>
  <si>
    <t>17140593</t>
  </si>
  <si>
    <t>24484441</t>
  </si>
  <si>
    <t>16652874</t>
  </si>
  <si>
    <t>11137142</t>
  </si>
  <si>
    <t>11136773</t>
  </si>
  <si>
    <t>19600825</t>
  </si>
  <si>
    <t>19599799</t>
  </si>
  <si>
    <t>00001491</t>
  </si>
  <si>
    <t>00061443</t>
  </si>
  <si>
    <t>10026RN202426277404</t>
  </si>
  <si>
    <t>Đến ngày 30.11.2024, MM còn nợ Nhà cung cấp số tiền như sau:</t>
  </si>
  <si>
    <t>1C24TNN_00068127</t>
  </si>
  <si>
    <t>1C24TNN_00068127,510029</t>
  </si>
  <si>
    <t>1C24TNN_00060804</t>
  </si>
  <si>
    <t>1C24TNN_00060804,510028</t>
  </si>
  <si>
    <t>1C24TNN_00061442</t>
  </si>
  <si>
    <t>1C24TNN_00061442,510025</t>
  </si>
  <si>
    <t>1C24TNN_00061681</t>
  </si>
  <si>
    <t>1C24TNN_00061681,510017</t>
  </si>
  <si>
    <t>1C24TNN_00061682</t>
  </si>
  <si>
    <t>1C24TNN_00061682,510017</t>
  </si>
  <si>
    <t>1C24TNN_00061869</t>
  </si>
  <si>
    <t>1C24TNN_00061869,510011</t>
  </si>
  <si>
    <t>1C24TNN_00061870</t>
  </si>
  <si>
    <t>1C24TNN_00061870,510011</t>
  </si>
  <si>
    <t>1C24TNN_00061871</t>
  </si>
  <si>
    <t>1C24TNN_00061871,510019</t>
  </si>
  <si>
    <t>1C24TNN_00061872</t>
  </si>
  <si>
    <t>1C24TNN_00061872,510019</t>
  </si>
  <si>
    <t>1C24TNN_00062115</t>
  </si>
  <si>
    <t>1C24TNN_00062115,510026</t>
  </si>
  <si>
    <t>1C24TNN_00062116</t>
  </si>
  <si>
    <t>1C24TNN_00062116,510014</t>
  </si>
  <si>
    <t>1C24TNN_00061683</t>
  </si>
  <si>
    <t>1C24TNN_00061683,510024</t>
  </si>
  <si>
    <t>1C24TNN_00061685</t>
  </si>
  <si>
    <t>1C24TNN_00061685,510016</t>
  </si>
  <si>
    <t>1C24TNN_00062125</t>
  </si>
  <si>
    <t>1C24TNN_00062125,510027</t>
  </si>
  <si>
    <t>1C24TNN_00062126</t>
  </si>
  <si>
    <t>1C24TNN_00062126,510028</t>
  </si>
  <si>
    <t>1C24TNN_00062127</t>
  </si>
  <si>
    <t>1C24TNN_00062127,510025</t>
  </si>
  <si>
    <t>1C24TNN_00062128</t>
  </si>
  <si>
    <t>1C24TNN_00062128,510025</t>
  </si>
  <si>
    <t>1C24TNN_00062130</t>
  </si>
  <si>
    <t>1C24TNN_00062130,510016</t>
  </si>
  <si>
    <t>1C24TNN_00062131</t>
  </si>
  <si>
    <t>1C24TNN_00062131,510015</t>
  </si>
  <si>
    <t>1C24TNN_00062404</t>
  </si>
  <si>
    <t>1C24TNN_00062404,510012</t>
  </si>
  <si>
    <t>1C24TNN_00062640</t>
  </si>
  <si>
    <t>1C24TNN_00062640,510025</t>
  </si>
  <si>
    <t>1C24TNN_00062641</t>
  </si>
  <si>
    <t>1C24TNN_00062641,510015</t>
  </si>
  <si>
    <t>1C24TNN_00062642</t>
  </si>
  <si>
    <t>1C24TNN_00062642,510016</t>
  </si>
  <si>
    <t>1C24TNN_00063526</t>
  </si>
  <si>
    <t>1C24TNN_00063526,510011</t>
  </si>
  <si>
    <t>1C24TNN_00063562</t>
  </si>
  <si>
    <t>1C24TNN_00063562,510014</t>
  </si>
  <si>
    <t>1C24TNN_00063565</t>
  </si>
  <si>
    <t>1C24TNN_00063565,510010</t>
  </si>
  <si>
    <t>1C24TNN_00063566</t>
  </si>
  <si>
    <t>1C24TNN_00063566,510012</t>
  </si>
  <si>
    <t>1C24TNN_00063567</t>
  </si>
  <si>
    <t>1C24TNN_00063567,510019</t>
  </si>
  <si>
    <t>1C24TNN_00063578</t>
  </si>
  <si>
    <t>1C24TNN_00063578,510015</t>
  </si>
  <si>
    <t>1C24TNN_00063579</t>
  </si>
  <si>
    <t>1C24TNN_00063579,510020</t>
  </si>
  <si>
    <t>1C24TNN_00063580</t>
  </si>
  <si>
    <t>1C24TNN_00063580,510022</t>
  </si>
  <si>
    <t>1C24TNN_00063582</t>
  </si>
  <si>
    <t>1C24TNN_00063582,510025</t>
  </si>
  <si>
    <t>1C24TNN_00063585</t>
  </si>
  <si>
    <t>1C24TNN_00063585,510027</t>
  </si>
  <si>
    <t>1C24TNN_00063587</t>
  </si>
  <si>
    <t>1C24TNN_00063587,510017</t>
  </si>
  <si>
    <t>1C24TNN_00063588</t>
  </si>
  <si>
    <t>1C24TNN_00063588,510024</t>
  </si>
  <si>
    <t>1C24TNN_00064138</t>
  </si>
  <si>
    <t>1C24TNN_00064138,510011</t>
  </si>
  <si>
    <t>1C24TNN_00064139</t>
  </si>
  <si>
    <t>1C24TNN_00064139,510025</t>
  </si>
  <si>
    <t>1C24TNN_00064141</t>
  </si>
  <si>
    <t>1C24TNN_00064141,510022</t>
  </si>
  <si>
    <t>1C24TNN_00064143</t>
  </si>
  <si>
    <t>1C24TNN_00064143,510017</t>
  </si>
  <si>
    <t>1C24TNN_00064174</t>
  </si>
  <si>
    <t>1C24TNN_00064174,510013</t>
  </si>
  <si>
    <t>1C24TNN_00064196</t>
  </si>
  <si>
    <t>1C24TNN_00064196,510013</t>
  </si>
  <si>
    <t>1C24TNN_00064197</t>
  </si>
  <si>
    <t>1C24TNN_00064197,510026</t>
  </si>
  <si>
    <t>1C24TNN_00064198</t>
  </si>
  <si>
    <t>1C24TNN_00064198,510014</t>
  </si>
  <si>
    <t>1C24TNN_00064199</t>
  </si>
  <si>
    <t>1C24TNN_00064199,510014</t>
  </si>
  <si>
    <t>1C24TNN_00064200</t>
  </si>
  <si>
    <t>1C24TNN_00064200,510014</t>
  </si>
  <si>
    <t>1C24TNN_00064140</t>
  </si>
  <si>
    <t>1C24TNN_00064140,510023</t>
  </si>
  <si>
    <t>1C24TNN_00064142</t>
  </si>
  <si>
    <t>1C24TNN_00064142,510021</t>
  </si>
  <si>
    <t>1C24TNN_00065211</t>
  </si>
  <si>
    <t>1C24TNN_00065211,510015</t>
  </si>
  <si>
    <t>1C24TNN_00065213</t>
  </si>
  <si>
    <t>1C24TNN_00065213,510022</t>
  </si>
  <si>
    <t>1C24TNN_00065215</t>
  </si>
  <si>
    <t>1C24TNN_00065215,510019</t>
  </si>
  <si>
    <t>1C24TNN_00065216</t>
  </si>
  <si>
    <t>1C24TNN_00065216,510010</t>
  </si>
  <si>
    <t>1C24TNN_00065217</t>
  </si>
  <si>
    <t>1C24TNN_00065217,510012</t>
  </si>
  <si>
    <t>1C24TNN_00065212</t>
  </si>
  <si>
    <t>1C24TNN_00065212,510016</t>
  </si>
  <si>
    <t>1C24TNN_00065214</t>
  </si>
  <si>
    <t>1C24TNN_00065214,510024</t>
  </si>
  <si>
    <t>1C24TNN_00065389</t>
  </si>
  <si>
    <t>1C24TNN_00065389,510018</t>
  </si>
  <si>
    <t>1C24TNN_00066561</t>
  </si>
  <si>
    <t>1C24TNN_00066561,510013</t>
  </si>
  <si>
    <t>1C24TNN_00066562</t>
  </si>
  <si>
    <t>1C24TNN_00066562,510026</t>
  </si>
  <si>
    <t>1C24TNN_00066563</t>
  </si>
  <si>
    <t>1C24TNN_00066563,510013</t>
  </si>
  <si>
    <t>1C24TNN_00066564</t>
  </si>
  <si>
    <t>1C24TNN_00066564,510014</t>
  </si>
  <si>
    <t>1C24TNN_00066565</t>
  </si>
  <si>
    <t>1C24TNN_00066565,510022</t>
  </si>
  <si>
    <t>1C24TNN_00066566</t>
  </si>
  <si>
    <t>1C24TNN_00066566,510022</t>
  </si>
  <si>
    <t>1C24TNN_00066567</t>
  </si>
  <si>
    <t>1C24TNN_00066567,510025</t>
  </si>
  <si>
    <t>1C24TNN_00066568</t>
  </si>
  <si>
    <t>1C24TNN_00066568,510027</t>
  </si>
  <si>
    <t>1C24TNN_00066569</t>
  </si>
  <si>
    <t>1C24TNN_00066569,510028</t>
  </si>
  <si>
    <t>1C24TNF_00001755</t>
  </si>
  <si>
    <t>1C24TNF_00001755,510015</t>
  </si>
  <si>
    <t>1C24TNN_00066570</t>
  </si>
  <si>
    <t>1C24TNN_00066570,510017</t>
  </si>
  <si>
    <t>1C24TNN_00066571</t>
  </si>
  <si>
    <t>1C24TNN_00066571,510016</t>
  </si>
  <si>
    <t>1C24TNN_00066885</t>
  </si>
  <si>
    <t>1C24TNN_00066885,510019</t>
  </si>
  <si>
    <t>1C24TNN_00066911</t>
  </si>
  <si>
    <t>1C24TNN_00066911,510022</t>
  </si>
  <si>
    <t>1C24TNN_00066913</t>
  </si>
  <si>
    <t>1C24TNN_00066913,510015</t>
  </si>
  <si>
    <t>1C24TNN_00066912</t>
  </si>
  <si>
    <t>1C24TNN_00066912,510017</t>
  </si>
  <si>
    <t>1C24TNF_00001754</t>
  </si>
  <si>
    <t>1C24TNF_00001754,510015</t>
  </si>
  <si>
    <t>1C24TNN_00066601</t>
  </si>
  <si>
    <t>1C24TNN_00066601,510018</t>
  </si>
  <si>
    <t>1C24TNN_00066954</t>
  </si>
  <si>
    <t>1C24TNN_00066954,510010</t>
  </si>
  <si>
    <t>1C24TNN_00067204</t>
  </si>
  <si>
    <t>1C24TNN_00067204,510026</t>
  </si>
  <si>
    <t>1C24TNN_00067205</t>
  </si>
  <si>
    <t>1C24TNN_00067205,510013</t>
  </si>
  <si>
    <t>1C24TNN_00067207</t>
  </si>
  <si>
    <t>1C24TNN_00067207,520090</t>
  </si>
  <si>
    <t>1C24TNN_00067209</t>
  </si>
  <si>
    <t>1C24TNN_00067209,510014</t>
  </si>
  <si>
    <t>1C24TNN_00067210</t>
  </si>
  <si>
    <t>1C24TNN_00067210,510014</t>
  </si>
  <si>
    <t>1C24TNN_00067223</t>
  </si>
  <si>
    <t>1C24TNN_00067223,510010</t>
  </si>
  <si>
    <t>1C24TNN_00067224</t>
  </si>
  <si>
    <t>1C24TNN_00067224,510011</t>
  </si>
  <si>
    <t>1C24TNN_00068125</t>
  </si>
  <si>
    <t>1C24TNN_00068125,510019</t>
  </si>
  <si>
    <t>1C24TNN_00068126</t>
  </si>
  <si>
    <t>1C24TNN_00068126,510012</t>
  </si>
  <si>
    <t>1C24TNN_00068129</t>
  </si>
  <si>
    <t>1C24TNN_00068129,510025</t>
  </si>
  <si>
    <t>1C24TNF_00001844</t>
  </si>
  <si>
    <t>1C24TNF_00001844,510027</t>
  </si>
  <si>
    <t>1C24TNF_00001845</t>
  </si>
  <si>
    <t>1C24TNF_00001845,510027</t>
  </si>
  <si>
    <t>1C24TNN_00068128</t>
  </si>
  <si>
    <t>1C24TNN_00068128,510016</t>
  </si>
  <si>
    <t>26604671</t>
  </si>
  <si>
    <t>14313055</t>
  </si>
  <si>
    <t>27524655</t>
  </si>
  <si>
    <t>28523767</t>
  </si>
  <si>
    <t>25519675</t>
  </si>
  <si>
    <t>25519172</t>
  </si>
  <si>
    <t>16654015</t>
  </si>
  <si>
    <t>15324952</t>
  </si>
  <si>
    <t>12395839</t>
  </si>
  <si>
    <t>25520628</t>
  </si>
  <si>
    <t>15326581</t>
  </si>
  <si>
    <t>16655867</t>
  </si>
  <si>
    <t>11140223</t>
  </si>
  <si>
    <t>14311549</t>
  </si>
  <si>
    <t>10516409</t>
  </si>
  <si>
    <t>12396402</t>
  </si>
  <si>
    <t>19603479</t>
  </si>
  <si>
    <t>15327579</t>
  </si>
  <si>
    <t>20566203</t>
  </si>
  <si>
    <t>22534844</t>
  </si>
  <si>
    <t>25521579</t>
  </si>
  <si>
    <t>27527218</t>
  </si>
  <si>
    <t>17145153</t>
  </si>
  <si>
    <t>17146188</t>
  </si>
  <si>
    <t>24487430</t>
  </si>
  <si>
    <t>11143310</t>
  </si>
  <si>
    <t>25523088</t>
  </si>
  <si>
    <t>23319983</t>
  </si>
  <si>
    <t>22535941</t>
  </si>
  <si>
    <t>21358723</t>
  </si>
  <si>
    <t>17146264</t>
  </si>
  <si>
    <t>13228831</t>
  </si>
  <si>
    <t>13226364</t>
  </si>
  <si>
    <t>26608398</t>
  </si>
  <si>
    <t>14315814</t>
  </si>
  <si>
    <t>14313604</t>
  </si>
  <si>
    <t>14316336</t>
  </si>
  <si>
    <t>18404539</t>
  </si>
  <si>
    <t>15330243</t>
  </si>
  <si>
    <t>16659791</t>
  </si>
  <si>
    <t>22537666</t>
  </si>
  <si>
    <t>24489358</t>
  </si>
  <si>
    <t>19604974</t>
  </si>
  <si>
    <t>10519921</t>
  </si>
  <si>
    <t>12000657</t>
  </si>
  <si>
    <t>13230354</t>
  </si>
  <si>
    <t>26611209</t>
  </si>
  <si>
    <t>13231142</t>
  </si>
  <si>
    <t>14319006</t>
  </si>
  <si>
    <t>22537763</t>
  </si>
  <si>
    <t>22538447</t>
  </si>
  <si>
    <t>25525474</t>
  </si>
  <si>
    <t>27531508</t>
  </si>
  <si>
    <t>28530551</t>
  </si>
  <si>
    <t>17150052</t>
  </si>
  <si>
    <t>16661628</t>
  </si>
  <si>
    <t>18407751</t>
  </si>
  <si>
    <t>19609021</t>
  </si>
  <si>
    <t>22540220</t>
  </si>
  <si>
    <t>17152835</t>
  </si>
  <si>
    <t>15333033</t>
  </si>
  <si>
    <t>10523613</t>
  </si>
  <si>
    <t>26612873</t>
  </si>
  <si>
    <t>13233989</t>
  </si>
  <si>
    <t>90475996</t>
  </si>
  <si>
    <t>14319075</t>
  </si>
  <si>
    <t>14319730</t>
  </si>
  <si>
    <t>10525743</t>
  </si>
  <si>
    <t>11146618</t>
  </si>
  <si>
    <t>19610746</t>
  </si>
  <si>
    <t>12002301</t>
  </si>
  <si>
    <t>29279253</t>
  </si>
  <si>
    <t>16664690</t>
  </si>
  <si>
    <t>25527953</t>
  </si>
  <si>
    <t>00001810</t>
  </si>
  <si>
    <t>00001846</t>
  </si>
  <si>
    <t>00001847</t>
  </si>
  <si>
    <t>00001848</t>
  </si>
  <si>
    <t>10015RN202415329400</t>
  </si>
  <si>
    <t>10011RN202411334400</t>
  </si>
  <si>
    <t>00063586</t>
  </si>
  <si>
    <t>ghi nhận tháng 12</t>
  </si>
  <si>
    <t>00001490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</si>
</sst>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₫_-;\-* #,##0.00\ _₫_-;_-* &quot;-&quot;??\ _₫_-;_-@_-"/>
    <numFmt numFmtId="164" formatCode="_-* #,##0\ _₫_-;\-* #,##0\ _₫_-;_-* &quot;-&quot;??\ _₫_-;_-@_-"/>
  </numFmts>
  <fonts count="14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0"/>
      <color rgb="FF000000"/>
      <name val="Arial"/>
      <family val="2"/>
    </font>
    <font>
      <i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i/>
      <sz val="10"/>
      <color rgb="FF000000"/>
      <name val="Calibri"/>
      <family val="2"/>
    </font>
    <font>
      <b/>
      <sz val="11"/>
      <color rgb="FFFF0000"/>
      <name val="Calibri"/>
      <family val="2"/>
    </font>
    <font>
      <b/>
      <sz val="9"/>
      <color rgb="FFFF0000"/>
      <name val="Calibri"/>
      <family val="2"/>
    </font>
    <font>
      <sz val="8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44">
    <xf numFmtId="0" fontId="0" fillId="0" borderId="0" xfId="0"/>
    <xf numFmtId="0" fontId="4" fillId="0" borderId="0" xfId="0" applyFont="1"/>
    <xf numFmtId="164" fontId="0" fillId="0" borderId="0" xfId="1" applyNumberFormat="1" applyFont="1"/>
    <xf numFmtId="164" fontId="0" fillId="0" borderId="0" xfId="0" applyNumberFormat="1"/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right" vertical="center" wrapText="1"/>
    </xf>
    <xf numFmtId="0" fontId="4" fillId="4" borderId="8" xfId="0" applyFont="1" applyFill="1" applyBorder="1" applyAlignment="1">
      <alignment vertical="center" wrapText="1"/>
    </xf>
    <xf numFmtId="14" fontId="4" fillId="4" borderId="8" xfId="0" applyNumberFormat="1" applyFont="1" applyFill="1" applyBorder="1" applyAlignment="1">
      <alignment horizontal="right" vertical="center" wrapText="1"/>
    </xf>
    <xf numFmtId="1" fontId="6" fillId="3" borderId="6" xfId="0" applyNumberFormat="1" applyFont="1" applyFill="1" applyBorder="1" applyAlignment="1">
      <alignment horizontal="center" vertical="center" wrapText="1"/>
    </xf>
    <xf numFmtId="164" fontId="4" fillId="4" borderId="8" xfId="1" applyNumberFormat="1" applyFont="1" applyFill="1" applyBorder="1" applyAlignment="1">
      <alignment horizontal="right" vertical="center" wrapText="1"/>
    </xf>
    <xf numFmtId="164" fontId="6" fillId="4" borderId="8" xfId="1" applyNumberFormat="1" applyFont="1" applyFill="1" applyBorder="1" applyAlignment="1">
      <alignment horizontal="right" vertical="center" wrapText="1"/>
    </xf>
    <xf numFmtId="0" fontId="4" fillId="4" borderId="8" xfId="0" applyFont="1" applyFill="1" applyBorder="1" applyAlignment="1">
      <alignment horizontal="right" vertical="center"/>
    </xf>
    <xf numFmtId="0" fontId="8" fillId="0" borderId="8" xfId="0" applyFont="1" applyBorder="1" applyAlignment="1">
      <alignment vertical="center"/>
    </xf>
    <xf numFmtId="0" fontId="9" fillId="0" borderId="0" xfId="2"/>
    <xf numFmtId="164" fontId="9" fillId="0" borderId="0" xfId="1" applyNumberFormat="1" applyFont="1"/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8" fontId="2" fillId="2" borderId="2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38" fontId="3" fillId="0" borderId="3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7" fillId="3" borderId="6" xfId="0" applyFont="1" applyFill="1" applyBorder="1" applyAlignment="1">
      <alignment horizontal="center" vertical="center" wrapText="1"/>
    </xf>
    <xf numFmtId="0" fontId="4" fillId="4" borderId="8" xfId="0" quotePrefix="1" applyFont="1" applyFill="1" applyBorder="1" applyAlignment="1">
      <alignment horizontal="right" vertical="center"/>
    </xf>
    <xf numFmtId="1" fontId="4" fillId="4" borderId="8" xfId="0" applyNumberFormat="1" applyFont="1" applyFill="1" applyBorder="1" applyAlignment="1">
      <alignment horizontal="right" vertical="center"/>
    </xf>
    <xf numFmtId="0" fontId="4" fillId="4" borderId="10" xfId="0" applyFont="1" applyFill="1" applyBorder="1" applyAlignment="1">
      <alignment horizontal="center" vertical="center" wrapText="1"/>
    </xf>
    <xf numFmtId="0" fontId="0" fillId="0" borderId="11" xfId="0" applyBorder="1"/>
    <xf numFmtId="164" fontId="0" fillId="0" borderId="11" xfId="1" applyNumberFormat="1" applyFont="1" applyBorder="1"/>
    <xf numFmtId="0" fontId="5" fillId="0" borderId="11" xfId="0" applyFont="1" applyBorder="1"/>
    <xf numFmtId="0" fontId="11" fillId="3" borderId="0" xfId="0" applyFont="1" applyFill="1" applyAlignment="1">
      <alignment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3" fontId="13" fillId="0" borderId="8" xfId="0" applyNumberFormat="1" applyFont="1" applyBorder="1" applyAlignment="1">
      <alignment horizontal="right" vertical="center"/>
    </xf>
    <xf numFmtId="14" fontId="3" fillId="0" borderId="3" xfId="0" applyNumberFormat="1" applyFont="1" applyFill="1" applyBorder="1" applyAlignment="1">
      <alignment horizontal="center" vertical="center"/>
    </xf>
    <xf numFmtId="3" fontId="11" fillId="3" borderId="0" xfId="0" applyNumberFormat="1" applyFont="1" applyFill="1" applyAlignment="1">
      <alignment vertical="center"/>
    </xf>
    <xf numFmtId="0" fontId="10" fillId="0" borderId="4" xfId="0" applyFont="1" applyBorder="1" applyAlignment="1">
      <alignment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3"/>
  <sheetViews>
    <sheetView workbookViewId="0">
      <selection activeCell="F1" sqref="F1"/>
    </sheetView>
  </sheetViews>
  <sheetFormatPr defaultRowHeight="15" x14ac:dyDescent="0.25"/>
  <cols>
    <col min="1" max="1" width="34" bestFit="1" customWidth="1"/>
    <col min="2" max="2" width="7.5703125" bestFit="1" customWidth="1"/>
    <col min="3" max="3" width="25.85546875" bestFit="1" customWidth="1"/>
    <col min="4" max="4" width="14.85546875" bestFit="1" customWidth="1"/>
    <col min="5" max="5" width="20.5703125" bestFit="1" customWidth="1"/>
    <col min="6" max="6" width="16.42578125" bestFit="1" customWidth="1"/>
  </cols>
  <sheetData>
    <row r="1" spans="1:6" ht="15.75" thickBot="1" x14ac:dyDescent="0.3">
      <c r="A1" s="40" t="s">
        <v>145</v>
      </c>
      <c r="B1" s="40"/>
      <c r="C1" s="40"/>
      <c r="D1" s="1"/>
      <c r="E1" s="1"/>
      <c r="F1" s="39">
        <v>304476451</v>
      </c>
    </row>
    <row r="2" spans="1:6" ht="48.75" thickBot="1" x14ac:dyDescent="0.3">
      <c r="A2" s="33" t="s">
        <v>43</v>
      </c>
      <c r="B2" s="34" t="s">
        <v>44</v>
      </c>
      <c r="C2" s="34" t="s">
        <v>45</v>
      </c>
      <c r="D2" s="34" t="s">
        <v>46</v>
      </c>
      <c r="E2" s="34" t="s">
        <v>47</v>
      </c>
      <c r="F2" s="34" t="s">
        <v>48</v>
      </c>
    </row>
    <row r="3" spans="1:6" ht="15.75" thickBot="1" x14ac:dyDescent="0.3">
      <c r="A3" s="35" t="s">
        <v>65</v>
      </c>
      <c r="B3" s="36" t="s">
        <v>50</v>
      </c>
      <c r="C3" s="36" t="s">
        <v>51</v>
      </c>
      <c r="D3" s="36" t="s">
        <v>146</v>
      </c>
      <c r="E3" s="36" t="s">
        <v>147</v>
      </c>
      <c r="F3" s="37">
        <v>2620944</v>
      </c>
    </row>
    <row r="4" spans="1:6" ht="15.75" thickBot="1" x14ac:dyDescent="0.3">
      <c r="A4" s="35" t="s">
        <v>52</v>
      </c>
      <c r="B4" s="36" t="s">
        <v>50</v>
      </c>
      <c r="C4" s="36" t="s">
        <v>51</v>
      </c>
      <c r="D4" s="36" t="s">
        <v>89</v>
      </c>
      <c r="E4" s="36" t="s">
        <v>90</v>
      </c>
      <c r="F4" s="37">
        <v>2785536</v>
      </c>
    </row>
    <row r="5" spans="1:6" ht="15.75" thickBot="1" x14ac:dyDescent="0.3">
      <c r="A5" s="35" t="s">
        <v>67</v>
      </c>
      <c r="B5" s="36" t="s">
        <v>50</v>
      </c>
      <c r="C5" s="36" t="s">
        <v>51</v>
      </c>
      <c r="D5" s="36" t="s">
        <v>91</v>
      </c>
      <c r="E5" s="36" t="s">
        <v>92</v>
      </c>
      <c r="F5" s="37">
        <v>452007</v>
      </c>
    </row>
    <row r="6" spans="1:6" ht="15.75" thickBot="1" x14ac:dyDescent="0.3">
      <c r="A6" s="35" t="s">
        <v>52</v>
      </c>
      <c r="B6" s="36" t="s">
        <v>50</v>
      </c>
      <c r="C6" s="36" t="s">
        <v>51</v>
      </c>
      <c r="D6" s="36" t="s">
        <v>93</v>
      </c>
      <c r="E6" s="36" t="s">
        <v>94</v>
      </c>
      <c r="F6" s="37">
        <v>1307826</v>
      </c>
    </row>
    <row r="7" spans="1:6" ht="15.75" thickBot="1" x14ac:dyDescent="0.3">
      <c r="A7" s="35" t="s">
        <v>56</v>
      </c>
      <c r="B7" s="36" t="s">
        <v>50</v>
      </c>
      <c r="C7" s="36" t="s">
        <v>51</v>
      </c>
      <c r="D7" s="36" t="s">
        <v>95</v>
      </c>
      <c r="E7" s="36" t="s">
        <v>96</v>
      </c>
      <c r="F7" s="37">
        <v>9301581</v>
      </c>
    </row>
    <row r="8" spans="1:6" ht="15.75" thickBot="1" x14ac:dyDescent="0.3">
      <c r="A8" s="35" t="s">
        <v>49</v>
      </c>
      <c r="B8" s="36" t="s">
        <v>50</v>
      </c>
      <c r="C8" s="36" t="s">
        <v>51</v>
      </c>
      <c r="D8" s="36" t="s">
        <v>97</v>
      </c>
      <c r="E8" s="36" t="s">
        <v>98</v>
      </c>
      <c r="F8" s="37">
        <v>2078973</v>
      </c>
    </row>
    <row r="9" spans="1:6" ht="15.75" thickBot="1" x14ac:dyDescent="0.3">
      <c r="A9" s="35" t="s">
        <v>49</v>
      </c>
      <c r="B9" s="36" t="s">
        <v>50</v>
      </c>
      <c r="C9" s="36" t="s">
        <v>51</v>
      </c>
      <c r="D9" s="36" t="s">
        <v>99</v>
      </c>
      <c r="E9" s="36" t="s">
        <v>100</v>
      </c>
      <c r="F9" s="37">
        <v>1741406</v>
      </c>
    </row>
    <row r="10" spans="1:6" ht="15.75" thickBot="1" x14ac:dyDescent="0.3">
      <c r="A10" s="35" t="s">
        <v>66</v>
      </c>
      <c r="B10" s="36" t="s">
        <v>50</v>
      </c>
      <c r="C10" s="36" t="s">
        <v>51</v>
      </c>
      <c r="D10" s="36" t="s">
        <v>101</v>
      </c>
      <c r="E10" s="36" t="s">
        <v>102</v>
      </c>
      <c r="F10" s="37">
        <v>12141509</v>
      </c>
    </row>
    <row r="11" spans="1:6" ht="15.75" thickBot="1" x14ac:dyDescent="0.3">
      <c r="A11" s="35" t="s">
        <v>66</v>
      </c>
      <c r="B11" s="36" t="s">
        <v>50</v>
      </c>
      <c r="C11" s="36" t="s">
        <v>51</v>
      </c>
      <c r="D11" s="36" t="s">
        <v>103</v>
      </c>
      <c r="E11" s="36" t="s">
        <v>104</v>
      </c>
      <c r="F11" s="37">
        <v>2670057</v>
      </c>
    </row>
    <row r="12" spans="1:6" ht="15.75" thickBot="1" x14ac:dyDescent="0.3">
      <c r="A12" s="35" t="s">
        <v>68</v>
      </c>
      <c r="B12" s="36" t="s">
        <v>50</v>
      </c>
      <c r="C12" s="36" t="s">
        <v>51</v>
      </c>
      <c r="D12" s="36" t="s">
        <v>105</v>
      </c>
      <c r="E12" s="36" t="s">
        <v>106</v>
      </c>
      <c r="F12" s="37">
        <v>1586115</v>
      </c>
    </row>
    <row r="13" spans="1:6" ht="15.75" thickBot="1" x14ac:dyDescent="0.3">
      <c r="A13" s="35" t="s">
        <v>54</v>
      </c>
      <c r="B13" s="36" t="s">
        <v>50</v>
      </c>
      <c r="C13" s="36" t="s">
        <v>51</v>
      </c>
      <c r="D13" s="36" t="s">
        <v>107</v>
      </c>
      <c r="E13" s="36" t="s">
        <v>108</v>
      </c>
      <c r="F13" s="37">
        <v>2948130</v>
      </c>
    </row>
    <row r="14" spans="1:6" ht="15.75" thickBot="1" x14ac:dyDescent="0.3">
      <c r="A14" s="35" t="s">
        <v>70</v>
      </c>
      <c r="B14" s="36" t="s">
        <v>50</v>
      </c>
      <c r="C14" s="36" t="s">
        <v>51</v>
      </c>
      <c r="D14" s="36" t="s">
        <v>109</v>
      </c>
      <c r="E14" s="36" t="s">
        <v>110</v>
      </c>
      <c r="F14" s="37">
        <v>4157933</v>
      </c>
    </row>
    <row r="15" spans="1:6" ht="15.75" thickBot="1" x14ac:dyDescent="0.3">
      <c r="A15" s="35" t="s">
        <v>62</v>
      </c>
      <c r="B15" s="36" t="s">
        <v>50</v>
      </c>
      <c r="C15" s="36" t="s">
        <v>51</v>
      </c>
      <c r="D15" s="36" t="s">
        <v>111</v>
      </c>
      <c r="E15" s="36" t="s">
        <v>112</v>
      </c>
      <c r="F15" s="37">
        <v>1857101</v>
      </c>
    </row>
    <row r="16" spans="1:6" ht="15.75" thickBot="1" x14ac:dyDescent="0.3">
      <c r="A16" s="35" t="s">
        <v>63</v>
      </c>
      <c r="B16" s="36" t="s">
        <v>50</v>
      </c>
      <c r="C16" s="36" t="s">
        <v>51</v>
      </c>
      <c r="D16" s="36" t="s">
        <v>113</v>
      </c>
      <c r="E16" s="36" t="s">
        <v>114</v>
      </c>
      <c r="F16" s="37">
        <v>1808028</v>
      </c>
    </row>
    <row r="17" spans="1:6" ht="15.75" thickBot="1" x14ac:dyDescent="0.3">
      <c r="A17" s="35" t="s">
        <v>58</v>
      </c>
      <c r="B17" s="36" t="s">
        <v>50</v>
      </c>
      <c r="C17" s="36" t="s">
        <v>51</v>
      </c>
      <c r="D17" s="36" t="s">
        <v>115</v>
      </c>
      <c r="E17" s="36" t="s">
        <v>116</v>
      </c>
      <c r="F17" s="37">
        <v>452007</v>
      </c>
    </row>
    <row r="18" spans="1:6" ht="15.75" thickBot="1" x14ac:dyDescent="0.3">
      <c r="A18" s="35" t="s">
        <v>53</v>
      </c>
      <c r="B18" s="36" t="s">
        <v>50</v>
      </c>
      <c r="C18" s="36" t="s">
        <v>51</v>
      </c>
      <c r="D18" s="36" t="s">
        <v>148</v>
      </c>
      <c r="E18" s="36" t="s">
        <v>149</v>
      </c>
      <c r="F18" s="37">
        <v>1651428</v>
      </c>
    </row>
    <row r="19" spans="1:6" ht="15.75" thickBot="1" x14ac:dyDescent="0.3">
      <c r="A19" s="35" t="s">
        <v>56</v>
      </c>
      <c r="B19" s="36" t="s">
        <v>50</v>
      </c>
      <c r="C19" s="36" t="s">
        <v>51</v>
      </c>
      <c r="D19" s="36" t="s">
        <v>150</v>
      </c>
      <c r="E19" s="36" t="s">
        <v>151</v>
      </c>
      <c r="F19" s="37">
        <v>8589132</v>
      </c>
    </row>
    <row r="20" spans="1:6" ht="15.75" thickBot="1" x14ac:dyDescent="0.3">
      <c r="A20" s="35" t="s">
        <v>54</v>
      </c>
      <c r="B20" s="36" t="s">
        <v>50</v>
      </c>
      <c r="C20" s="36" t="s">
        <v>51</v>
      </c>
      <c r="D20" s="36" t="s">
        <v>152</v>
      </c>
      <c r="E20" s="36" t="s">
        <v>153</v>
      </c>
      <c r="F20" s="37">
        <v>1157814</v>
      </c>
    </row>
    <row r="21" spans="1:6" ht="15.75" thickBot="1" x14ac:dyDescent="0.3">
      <c r="A21" s="35" t="s">
        <v>54</v>
      </c>
      <c r="B21" s="36" t="s">
        <v>50</v>
      </c>
      <c r="C21" s="36" t="s">
        <v>51</v>
      </c>
      <c r="D21" s="36" t="s">
        <v>154</v>
      </c>
      <c r="E21" s="36" t="s">
        <v>155</v>
      </c>
      <c r="F21" s="37">
        <v>5357367</v>
      </c>
    </row>
    <row r="22" spans="1:6" ht="15.75" thickBot="1" x14ac:dyDescent="0.3">
      <c r="A22" s="35" t="s">
        <v>55</v>
      </c>
      <c r="B22" s="36" t="s">
        <v>50</v>
      </c>
      <c r="C22" s="36" t="s">
        <v>51</v>
      </c>
      <c r="D22" s="36" t="s">
        <v>156</v>
      </c>
      <c r="E22" s="36" t="s">
        <v>157</v>
      </c>
      <c r="F22" s="37">
        <v>7159455</v>
      </c>
    </row>
    <row r="23" spans="1:6" ht="15.75" thickBot="1" x14ac:dyDescent="0.3">
      <c r="A23" s="35" t="s">
        <v>55</v>
      </c>
      <c r="B23" s="36" t="s">
        <v>50</v>
      </c>
      <c r="C23" s="36" t="s">
        <v>51</v>
      </c>
      <c r="D23" s="36" t="s">
        <v>158</v>
      </c>
      <c r="E23" s="36" t="s">
        <v>159</v>
      </c>
      <c r="F23" s="37">
        <v>1083956</v>
      </c>
    </row>
    <row r="24" spans="1:6" ht="15.75" thickBot="1" x14ac:dyDescent="0.3">
      <c r="A24" s="35" t="s">
        <v>57</v>
      </c>
      <c r="B24" s="36" t="s">
        <v>50</v>
      </c>
      <c r="C24" s="36" t="s">
        <v>51</v>
      </c>
      <c r="D24" s="36" t="s">
        <v>160</v>
      </c>
      <c r="E24" s="36" t="s">
        <v>161</v>
      </c>
      <c r="F24" s="37">
        <v>1586115</v>
      </c>
    </row>
    <row r="25" spans="1:6" ht="15.75" thickBot="1" x14ac:dyDescent="0.3">
      <c r="A25" s="35" t="s">
        <v>57</v>
      </c>
      <c r="B25" s="36" t="s">
        <v>50</v>
      </c>
      <c r="C25" s="36" t="s">
        <v>51</v>
      </c>
      <c r="D25" s="36" t="s">
        <v>162</v>
      </c>
      <c r="E25" s="36" t="s">
        <v>163</v>
      </c>
      <c r="F25" s="37">
        <v>2571831</v>
      </c>
    </row>
    <row r="26" spans="1:6" ht="15.75" thickBot="1" x14ac:dyDescent="0.3">
      <c r="A26" s="35" t="s">
        <v>61</v>
      </c>
      <c r="B26" s="36" t="s">
        <v>50</v>
      </c>
      <c r="C26" s="36" t="s">
        <v>51</v>
      </c>
      <c r="D26" s="36" t="s">
        <v>164</v>
      </c>
      <c r="E26" s="36" t="s">
        <v>165</v>
      </c>
      <c r="F26" s="37">
        <v>3943350</v>
      </c>
    </row>
    <row r="27" spans="1:6" ht="15.75" thickBot="1" x14ac:dyDescent="0.3">
      <c r="A27" s="35" t="s">
        <v>63</v>
      </c>
      <c r="B27" s="36" t="s">
        <v>50</v>
      </c>
      <c r="C27" s="36" t="s">
        <v>51</v>
      </c>
      <c r="D27" s="36" t="s">
        <v>166</v>
      </c>
      <c r="E27" s="36" t="s">
        <v>167</v>
      </c>
      <c r="F27" s="37">
        <v>5997132</v>
      </c>
    </row>
    <row r="28" spans="1:6" ht="15.75" thickBot="1" x14ac:dyDescent="0.3">
      <c r="A28" s="35" t="s">
        <v>60</v>
      </c>
      <c r="B28" s="36" t="s">
        <v>50</v>
      </c>
      <c r="C28" s="36" t="s">
        <v>51</v>
      </c>
      <c r="D28" s="36" t="s">
        <v>168</v>
      </c>
      <c r="E28" s="36" t="s">
        <v>169</v>
      </c>
      <c r="F28" s="37">
        <v>5357367</v>
      </c>
    </row>
    <row r="29" spans="1:6" ht="15.75" thickBot="1" x14ac:dyDescent="0.3">
      <c r="A29" s="35" t="s">
        <v>52</v>
      </c>
      <c r="B29" s="36" t="s">
        <v>50</v>
      </c>
      <c r="C29" s="36" t="s">
        <v>51</v>
      </c>
      <c r="D29" s="36" t="s">
        <v>170</v>
      </c>
      <c r="E29" s="36" t="s">
        <v>171</v>
      </c>
      <c r="F29" s="37">
        <v>1911290</v>
      </c>
    </row>
    <row r="30" spans="1:6" ht="15.75" thickBot="1" x14ac:dyDescent="0.3">
      <c r="A30" s="35" t="s">
        <v>59</v>
      </c>
      <c r="B30" s="36" t="s">
        <v>50</v>
      </c>
      <c r="C30" s="36" t="s">
        <v>51</v>
      </c>
      <c r="D30" s="36" t="s">
        <v>172</v>
      </c>
      <c r="E30" s="36" t="s">
        <v>173</v>
      </c>
      <c r="F30" s="37">
        <v>1199421</v>
      </c>
    </row>
    <row r="31" spans="1:6" ht="15.75" thickBot="1" x14ac:dyDescent="0.3">
      <c r="A31" s="35" t="s">
        <v>53</v>
      </c>
      <c r="B31" s="36" t="s">
        <v>50</v>
      </c>
      <c r="C31" s="36" t="s">
        <v>51</v>
      </c>
      <c r="D31" s="36" t="s">
        <v>174</v>
      </c>
      <c r="E31" s="36" t="s">
        <v>175</v>
      </c>
      <c r="F31" s="37">
        <v>2571831</v>
      </c>
    </row>
    <row r="32" spans="1:6" ht="15.75" thickBot="1" x14ac:dyDescent="0.3">
      <c r="A32" s="35" t="s">
        <v>56</v>
      </c>
      <c r="B32" s="36" t="s">
        <v>50</v>
      </c>
      <c r="C32" s="36" t="s">
        <v>51</v>
      </c>
      <c r="D32" s="36" t="s">
        <v>176</v>
      </c>
      <c r="E32" s="36" t="s">
        <v>177</v>
      </c>
      <c r="F32" s="37">
        <v>602667</v>
      </c>
    </row>
    <row r="33" spans="1:6" ht="15.75" thickBot="1" x14ac:dyDescent="0.3">
      <c r="A33" s="35" t="s">
        <v>56</v>
      </c>
      <c r="B33" s="36" t="s">
        <v>50</v>
      </c>
      <c r="C33" s="36" t="s">
        <v>51</v>
      </c>
      <c r="D33" s="36" t="s">
        <v>178</v>
      </c>
      <c r="E33" s="36" t="s">
        <v>179</v>
      </c>
      <c r="F33" s="37">
        <v>6451475</v>
      </c>
    </row>
    <row r="34" spans="1:6" ht="15.75" thickBot="1" x14ac:dyDescent="0.3">
      <c r="A34" s="35" t="s">
        <v>52</v>
      </c>
      <c r="B34" s="36" t="s">
        <v>50</v>
      </c>
      <c r="C34" s="36" t="s">
        <v>51</v>
      </c>
      <c r="D34" s="36" t="s">
        <v>180</v>
      </c>
      <c r="E34" s="36" t="s">
        <v>181</v>
      </c>
      <c r="F34" s="37">
        <v>4644918</v>
      </c>
    </row>
    <row r="35" spans="1:6" ht="15.75" thickBot="1" x14ac:dyDescent="0.3">
      <c r="A35" s="35" t="s">
        <v>70</v>
      </c>
      <c r="B35" s="36" t="s">
        <v>50</v>
      </c>
      <c r="C35" s="36" t="s">
        <v>51</v>
      </c>
      <c r="D35" s="36" t="s">
        <v>182</v>
      </c>
      <c r="E35" s="36" t="s">
        <v>183</v>
      </c>
      <c r="F35" s="37">
        <v>1199421</v>
      </c>
    </row>
    <row r="36" spans="1:6" ht="15.75" thickBot="1" x14ac:dyDescent="0.3">
      <c r="A36" s="35" t="s">
        <v>69</v>
      </c>
      <c r="B36" s="36" t="s">
        <v>50</v>
      </c>
      <c r="C36" s="36" t="s">
        <v>51</v>
      </c>
      <c r="D36" s="36" t="s">
        <v>184</v>
      </c>
      <c r="E36" s="36" t="s">
        <v>185</v>
      </c>
      <c r="F36" s="37">
        <v>4760613</v>
      </c>
    </row>
    <row r="37" spans="1:6" ht="15.75" thickBot="1" x14ac:dyDescent="0.3">
      <c r="A37" s="35" t="s">
        <v>56</v>
      </c>
      <c r="B37" s="36" t="s">
        <v>50</v>
      </c>
      <c r="C37" s="36" t="s">
        <v>51</v>
      </c>
      <c r="D37" s="36" t="s">
        <v>186</v>
      </c>
      <c r="E37" s="36" t="s">
        <v>187</v>
      </c>
      <c r="F37" s="37">
        <v>11050290</v>
      </c>
    </row>
    <row r="38" spans="1:6" ht="15.75" thickBot="1" x14ac:dyDescent="0.3">
      <c r="A38" s="35" t="s">
        <v>70</v>
      </c>
      <c r="B38" s="36" t="s">
        <v>50</v>
      </c>
      <c r="C38" s="36" t="s">
        <v>51</v>
      </c>
      <c r="D38" s="36" t="s">
        <v>188</v>
      </c>
      <c r="E38" s="36" t="s">
        <v>189</v>
      </c>
      <c r="F38" s="37">
        <v>3771252</v>
      </c>
    </row>
    <row r="39" spans="1:6" ht="15.75" thickBot="1" x14ac:dyDescent="0.3">
      <c r="A39" s="35" t="s">
        <v>52</v>
      </c>
      <c r="B39" s="36" t="s">
        <v>50</v>
      </c>
      <c r="C39" s="36" t="s">
        <v>51</v>
      </c>
      <c r="D39" s="36" t="s">
        <v>190</v>
      </c>
      <c r="E39" s="36" t="s">
        <v>191</v>
      </c>
      <c r="F39" s="37">
        <v>602667</v>
      </c>
    </row>
    <row r="40" spans="1:6" ht="15.75" thickBot="1" x14ac:dyDescent="0.3">
      <c r="A40" s="35" t="s">
        <v>55</v>
      </c>
      <c r="B40" s="36" t="s">
        <v>50</v>
      </c>
      <c r="C40" s="36" t="s">
        <v>51</v>
      </c>
      <c r="D40" s="36" t="s">
        <v>192</v>
      </c>
      <c r="E40" s="36" t="s">
        <v>193</v>
      </c>
      <c r="F40" s="37">
        <v>2670057</v>
      </c>
    </row>
    <row r="41" spans="1:6" ht="15.75" thickBot="1" x14ac:dyDescent="0.3">
      <c r="A41" s="35" t="s">
        <v>63</v>
      </c>
      <c r="B41" s="36" t="s">
        <v>50</v>
      </c>
      <c r="C41" s="36" t="s">
        <v>51</v>
      </c>
      <c r="D41" s="36" t="s">
        <v>194</v>
      </c>
      <c r="E41" s="36" t="s">
        <v>195</v>
      </c>
      <c r="F41" s="37">
        <v>5997132</v>
      </c>
    </row>
    <row r="42" spans="1:6" ht="15.75" thickBot="1" x14ac:dyDescent="0.3">
      <c r="A42" s="35" t="s">
        <v>66</v>
      </c>
      <c r="B42" s="36" t="s">
        <v>50</v>
      </c>
      <c r="C42" s="36" t="s">
        <v>51</v>
      </c>
      <c r="D42" s="36" t="s">
        <v>196</v>
      </c>
      <c r="E42" s="36" t="s">
        <v>197</v>
      </c>
      <c r="F42" s="37">
        <v>2670057</v>
      </c>
    </row>
    <row r="43" spans="1:6" ht="15.75" thickBot="1" x14ac:dyDescent="0.3">
      <c r="A43" s="35" t="s">
        <v>69</v>
      </c>
      <c r="B43" s="36" t="s">
        <v>50</v>
      </c>
      <c r="C43" s="36" t="s">
        <v>51</v>
      </c>
      <c r="D43" s="36" t="s">
        <v>198</v>
      </c>
      <c r="E43" s="36" t="s">
        <v>199</v>
      </c>
      <c r="F43" s="37">
        <v>541971</v>
      </c>
    </row>
    <row r="44" spans="1:6" ht="15.75" thickBot="1" x14ac:dyDescent="0.3">
      <c r="A44" s="35" t="s">
        <v>57</v>
      </c>
      <c r="B44" s="36" t="s">
        <v>50</v>
      </c>
      <c r="C44" s="36" t="s">
        <v>51</v>
      </c>
      <c r="D44" s="36" t="s">
        <v>200</v>
      </c>
      <c r="E44" s="36" t="s">
        <v>201</v>
      </c>
      <c r="F44" s="37">
        <v>1144652</v>
      </c>
    </row>
    <row r="45" spans="1:6" ht="15.75" thickBot="1" x14ac:dyDescent="0.3">
      <c r="A45" s="35" t="s">
        <v>70</v>
      </c>
      <c r="B45" s="36" t="s">
        <v>50</v>
      </c>
      <c r="C45" s="36" t="s">
        <v>51</v>
      </c>
      <c r="D45" s="36" t="s">
        <v>202</v>
      </c>
      <c r="E45" s="36" t="s">
        <v>203</v>
      </c>
      <c r="F45" s="37">
        <v>1857101</v>
      </c>
    </row>
    <row r="46" spans="1:6" ht="15.75" thickBot="1" x14ac:dyDescent="0.3">
      <c r="A46" s="35" t="s">
        <v>67</v>
      </c>
      <c r="B46" s="36" t="s">
        <v>50</v>
      </c>
      <c r="C46" s="36" t="s">
        <v>51</v>
      </c>
      <c r="D46" s="36" t="s">
        <v>204</v>
      </c>
      <c r="E46" s="36" t="s">
        <v>205</v>
      </c>
      <c r="F46" s="37">
        <v>5857731</v>
      </c>
    </row>
    <row r="47" spans="1:6" ht="15.75" thickBot="1" x14ac:dyDescent="0.3">
      <c r="A47" s="35" t="s">
        <v>58</v>
      </c>
      <c r="B47" s="36" t="s">
        <v>50</v>
      </c>
      <c r="C47" s="36" t="s">
        <v>51</v>
      </c>
      <c r="D47" s="36" t="s">
        <v>206</v>
      </c>
      <c r="E47" s="36" t="s">
        <v>207</v>
      </c>
      <c r="F47" s="37">
        <v>1586115</v>
      </c>
    </row>
    <row r="48" spans="1:6" ht="15.75" thickBot="1" x14ac:dyDescent="0.3">
      <c r="A48" s="35" t="s">
        <v>56</v>
      </c>
      <c r="B48" s="36" t="s">
        <v>50</v>
      </c>
      <c r="C48" s="36" t="s">
        <v>51</v>
      </c>
      <c r="D48" s="36" t="s">
        <v>208</v>
      </c>
      <c r="E48" s="36" t="s">
        <v>209</v>
      </c>
      <c r="F48" s="37">
        <v>5197851</v>
      </c>
    </row>
    <row r="49" spans="1:6" ht="15.75" thickBot="1" x14ac:dyDescent="0.3">
      <c r="A49" s="35" t="s">
        <v>59</v>
      </c>
      <c r="B49" s="36" t="s">
        <v>50</v>
      </c>
      <c r="C49" s="36" t="s">
        <v>51</v>
      </c>
      <c r="D49" s="36" t="s">
        <v>210</v>
      </c>
      <c r="E49" s="36" t="s">
        <v>211</v>
      </c>
      <c r="F49" s="37">
        <v>2315628</v>
      </c>
    </row>
    <row r="50" spans="1:6" ht="15.75" thickBot="1" x14ac:dyDescent="0.3">
      <c r="A50" s="35" t="s">
        <v>54</v>
      </c>
      <c r="B50" s="36" t="s">
        <v>50</v>
      </c>
      <c r="C50" s="36" t="s">
        <v>51</v>
      </c>
      <c r="D50" s="36" t="s">
        <v>212</v>
      </c>
      <c r="E50" s="36" t="s">
        <v>213</v>
      </c>
      <c r="F50" s="37">
        <v>1808015</v>
      </c>
    </row>
    <row r="51" spans="1:6" ht="15.75" thickBot="1" x14ac:dyDescent="0.3">
      <c r="A51" s="35" t="s">
        <v>60</v>
      </c>
      <c r="B51" s="36" t="s">
        <v>50</v>
      </c>
      <c r="C51" s="36" t="s">
        <v>51</v>
      </c>
      <c r="D51" s="36" t="s">
        <v>214</v>
      </c>
      <c r="E51" s="36" t="s">
        <v>215</v>
      </c>
      <c r="F51" s="37">
        <v>1199421</v>
      </c>
    </row>
    <row r="52" spans="1:6" ht="15.75" thickBot="1" x14ac:dyDescent="0.3">
      <c r="A52" s="35" t="s">
        <v>55</v>
      </c>
      <c r="B52" s="36" t="s">
        <v>50</v>
      </c>
      <c r="C52" s="36" t="s">
        <v>51</v>
      </c>
      <c r="D52" s="36" t="s">
        <v>216</v>
      </c>
      <c r="E52" s="36" t="s">
        <v>217</v>
      </c>
      <c r="F52" s="37">
        <v>541971</v>
      </c>
    </row>
    <row r="53" spans="1:6" ht="15.75" thickBot="1" x14ac:dyDescent="0.3">
      <c r="A53" s="35" t="s">
        <v>56</v>
      </c>
      <c r="B53" s="36" t="s">
        <v>50</v>
      </c>
      <c r="C53" s="36" t="s">
        <v>51</v>
      </c>
      <c r="D53" s="36" t="s">
        <v>218</v>
      </c>
      <c r="E53" s="36" t="s">
        <v>219</v>
      </c>
      <c r="F53" s="37">
        <v>2571831</v>
      </c>
    </row>
    <row r="54" spans="1:6" ht="15.75" thickBot="1" x14ac:dyDescent="0.3">
      <c r="A54" s="35" t="s">
        <v>58</v>
      </c>
      <c r="B54" s="36" t="s">
        <v>50</v>
      </c>
      <c r="C54" s="36" t="s">
        <v>51</v>
      </c>
      <c r="D54" s="36" t="s">
        <v>220</v>
      </c>
      <c r="E54" s="36" t="s">
        <v>221</v>
      </c>
      <c r="F54" s="37">
        <v>2571831</v>
      </c>
    </row>
    <row r="55" spans="1:6" ht="15.75" thickBot="1" x14ac:dyDescent="0.3">
      <c r="A55" s="35" t="s">
        <v>54</v>
      </c>
      <c r="B55" s="36" t="s">
        <v>50</v>
      </c>
      <c r="C55" s="36" t="s">
        <v>51</v>
      </c>
      <c r="D55" s="36" t="s">
        <v>222</v>
      </c>
      <c r="E55" s="36" t="s">
        <v>223</v>
      </c>
      <c r="F55" s="37">
        <v>602667</v>
      </c>
    </row>
    <row r="56" spans="1:6" ht="15.75" thickBot="1" x14ac:dyDescent="0.3">
      <c r="A56" s="35" t="s">
        <v>62</v>
      </c>
      <c r="B56" s="36" t="s">
        <v>50</v>
      </c>
      <c r="C56" s="36" t="s">
        <v>51</v>
      </c>
      <c r="D56" s="36" t="s">
        <v>224</v>
      </c>
      <c r="E56" s="36" t="s">
        <v>225</v>
      </c>
      <c r="F56" s="37">
        <v>2459768</v>
      </c>
    </row>
    <row r="57" spans="1:6" ht="15.75" thickBot="1" x14ac:dyDescent="0.3">
      <c r="A57" s="35" t="s">
        <v>62</v>
      </c>
      <c r="B57" s="36" t="s">
        <v>50</v>
      </c>
      <c r="C57" s="36" t="s">
        <v>51</v>
      </c>
      <c r="D57" s="36" t="s">
        <v>226</v>
      </c>
      <c r="E57" s="36" t="s">
        <v>227</v>
      </c>
      <c r="F57" s="37">
        <v>1199421</v>
      </c>
    </row>
    <row r="58" spans="1:6" ht="15.75" thickBot="1" x14ac:dyDescent="0.3">
      <c r="A58" s="35" t="s">
        <v>61</v>
      </c>
      <c r="B58" s="36" t="s">
        <v>50</v>
      </c>
      <c r="C58" s="36" t="s">
        <v>51</v>
      </c>
      <c r="D58" s="36" t="s">
        <v>228</v>
      </c>
      <c r="E58" s="36" t="s">
        <v>229</v>
      </c>
      <c r="F58" s="37">
        <v>3445484</v>
      </c>
    </row>
    <row r="59" spans="1:6" ht="15.75" thickBot="1" x14ac:dyDescent="0.3">
      <c r="A59" s="35" t="s">
        <v>63</v>
      </c>
      <c r="B59" s="36" t="s">
        <v>50</v>
      </c>
      <c r="C59" s="36" t="s">
        <v>51</v>
      </c>
      <c r="D59" s="36" t="s">
        <v>230</v>
      </c>
      <c r="E59" s="36" t="s">
        <v>231</v>
      </c>
      <c r="F59" s="37">
        <v>11994264</v>
      </c>
    </row>
    <row r="60" spans="1:6" ht="15.75" thickBot="1" x14ac:dyDescent="0.3">
      <c r="A60" s="35" t="s">
        <v>63</v>
      </c>
      <c r="B60" s="36" t="s">
        <v>50</v>
      </c>
      <c r="C60" s="36" t="s">
        <v>51</v>
      </c>
      <c r="D60" s="36" t="s">
        <v>232</v>
      </c>
      <c r="E60" s="36" t="s">
        <v>233</v>
      </c>
      <c r="F60" s="37">
        <v>108392</v>
      </c>
    </row>
    <row r="61" spans="1:6" ht="15.75" thickBot="1" x14ac:dyDescent="0.3">
      <c r="A61" s="35" t="s">
        <v>63</v>
      </c>
      <c r="B61" s="36" t="s">
        <v>50</v>
      </c>
      <c r="C61" s="36" t="s">
        <v>51</v>
      </c>
      <c r="D61" s="36" t="s">
        <v>234</v>
      </c>
      <c r="E61" s="36" t="s">
        <v>235</v>
      </c>
      <c r="F61" s="37">
        <v>1586115</v>
      </c>
    </row>
    <row r="62" spans="1:6" ht="15.75" thickBot="1" x14ac:dyDescent="0.3">
      <c r="A62" s="35" t="s">
        <v>83</v>
      </c>
      <c r="B62" s="36" t="s">
        <v>50</v>
      </c>
      <c r="C62" s="36" t="s">
        <v>51</v>
      </c>
      <c r="D62" s="36" t="s">
        <v>236</v>
      </c>
      <c r="E62" s="36" t="s">
        <v>237</v>
      </c>
      <c r="F62" s="37">
        <v>1586115</v>
      </c>
    </row>
    <row r="63" spans="1:6" ht="15.75" thickBot="1" x14ac:dyDescent="0.3">
      <c r="A63" s="35" t="s">
        <v>68</v>
      </c>
      <c r="B63" s="36" t="s">
        <v>50</v>
      </c>
      <c r="C63" s="36" t="s">
        <v>51</v>
      </c>
      <c r="D63" s="36" t="s">
        <v>238</v>
      </c>
      <c r="E63" s="36" t="s">
        <v>239</v>
      </c>
      <c r="F63" s="37">
        <v>1586115</v>
      </c>
    </row>
    <row r="64" spans="1:6" ht="15.75" thickBot="1" x14ac:dyDescent="0.3">
      <c r="A64" s="35" t="s">
        <v>70</v>
      </c>
      <c r="B64" s="36" t="s">
        <v>50</v>
      </c>
      <c r="C64" s="36" t="s">
        <v>51</v>
      </c>
      <c r="D64" s="36" t="s">
        <v>240</v>
      </c>
      <c r="E64" s="36" t="s">
        <v>241</v>
      </c>
      <c r="F64" s="37">
        <v>6960546</v>
      </c>
    </row>
    <row r="65" spans="1:6" ht="15.75" thickBot="1" x14ac:dyDescent="0.3">
      <c r="A65" s="35" t="s">
        <v>58</v>
      </c>
      <c r="B65" s="36" t="s">
        <v>50</v>
      </c>
      <c r="C65" s="36" t="s">
        <v>51</v>
      </c>
      <c r="D65" s="36" t="s">
        <v>242</v>
      </c>
      <c r="E65" s="36" t="s">
        <v>243</v>
      </c>
      <c r="F65" s="37">
        <v>1586115</v>
      </c>
    </row>
    <row r="66" spans="1:6" ht="15.75" thickBot="1" x14ac:dyDescent="0.3">
      <c r="A66" s="35" t="s">
        <v>57</v>
      </c>
      <c r="B66" s="36" t="s">
        <v>50</v>
      </c>
      <c r="C66" s="36" t="s">
        <v>51</v>
      </c>
      <c r="D66" s="36" t="s">
        <v>244</v>
      </c>
      <c r="E66" s="36" t="s">
        <v>245</v>
      </c>
      <c r="F66" s="37">
        <v>1699785</v>
      </c>
    </row>
    <row r="67" spans="1:6" ht="15.75" thickBot="1" x14ac:dyDescent="0.3">
      <c r="A67" s="35" t="s">
        <v>66</v>
      </c>
      <c r="B67" s="36" t="s">
        <v>50</v>
      </c>
      <c r="C67" s="36" t="s">
        <v>51</v>
      </c>
      <c r="D67" s="36" t="s">
        <v>246</v>
      </c>
      <c r="E67" s="36" t="s">
        <v>247</v>
      </c>
      <c r="F67" s="37">
        <v>5242752</v>
      </c>
    </row>
    <row r="68" spans="1:6" ht="15.75" thickBot="1" x14ac:dyDescent="0.3">
      <c r="A68" s="35" t="s">
        <v>69</v>
      </c>
      <c r="B68" s="36" t="s">
        <v>50</v>
      </c>
      <c r="C68" s="36" t="s">
        <v>51</v>
      </c>
      <c r="D68" s="36" t="s">
        <v>248</v>
      </c>
      <c r="E68" s="36" t="s">
        <v>249</v>
      </c>
      <c r="F68" s="37">
        <v>1199421</v>
      </c>
    </row>
    <row r="69" spans="1:6" ht="15.75" thickBot="1" x14ac:dyDescent="0.3">
      <c r="A69" s="35" t="s">
        <v>52</v>
      </c>
      <c r="B69" s="36" t="s">
        <v>50</v>
      </c>
      <c r="C69" s="36" t="s">
        <v>51</v>
      </c>
      <c r="D69" s="36" t="s">
        <v>250</v>
      </c>
      <c r="E69" s="36" t="s">
        <v>251</v>
      </c>
      <c r="F69" s="37">
        <v>4887459</v>
      </c>
    </row>
    <row r="70" spans="1:6" ht="15.75" thickBot="1" x14ac:dyDescent="0.3">
      <c r="A70" s="35" t="s">
        <v>60</v>
      </c>
      <c r="B70" s="36" t="s">
        <v>50</v>
      </c>
      <c r="C70" s="36" t="s">
        <v>51</v>
      </c>
      <c r="D70" s="36" t="s">
        <v>252</v>
      </c>
      <c r="E70" s="36" t="s">
        <v>253</v>
      </c>
      <c r="F70" s="37">
        <v>602667</v>
      </c>
    </row>
    <row r="71" spans="1:6" ht="15.75" thickBot="1" x14ac:dyDescent="0.3">
      <c r="A71" s="35" t="s">
        <v>49</v>
      </c>
      <c r="B71" s="36" t="s">
        <v>50</v>
      </c>
      <c r="C71" s="36" t="s">
        <v>51</v>
      </c>
      <c r="D71" s="36" t="s">
        <v>254</v>
      </c>
      <c r="E71" s="36" t="s">
        <v>255</v>
      </c>
      <c r="F71" s="37">
        <v>4699917</v>
      </c>
    </row>
    <row r="72" spans="1:6" ht="15.75" thickBot="1" x14ac:dyDescent="0.3">
      <c r="A72" s="35" t="s">
        <v>62</v>
      </c>
      <c r="B72" s="36" t="s">
        <v>50</v>
      </c>
      <c r="C72" s="36" t="s">
        <v>51</v>
      </c>
      <c r="D72" s="36" t="s">
        <v>256</v>
      </c>
      <c r="E72" s="36" t="s">
        <v>257</v>
      </c>
      <c r="F72" s="37">
        <v>1470420</v>
      </c>
    </row>
    <row r="73" spans="1:6" ht="15.75" thickBot="1" x14ac:dyDescent="0.3">
      <c r="A73" s="35" t="s">
        <v>61</v>
      </c>
      <c r="B73" s="36" t="s">
        <v>50</v>
      </c>
      <c r="C73" s="36" t="s">
        <v>51</v>
      </c>
      <c r="D73" s="36" t="s">
        <v>258</v>
      </c>
      <c r="E73" s="36" t="s">
        <v>259</v>
      </c>
      <c r="F73" s="37">
        <v>1199421</v>
      </c>
    </row>
    <row r="74" spans="1:6" ht="15.75" thickBot="1" x14ac:dyDescent="0.3">
      <c r="A74" s="35" t="s">
        <v>62</v>
      </c>
      <c r="B74" s="36" t="s">
        <v>50</v>
      </c>
      <c r="C74" s="36" t="s">
        <v>51</v>
      </c>
      <c r="D74" s="36" t="s">
        <v>260</v>
      </c>
      <c r="E74" s="36" t="s">
        <v>261</v>
      </c>
      <c r="F74" s="37">
        <v>1157814</v>
      </c>
    </row>
    <row r="75" spans="1:6" ht="15.75" thickBot="1" x14ac:dyDescent="0.3">
      <c r="A75" s="35" t="s">
        <v>63</v>
      </c>
      <c r="B75" s="36" t="s">
        <v>50</v>
      </c>
      <c r="C75" s="36" t="s">
        <v>51</v>
      </c>
      <c r="D75" s="36" t="s">
        <v>262</v>
      </c>
      <c r="E75" s="36" t="s">
        <v>263</v>
      </c>
      <c r="F75" s="37">
        <v>12946406</v>
      </c>
    </row>
    <row r="76" spans="1:6" ht="15.75" thickBot="1" x14ac:dyDescent="0.3">
      <c r="A76" s="35" t="s">
        <v>58</v>
      </c>
      <c r="B76" s="36" t="s">
        <v>50</v>
      </c>
      <c r="C76" s="36" t="s">
        <v>51</v>
      </c>
      <c r="D76" s="36" t="s">
        <v>264</v>
      </c>
      <c r="E76" s="36" t="s">
        <v>265</v>
      </c>
      <c r="F76" s="37">
        <v>1586115</v>
      </c>
    </row>
    <row r="77" spans="1:6" ht="15.75" thickBot="1" x14ac:dyDescent="0.3">
      <c r="A77" s="35" t="s">
        <v>58</v>
      </c>
      <c r="B77" s="36" t="s">
        <v>50</v>
      </c>
      <c r="C77" s="36" t="s">
        <v>51</v>
      </c>
      <c r="D77" s="36" t="s">
        <v>266</v>
      </c>
      <c r="E77" s="36" t="s">
        <v>267</v>
      </c>
      <c r="F77" s="37">
        <v>1199421</v>
      </c>
    </row>
    <row r="78" spans="1:6" ht="15.75" thickBot="1" x14ac:dyDescent="0.3">
      <c r="A78" s="35" t="s">
        <v>56</v>
      </c>
      <c r="B78" s="36" t="s">
        <v>50</v>
      </c>
      <c r="C78" s="36" t="s">
        <v>51</v>
      </c>
      <c r="D78" s="36" t="s">
        <v>268</v>
      </c>
      <c r="E78" s="36" t="s">
        <v>269</v>
      </c>
      <c r="F78" s="37">
        <v>1586115</v>
      </c>
    </row>
    <row r="79" spans="1:6" ht="15.75" thickBot="1" x14ac:dyDescent="0.3">
      <c r="A79" s="35" t="s">
        <v>59</v>
      </c>
      <c r="B79" s="36" t="s">
        <v>50</v>
      </c>
      <c r="C79" s="36" t="s">
        <v>51</v>
      </c>
      <c r="D79" s="36" t="s">
        <v>270</v>
      </c>
      <c r="E79" s="36" t="s">
        <v>271</v>
      </c>
      <c r="F79" s="37">
        <v>2128086</v>
      </c>
    </row>
    <row r="80" spans="1:6" ht="15.75" thickBot="1" x14ac:dyDescent="0.3">
      <c r="A80" s="35" t="s">
        <v>53</v>
      </c>
      <c r="B80" s="36" t="s">
        <v>50</v>
      </c>
      <c r="C80" s="36" t="s">
        <v>51</v>
      </c>
      <c r="D80" s="36" t="s">
        <v>272</v>
      </c>
      <c r="E80" s="36" t="s">
        <v>273</v>
      </c>
      <c r="F80" s="37">
        <v>2478222</v>
      </c>
    </row>
    <row r="81" spans="1:6" ht="15.75" thickBot="1" x14ac:dyDescent="0.3">
      <c r="A81" s="35" t="s">
        <v>70</v>
      </c>
      <c r="B81" s="36" t="s">
        <v>50</v>
      </c>
      <c r="C81" s="36" t="s">
        <v>51</v>
      </c>
      <c r="D81" s="36" t="s">
        <v>274</v>
      </c>
      <c r="E81" s="36" t="s">
        <v>275</v>
      </c>
      <c r="F81" s="37">
        <v>-694688</v>
      </c>
    </row>
    <row r="82" spans="1:6" ht="15.75" thickBot="1" x14ac:dyDescent="0.3">
      <c r="A82" s="35" t="s">
        <v>54</v>
      </c>
      <c r="B82" s="36" t="s">
        <v>50</v>
      </c>
      <c r="C82" s="36" t="s">
        <v>51</v>
      </c>
      <c r="D82" s="36" t="s">
        <v>276</v>
      </c>
      <c r="E82" s="36" t="s">
        <v>277</v>
      </c>
      <c r="F82" s="37">
        <v>2948130</v>
      </c>
    </row>
    <row r="83" spans="1:6" ht="15.75" thickBot="1" x14ac:dyDescent="0.3">
      <c r="A83" s="35" t="s">
        <v>52</v>
      </c>
      <c r="B83" s="36" t="s">
        <v>50</v>
      </c>
      <c r="C83" s="36" t="s">
        <v>51</v>
      </c>
      <c r="D83" s="36" t="s">
        <v>278</v>
      </c>
      <c r="E83" s="36" t="s">
        <v>279</v>
      </c>
      <c r="F83" s="37">
        <v>2128086</v>
      </c>
    </row>
    <row r="84" spans="1:6" ht="15.75" thickBot="1" x14ac:dyDescent="0.3">
      <c r="A84" s="35" t="s">
        <v>57</v>
      </c>
      <c r="B84" s="36" t="s">
        <v>50</v>
      </c>
      <c r="C84" s="36" t="s">
        <v>51</v>
      </c>
      <c r="D84" s="36" t="s">
        <v>280</v>
      </c>
      <c r="E84" s="36" t="s">
        <v>281</v>
      </c>
      <c r="F84" s="37">
        <v>1199421</v>
      </c>
    </row>
    <row r="85" spans="1:6" ht="15.75" thickBot="1" x14ac:dyDescent="0.3">
      <c r="A85" s="35" t="s">
        <v>58</v>
      </c>
      <c r="B85" s="36" t="s">
        <v>50</v>
      </c>
      <c r="C85" s="36" t="s">
        <v>51</v>
      </c>
      <c r="D85" s="36" t="s">
        <v>282</v>
      </c>
      <c r="E85" s="36" t="s">
        <v>283</v>
      </c>
      <c r="F85" s="37">
        <v>3113802</v>
      </c>
    </row>
    <row r="86" spans="1:6" ht="15.75" thickBot="1" x14ac:dyDescent="0.3">
      <c r="A86" s="35" t="s">
        <v>70</v>
      </c>
      <c r="B86" s="36" t="s">
        <v>50</v>
      </c>
      <c r="C86" s="36" t="s">
        <v>51</v>
      </c>
      <c r="D86" s="36" t="s">
        <v>284</v>
      </c>
      <c r="E86" s="36" t="s">
        <v>285</v>
      </c>
      <c r="F86" s="37">
        <v>8802851</v>
      </c>
    </row>
    <row r="87" spans="1:6" ht="15.75" thickBot="1" x14ac:dyDescent="0.3">
      <c r="A87" s="35" t="s">
        <v>54</v>
      </c>
      <c r="B87" s="36" t="s">
        <v>50</v>
      </c>
      <c r="C87" s="36" t="s">
        <v>51</v>
      </c>
      <c r="D87" s="36" t="s">
        <v>286</v>
      </c>
      <c r="E87" s="36" t="s">
        <v>287</v>
      </c>
      <c r="F87" s="37">
        <v>2842817</v>
      </c>
    </row>
    <row r="88" spans="1:6" ht="15.75" thickBot="1" x14ac:dyDescent="0.3">
      <c r="A88" s="35" t="s">
        <v>70</v>
      </c>
      <c r="B88" s="36" t="s">
        <v>50</v>
      </c>
      <c r="C88" s="36" t="s">
        <v>51</v>
      </c>
      <c r="D88" s="36" t="s">
        <v>288</v>
      </c>
      <c r="E88" s="36" t="s">
        <v>289</v>
      </c>
      <c r="F88" s="37">
        <v>-120534</v>
      </c>
    </row>
    <row r="89" spans="1:6" ht="15.75" thickBot="1" x14ac:dyDescent="0.3">
      <c r="A89" s="35" t="s">
        <v>49</v>
      </c>
      <c r="B89" s="36" t="s">
        <v>50</v>
      </c>
      <c r="C89" s="36" t="s">
        <v>51</v>
      </c>
      <c r="D89" s="36" t="s">
        <v>290</v>
      </c>
      <c r="E89" s="36" t="s">
        <v>291</v>
      </c>
      <c r="F89" s="37">
        <v>2315628</v>
      </c>
    </row>
    <row r="90" spans="1:6" ht="15.75" thickBot="1" x14ac:dyDescent="0.3">
      <c r="A90" s="35" t="s">
        <v>66</v>
      </c>
      <c r="B90" s="36" t="s">
        <v>50</v>
      </c>
      <c r="C90" s="36" t="s">
        <v>51</v>
      </c>
      <c r="D90" s="36" t="s">
        <v>292</v>
      </c>
      <c r="E90" s="36" t="s">
        <v>293</v>
      </c>
      <c r="F90" s="37">
        <v>5461520</v>
      </c>
    </row>
    <row r="91" spans="1:6" ht="15.75" thickBot="1" x14ac:dyDescent="0.3">
      <c r="A91" s="35" t="s">
        <v>61</v>
      </c>
      <c r="B91" s="36" t="s">
        <v>50</v>
      </c>
      <c r="C91" s="36" t="s">
        <v>51</v>
      </c>
      <c r="D91" s="36" t="s">
        <v>294</v>
      </c>
      <c r="E91" s="36" t="s">
        <v>295</v>
      </c>
      <c r="F91" s="37">
        <v>1741406</v>
      </c>
    </row>
    <row r="92" spans="1:6" ht="15.75" thickBot="1" x14ac:dyDescent="0.3">
      <c r="A92" s="35" t="s">
        <v>62</v>
      </c>
      <c r="B92" s="36" t="s">
        <v>50</v>
      </c>
      <c r="C92" s="36" t="s">
        <v>51</v>
      </c>
      <c r="D92" s="36" t="s">
        <v>296</v>
      </c>
      <c r="E92" s="36" t="s">
        <v>297</v>
      </c>
      <c r="F92" s="37">
        <v>1586115</v>
      </c>
    </row>
    <row r="93" spans="1:6" ht="15.75" thickBot="1" x14ac:dyDescent="0.3">
      <c r="A93" s="35" t="s">
        <v>64</v>
      </c>
      <c r="B93" s="36" t="s">
        <v>50</v>
      </c>
      <c r="C93" s="36" t="s">
        <v>51</v>
      </c>
      <c r="D93" s="36" t="s">
        <v>298</v>
      </c>
      <c r="E93" s="36" t="s">
        <v>299</v>
      </c>
      <c r="F93" s="37">
        <v>3643151</v>
      </c>
    </row>
    <row r="94" spans="1:6" ht="15.75" thickBot="1" x14ac:dyDescent="0.3">
      <c r="A94" s="35" t="s">
        <v>63</v>
      </c>
      <c r="B94" s="36" t="s">
        <v>50</v>
      </c>
      <c r="C94" s="36" t="s">
        <v>51</v>
      </c>
      <c r="D94" s="36" t="s">
        <v>300</v>
      </c>
      <c r="E94" s="36" t="s">
        <v>301</v>
      </c>
      <c r="F94" s="37">
        <v>162594</v>
      </c>
    </row>
    <row r="95" spans="1:6" ht="15.75" thickBot="1" x14ac:dyDescent="0.3">
      <c r="A95" s="35" t="s">
        <v>63</v>
      </c>
      <c r="B95" s="36" t="s">
        <v>50</v>
      </c>
      <c r="C95" s="36" t="s">
        <v>51</v>
      </c>
      <c r="D95" s="36" t="s">
        <v>302</v>
      </c>
      <c r="E95" s="36" t="s">
        <v>303</v>
      </c>
      <c r="F95" s="37">
        <v>5997132</v>
      </c>
    </row>
    <row r="96" spans="1:6" ht="15.75" thickBot="1" x14ac:dyDescent="0.3">
      <c r="A96" s="35" t="s">
        <v>66</v>
      </c>
      <c r="B96" s="36" t="s">
        <v>50</v>
      </c>
      <c r="C96" s="36" t="s">
        <v>51</v>
      </c>
      <c r="D96" s="36" t="s">
        <v>304</v>
      </c>
      <c r="E96" s="36" t="s">
        <v>305</v>
      </c>
      <c r="F96" s="37">
        <v>6770493</v>
      </c>
    </row>
    <row r="97" spans="1:6" ht="15.75" thickBot="1" x14ac:dyDescent="0.3">
      <c r="A97" s="35" t="s">
        <v>55</v>
      </c>
      <c r="B97" s="36" t="s">
        <v>50</v>
      </c>
      <c r="C97" s="36" t="s">
        <v>51</v>
      </c>
      <c r="D97" s="36" t="s">
        <v>306</v>
      </c>
      <c r="E97" s="36" t="s">
        <v>307</v>
      </c>
      <c r="F97" s="37">
        <v>1205348</v>
      </c>
    </row>
    <row r="98" spans="1:6" ht="15.75" thickBot="1" x14ac:dyDescent="0.3">
      <c r="A98" s="35" t="s">
        <v>57</v>
      </c>
      <c r="B98" s="36" t="s">
        <v>50</v>
      </c>
      <c r="C98" s="36" t="s">
        <v>51</v>
      </c>
      <c r="D98" s="36" t="s">
        <v>308</v>
      </c>
      <c r="E98" s="36" t="s">
        <v>309</v>
      </c>
      <c r="F98" s="37">
        <v>2571831</v>
      </c>
    </row>
    <row r="99" spans="1:6" ht="15.75" thickBot="1" x14ac:dyDescent="0.3">
      <c r="A99" s="35" t="s">
        <v>69</v>
      </c>
      <c r="B99" s="36" t="s">
        <v>50</v>
      </c>
      <c r="C99" s="36" t="s">
        <v>51</v>
      </c>
      <c r="D99" s="36" t="s">
        <v>310</v>
      </c>
      <c r="E99" s="36" t="s">
        <v>311</v>
      </c>
      <c r="F99" s="37">
        <v>2188782</v>
      </c>
    </row>
    <row r="100" spans="1:6" ht="15.75" thickBot="1" x14ac:dyDescent="0.3">
      <c r="A100" s="35" t="s">
        <v>56</v>
      </c>
      <c r="B100" s="36" t="s">
        <v>50</v>
      </c>
      <c r="C100" s="36" t="s">
        <v>51</v>
      </c>
      <c r="D100" s="36" t="s">
        <v>312</v>
      </c>
      <c r="E100" s="36" t="s">
        <v>313</v>
      </c>
      <c r="F100" s="37">
        <v>1965492</v>
      </c>
    </row>
    <row r="101" spans="1:6" ht="15.75" thickBot="1" x14ac:dyDescent="0.3">
      <c r="A101" s="35" t="s">
        <v>59</v>
      </c>
      <c r="B101" s="36" t="s">
        <v>50</v>
      </c>
      <c r="C101" s="36" t="s">
        <v>51</v>
      </c>
      <c r="D101" s="36" t="s">
        <v>314</v>
      </c>
      <c r="E101" s="36" t="s">
        <v>315</v>
      </c>
      <c r="F101" s="37">
        <v>-694683</v>
      </c>
    </row>
    <row r="102" spans="1:6" ht="15.75" thickBot="1" x14ac:dyDescent="0.3">
      <c r="A102" s="35" t="s">
        <v>59</v>
      </c>
      <c r="B102" s="36" t="s">
        <v>50</v>
      </c>
      <c r="C102" s="36" t="s">
        <v>51</v>
      </c>
      <c r="D102" s="36" t="s">
        <v>316</v>
      </c>
      <c r="E102" s="36" t="s">
        <v>317</v>
      </c>
      <c r="F102" s="37">
        <v>-90406</v>
      </c>
    </row>
    <row r="103" spans="1:6" ht="15.75" thickBot="1" x14ac:dyDescent="0.3">
      <c r="A103" s="35" t="s">
        <v>52</v>
      </c>
      <c r="B103" s="36" t="s">
        <v>50</v>
      </c>
      <c r="C103" s="36" t="s">
        <v>51</v>
      </c>
      <c r="D103" s="36" t="s">
        <v>318</v>
      </c>
      <c r="E103" s="36" t="s">
        <v>319</v>
      </c>
      <c r="F103" s="37">
        <v>2571831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3"/>
  <sheetViews>
    <sheetView workbookViewId="0">
      <selection activeCell="G1" sqref="G1"/>
    </sheetView>
  </sheetViews>
  <sheetFormatPr defaultRowHeight="15" x14ac:dyDescent="0.25"/>
  <cols>
    <col min="1" max="1" width="34.7109375" style="2" bestFit="1" customWidth="1"/>
    <col min="2" max="2" width="8" customWidth="1"/>
    <col min="3" max="3" width="29.42578125" bestFit="1" customWidth="1"/>
    <col min="4" max="4" width="15.28515625" bestFit="1" customWidth="1"/>
    <col min="5" max="5" width="15.28515625" customWidth="1"/>
    <col min="6" max="6" width="21" bestFit="1" customWidth="1"/>
    <col min="7" max="7" width="18.85546875" bestFit="1" customWidth="1"/>
    <col min="8" max="8" width="13.28515625" style="2" bestFit="1" customWidth="1"/>
    <col min="9" max="9" width="9.140625" style="2"/>
  </cols>
  <sheetData>
    <row r="1" spans="1:9" ht="15.75" thickBot="1" x14ac:dyDescent="0.3">
      <c r="A1" s="40" t="s">
        <v>145</v>
      </c>
      <c r="B1" s="40"/>
      <c r="C1" s="40"/>
      <c r="D1" s="1"/>
      <c r="E1" s="1"/>
      <c r="F1" s="1"/>
      <c r="G1" s="32"/>
    </row>
    <row r="2" spans="1:9" ht="24.75" thickBot="1" x14ac:dyDescent="0.3">
      <c r="A2" s="33" t="s">
        <v>43</v>
      </c>
      <c r="B2" s="34" t="s">
        <v>44</v>
      </c>
      <c r="C2" s="34" t="s">
        <v>45</v>
      </c>
      <c r="D2" s="34" t="s">
        <v>46</v>
      </c>
      <c r="E2" s="25" t="s">
        <v>46</v>
      </c>
      <c r="F2" s="34" t="s">
        <v>47</v>
      </c>
      <c r="G2" s="34" t="s">
        <v>48</v>
      </c>
    </row>
    <row r="3" spans="1:9" ht="15.75" thickBot="1" x14ac:dyDescent="0.3">
      <c r="A3" s="35" t="s">
        <v>65</v>
      </c>
      <c r="B3" s="36" t="s">
        <v>50</v>
      </c>
      <c r="C3" s="36" t="s">
        <v>51</v>
      </c>
      <c r="D3" s="36" t="s">
        <v>146</v>
      </c>
      <c r="E3" s="13">
        <f>+RIGHT(D3,LEN(D3)-8)+0</f>
        <v>68127</v>
      </c>
      <c r="F3" s="36" t="s">
        <v>147</v>
      </c>
      <c r="G3" s="37">
        <v>2620944</v>
      </c>
      <c r="H3" s="2">
        <f>+VLOOKUP(E3,'check NCC'!B:H,7,0)</f>
        <v>2620944</v>
      </c>
      <c r="I3" s="2">
        <f>+H3-G3</f>
        <v>0</v>
      </c>
    </row>
    <row r="4" spans="1:9" ht="15.75" thickBot="1" x14ac:dyDescent="0.3">
      <c r="A4" s="35" t="s">
        <v>52</v>
      </c>
      <c r="B4" s="36" t="s">
        <v>50</v>
      </c>
      <c r="C4" s="36" t="s">
        <v>51</v>
      </c>
      <c r="D4" s="36" t="s">
        <v>89</v>
      </c>
      <c r="E4" s="13">
        <f t="shared" ref="E4:E67" si="0">+RIGHT(D4,LEN(D4)-8)+0</f>
        <v>58993</v>
      </c>
      <c r="F4" s="36" t="s">
        <v>90</v>
      </c>
      <c r="G4" s="37">
        <v>2785536</v>
      </c>
      <c r="H4" s="2">
        <f>+VLOOKUP(E4,'check NCC'!B:H,7,0)</f>
        <v>2785536</v>
      </c>
      <c r="I4" s="2">
        <f t="shared" ref="I4:I67" si="1">+H4-G4</f>
        <v>0</v>
      </c>
    </row>
    <row r="5" spans="1:9" ht="15.75" thickBot="1" x14ac:dyDescent="0.3">
      <c r="A5" s="35" t="s">
        <v>67</v>
      </c>
      <c r="B5" s="36" t="s">
        <v>50</v>
      </c>
      <c r="C5" s="36" t="s">
        <v>51</v>
      </c>
      <c r="D5" s="36" t="s">
        <v>91</v>
      </c>
      <c r="E5" s="13">
        <f t="shared" si="0"/>
        <v>60508</v>
      </c>
      <c r="F5" s="36" t="s">
        <v>92</v>
      </c>
      <c r="G5" s="37">
        <v>452007</v>
      </c>
      <c r="H5" s="2">
        <f>+VLOOKUP(E5,'check NCC'!B:H,7,0)</f>
        <v>452007</v>
      </c>
      <c r="I5" s="2">
        <f t="shared" si="1"/>
        <v>0</v>
      </c>
    </row>
    <row r="6" spans="1:9" ht="15.75" thickBot="1" x14ac:dyDescent="0.3">
      <c r="A6" s="35" t="s">
        <v>52</v>
      </c>
      <c r="B6" s="36" t="s">
        <v>50</v>
      </c>
      <c r="C6" s="36" t="s">
        <v>51</v>
      </c>
      <c r="D6" s="36" t="s">
        <v>93</v>
      </c>
      <c r="E6" s="13">
        <f t="shared" si="0"/>
        <v>60509</v>
      </c>
      <c r="F6" s="36" t="s">
        <v>94</v>
      </c>
      <c r="G6" s="37">
        <v>1307826</v>
      </c>
      <c r="H6" s="2">
        <f>+VLOOKUP(E6,'check NCC'!B:H,7,0)</f>
        <v>1307822</v>
      </c>
      <c r="I6" s="2">
        <f t="shared" si="1"/>
        <v>-4</v>
      </c>
    </row>
    <row r="7" spans="1:9" ht="15.75" thickBot="1" x14ac:dyDescent="0.3">
      <c r="A7" s="35" t="s">
        <v>56</v>
      </c>
      <c r="B7" s="36" t="s">
        <v>50</v>
      </c>
      <c r="C7" s="36" t="s">
        <v>51</v>
      </c>
      <c r="D7" s="36" t="s">
        <v>95</v>
      </c>
      <c r="E7" s="13">
        <f t="shared" si="0"/>
        <v>60510</v>
      </c>
      <c r="F7" s="36" t="s">
        <v>96</v>
      </c>
      <c r="G7" s="37">
        <v>9301581</v>
      </c>
      <c r="H7" s="2">
        <f>+VLOOKUP(E7,'check NCC'!B:H,7,0)</f>
        <v>9301586</v>
      </c>
      <c r="I7" s="2">
        <f t="shared" si="1"/>
        <v>5</v>
      </c>
    </row>
    <row r="8" spans="1:9" ht="15.75" thickBot="1" x14ac:dyDescent="0.3">
      <c r="A8" s="35" t="s">
        <v>49</v>
      </c>
      <c r="B8" s="36" t="s">
        <v>50</v>
      </c>
      <c r="C8" s="36" t="s">
        <v>51</v>
      </c>
      <c r="D8" s="36" t="s">
        <v>97</v>
      </c>
      <c r="E8" s="13">
        <f t="shared" si="0"/>
        <v>60511</v>
      </c>
      <c r="F8" s="36" t="s">
        <v>98</v>
      </c>
      <c r="G8" s="37">
        <v>2078973</v>
      </c>
      <c r="H8" s="2">
        <f>+VLOOKUP(E8,'check NCC'!B:H,7,0)</f>
        <v>2078968</v>
      </c>
      <c r="I8" s="2">
        <f t="shared" si="1"/>
        <v>-5</v>
      </c>
    </row>
    <row r="9" spans="1:9" ht="15.75" thickBot="1" x14ac:dyDescent="0.3">
      <c r="A9" s="35" t="s">
        <v>49</v>
      </c>
      <c r="B9" s="36" t="s">
        <v>50</v>
      </c>
      <c r="C9" s="36" t="s">
        <v>51</v>
      </c>
      <c r="D9" s="36" t="s">
        <v>99</v>
      </c>
      <c r="E9" s="13">
        <f t="shared" si="0"/>
        <v>60797</v>
      </c>
      <c r="F9" s="36" t="s">
        <v>100</v>
      </c>
      <c r="G9" s="37">
        <v>1741406</v>
      </c>
      <c r="H9" s="2">
        <f>+VLOOKUP(E9,'check NCC'!B:H,7,0)</f>
        <v>1741403</v>
      </c>
      <c r="I9" s="2">
        <f t="shared" si="1"/>
        <v>-3</v>
      </c>
    </row>
    <row r="10" spans="1:9" ht="15.75" thickBot="1" x14ac:dyDescent="0.3">
      <c r="A10" s="35" t="s">
        <v>66</v>
      </c>
      <c r="B10" s="36" t="s">
        <v>50</v>
      </c>
      <c r="C10" s="36" t="s">
        <v>51</v>
      </c>
      <c r="D10" s="36" t="s">
        <v>101</v>
      </c>
      <c r="E10" s="13">
        <f t="shared" si="0"/>
        <v>60798</v>
      </c>
      <c r="F10" s="36" t="s">
        <v>102</v>
      </c>
      <c r="G10" s="37">
        <v>12141509</v>
      </c>
      <c r="H10" s="2">
        <f>+VLOOKUP(E10,'check NCC'!B:H,7,0)</f>
        <v>12141511</v>
      </c>
      <c r="I10" s="2">
        <f t="shared" si="1"/>
        <v>2</v>
      </c>
    </row>
    <row r="11" spans="1:9" ht="15.75" thickBot="1" x14ac:dyDescent="0.3">
      <c r="A11" s="35" t="s">
        <v>66</v>
      </c>
      <c r="B11" s="36" t="s">
        <v>50</v>
      </c>
      <c r="C11" s="36" t="s">
        <v>51</v>
      </c>
      <c r="D11" s="36" t="s">
        <v>103</v>
      </c>
      <c r="E11" s="13">
        <f t="shared" si="0"/>
        <v>60799</v>
      </c>
      <c r="F11" s="36" t="s">
        <v>104</v>
      </c>
      <c r="G11" s="37">
        <v>2670057</v>
      </c>
      <c r="H11" s="2">
        <f>+VLOOKUP(E11,'check NCC'!B:H,7,0)</f>
        <v>2670062</v>
      </c>
      <c r="I11" s="2">
        <f t="shared" si="1"/>
        <v>5</v>
      </c>
    </row>
    <row r="12" spans="1:9" ht="15.75" thickBot="1" x14ac:dyDescent="0.3">
      <c r="A12" s="35" t="s">
        <v>68</v>
      </c>
      <c r="B12" s="36" t="s">
        <v>50</v>
      </c>
      <c r="C12" s="36" t="s">
        <v>51</v>
      </c>
      <c r="D12" s="36" t="s">
        <v>105</v>
      </c>
      <c r="E12" s="13">
        <f t="shared" si="0"/>
        <v>60801</v>
      </c>
      <c r="F12" s="36" t="s">
        <v>106</v>
      </c>
      <c r="G12" s="37">
        <v>1586115</v>
      </c>
      <c r="H12" s="2">
        <f>+VLOOKUP(E12,'check NCC'!B:H,7,0)</f>
        <v>1586110</v>
      </c>
      <c r="I12" s="2">
        <f t="shared" si="1"/>
        <v>-5</v>
      </c>
    </row>
    <row r="13" spans="1:9" ht="15.75" thickBot="1" x14ac:dyDescent="0.3">
      <c r="A13" s="35" t="s">
        <v>54</v>
      </c>
      <c r="B13" s="36" t="s">
        <v>50</v>
      </c>
      <c r="C13" s="36" t="s">
        <v>51</v>
      </c>
      <c r="D13" s="36" t="s">
        <v>107</v>
      </c>
      <c r="E13" s="13">
        <f t="shared" si="0"/>
        <v>60802</v>
      </c>
      <c r="F13" s="36" t="s">
        <v>108</v>
      </c>
      <c r="G13" s="37">
        <v>2948130</v>
      </c>
      <c r="H13" s="2">
        <f>+VLOOKUP(E13,'check NCC'!B:H,7,0)</f>
        <v>2948129</v>
      </c>
      <c r="I13" s="2">
        <f t="shared" si="1"/>
        <v>-1</v>
      </c>
    </row>
    <row r="14" spans="1:9" ht="15.75" thickBot="1" x14ac:dyDescent="0.3">
      <c r="A14" s="35" t="s">
        <v>70</v>
      </c>
      <c r="B14" s="36" t="s">
        <v>50</v>
      </c>
      <c r="C14" s="36" t="s">
        <v>51</v>
      </c>
      <c r="D14" s="36" t="s">
        <v>109</v>
      </c>
      <c r="E14" s="13">
        <f t="shared" si="0"/>
        <v>60803</v>
      </c>
      <c r="F14" s="36" t="s">
        <v>110</v>
      </c>
      <c r="G14" s="37">
        <v>4157933</v>
      </c>
      <c r="H14" s="2">
        <f>+VLOOKUP(E14,'check NCC'!B:H,7,0)</f>
        <v>4157935</v>
      </c>
      <c r="I14" s="2">
        <f t="shared" si="1"/>
        <v>2</v>
      </c>
    </row>
    <row r="15" spans="1:9" ht="15.75" thickBot="1" x14ac:dyDescent="0.3">
      <c r="A15" s="35" t="s">
        <v>62</v>
      </c>
      <c r="B15" s="36" t="s">
        <v>50</v>
      </c>
      <c r="C15" s="36" t="s">
        <v>51</v>
      </c>
      <c r="D15" s="36" t="s">
        <v>111</v>
      </c>
      <c r="E15" s="13">
        <f t="shared" si="0"/>
        <v>60807</v>
      </c>
      <c r="F15" s="36" t="s">
        <v>112</v>
      </c>
      <c r="G15" s="37">
        <v>1857101</v>
      </c>
      <c r="H15" s="2">
        <f>+VLOOKUP(E15,'check NCC'!B:H,7,0)</f>
        <v>1857098</v>
      </c>
      <c r="I15" s="2">
        <f t="shared" si="1"/>
        <v>-3</v>
      </c>
    </row>
    <row r="16" spans="1:9" ht="15.75" thickBot="1" x14ac:dyDescent="0.3">
      <c r="A16" s="35" t="s">
        <v>63</v>
      </c>
      <c r="B16" s="36" t="s">
        <v>50</v>
      </c>
      <c r="C16" s="36" t="s">
        <v>51</v>
      </c>
      <c r="D16" s="36" t="s">
        <v>113</v>
      </c>
      <c r="E16" s="13">
        <f t="shared" si="0"/>
        <v>60809</v>
      </c>
      <c r="F16" s="36" t="s">
        <v>114</v>
      </c>
      <c r="G16" s="37">
        <v>1808028</v>
      </c>
      <c r="H16" s="2">
        <f>+VLOOKUP(E16,'check NCC'!B:H,7,0)</f>
        <v>1808028</v>
      </c>
      <c r="I16" s="2">
        <f t="shared" si="1"/>
        <v>0</v>
      </c>
    </row>
    <row r="17" spans="1:9" ht="15.75" thickBot="1" x14ac:dyDescent="0.3">
      <c r="A17" s="35" t="s">
        <v>58</v>
      </c>
      <c r="B17" s="36" t="s">
        <v>50</v>
      </c>
      <c r="C17" s="36" t="s">
        <v>51</v>
      </c>
      <c r="D17" s="36" t="s">
        <v>115</v>
      </c>
      <c r="E17" s="13">
        <f t="shared" si="0"/>
        <v>60800</v>
      </c>
      <c r="F17" s="36" t="s">
        <v>116</v>
      </c>
      <c r="G17" s="37">
        <v>452007</v>
      </c>
      <c r="H17" s="2">
        <f>+VLOOKUP(E17,'check NCC'!B:H,7,0)</f>
        <v>452007</v>
      </c>
      <c r="I17" s="2">
        <f t="shared" si="1"/>
        <v>0</v>
      </c>
    </row>
    <row r="18" spans="1:9" ht="15.75" thickBot="1" x14ac:dyDescent="0.3">
      <c r="A18" s="35" t="s">
        <v>53</v>
      </c>
      <c r="B18" s="36" t="s">
        <v>50</v>
      </c>
      <c r="C18" s="36" t="s">
        <v>51</v>
      </c>
      <c r="D18" s="36" t="s">
        <v>148</v>
      </c>
      <c r="E18" s="13">
        <f t="shared" si="0"/>
        <v>60804</v>
      </c>
      <c r="F18" s="36" t="s">
        <v>149</v>
      </c>
      <c r="G18" s="37">
        <v>1651428</v>
      </c>
      <c r="H18" s="2">
        <f>+VLOOKUP(E18,'check NCC'!B:H,7,0)</f>
        <v>1651433</v>
      </c>
      <c r="I18" s="2">
        <f t="shared" si="1"/>
        <v>5</v>
      </c>
    </row>
    <row r="19" spans="1:9" ht="15.75" thickBot="1" x14ac:dyDescent="0.3">
      <c r="A19" s="35" t="s">
        <v>56</v>
      </c>
      <c r="B19" s="36" t="s">
        <v>50</v>
      </c>
      <c r="C19" s="36" t="s">
        <v>51</v>
      </c>
      <c r="D19" s="36" t="s">
        <v>150</v>
      </c>
      <c r="E19" s="13">
        <f t="shared" si="0"/>
        <v>61442</v>
      </c>
      <c r="F19" s="36" t="s">
        <v>151</v>
      </c>
      <c r="G19" s="37">
        <v>8589132</v>
      </c>
      <c r="H19" s="2">
        <f>+VLOOKUP(E19,'check NCC'!B:H,7,0)</f>
        <v>8589137</v>
      </c>
      <c r="I19" s="2">
        <f t="shared" si="1"/>
        <v>5</v>
      </c>
    </row>
    <row r="20" spans="1:9" ht="15.75" thickBot="1" x14ac:dyDescent="0.3">
      <c r="A20" s="35" t="s">
        <v>54</v>
      </c>
      <c r="B20" s="36" t="s">
        <v>50</v>
      </c>
      <c r="C20" s="36" t="s">
        <v>51</v>
      </c>
      <c r="D20" s="36" t="s">
        <v>152</v>
      </c>
      <c r="E20" s="13">
        <f t="shared" si="0"/>
        <v>61681</v>
      </c>
      <c r="F20" s="36" t="s">
        <v>153</v>
      </c>
      <c r="G20" s="37">
        <v>1157814</v>
      </c>
      <c r="H20" s="2">
        <f>+VLOOKUP(E20,'check NCC'!B:H,7,0)</f>
        <v>1157814</v>
      </c>
      <c r="I20" s="2">
        <f t="shared" si="1"/>
        <v>0</v>
      </c>
    </row>
    <row r="21" spans="1:9" ht="15.75" thickBot="1" x14ac:dyDescent="0.3">
      <c r="A21" s="35" t="s">
        <v>54</v>
      </c>
      <c r="B21" s="36" t="s">
        <v>50</v>
      </c>
      <c r="C21" s="36" t="s">
        <v>51</v>
      </c>
      <c r="D21" s="36" t="s">
        <v>154</v>
      </c>
      <c r="E21" s="13">
        <f t="shared" si="0"/>
        <v>61682</v>
      </c>
      <c r="F21" s="36" t="s">
        <v>155</v>
      </c>
      <c r="G21" s="37">
        <v>5357367</v>
      </c>
      <c r="H21" s="2">
        <f>+VLOOKUP(E21,'check NCC'!B:H,7,0)</f>
        <v>5357362</v>
      </c>
      <c r="I21" s="2">
        <f t="shared" si="1"/>
        <v>-5</v>
      </c>
    </row>
    <row r="22" spans="1:9" ht="15.75" thickBot="1" x14ac:dyDescent="0.3">
      <c r="A22" s="35" t="s">
        <v>55</v>
      </c>
      <c r="B22" s="36" t="s">
        <v>50</v>
      </c>
      <c r="C22" s="36" t="s">
        <v>51</v>
      </c>
      <c r="D22" s="36" t="s">
        <v>156</v>
      </c>
      <c r="E22" s="13">
        <f t="shared" si="0"/>
        <v>61869</v>
      </c>
      <c r="F22" s="36" t="s">
        <v>157</v>
      </c>
      <c r="G22" s="37">
        <v>7159455</v>
      </c>
      <c r="H22" s="2">
        <f>+VLOOKUP(E22,'check NCC'!B:H,7,0)</f>
        <v>7159460</v>
      </c>
      <c r="I22" s="2">
        <f t="shared" si="1"/>
        <v>5</v>
      </c>
    </row>
    <row r="23" spans="1:9" ht="15.75" thickBot="1" x14ac:dyDescent="0.3">
      <c r="A23" s="35" t="s">
        <v>55</v>
      </c>
      <c r="B23" s="36" t="s">
        <v>50</v>
      </c>
      <c r="C23" s="36" t="s">
        <v>51</v>
      </c>
      <c r="D23" s="36" t="s">
        <v>158</v>
      </c>
      <c r="E23" s="13">
        <f t="shared" si="0"/>
        <v>61870</v>
      </c>
      <c r="F23" s="36" t="s">
        <v>159</v>
      </c>
      <c r="G23" s="37">
        <v>1083956</v>
      </c>
      <c r="H23" s="2">
        <f>+VLOOKUP(E23,'check NCC'!B:H,7,0)</f>
        <v>1083953</v>
      </c>
      <c r="I23" s="2">
        <f t="shared" si="1"/>
        <v>-3</v>
      </c>
    </row>
    <row r="24" spans="1:9" ht="15.75" thickBot="1" x14ac:dyDescent="0.3">
      <c r="A24" s="35" t="s">
        <v>57</v>
      </c>
      <c r="B24" s="36" t="s">
        <v>50</v>
      </c>
      <c r="C24" s="36" t="s">
        <v>51</v>
      </c>
      <c r="D24" s="36" t="s">
        <v>160</v>
      </c>
      <c r="E24" s="13">
        <f t="shared" si="0"/>
        <v>61871</v>
      </c>
      <c r="F24" s="36" t="s">
        <v>161</v>
      </c>
      <c r="G24" s="37">
        <v>1586115</v>
      </c>
      <c r="H24" s="2">
        <f>+VLOOKUP(E24,'check NCC'!B:H,7,0)</f>
        <v>1586110</v>
      </c>
      <c r="I24" s="2">
        <f t="shared" si="1"/>
        <v>-5</v>
      </c>
    </row>
    <row r="25" spans="1:9" ht="15.75" thickBot="1" x14ac:dyDescent="0.3">
      <c r="A25" s="35" t="s">
        <v>57</v>
      </c>
      <c r="B25" s="36" t="s">
        <v>50</v>
      </c>
      <c r="C25" s="36" t="s">
        <v>51</v>
      </c>
      <c r="D25" s="36" t="s">
        <v>162</v>
      </c>
      <c r="E25" s="13">
        <f t="shared" si="0"/>
        <v>61872</v>
      </c>
      <c r="F25" s="36" t="s">
        <v>163</v>
      </c>
      <c r="G25" s="37">
        <v>2571831</v>
      </c>
      <c r="H25" s="2">
        <f>+VLOOKUP(E25,'check NCC'!B:H,7,0)</f>
        <v>2571826</v>
      </c>
      <c r="I25" s="2">
        <f t="shared" si="1"/>
        <v>-5</v>
      </c>
    </row>
    <row r="26" spans="1:9" ht="15.75" thickBot="1" x14ac:dyDescent="0.3">
      <c r="A26" s="35" t="s">
        <v>61</v>
      </c>
      <c r="B26" s="36" t="s">
        <v>50</v>
      </c>
      <c r="C26" s="36" t="s">
        <v>51</v>
      </c>
      <c r="D26" s="36" t="s">
        <v>164</v>
      </c>
      <c r="E26" s="13">
        <f t="shared" si="0"/>
        <v>62115</v>
      </c>
      <c r="F26" s="36" t="s">
        <v>165</v>
      </c>
      <c r="G26" s="37">
        <v>3943350</v>
      </c>
      <c r="H26" s="2">
        <f>+VLOOKUP(E26,'check NCC'!B:H,7,0)</f>
        <v>3943350</v>
      </c>
      <c r="I26" s="2">
        <f t="shared" si="1"/>
        <v>0</v>
      </c>
    </row>
    <row r="27" spans="1:9" ht="15.75" thickBot="1" x14ac:dyDescent="0.3">
      <c r="A27" s="35" t="s">
        <v>63</v>
      </c>
      <c r="B27" s="36" t="s">
        <v>50</v>
      </c>
      <c r="C27" s="36" t="s">
        <v>51</v>
      </c>
      <c r="D27" s="36" t="s">
        <v>166</v>
      </c>
      <c r="E27" s="13">
        <f t="shared" si="0"/>
        <v>62116</v>
      </c>
      <c r="F27" s="36" t="s">
        <v>167</v>
      </c>
      <c r="G27" s="37">
        <v>5997132</v>
      </c>
      <c r="H27" s="2">
        <f>+VLOOKUP(E27,'check NCC'!B:H,7,0)</f>
        <v>5997132</v>
      </c>
      <c r="I27" s="2">
        <f t="shared" si="1"/>
        <v>0</v>
      </c>
    </row>
    <row r="28" spans="1:9" ht="15.75" thickBot="1" x14ac:dyDescent="0.3">
      <c r="A28" s="35" t="s">
        <v>60</v>
      </c>
      <c r="B28" s="36" t="s">
        <v>50</v>
      </c>
      <c r="C28" s="36" t="s">
        <v>51</v>
      </c>
      <c r="D28" s="36" t="s">
        <v>168</v>
      </c>
      <c r="E28" s="13">
        <f t="shared" si="0"/>
        <v>61683</v>
      </c>
      <c r="F28" s="36" t="s">
        <v>169</v>
      </c>
      <c r="G28" s="37">
        <v>5357367</v>
      </c>
      <c r="H28" s="2">
        <f>+VLOOKUP(E28,'check NCC'!B:H,7,0)</f>
        <v>5357362</v>
      </c>
      <c r="I28" s="2">
        <f t="shared" si="1"/>
        <v>-5</v>
      </c>
    </row>
    <row r="29" spans="1:9" ht="15.75" thickBot="1" x14ac:dyDescent="0.3">
      <c r="A29" s="35" t="s">
        <v>52</v>
      </c>
      <c r="B29" s="36" t="s">
        <v>50</v>
      </c>
      <c r="C29" s="36" t="s">
        <v>51</v>
      </c>
      <c r="D29" s="36" t="s">
        <v>170</v>
      </c>
      <c r="E29" s="13">
        <f t="shared" si="0"/>
        <v>61685</v>
      </c>
      <c r="F29" s="36" t="s">
        <v>171</v>
      </c>
      <c r="G29" s="37">
        <v>1911290</v>
      </c>
      <c r="H29" s="2">
        <f>+VLOOKUP(E29,'check NCC'!B:H,7,0)</f>
        <v>1911295</v>
      </c>
      <c r="I29" s="2">
        <f t="shared" si="1"/>
        <v>5</v>
      </c>
    </row>
    <row r="30" spans="1:9" ht="15.75" thickBot="1" x14ac:dyDescent="0.3">
      <c r="A30" s="35" t="s">
        <v>59</v>
      </c>
      <c r="B30" s="36" t="s">
        <v>50</v>
      </c>
      <c r="C30" s="36" t="s">
        <v>51</v>
      </c>
      <c r="D30" s="36" t="s">
        <v>172</v>
      </c>
      <c r="E30" s="13">
        <f t="shared" si="0"/>
        <v>62125</v>
      </c>
      <c r="F30" s="36" t="s">
        <v>173</v>
      </c>
      <c r="G30" s="37">
        <v>1199421</v>
      </c>
      <c r="H30" s="2">
        <f>+VLOOKUP(E30,'check NCC'!B:H,7,0)</f>
        <v>1199426</v>
      </c>
      <c r="I30" s="2">
        <f t="shared" si="1"/>
        <v>5</v>
      </c>
    </row>
    <row r="31" spans="1:9" ht="15.75" thickBot="1" x14ac:dyDescent="0.3">
      <c r="A31" s="35" t="s">
        <v>53</v>
      </c>
      <c r="B31" s="36" t="s">
        <v>50</v>
      </c>
      <c r="C31" s="36" t="s">
        <v>51</v>
      </c>
      <c r="D31" s="36" t="s">
        <v>174</v>
      </c>
      <c r="E31" s="13">
        <f t="shared" si="0"/>
        <v>62126</v>
      </c>
      <c r="F31" s="36" t="s">
        <v>175</v>
      </c>
      <c r="G31" s="37">
        <v>2571831</v>
      </c>
      <c r="H31" s="2">
        <f>+VLOOKUP(E31,'check NCC'!B:H,7,0)</f>
        <v>2571826</v>
      </c>
      <c r="I31" s="2">
        <f t="shared" si="1"/>
        <v>-5</v>
      </c>
    </row>
    <row r="32" spans="1:9" ht="15.75" thickBot="1" x14ac:dyDescent="0.3">
      <c r="A32" s="35" t="s">
        <v>56</v>
      </c>
      <c r="B32" s="36" t="s">
        <v>50</v>
      </c>
      <c r="C32" s="36" t="s">
        <v>51</v>
      </c>
      <c r="D32" s="36" t="s">
        <v>176</v>
      </c>
      <c r="E32" s="13">
        <f t="shared" si="0"/>
        <v>62127</v>
      </c>
      <c r="F32" s="36" t="s">
        <v>177</v>
      </c>
      <c r="G32" s="37">
        <v>602667</v>
      </c>
      <c r="H32" s="2">
        <f>+VLOOKUP(E32,'check NCC'!B:H,7,0)</f>
        <v>602672</v>
      </c>
      <c r="I32" s="2">
        <f t="shared" si="1"/>
        <v>5</v>
      </c>
    </row>
    <row r="33" spans="1:9" ht="15.75" thickBot="1" x14ac:dyDescent="0.3">
      <c r="A33" s="35" t="s">
        <v>56</v>
      </c>
      <c r="B33" s="36" t="s">
        <v>50</v>
      </c>
      <c r="C33" s="36" t="s">
        <v>51</v>
      </c>
      <c r="D33" s="36" t="s">
        <v>178</v>
      </c>
      <c r="E33" s="13">
        <f t="shared" si="0"/>
        <v>62128</v>
      </c>
      <c r="F33" s="36" t="s">
        <v>179</v>
      </c>
      <c r="G33" s="37">
        <v>6451475</v>
      </c>
      <c r="H33" s="2">
        <f>+VLOOKUP(E33,'check NCC'!B:H,7,0)</f>
        <v>6451473</v>
      </c>
      <c r="I33" s="2">
        <f t="shared" si="1"/>
        <v>-2</v>
      </c>
    </row>
    <row r="34" spans="1:9" ht="15.75" thickBot="1" x14ac:dyDescent="0.3">
      <c r="A34" s="35" t="s">
        <v>52</v>
      </c>
      <c r="B34" s="36" t="s">
        <v>50</v>
      </c>
      <c r="C34" s="36" t="s">
        <v>51</v>
      </c>
      <c r="D34" s="36" t="s">
        <v>180</v>
      </c>
      <c r="E34" s="13">
        <f t="shared" si="0"/>
        <v>62130</v>
      </c>
      <c r="F34" s="36" t="s">
        <v>181</v>
      </c>
      <c r="G34" s="37">
        <v>4644918</v>
      </c>
      <c r="H34" s="2">
        <f>+VLOOKUP(E34,'check NCC'!B:H,7,0)</f>
        <v>4644913</v>
      </c>
      <c r="I34" s="2">
        <f t="shared" si="1"/>
        <v>-5</v>
      </c>
    </row>
    <row r="35" spans="1:9" ht="15.75" thickBot="1" x14ac:dyDescent="0.3">
      <c r="A35" s="35" t="s">
        <v>70</v>
      </c>
      <c r="B35" s="36" t="s">
        <v>50</v>
      </c>
      <c r="C35" s="36" t="s">
        <v>51</v>
      </c>
      <c r="D35" s="36" t="s">
        <v>182</v>
      </c>
      <c r="E35" s="13">
        <f t="shared" si="0"/>
        <v>62131</v>
      </c>
      <c r="F35" s="36" t="s">
        <v>183</v>
      </c>
      <c r="G35" s="37">
        <v>1199421</v>
      </c>
      <c r="H35" s="2">
        <f>+VLOOKUP(E35,'check NCC'!B:H,7,0)</f>
        <v>1199426</v>
      </c>
      <c r="I35" s="2">
        <f t="shared" si="1"/>
        <v>5</v>
      </c>
    </row>
    <row r="36" spans="1:9" ht="15.75" thickBot="1" x14ac:dyDescent="0.3">
      <c r="A36" s="35" t="s">
        <v>69</v>
      </c>
      <c r="B36" s="36" t="s">
        <v>50</v>
      </c>
      <c r="C36" s="36" t="s">
        <v>51</v>
      </c>
      <c r="D36" s="36" t="s">
        <v>184</v>
      </c>
      <c r="E36" s="13">
        <f t="shared" si="0"/>
        <v>62404</v>
      </c>
      <c r="F36" s="36" t="s">
        <v>185</v>
      </c>
      <c r="G36" s="37">
        <v>4760613</v>
      </c>
      <c r="H36" s="2">
        <f>+VLOOKUP(E36,'check NCC'!B:H,7,0)</f>
        <v>4760608</v>
      </c>
      <c r="I36" s="2">
        <f t="shared" si="1"/>
        <v>-5</v>
      </c>
    </row>
    <row r="37" spans="1:9" ht="15.75" thickBot="1" x14ac:dyDescent="0.3">
      <c r="A37" s="35" t="s">
        <v>56</v>
      </c>
      <c r="B37" s="36" t="s">
        <v>50</v>
      </c>
      <c r="C37" s="36" t="s">
        <v>51</v>
      </c>
      <c r="D37" s="36" t="s">
        <v>186</v>
      </c>
      <c r="E37" s="13">
        <f t="shared" si="0"/>
        <v>62640</v>
      </c>
      <c r="F37" s="36" t="s">
        <v>187</v>
      </c>
      <c r="G37" s="37">
        <v>11050290</v>
      </c>
      <c r="H37" s="2">
        <f>+VLOOKUP(E37,'check NCC'!B:H,7,0)</f>
        <v>11050289</v>
      </c>
      <c r="I37" s="2">
        <f t="shared" si="1"/>
        <v>-1</v>
      </c>
    </row>
    <row r="38" spans="1:9" ht="15.75" thickBot="1" x14ac:dyDescent="0.3">
      <c r="A38" s="35" t="s">
        <v>70</v>
      </c>
      <c r="B38" s="36" t="s">
        <v>50</v>
      </c>
      <c r="C38" s="36" t="s">
        <v>51</v>
      </c>
      <c r="D38" s="36" t="s">
        <v>188</v>
      </c>
      <c r="E38" s="13">
        <f t="shared" si="0"/>
        <v>62641</v>
      </c>
      <c r="F38" s="36" t="s">
        <v>189</v>
      </c>
      <c r="G38" s="37">
        <v>3771252</v>
      </c>
      <c r="H38" s="2">
        <f>+VLOOKUP(E38,'check NCC'!B:H,7,0)</f>
        <v>3771252</v>
      </c>
      <c r="I38" s="2">
        <f t="shared" si="1"/>
        <v>0</v>
      </c>
    </row>
    <row r="39" spans="1:9" ht="15.75" thickBot="1" x14ac:dyDescent="0.3">
      <c r="A39" s="35" t="s">
        <v>52</v>
      </c>
      <c r="B39" s="36" t="s">
        <v>50</v>
      </c>
      <c r="C39" s="36" t="s">
        <v>51</v>
      </c>
      <c r="D39" s="36" t="s">
        <v>190</v>
      </c>
      <c r="E39" s="13">
        <f t="shared" si="0"/>
        <v>62642</v>
      </c>
      <c r="F39" s="36" t="s">
        <v>191</v>
      </c>
      <c r="G39" s="37">
        <v>602667</v>
      </c>
      <c r="H39" s="2">
        <f>+VLOOKUP(E39,'check NCC'!B:H,7,0)</f>
        <v>602672</v>
      </c>
      <c r="I39" s="2">
        <f t="shared" si="1"/>
        <v>5</v>
      </c>
    </row>
    <row r="40" spans="1:9" ht="15.75" thickBot="1" x14ac:dyDescent="0.3">
      <c r="A40" s="35" t="s">
        <v>55</v>
      </c>
      <c r="B40" s="36" t="s">
        <v>50</v>
      </c>
      <c r="C40" s="36" t="s">
        <v>51</v>
      </c>
      <c r="D40" s="36" t="s">
        <v>192</v>
      </c>
      <c r="E40" s="13">
        <f t="shared" si="0"/>
        <v>63526</v>
      </c>
      <c r="F40" s="36" t="s">
        <v>193</v>
      </c>
      <c r="G40" s="37">
        <v>2670057</v>
      </c>
      <c r="H40" s="2">
        <f>+VLOOKUP(E40,'check NCC'!B:H,7,0)</f>
        <v>2670062</v>
      </c>
      <c r="I40" s="2">
        <f t="shared" si="1"/>
        <v>5</v>
      </c>
    </row>
    <row r="41" spans="1:9" ht="15.75" thickBot="1" x14ac:dyDescent="0.3">
      <c r="A41" s="35" t="s">
        <v>63</v>
      </c>
      <c r="B41" s="36" t="s">
        <v>50</v>
      </c>
      <c r="C41" s="36" t="s">
        <v>51</v>
      </c>
      <c r="D41" s="36" t="s">
        <v>194</v>
      </c>
      <c r="E41" s="13">
        <f t="shared" si="0"/>
        <v>63562</v>
      </c>
      <c r="F41" s="36" t="s">
        <v>195</v>
      </c>
      <c r="G41" s="37">
        <v>5997132</v>
      </c>
      <c r="H41" s="2">
        <f>+VLOOKUP(E41,'check NCC'!B:H,7,0)</f>
        <v>5997132</v>
      </c>
      <c r="I41" s="2">
        <f t="shared" si="1"/>
        <v>0</v>
      </c>
    </row>
    <row r="42" spans="1:9" ht="15.75" thickBot="1" x14ac:dyDescent="0.3">
      <c r="A42" s="35" t="s">
        <v>66</v>
      </c>
      <c r="B42" s="36" t="s">
        <v>50</v>
      </c>
      <c r="C42" s="36" t="s">
        <v>51</v>
      </c>
      <c r="D42" s="36" t="s">
        <v>196</v>
      </c>
      <c r="E42" s="13">
        <f t="shared" si="0"/>
        <v>63565</v>
      </c>
      <c r="F42" s="36" t="s">
        <v>197</v>
      </c>
      <c r="G42" s="37">
        <v>2670057</v>
      </c>
      <c r="H42" s="2">
        <f>+VLOOKUP(E42,'check NCC'!B:H,7,0)</f>
        <v>2670062</v>
      </c>
      <c r="I42" s="2">
        <f t="shared" si="1"/>
        <v>5</v>
      </c>
    </row>
    <row r="43" spans="1:9" ht="15.75" thickBot="1" x14ac:dyDescent="0.3">
      <c r="A43" s="35" t="s">
        <v>69</v>
      </c>
      <c r="B43" s="36" t="s">
        <v>50</v>
      </c>
      <c r="C43" s="36" t="s">
        <v>51</v>
      </c>
      <c r="D43" s="36" t="s">
        <v>198</v>
      </c>
      <c r="E43" s="13">
        <f t="shared" si="0"/>
        <v>63566</v>
      </c>
      <c r="F43" s="36" t="s">
        <v>199</v>
      </c>
      <c r="G43" s="37">
        <v>541971</v>
      </c>
      <c r="H43" s="2">
        <f>+VLOOKUP(E43,'check NCC'!B:H,7,0)</f>
        <v>541976</v>
      </c>
      <c r="I43" s="2">
        <f t="shared" si="1"/>
        <v>5</v>
      </c>
    </row>
    <row r="44" spans="1:9" ht="15.75" thickBot="1" x14ac:dyDescent="0.3">
      <c r="A44" s="35" t="s">
        <v>57</v>
      </c>
      <c r="B44" s="36" t="s">
        <v>50</v>
      </c>
      <c r="C44" s="36" t="s">
        <v>51</v>
      </c>
      <c r="D44" s="36" t="s">
        <v>200</v>
      </c>
      <c r="E44" s="13">
        <f t="shared" si="0"/>
        <v>63567</v>
      </c>
      <c r="F44" s="36" t="s">
        <v>201</v>
      </c>
      <c r="G44" s="37">
        <v>1144652</v>
      </c>
      <c r="H44" s="2">
        <f>+VLOOKUP(E44,'check NCC'!B:H,7,0)</f>
        <v>1144649</v>
      </c>
      <c r="I44" s="2">
        <f t="shared" si="1"/>
        <v>-3</v>
      </c>
    </row>
    <row r="45" spans="1:9" ht="15.75" thickBot="1" x14ac:dyDescent="0.3">
      <c r="A45" s="35" t="s">
        <v>70</v>
      </c>
      <c r="B45" s="36" t="s">
        <v>50</v>
      </c>
      <c r="C45" s="36" t="s">
        <v>51</v>
      </c>
      <c r="D45" s="36" t="s">
        <v>202</v>
      </c>
      <c r="E45" s="13">
        <f t="shared" si="0"/>
        <v>63578</v>
      </c>
      <c r="F45" s="36" t="s">
        <v>203</v>
      </c>
      <c r="G45" s="37">
        <v>1857101</v>
      </c>
      <c r="H45" s="2">
        <f>+VLOOKUP(E45,'check NCC'!B:H,7,0)</f>
        <v>1857098</v>
      </c>
      <c r="I45" s="2">
        <f t="shared" si="1"/>
        <v>-3</v>
      </c>
    </row>
    <row r="46" spans="1:9" ht="15.75" thickBot="1" x14ac:dyDescent="0.3">
      <c r="A46" s="35" t="s">
        <v>67</v>
      </c>
      <c r="B46" s="36" t="s">
        <v>50</v>
      </c>
      <c r="C46" s="36" t="s">
        <v>51</v>
      </c>
      <c r="D46" s="36" t="s">
        <v>204</v>
      </c>
      <c r="E46" s="13">
        <f t="shared" si="0"/>
        <v>63579</v>
      </c>
      <c r="F46" s="36" t="s">
        <v>205</v>
      </c>
      <c r="G46" s="37">
        <v>5857731</v>
      </c>
      <c r="H46" s="2">
        <f>+VLOOKUP(E46,'check NCC'!B:H,7,0)</f>
        <v>5857726</v>
      </c>
      <c r="I46" s="2">
        <f t="shared" si="1"/>
        <v>-5</v>
      </c>
    </row>
    <row r="47" spans="1:9" ht="15.75" thickBot="1" x14ac:dyDescent="0.3">
      <c r="A47" s="35" t="s">
        <v>58</v>
      </c>
      <c r="B47" s="36" t="s">
        <v>50</v>
      </c>
      <c r="C47" s="36" t="s">
        <v>51</v>
      </c>
      <c r="D47" s="36" t="s">
        <v>206</v>
      </c>
      <c r="E47" s="13">
        <f t="shared" si="0"/>
        <v>63580</v>
      </c>
      <c r="F47" s="36" t="s">
        <v>207</v>
      </c>
      <c r="G47" s="37">
        <v>1586115</v>
      </c>
      <c r="H47" s="2">
        <f>+VLOOKUP(E47,'check NCC'!B:H,7,0)</f>
        <v>1586110</v>
      </c>
      <c r="I47" s="2">
        <f t="shared" si="1"/>
        <v>-5</v>
      </c>
    </row>
    <row r="48" spans="1:9" ht="15.75" thickBot="1" x14ac:dyDescent="0.3">
      <c r="A48" s="35" t="s">
        <v>56</v>
      </c>
      <c r="B48" s="36" t="s">
        <v>50</v>
      </c>
      <c r="C48" s="36" t="s">
        <v>51</v>
      </c>
      <c r="D48" s="36" t="s">
        <v>208</v>
      </c>
      <c r="E48" s="13">
        <f t="shared" si="0"/>
        <v>63582</v>
      </c>
      <c r="F48" s="36" t="s">
        <v>209</v>
      </c>
      <c r="G48" s="37">
        <v>5197851</v>
      </c>
      <c r="H48" s="2">
        <f>+VLOOKUP(E48,'check NCC'!B:H,7,0)</f>
        <v>5197849</v>
      </c>
      <c r="I48" s="2">
        <f t="shared" si="1"/>
        <v>-2</v>
      </c>
    </row>
    <row r="49" spans="1:9" ht="15.75" thickBot="1" x14ac:dyDescent="0.3">
      <c r="A49" s="35" t="s">
        <v>59</v>
      </c>
      <c r="B49" s="36" t="s">
        <v>50</v>
      </c>
      <c r="C49" s="36" t="s">
        <v>51</v>
      </c>
      <c r="D49" s="36" t="s">
        <v>210</v>
      </c>
      <c r="E49" s="13">
        <f t="shared" si="0"/>
        <v>63585</v>
      </c>
      <c r="F49" s="36" t="s">
        <v>211</v>
      </c>
      <c r="G49" s="37">
        <v>2315628</v>
      </c>
      <c r="H49" s="2">
        <f>+VLOOKUP(E49,'check NCC'!B:H,7,0)</f>
        <v>2315628</v>
      </c>
      <c r="I49" s="2">
        <f t="shared" si="1"/>
        <v>0</v>
      </c>
    </row>
    <row r="50" spans="1:9" ht="15.75" thickBot="1" x14ac:dyDescent="0.3">
      <c r="A50" s="35" t="s">
        <v>54</v>
      </c>
      <c r="B50" s="36" t="s">
        <v>50</v>
      </c>
      <c r="C50" s="36" t="s">
        <v>51</v>
      </c>
      <c r="D50" s="36" t="s">
        <v>212</v>
      </c>
      <c r="E50" s="13">
        <f t="shared" si="0"/>
        <v>63587</v>
      </c>
      <c r="F50" s="36" t="s">
        <v>213</v>
      </c>
      <c r="G50" s="37">
        <v>1808015</v>
      </c>
      <c r="H50" s="2">
        <f>+VLOOKUP(E50,'check NCC'!B:H,7,0)</f>
        <v>1808017</v>
      </c>
      <c r="I50" s="2">
        <f t="shared" si="1"/>
        <v>2</v>
      </c>
    </row>
    <row r="51" spans="1:9" ht="15.75" thickBot="1" x14ac:dyDescent="0.3">
      <c r="A51" s="35" t="s">
        <v>60</v>
      </c>
      <c r="B51" s="36" t="s">
        <v>50</v>
      </c>
      <c r="C51" s="36" t="s">
        <v>51</v>
      </c>
      <c r="D51" s="36" t="s">
        <v>214</v>
      </c>
      <c r="E51" s="13">
        <f t="shared" si="0"/>
        <v>63588</v>
      </c>
      <c r="F51" s="36" t="s">
        <v>215</v>
      </c>
      <c r="G51" s="37">
        <v>1199421</v>
      </c>
      <c r="H51" s="2">
        <f>+VLOOKUP(E51,'check NCC'!B:H,7,0)</f>
        <v>1199426</v>
      </c>
      <c r="I51" s="2">
        <f t="shared" si="1"/>
        <v>5</v>
      </c>
    </row>
    <row r="52" spans="1:9" ht="15.75" thickBot="1" x14ac:dyDescent="0.3">
      <c r="A52" s="35" t="s">
        <v>55</v>
      </c>
      <c r="B52" s="36" t="s">
        <v>50</v>
      </c>
      <c r="C52" s="36" t="s">
        <v>51</v>
      </c>
      <c r="D52" s="36" t="s">
        <v>216</v>
      </c>
      <c r="E52" s="13">
        <f t="shared" si="0"/>
        <v>64138</v>
      </c>
      <c r="F52" s="36" t="s">
        <v>217</v>
      </c>
      <c r="G52" s="37">
        <v>541971</v>
      </c>
      <c r="H52" s="2">
        <f>+VLOOKUP(E52,'check NCC'!B:H,7,0)</f>
        <v>541976</v>
      </c>
      <c r="I52" s="2">
        <f t="shared" si="1"/>
        <v>5</v>
      </c>
    </row>
    <row r="53" spans="1:9" ht="15.75" thickBot="1" x14ac:dyDescent="0.3">
      <c r="A53" s="35" t="s">
        <v>56</v>
      </c>
      <c r="B53" s="36" t="s">
        <v>50</v>
      </c>
      <c r="C53" s="36" t="s">
        <v>51</v>
      </c>
      <c r="D53" s="36" t="s">
        <v>218</v>
      </c>
      <c r="E53" s="13">
        <f t="shared" si="0"/>
        <v>64139</v>
      </c>
      <c r="F53" s="36" t="s">
        <v>219</v>
      </c>
      <c r="G53" s="37">
        <v>2571831</v>
      </c>
      <c r="H53" s="2">
        <f>+VLOOKUP(E53,'check NCC'!B:H,7,0)</f>
        <v>2571826</v>
      </c>
      <c r="I53" s="2">
        <f t="shared" si="1"/>
        <v>-5</v>
      </c>
    </row>
    <row r="54" spans="1:9" ht="15.75" thickBot="1" x14ac:dyDescent="0.3">
      <c r="A54" s="35" t="s">
        <v>58</v>
      </c>
      <c r="B54" s="36" t="s">
        <v>50</v>
      </c>
      <c r="C54" s="36" t="s">
        <v>51</v>
      </c>
      <c r="D54" s="36" t="s">
        <v>220</v>
      </c>
      <c r="E54" s="13">
        <f t="shared" si="0"/>
        <v>64141</v>
      </c>
      <c r="F54" s="36" t="s">
        <v>221</v>
      </c>
      <c r="G54" s="37">
        <v>2571831</v>
      </c>
      <c r="H54" s="2">
        <f>+VLOOKUP(E54,'check NCC'!B:H,7,0)</f>
        <v>2571826</v>
      </c>
      <c r="I54" s="2">
        <f t="shared" si="1"/>
        <v>-5</v>
      </c>
    </row>
    <row r="55" spans="1:9" ht="15.75" thickBot="1" x14ac:dyDescent="0.3">
      <c r="A55" s="35" t="s">
        <v>54</v>
      </c>
      <c r="B55" s="36" t="s">
        <v>50</v>
      </c>
      <c r="C55" s="36" t="s">
        <v>51</v>
      </c>
      <c r="D55" s="36" t="s">
        <v>222</v>
      </c>
      <c r="E55" s="13">
        <f t="shared" si="0"/>
        <v>64143</v>
      </c>
      <c r="F55" s="36" t="s">
        <v>223</v>
      </c>
      <c r="G55" s="37">
        <v>602667</v>
      </c>
      <c r="H55" s="2">
        <f>+VLOOKUP(E55,'check NCC'!B:H,7,0)</f>
        <v>602672</v>
      </c>
      <c r="I55" s="2">
        <f t="shared" si="1"/>
        <v>5</v>
      </c>
    </row>
    <row r="56" spans="1:9" ht="15.75" thickBot="1" x14ac:dyDescent="0.3">
      <c r="A56" s="35" t="s">
        <v>62</v>
      </c>
      <c r="B56" s="36" t="s">
        <v>50</v>
      </c>
      <c r="C56" s="36" t="s">
        <v>51</v>
      </c>
      <c r="D56" s="36" t="s">
        <v>224</v>
      </c>
      <c r="E56" s="13">
        <f t="shared" si="0"/>
        <v>64174</v>
      </c>
      <c r="F56" s="36" t="s">
        <v>225</v>
      </c>
      <c r="G56" s="37">
        <v>2459768</v>
      </c>
      <c r="H56" s="2">
        <f>+VLOOKUP(E56,'check NCC'!B:H,7,0)</f>
        <v>2459770</v>
      </c>
      <c r="I56" s="2">
        <f t="shared" si="1"/>
        <v>2</v>
      </c>
    </row>
    <row r="57" spans="1:9" ht="15.75" thickBot="1" x14ac:dyDescent="0.3">
      <c r="A57" s="35" t="s">
        <v>62</v>
      </c>
      <c r="B57" s="36" t="s">
        <v>50</v>
      </c>
      <c r="C57" s="36" t="s">
        <v>51</v>
      </c>
      <c r="D57" s="36" t="s">
        <v>226</v>
      </c>
      <c r="E57" s="13">
        <f t="shared" si="0"/>
        <v>64196</v>
      </c>
      <c r="F57" s="36" t="s">
        <v>227</v>
      </c>
      <c r="G57" s="37">
        <v>1199421</v>
      </c>
      <c r="H57" s="2">
        <f>+VLOOKUP(E57,'check NCC'!B:H,7,0)</f>
        <v>1199426</v>
      </c>
      <c r="I57" s="2">
        <f t="shared" si="1"/>
        <v>5</v>
      </c>
    </row>
    <row r="58" spans="1:9" ht="15.75" thickBot="1" x14ac:dyDescent="0.3">
      <c r="A58" s="35" t="s">
        <v>61</v>
      </c>
      <c r="B58" s="36" t="s">
        <v>50</v>
      </c>
      <c r="C58" s="36" t="s">
        <v>51</v>
      </c>
      <c r="D58" s="36" t="s">
        <v>228</v>
      </c>
      <c r="E58" s="13">
        <f t="shared" si="0"/>
        <v>64197</v>
      </c>
      <c r="F58" s="36" t="s">
        <v>229</v>
      </c>
      <c r="G58" s="37">
        <v>3445484</v>
      </c>
      <c r="H58" s="2">
        <f>+VLOOKUP(E58,'check NCC'!B:H,7,0)</f>
        <v>3445486</v>
      </c>
      <c r="I58" s="2">
        <f t="shared" si="1"/>
        <v>2</v>
      </c>
    </row>
    <row r="59" spans="1:9" ht="15.75" thickBot="1" x14ac:dyDescent="0.3">
      <c r="A59" s="35" t="s">
        <v>63</v>
      </c>
      <c r="B59" s="36" t="s">
        <v>50</v>
      </c>
      <c r="C59" s="36" t="s">
        <v>51</v>
      </c>
      <c r="D59" s="36" t="s">
        <v>230</v>
      </c>
      <c r="E59" s="13">
        <f t="shared" si="0"/>
        <v>64198</v>
      </c>
      <c r="F59" s="36" t="s">
        <v>231</v>
      </c>
      <c r="G59" s="37">
        <v>11994264</v>
      </c>
      <c r="H59" s="2">
        <f>+VLOOKUP(E59,'check NCC'!B:H,7,0)</f>
        <v>11994264</v>
      </c>
      <c r="I59" s="2">
        <f t="shared" si="1"/>
        <v>0</v>
      </c>
    </row>
    <row r="60" spans="1:9" ht="15.75" thickBot="1" x14ac:dyDescent="0.3">
      <c r="A60" s="35" t="s">
        <v>63</v>
      </c>
      <c r="B60" s="36" t="s">
        <v>50</v>
      </c>
      <c r="C60" s="36" t="s">
        <v>51</v>
      </c>
      <c r="D60" s="36" t="s">
        <v>232</v>
      </c>
      <c r="E60" s="13">
        <f t="shared" si="0"/>
        <v>64199</v>
      </c>
      <c r="F60" s="36" t="s">
        <v>233</v>
      </c>
      <c r="G60" s="37">
        <v>108392</v>
      </c>
      <c r="H60" s="2">
        <f>+VLOOKUP(E60,'check NCC'!B:H,7,0)</f>
        <v>108395</v>
      </c>
      <c r="I60" s="2">
        <f t="shared" si="1"/>
        <v>3</v>
      </c>
    </row>
    <row r="61" spans="1:9" ht="15.75" thickBot="1" x14ac:dyDescent="0.3">
      <c r="A61" s="35" t="s">
        <v>63</v>
      </c>
      <c r="B61" s="36" t="s">
        <v>50</v>
      </c>
      <c r="C61" s="36" t="s">
        <v>51</v>
      </c>
      <c r="D61" s="36" t="s">
        <v>234</v>
      </c>
      <c r="E61" s="13">
        <f t="shared" si="0"/>
        <v>64200</v>
      </c>
      <c r="F61" s="36" t="s">
        <v>235</v>
      </c>
      <c r="G61" s="37">
        <v>1586115</v>
      </c>
      <c r="H61" s="2">
        <f>+VLOOKUP(E61,'check NCC'!B:H,7,0)</f>
        <v>1586110</v>
      </c>
      <c r="I61" s="2">
        <f t="shared" si="1"/>
        <v>-5</v>
      </c>
    </row>
    <row r="62" spans="1:9" ht="15.75" thickBot="1" x14ac:dyDescent="0.3">
      <c r="A62" s="35" t="s">
        <v>83</v>
      </c>
      <c r="B62" s="36" t="s">
        <v>50</v>
      </c>
      <c r="C62" s="36" t="s">
        <v>51</v>
      </c>
      <c r="D62" s="36" t="s">
        <v>236</v>
      </c>
      <c r="E62" s="13">
        <f t="shared" si="0"/>
        <v>64140</v>
      </c>
      <c r="F62" s="36" t="s">
        <v>237</v>
      </c>
      <c r="G62" s="37">
        <v>1586115</v>
      </c>
      <c r="H62" s="2">
        <f>+VLOOKUP(E62,'check NCC'!B:H,7,0)</f>
        <v>1586110</v>
      </c>
      <c r="I62" s="2">
        <f t="shared" si="1"/>
        <v>-5</v>
      </c>
    </row>
    <row r="63" spans="1:9" ht="15.75" thickBot="1" x14ac:dyDescent="0.3">
      <c r="A63" s="35" t="s">
        <v>68</v>
      </c>
      <c r="B63" s="36" t="s">
        <v>50</v>
      </c>
      <c r="C63" s="36" t="s">
        <v>51</v>
      </c>
      <c r="D63" s="36" t="s">
        <v>238</v>
      </c>
      <c r="E63" s="13">
        <f t="shared" si="0"/>
        <v>64142</v>
      </c>
      <c r="F63" s="36" t="s">
        <v>239</v>
      </c>
      <c r="G63" s="37">
        <v>1586115</v>
      </c>
      <c r="H63" s="2">
        <f>+VLOOKUP(E63,'check NCC'!B:H,7,0)</f>
        <v>1586110</v>
      </c>
      <c r="I63" s="2">
        <f t="shared" si="1"/>
        <v>-5</v>
      </c>
    </row>
    <row r="64" spans="1:9" ht="15.75" thickBot="1" x14ac:dyDescent="0.3">
      <c r="A64" s="35" t="s">
        <v>70</v>
      </c>
      <c r="B64" s="36" t="s">
        <v>50</v>
      </c>
      <c r="C64" s="36" t="s">
        <v>51</v>
      </c>
      <c r="D64" s="36" t="s">
        <v>240</v>
      </c>
      <c r="E64" s="13">
        <f t="shared" si="0"/>
        <v>65211</v>
      </c>
      <c r="F64" s="36" t="s">
        <v>241</v>
      </c>
      <c r="G64" s="37">
        <v>6960546</v>
      </c>
      <c r="H64" s="2">
        <f>+VLOOKUP(E64,'check NCC'!B:H,7,0)</f>
        <v>6960541</v>
      </c>
      <c r="I64" s="2">
        <f t="shared" si="1"/>
        <v>-5</v>
      </c>
    </row>
    <row r="65" spans="1:9" ht="15.75" thickBot="1" x14ac:dyDescent="0.3">
      <c r="A65" s="35" t="s">
        <v>58</v>
      </c>
      <c r="B65" s="36" t="s">
        <v>50</v>
      </c>
      <c r="C65" s="36" t="s">
        <v>51</v>
      </c>
      <c r="D65" s="36" t="s">
        <v>242</v>
      </c>
      <c r="E65" s="13">
        <f t="shared" si="0"/>
        <v>65213</v>
      </c>
      <c r="F65" s="36" t="s">
        <v>243</v>
      </c>
      <c r="G65" s="37">
        <v>1586115</v>
      </c>
      <c r="H65" s="2">
        <f>+VLOOKUP(E65,'check NCC'!B:H,7,0)</f>
        <v>1586110</v>
      </c>
      <c r="I65" s="2">
        <f t="shared" si="1"/>
        <v>-5</v>
      </c>
    </row>
    <row r="66" spans="1:9" ht="15.75" thickBot="1" x14ac:dyDescent="0.3">
      <c r="A66" s="35" t="s">
        <v>57</v>
      </c>
      <c r="B66" s="36" t="s">
        <v>50</v>
      </c>
      <c r="C66" s="36" t="s">
        <v>51</v>
      </c>
      <c r="D66" s="36" t="s">
        <v>244</v>
      </c>
      <c r="E66" s="13">
        <f t="shared" si="0"/>
        <v>65215</v>
      </c>
      <c r="F66" s="36" t="s">
        <v>245</v>
      </c>
      <c r="G66" s="37">
        <v>1699785</v>
      </c>
      <c r="H66" s="2">
        <f>+VLOOKUP(E66,'check NCC'!B:H,7,0)</f>
        <v>1699790</v>
      </c>
      <c r="I66" s="2">
        <f t="shared" si="1"/>
        <v>5</v>
      </c>
    </row>
    <row r="67" spans="1:9" ht="15.75" thickBot="1" x14ac:dyDescent="0.3">
      <c r="A67" s="35" t="s">
        <v>66</v>
      </c>
      <c r="B67" s="36" t="s">
        <v>50</v>
      </c>
      <c r="C67" s="36" t="s">
        <v>51</v>
      </c>
      <c r="D67" s="36" t="s">
        <v>246</v>
      </c>
      <c r="E67" s="13">
        <f t="shared" si="0"/>
        <v>65216</v>
      </c>
      <c r="F67" s="36" t="s">
        <v>247</v>
      </c>
      <c r="G67" s="37">
        <v>5242752</v>
      </c>
      <c r="H67" s="2">
        <f>+VLOOKUP(E67,'check NCC'!B:H,7,0)</f>
        <v>5242746</v>
      </c>
      <c r="I67" s="2">
        <f t="shared" si="1"/>
        <v>-6</v>
      </c>
    </row>
    <row r="68" spans="1:9" ht="15.75" thickBot="1" x14ac:dyDescent="0.3">
      <c r="A68" s="35" t="s">
        <v>69</v>
      </c>
      <c r="B68" s="36" t="s">
        <v>50</v>
      </c>
      <c r="C68" s="36" t="s">
        <v>51</v>
      </c>
      <c r="D68" s="36" t="s">
        <v>248</v>
      </c>
      <c r="E68" s="13">
        <f t="shared" ref="E68:E103" si="2">+RIGHT(D68,LEN(D68)-8)+0</f>
        <v>65217</v>
      </c>
      <c r="F68" s="36" t="s">
        <v>249</v>
      </c>
      <c r="G68" s="37">
        <v>1199421</v>
      </c>
      <c r="H68" s="2">
        <f>+VLOOKUP(E68,'check NCC'!B:H,7,0)</f>
        <v>1199426</v>
      </c>
      <c r="I68" s="2">
        <f t="shared" ref="I68:I103" si="3">+H68-G68</f>
        <v>5</v>
      </c>
    </row>
    <row r="69" spans="1:9" ht="15.75" thickBot="1" x14ac:dyDescent="0.3">
      <c r="A69" s="35" t="s">
        <v>52</v>
      </c>
      <c r="B69" s="36" t="s">
        <v>50</v>
      </c>
      <c r="C69" s="36" t="s">
        <v>51</v>
      </c>
      <c r="D69" s="36" t="s">
        <v>250</v>
      </c>
      <c r="E69" s="13">
        <f t="shared" si="2"/>
        <v>65212</v>
      </c>
      <c r="F69" s="36" t="s">
        <v>251</v>
      </c>
      <c r="G69" s="37">
        <v>4887459</v>
      </c>
      <c r="H69" s="2">
        <f>+VLOOKUP(E69,'check NCC'!B:H,7,0)</f>
        <v>4887454</v>
      </c>
      <c r="I69" s="2">
        <f t="shared" si="3"/>
        <v>-5</v>
      </c>
    </row>
    <row r="70" spans="1:9" ht="15.75" thickBot="1" x14ac:dyDescent="0.3">
      <c r="A70" s="35" t="s">
        <v>60</v>
      </c>
      <c r="B70" s="36" t="s">
        <v>50</v>
      </c>
      <c r="C70" s="36" t="s">
        <v>51</v>
      </c>
      <c r="D70" s="36" t="s">
        <v>252</v>
      </c>
      <c r="E70" s="13">
        <f t="shared" si="2"/>
        <v>65214</v>
      </c>
      <c r="F70" s="36" t="s">
        <v>253</v>
      </c>
      <c r="G70" s="37">
        <v>602667</v>
      </c>
      <c r="H70" s="2">
        <f>+VLOOKUP(E70,'check NCC'!B:H,7,0)</f>
        <v>602672</v>
      </c>
      <c r="I70" s="2">
        <f t="shared" si="3"/>
        <v>5</v>
      </c>
    </row>
    <row r="71" spans="1:9" ht="15.75" thickBot="1" x14ac:dyDescent="0.3">
      <c r="A71" s="35" t="s">
        <v>49</v>
      </c>
      <c r="B71" s="36" t="s">
        <v>50</v>
      </c>
      <c r="C71" s="36" t="s">
        <v>51</v>
      </c>
      <c r="D71" s="36" t="s">
        <v>254</v>
      </c>
      <c r="E71" s="13">
        <f t="shared" si="2"/>
        <v>65389</v>
      </c>
      <c r="F71" s="36" t="s">
        <v>255</v>
      </c>
      <c r="G71" s="37">
        <v>4699917</v>
      </c>
      <c r="H71" s="2">
        <f>+VLOOKUP(E71,'check NCC'!B:H,7,0)</f>
        <v>4699912</v>
      </c>
      <c r="I71" s="2">
        <f t="shared" si="3"/>
        <v>-5</v>
      </c>
    </row>
    <row r="72" spans="1:9" ht="15.75" thickBot="1" x14ac:dyDescent="0.3">
      <c r="A72" s="35" t="s">
        <v>62</v>
      </c>
      <c r="B72" s="36" t="s">
        <v>50</v>
      </c>
      <c r="C72" s="36" t="s">
        <v>51</v>
      </c>
      <c r="D72" s="36" t="s">
        <v>256</v>
      </c>
      <c r="E72" s="13">
        <f t="shared" si="2"/>
        <v>66561</v>
      </c>
      <c r="F72" s="36" t="s">
        <v>257</v>
      </c>
      <c r="G72" s="37">
        <v>1470420</v>
      </c>
      <c r="H72" s="2">
        <f>+VLOOKUP(E72,'check NCC'!B:H,7,0)</f>
        <v>1470415</v>
      </c>
      <c r="I72" s="2">
        <f t="shared" si="3"/>
        <v>-5</v>
      </c>
    </row>
    <row r="73" spans="1:9" ht="15.75" thickBot="1" x14ac:dyDescent="0.3">
      <c r="A73" s="35" t="s">
        <v>61</v>
      </c>
      <c r="B73" s="36" t="s">
        <v>50</v>
      </c>
      <c r="C73" s="36" t="s">
        <v>51</v>
      </c>
      <c r="D73" s="36" t="s">
        <v>258</v>
      </c>
      <c r="E73" s="13">
        <f t="shared" si="2"/>
        <v>66562</v>
      </c>
      <c r="F73" s="36" t="s">
        <v>259</v>
      </c>
      <c r="G73" s="37">
        <v>1199421</v>
      </c>
      <c r="H73" s="2">
        <f>+VLOOKUP(E73,'check NCC'!B:H,7,0)</f>
        <v>1199426</v>
      </c>
      <c r="I73" s="2">
        <f t="shared" si="3"/>
        <v>5</v>
      </c>
    </row>
    <row r="74" spans="1:9" ht="15.75" thickBot="1" x14ac:dyDescent="0.3">
      <c r="A74" s="35" t="s">
        <v>62</v>
      </c>
      <c r="B74" s="36" t="s">
        <v>50</v>
      </c>
      <c r="C74" s="36" t="s">
        <v>51</v>
      </c>
      <c r="D74" s="36" t="s">
        <v>260</v>
      </c>
      <c r="E74" s="13">
        <f t="shared" si="2"/>
        <v>66563</v>
      </c>
      <c r="F74" s="36" t="s">
        <v>261</v>
      </c>
      <c r="G74" s="37">
        <v>1157814</v>
      </c>
      <c r="H74" s="2">
        <f>+VLOOKUP(E74,'check NCC'!B:H,7,0)</f>
        <v>1157814</v>
      </c>
      <c r="I74" s="2">
        <f t="shared" si="3"/>
        <v>0</v>
      </c>
    </row>
    <row r="75" spans="1:9" ht="15.75" thickBot="1" x14ac:dyDescent="0.3">
      <c r="A75" s="35" t="s">
        <v>63</v>
      </c>
      <c r="B75" s="36" t="s">
        <v>50</v>
      </c>
      <c r="C75" s="36" t="s">
        <v>51</v>
      </c>
      <c r="D75" s="36" t="s">
        <v>262</v>
      </c>
      <c r="E75" s="13">
        <f t="shared" si="2"/>
        <v>66564</v>
      </c>
      <c r="F75" s="36" t="s">
        <v>263</v>
      </c>
      <c r="G75" s="37">
        <v>12946406</v>
      </c>
      <c r="H75" s="2">
        <f>+VLOOKUP(E75,'check NCC'!B:H,7,0)</f>
        <v>12946401</v>
      </c>
      <c r="I75" s="2">
        <f t="shared" si="3"/>
        <v>-5</v>
      </c>
    </row>
    <row r="76" spans="1:9" ht="15.75" thickBot="1" x14ac:dyDescent="0.3">
      <c r="A76" s="35" t="s">
        <v>58</v>
      </c>
      <c r="B76" s="36" t="s">
        <v>50</v>
      </c>
      <c r="C76" s="36" t="s">
        <v>51</v>
      </c>
      <c r="D76" s="36" t="s">
        <v>264</v>
      </c>
      <c r="E76" s="13">
        <f t="shared" si="2"/>
        <v>66565</v>
      </c>
      <c r="F76" s="36" t="s">
        <v>265</v>
      </c>
      <c r="G76" s="37">
        <v>1586115</v>
      </c>
      <c r="H76" s="2">
        <f>+VLOOKUP(E76,'check NCC'!B:H,7,0)</f>
        <v>1586110</v>
      </c>
      <c r="I76" s="2">
        <f t="shared" si="3"/>
        <v>-5</v>
      </c>
    </row>
    <row r="77" spans="1:9" ht="15.75" thickBot="1" x14ac:dyDescent="0.3">
      <c r="A77" s="35" t="s">
        <v>58</v>
      </c>
      <c r="B77" s="36" t="s">
        <v>50</v>
      </c>
      <c r="C77" s="36" t="s">
        <v>51</v>
      </c>
      <c r="D77" s="36" t="s">
        <v>266</v>
      </c>
      <c r="E77" s="13">
        <f t="shared" si="2"/>
        <v>66566</v>
      </c>
      <c r="F77" s="36" t="s">
        <v>267</v>
      </c>
      <c r="G77" s="37">
        <v>1199421</v>
      </c>
      <c r="H77" s="2">
        <f>+VLOOKUP(E77,'check NCC'!B:H,7,0)</f>
        <v>1199426</v>
      </c>
      <c r="I77" s="2">
        <f t="shared" si="3"/>
        <v>5</v>
      </c>
    </row>
    <row r="78" spans="1:9" ht="15.75" thickBot="1" x14ac:dyDescent="0.3">
      <c r="A78" s="35" t="s">
        <v>56</v>
      </c>
      <c r="B78" s="36" t="s">
        <v>50</v>
      </c>
      <c r="C78" s="36" t="s">
        <v>51</v>
      </c>
      <c r="D78" s="36" t="s">
        <v>268</v>
      </c>
      <c r="E78" s="13">
        <f t="shared" si="2"/>
        <v>66567</v>
      </c>
      <c r="F78" s="36" t="s">
        <v>269</v>
      </c>
      <c r="G78" s="37">
        <v>1586115</v>
      </c>
      <c r="H78" s="2">
        <f>+VLOOKUP(E78,'check NCC'!B:H,7,0)</f>
        <v>1586110</v>
      </c>
      <c r="I78" s="2">
        <f t="shared" si="3"/>
        <v>-5</v>
      </c>
    </row>
    <row r="79" spans="1:9" ht="15.75" thickBot="1" x14ac:dyDescent="0.3">
      <c r="A79" s="35" t="s">
        <v>59</v>
      </c>
      <c r="B79" s="36" t="s">
        <v>50</v>
      </c>
      <c r="C79" s="36" t="s">
        <v>51</v>
      </c>
      <c r="D79" s="36" t="s">
        <v>270</v>
      </c>
      <c r="E79" s="13">
        <f t="shared" si="2"/>
        <v>66568</v>
      </c>
      <c r="F79" s="36" t="s">
        <v>271</v>
      </c>
      <c r="G79" s="37">
        <v>2128086</v>
      </c>
      <c r="H79" s="2">
        <f>+VLOOKUP(E79,'check NCC'!B:H,7,0)</f>
        <v>2128086</v>
      </c>
      <c r="I79" s="2">
        <f t="shared" si="3"/>
        <v>0</v>
      </c>
    </row>
    <row r="80" spans="1:9" ht="15.75" thickBot="1" x14ac:dyDescent="0.3">
      <c r="A80" s="35" t="s">
        <v>53</v>
      </c>
      <c r="B80" s="36" t="s">
        <v>50</v>
      </c>
      <c r="C80" s="36" t="s">
        <v>51</v>
      </c>
      <c r="D80" s="36" t="s">
        <v>272</v>
      </c>
      <c r="E80" s="13">
        <f t="shared" si="2"/>
        <v>66569</v>
      </c>
      <c r="F80" s="36" t="s">
        <v>273</v>
      </c>
      <c r="G80" s="37">
        <v>2478222</v>
      </c>
      <c r="H80" s="2">
        <f>+VLOOKUP(E80,'check NCC'!B:H,7,0)</f>
        <v>2478221</v>
      </c>
      <c r="I80" s="2">
        <f t="shared" si="3"/>
        <v>-1</v>
      </c>
    </row>
    <row r="81" spans="1:9" ht="15.75" thickBot="1" x14ac:dyDescent="0.3">
      <c r="A81" s="35" t="s">
        <v>70</v>
      </c>
      <c r="B81" s="36" t="s">
        <v>50</v>
      </c>
      <c r="C81" s="36" t="s">
        <v>51</v>
      </c>
      <c r="D81" s="36" t="s">
        <v>274</v>
      </c>
      <c r="E81" s="13">
        <f t="shared" si="2"/>
        <v>1755</v>
      </c>
      <c r="F81" s="36" t="s">
        <v>275</v>
      </c>
      <c r="G81" s="37">
        <v>-694688</v>
      </c>
      <c r="H81" s="2">
        <f>+VLOOKUP(E81,'check NCC'!B:H,7,0)</f>
        <v>-694688</v>
      </c>
      <c r="I81" s="2">
        <f t="shared" si="3"/>
        <v>0</v>
      </c>
    </row>
    <row r="82" spans="1:9" ht="15.75" thickBot="1" x14ac:dyDescent="0.3">
      <c r="A82" s="35" t="s">
        <v>54</v>
      </c>
      <c r="B82" s="36" t="s">
        <v>50</v>
      </c>
      <c r="C82" s="36" t="s">
        <v>51</v>
      </c>
      <c r="D82" s="36" t="s">
        <v>276</v>
      </c>
      <c r="E82" s="13">
        <f t="shared" si="2"/>
        <v>66570</v>
      </c>
      <c r="F82" s="36" t="s">
        <v>277</v>
      </c>
      <c r="G82" s="37">
        <v>2948130</v>
      </c>
      <c r="H82" s="2">
        <f>+VLOOKUP(E82,'check NCC'!B:H,7,0)</f>
        <v>2948129</v>
      </c>
      <c r="I82" s="2">
        <f t="shared" si="3"/>
        <v>-1</v>
      </c>
    </row>
    <row r="83" spans="1:9" ht="15.75" thickBot="1" x14ac:dyDescent="0.3">
      <c r="A83" s="35" t="s">
        <v>52</v>
      </c>
      <c r="B83" s="36" t="s">
        <v>50</v>
      </c>
      <c r="C83" s="36" t="s">
        <v>51</v>
      </c>
      <c r="D83" s="36" t="s">
        <v>278</v>
      </c>
      <c r="E83" s="13">
        <f t="shared" si="2"/>
        <v>66571</v>
      </c>
      <c r="F83" s="36" t="s">
        <v>279</v>
      </c>
      <c r="G83" s="37">
        <v>2128086</v>
      </c>
      <c r="H83" s="2">
        <f>+VLOOKUP(E83,'check NCC'!B:H,7,0)</f>
        <v>2128086</v>
      </c>
      <c r="I83" s="2">
        <f t="shared" si="3"/>
        <v>0</v>
      </c>
    </row>
    <row r="84" spans="1:9" ht="15.75" thickBot="1" x14ac:dyDescent="0.3">
      <c r="A84" s="35" t="s">
        <v>57</v>
      </c>
      <c r="B84" s="36" t="s">
        <v>50</v>
      </c>
      <c r="C84" s="36" t="s">
        <v>51</v>
      </c>
      <c r="D84" s="36" t="s">
        <v>280</v>
      </c>
      <c r="E84" s="13">
        <f t="shared" si="2"/>
        <v>66885</v>
      </c>
      <c r="F84" s="36" t="s">
        <v>281</v>
      </c>
      <c r="G84" s="37">
        <v>1199421</v>
      </c>
      <c r="H84" s="2">
        <f>+VLOOKUP(E84,'check NCC'!B:H,7,0)</f>
        <v>1199426</v>
      </c>
      <c r="I84" s="2">
        <f t="shared" si="3"/>
        <v>5</v>
      </c>
    </row>
    <row r="85" spans="1:9" ht="15.75" thickBot="1" x14ac:dyDescent="0.3">
      <c r="A85" s="35" t="s">
        <v>58</v>
      </c>
      <c r="B85" s="36" t="s">
        <v>50</v>
      </c>
      <c r="C85" s="36" t="s">
        <v>51</v>
      </c>
      <c r="D85" s="36" t="s">
        <v>282</v>
      </c>
      <c r="E85" s="13">
        <f t="shared" si="2"/>
        <v>66911</v>
      </c>
      <c r="F85" s="36" t="s">
        <v>283</v>
      </c>
      <c r="G85" s="37">
        <v>3113802</v>
      </c>
      <c r="H85" s="2">
        <f>+VLOOKUP(E85,'check NCC'!B:H,7,0)</f>
        <v>3113802</v>
      </c>
      <c r="I85" s="2">
        <f t="shared" si="3"/>
        <v>0</v>
      </c>
    </row>
    <row r="86" spans="1:9" ht="15.75" thickBot="1" x14ac:dyDescent="0.3">
      <c r="A86" s="35" t="s">
        <v>70</v>
      </c>
      <c r="B86" s="36" t="s">
        <v>50</v>
      </c>
      <c r="C86" s="36" t="s">
        <v>51</v>
      </c>
      <c r="D86" s="36" t="s">
        <v>284</v>
      </c>
      <c r="E86" s="13">
        <f t="shared" si="2"/>
        <v>66913</v>
      </c>
      <c r="F86" s="36" t="s">
        <v>285</v>
      </c>
      <c r="G86" s="37">
        <v>8802851</v>
      </c>
      <c r="H86" s="2">
        <f>+VLOOKUP(E86,'check NCC'!B:H,7,0)</f>
        <v>8802848</v>
      </c>
      <c r="I86" s="2">
        <f t="shared" si="3"/>
        <v>-3</v>
      </c>
    </row>
    <row r="87" spans="1:9" ht="15.75" thickBot="1" x14ac:dyDescent="0.3">
      <c r="A87" s="35" t="s">
        <v>54</v>
      </c>
      <c r="B87" s="36" t="s">
        <v>50</v>
      </c>
      <c r="C87" s="36" t="s">
        <v>51</v>
      </c>
      <c r="D87" s="36" t="s">
        <v>286</v>
      </c>
      <c r="E87" s="13">
        <f t="shared" si="2"/>
        <v>66912</v>
      </c>
      <c r="F87" s="36" t="s">
        <v>287</v>
      </c>
      <c r="G87" s="37">
        <v>2842817</v>
      </c>
      <c r="H87" s="2">
        <f>+VLOOKUP(E87,'check NCC'!B:H,7,0)</f>
        <v>2842814</v>
      </c>
      <c r="I87" s="2">
        <f t="shared" si="3"/>
        <v>-3</v>
      </c>
    </row>
    <row r="88" spans="1:9" ht="15.75" thickBot="1" x14ac:dyDescent="0.3">
      <c r="A88" s="35" t="s">
        <v>70</v>
      </c>
      <c r="B88" s="36" t="s">
        <v>50</v>
      </c>
      <c r="C88" s="36" t="s">
        <v>51</v>
      </c>
      <c r="D88" s="36" t="s">
        <v>288</v>
      </c>
      <c r="E88" s="13">
        <f t="shared" si="2"/>
        <v>1754</v>
      </c>
      <c r="F88" s="36" t="s">
        <v>289</v>
      </c>
      <c r="G88" s="37">
        <v>-120534</v>
      </c>
      <c r="H88" s="2">
        <f>+VLOOKUP(E88,'check NCC'!B:H,7,0)</f>
        <v>-120534</v>
      </c>
      <c r="I88" s="2">
        <f t="shared" si="3"/>
        <v>0</v>
      </c>
    </row>
    <row r="89" spans="1:9" ht="15.75" thickBot="1" x14ac:dyDescent="0.3">
      <c r="A89" s="35" t="s">
        <v>49</v>
      </c>
      <c r="B89" s="36" t="s">
        <v>50</v>
      </c>
      <c r="C89" s="36" t="s">
        <v>51</v>
      </c>
      <c r="D89" s="36" t="s">
        <v>290</v>
      </c>
      <c r="E89" s="13">
        <f t="shared" si="2"/>
        <v>66601</v>
      </c>
      <c r="F89" s="36" t="s">
        <v>291</v>
      </c>
      <c r="G89" s="37">
        <v>2315628</v>
      </c>
      <c r="H89" s="2">
        <f>+VLOOKUP(E89,'check NCC'!B:H,7,0)</f>
        <v>2315628</v>
      </c>
      <c r="I89" s="2">
        <f t="shared" si="3"/>
        <v>0</v>
      </c>
    </row>
    <row r="90" spans="1:9" ht="15.75" thickBot="1" x14ac:dyDescent="0.3">
      <c r="A90" s="35" t="s">
        <v>66</v>
      </c>
      <c r="B90" s="36" t="s">
        <v>50</v>
      </c>
      <c r="C90" s="36" t="s">
        <v>51</v>
      </c>
      <c r="D90" s="36" t="s">
        <v>292</v>
      </c>
      <c r="E90" s="13">
        <f t="shared" si="2"/>
        <v>66954</v>
      </c>
      <c r="F90" s="36" t="s">
        <v>293</v>
      </c>
      <c r="G90" s="37">
        <v>5461520</v>
      </c>
      <c r="H90" s="2">
        <f>+VLOOKUP(E90,'check NCC'!B:H,7,0)</f>
        <v>5461517</v>
      </c>
      <c r="I90" s="2">
        <f t="shared" si="3"/>
        <v>-3</v>
      </c>
    </row>
    <row r="91" spans="1:9" ht="15.75" thickBot="1" x14ac:dyDescent="0.3">
      <c r="A91" s="35" t="s">
        <v>61</v>
      </c>
      <c r="B91" s="36" t="s">
        <v>50</v>
      </c>
      <c r="C91" s="36" t="s">
        <v>51</v>
      </c>
      <c r="D91" s="36" t="s">
        <v>294</v>
      </c>
      <c r="E91" s="13">
        <f t="shared" si="2"/>
        <v>67204</v>
      </c>
      <c r="F91" s="36" t="s">
        <v>295</v>
      </c>
      <c r="G91" s="37">
        <v>1741406</v>
      </c>
      <c r="H91" s="2">
        <f>+VLOOKUP(E91,'check NCC'!B:H,7,0)</f>
        <v>1741403</v>
      </c>
      <c r="I91" s="2">
        <f t="shared" si="3"/>
        <v>-3</v>
      </c>
    </row>
    <row r="92" spans="1:9" ht="15.75" thickBot="1" x14ac:dyDescent="0.3">
      <c r="A92" s="35" t="s">
        <v>62</v>
      </c>
      <c r="B92" s="36" t="s">
        <v>50</v>
      </c>
      <c r="C92" s="36" t="s">
        <v>51</v>
      </c>
      <c r="D92" s="36" t="s">
        <v>296</v>
      </c>
      <c r="E92" s="13">
        <f t="shared" si="2"/>
        <v>67205</v>
      </c>
      <c r="F92" s="36" t="s">
        <v>297</v>
      </c>
      <c r="G92" s="37">
        <v>1586115</v>
      </c>
      <c r="H92" s="2">
        <f>+VLOOKUP(E92,'check NCC'!B:H,7,0)</f>
        <v>1586110</v>
      </c>
      <c r="I92" s="2">
        <f t="shared" si="3"/>
        <v>-5</v>
      </c>
    </row>
    <row r="93" spans="1:9" ht="15.75" thickBot="1" x14ac:dyDescent="0.3">
      <c r="A93" s="35" t="s">
        <v>64</v>
      </c>
      <c r="B93" s="36" t="s">
        <v>50</v>
      </c>
      <c r="C93" s="36" t="s">
        <v>51</v>
      </c>
      <c r="D93" s="36" t="s">
        <v>298</v>
      </c>
      <c r="E93" s="13">
        <f t="shared" si="2"/>
        <v>67207</v>
      </c>
      <c r="F93" s="36" t="s">
        <v>299</v>
      </c>
      <c r="G93" s="37">
        <v>3643151</v>
      </c>
      <c r="H93" s="2">
        <f>+VLOOKUP(E93,'check NCC'!B:H,7,0)</f>
        <v>3643153</v>
      </c>
      <c r="I93" s="2">
        <f t="shared" si="3"/>
        <v>2</v>
      </c>
    </row>
    <row r="94" spans="1:9" ht="15.75" thickBot="1" x14ac:dyDescent="0.3">
      <c r="A94" s="35" t="s">
        <v>63</v>
      </c>
      <c r="B94" s="36" t="s">
        <v>50</v>
      </c>
      <c r="C94" s="36" t="s">
        <v>51</v>
      </c>
      <c r="D94" s="36" t="s">
        <v>300</v>
      </c>
      <c r="E94" s="13">
        <f t="shared" si="2"/>
        <v>67209</v>
      </c>
      <c r="F94" s="36" t="s">
        <v>301</v>
      </c>
      <c r="G94" s="37">
        <v>162594</v>
      </c>
      <c r="H94" s="2">
        <f>+VLOOKUP(E94,'check NCC'!B:H,7,0)</f>
        <v>162593</v>
      </c>
      <c r="I94" s="2">
        <f t="shared" si="3"/>
        <v>-1</v>
      </c>
    </row>
    <row r="95" spans="1:9" ht="15.75" thickBot="1" x14ac:dyDescent="0.3">
      <c r="A95" s="35" t="s">
        <v>63</v>
      </c>
      <c r="B95" s="36" t="s">
        <v>50</v>
      </c>
      <c r="C95" s="36" t="s">
        <v>51</v>
      </c>
      <c r="D95" s="36" t="s">
        <v>302</v>
      </c>
      <c r="E95" s="13">
        <f t="shared" si="2"/>
        <v>67210</v>
      </c>
      <c r="F95" s="36" t="s">
        <v>303</v>
      </c>
      <c r="G95" s="37">
        <v>5997132</v>
      </c>
      <c r="H95" s="2">
        <f>+VLOOKUP(E95,'check NCC'!B:H,7,0)</f>
        <v>5997132</v>
      </c>
      <c r="I95" s="2">
        <f t="shared" si="3"/>
        <v>0</v>
      </c>
    </row>
    <row r="96" spans="1:9" ht="15.75" thickBot="1" x14ac:dyDescent="0.3">
      <c r="A96" s="35" t="s">
        <v>66</v>
      </c>
      <c r="B96" s="36" t="s">
        <v>50</v>
      </c>
      <c r="C96" s="36" t="s">
        <v>51</v>
      </c>
      <c r="D96" s="36" t="s">
        <v>304</v>
      </c>
      <c r="E96" s="13">
        <f t="shared" si="2"/>
        <v>67223</v>
      </c>
      <c r="F96" s="36" t="s">
        <v>305</v>
      </c>
      <c r="G96" s="37">
        <v>6770493</v>
      </c>
      <c r="H96" s="2">
        <f>+VLOOKUP(E96,'check NCC'!B:H,7,0)</f>
        <v>6770498</v>
      </c>
      <c r="I96" s="2">
        <f t="shared" si="3"/>
        <v>5</v>
      </c>
    </row>
    <row r="97" spans="1:9" ht="15.75" thickBot="1" x14ac:dyDescent="0.3">
      <c r="A97" s="35" t="s">
        <v>55</v>
      </c>
      <c r="B97" s="36" t="s">
        <v>50</v>
      </c>
      <c r="C97" s="36" t="s">
        <v>51</v>
      </c>
      <c r="D97" s="36" t="s">
        <v>306</v>
      </c>
      <c r="E97" s="13">
        <f t="shared" si="2"/>
        <v>67224</v>
      </c>
      <c r="F97" s="36" t="s">
        <v>307</v>
      </c>
      <c r="G97" s="37">
        <v>1205348</v>
      </c>
      <c r="H97" s="2">
        <f>+VLOOKUP(E97,'check NCC'!B:H,7,0)</f>
        <v>1205345</v>
      </c>
      <c r="I97" s="2">
        <f t="shared" si="3"/>
        <v>-3</v>
      </c>
    </row>
    <row r="98" spans="1:9" ht="15.75" thickBot="1" x14ac:dyDescent="0.3">
      <c r="A98" s="35" t="s">
        <v>57</v>
      </c>
      <c r="B98" s="36" t="s">
        <v>50</v>
      </c>
      <c r="C98" s="36" t="s">
        <v>51</v>
      </c>
      <c r="D98" s="36" t="s">
        <v>308</v>
      </c>
      <c r="E98" s="13">
        <f t="shared" si="2"/>
        <v>68125</v>
      </c>
      <c r="F98" s="36" t="s">
        <v>309</v>
      </c>
      <c r="G98" s="37">
        <v>2571831</v>
      </c>
      <c r="H98" s="2">
        <f>+VLOOKUP(E98,'check NCC'!B:H,7,0)</f>
        <v>2571826</v>
      </c>
      <c r="I98" s="2">
        <f t="shared" si="3"/>
        <v>-5</v>
      </c>
    </row>
    <row r="99" spans="1:9" ht="15.75" thickBot="1" x14ac:dyDescent="0.3">
      <c r="A99" s="35" t="s">
        <v>69</v>
      </c>
      <c r="B99" s="36" t="s">
        <v>50</v>
      </c>
      <c r="C99" s="36" t="s">
        <v>51</v>
      </c>
      <c r="D99" s="36" t="s">
        <v>310</v>
      </c>
      <c r="E99" s="13">
        <f t="shared" si="2"/>
        <v>68126</v>
      </c>
      <c r="F99" s="36" t="s">
        <v>311</v>
      </c>
      <c r="G99" s="37">
        <v>2188782</v>
      </c>
      <c r="H99" s="2">
        <f>+VLOOKUP(E99,'check NCC'!B:H,7,0)</f>
        <v>2188782</v>
      </c>
      <c r="I99" s="2">
        <f t="shared" si="3"/>
        <v>0</v>
      </c>
    </row>
    <row r="100" spans="1:9" ht="15.75" thickBot="1" x14ac:dyDescent="0.3">
      <c r="A100" s="35" t="s">
        <v>56</v>
      </c>
      <c r="B100" s="36" t="s">
        <v>50</v>
      </c>
      <c r="C100" s="36" t="s">
        <v>51</v>
      </c>
      <c r="D100" s="36" t="s">
        <v>312</v>
      </c>
      <c r="E100" s="13">
        <f t="shared" si="2"/>
        <v>68129</v>
      </c>
      <c r="F100" s="36" t="s">
        <v>313</v>
      </c>
      <c r="G100" s="37">
        <v>1965492</v>
      </c>
      <c r="H100" s="2">
        <f>+VLOOKUP(E100,'check NCC'!B:H,7,0)</f>
        <v>1965493</v>
      </c>
      <c r="I100" s="2">
        <f t="shared" si="3"/>
        <v>1</v>
      </c>
    </row>
    <row r="101" spans="1:9" ht="15.75" thickBot="1" x14ac:dyDescent="0.3">
      <c r="A101" s="35" t="s">
        <v>59</v>
      </c>
      <c r="B101" s="36" t="s">
        <v>50</v>
      </c>
      <c r="C101" s="36" t="s">
        <v>51</v>
      </c>
      <c r="D101" s="36" t="s">
        <v>314</v>
      </c>
      <c r="E101" s="13">
        <f t="shared" si="2"/>
        <v>1844</v>
      </c>
      <c r="F101" s="36" t="s">
        <v>315</v>
      </c>
      <c r="G101" s="37">
        <v>-694683</v>
      </c>
      <c r="H101" s="2">
        <f>+VLOOKUP(E101,'check NCC'!B:H,7,0)</f>
        <v>-694688</v>
      </c>
      <c r="I101" s="2">
        <f t="shared" si="3"/>
        <v>-5</v>
      </c>
    </row>
    <row r="102" spans="1:9" ht="15.75" thickBot="1" x14ac:dyDescent="0.3">
      <c r="A102" s="35" t="s">
        <v>59</v>
      </c>
      <c r="B102" s="36" t="s">
        <v>50</v>
      </c>
      <c r="C102" s="36" t="s">
        <v>51</v>
      </c>
      <c r="D102" s="36" t="s">
        <v>316</v>
      </c>
      <c r="E102" s="13">
        <f t="shared" si="2"/>
        <v>1845</v>
      </c>
      <c r="F102" s="36" t="s">
        <v>317</v>
      </c>
      <c r="G102" s="37">
        <v>-90406</v>
      </c>
      <c r="H102" s="2">
        <f>+VLOOKUP(E102,'check NCC'!B:H,7,0)</f>
        <v>-90401</v>
      </c>
      <c r="I102" s="2">
        <f t="shared" si="3"/>
        <v>5</v>
      </c>
    </row>
    <row r="103" spans="1:9" ht="15.75" thickBot="1" x14ac:dyDescent="0.3">
      <c r="A103" s="35" t="s">
        <v>52</v>
      </c>
      <c r="B103" s="36" t="s">
        <v>50</v>
      </c>
      <c r="C103" s="36" t="s">
        <v>51</v>
      </c>
      <c r="D103" s="36" t="s">
        <v>318</v>
      </c>
      <c r="E103" s="13">
        <f t="shared" si="2"/>
        <v>68128</v>
      </c>
      <c r="F103" s="36" t="s">
        <v>319</v>
      </c>
      <c r="G103" s="37">
        <v>2571831</v>
      </c>
      <c r="H103" s="2">
        <f>+VLOOKUP(E103,'check NCC'!B:H,7,0)</f>
        <v>2571826</v>
      </c>
      <c r="I103" s="2">
        <f t="shared" si="3"/>
        <v>-5</v>
      </c>
    </row>
  </sheetData>
  <autoFilter ref="A2:I103"/>
  <mergeCells count="1">
    <mergeCell ref="A1:C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151"/>
  <sheetViews>
    <sheetView topLeftCell="A91" workbookViewId="0">
      <selection activeCell="H111" sqref="H111"/>
    </sheetView>
  </sheetViews>
  <sheetFormatPr defaultRowHeight="15" x14ac:dyDescent="0.25"/>
  <cols>
    <col min="1" max="1" width="13.42578125" style="15" customWidth="1"/>
    <col min="2" max="2" width="9" style="15" bestFit="1" customWidth="1"/>
    <col min="3" max="3" width="11.28515625" style="14" customWidth="1"/>
    <col min="4" max="4" width="32.85546875" style="14" bestFit="1" customWidth="1"/>
    <col min="5" max="5" width="12.85546875" style="14" customWidth="1"/>
    <col min="6" max="6" width="7.85546875" style="14" bestFit="1" customWidth="1"/>
    <col min="7" max="7" width="9.85546875" style="14" customWidth="1"/>
    <col min="8" max="8" width="13.140625" style="14" customWidth="1"/>
    <col min="9" max="9" width="69" style="14" bestFit="1" customWidth="1"/>
    <col min="10" max="10" width="12.5703125" style="14" bestFit="1" customWidth="1"/>
    <col min="11" max="11" width="9.28515625" style="14" bestFit="1" customWidth="1"/>
    <col min="12" max="12" width="13.28515625" style="15" bestFit="1" customWidth="1"/>
    <col min="13" max="13" width="9.140625" style="15"/>
    <col min="14" max="16384" width="9.140625" style="14"/>
  </cols>
  <sheetData>
    <row r="1" spans="1:13" ht="31.5" x14ac:dyDescent="0.25">
      <c r="A1" s="16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8" t="s">
        <v>6</v>
      </c>
      <c r="H1" s="18" t="s">
        <v>7</v>
      </c>
      <c r="I1" s="17" t="s">
        <v>8</v>
      </c>
      <c r="J1" s="17" t="s">
        <v>9</v>
      </c>
      <c r="K1" s="19" t="s">
        <v>10</v>
      </c>
    </row>
    <row r="2" spans="1:13" x14ac:dyDescent="0.25">
      <c r="A2" s="20">
        <v>45582</v>
      </c>
      <c r="B2" s="21">
        <v>1490</v>
      </c>
      <c r="C2" s="22" t="s">
        <v>37</v>
      </c>
      <c r="D2" s="22"/>
      <c r="E2" s="23">
        <v>-545468</v>
      </c>
      <c r="F2" s="24" t="s">
        <v>12</v>
      </c>
      <c r="G2" s="23">
        <v>-43637</v>
      </c>
      <c r="H2" s="23">
        <f t="shared" ref="H2" si="0">+E2+G2</f>
        <v>-589105</v>
      </c>
      <c r="I2" s="22" t="s">
        <v>35</v>
      </c>
      <c r="J2" s="22" t="s">
        <v>36</v>
      </c>
      <c r="K2" s="20">
        <f t="shared" ref="K2" si="1">35+A2</f>
        <v>45617</v>
      </c>
      <c r="L2" s="15" t="e">
        <f>+VLOOKUP(B2,'check MEGA'!E:G,3,0)</f>
        <v>#N/A</v>
      </c>
      <c r="M2" s="15" t="e">
        <f>+L2-H2</f>
        <v>#N/A</v>
      </c>
    </row>
    <row r="3" spans="1:13" x14ac:dyDescent="0.25">
      <c r="A3" s="20">
        <v>45582</v>
      </c>
      <c r="B3" s="21">
        <v>1491</v>
      </c>
      <c r="C3" s="22" t="s">
        <v>37</v>
      </c>
      <c r="D3" s="22" t="s">
        <v>42</v>
      </c>
      <c r="E3" s="23">
        <v>-214410</v>
      </c>
      <c r="F3" s="24" t="s">
        <v>12</v>
      </c>
      <c r="G3" s="23">
        <v>-17153</v>
      </c>
      <c r="H3" s="23">
        <v>-231563</v>
      </c>
      <c r="I3" s="22" t="s">
        <v>35</v>
      </c>
      <c r="J3" s="22" t="s">
        <v>36</v>
      </c>
      <c r="K3" s="20">
        <v>45617</v>
      </c>
      <c r="L3" s="15" t="e">
        <f>+VLOOKUP(B3,'check MEGA'!E:G,3,0)</f>
        <v>#N/A</v>
      </c>
      <c r="M3" s="15" t="e">
        <f>+L3-H3</f>
        <v>#N/A</v>
      </c>
    </row>
    <row r="4" spans="1:13" x14ac:dyDescent="0.25">
      <c r="A4" s="38">
        <v>45586</v>
      </c>
      <c r="B4" s="21">
        <v>58993</v>
      </c>
      <c r="C4" s="22" t="s">
        <v>11</v>
      </c>
      <c r="D4" s="22" t="s">
        <v>117</v>
      </c>
      <c r="E4" s="23">
        <v>2579200</v>
      </c>
      <c r="F4" s="24" t="s">
        <v>12</v>
      </c>
      <c r="G4" s="23">
        <v>206336</v>
      </c>
      <c r="H4" s="23">
        <v>2785536</v>
      </c>
      <c r="I4" s="22" t="s">
        <v>15</v>
      </c>
      <c r="J4" s="22" t="s">
        <v>16</v>
      </c>
      <c r="K4" s="20">
        <v>45621</v>
      </c>
      <c r="L4" s="15">
        <f>+VLOOKUP(B4,'check MEGA'!E:G,3,0)</f>
        <v>2785536</v>
      </c>
      <c r="M4" s="15">
        <f t="shared" ref="M4:M66" si="2">+L4-H4</f>
        <v>0</v>
      </c>
    </row>
    <row r="5" spans="1:13" x14ac:dyDescent="0.25">
      <c r="A5" s="38">
        <v>45590</v>
      </c>
      <c r="B5" s="21">
        <v>60508</v>
      </c>
      <c r="C5" s="22" t="s">
        <v>11</v>
      </c>
      <c r="D5" s="22" t="s">
        <v>118</v>
      </c>
      <c r="E5" s="23">
        <v>418525</v>
      </c>
      <c r="F5" s="24" t="s">
        <v>12</v>
      </c>
      <c r="G5" s="23">
        <v>33482</v>
      </c>
      <c r="H5" s="23">
        <v>452007</v>
      </c>
      <c r="I5" s="22" t="s">
        <v>38</v>
      </c>
      <c r="J5" s="22" t="s">
        <v>39</v>
      </c>
      <c r="K5" s="20">
        <v>45625</v>
      </c>
      <c r="L5" s="15">
        <f>+VLOOKUP(B5,'check MEGA'!E:G,3,0)</f>
        <v>452007</v>
      </c>
      <c r="M5" s="15">
        <f t="shared" si="2"/>
        <v>0</v>
      </c>
    </row>
    <row r="6" spans="1:13" x14ac:dyDescent="0.25">
      <c r="A6" s="38">
        <v>45590</v>
      </c>
      <c r="B6" s="21">
        <v>60509</v>
      </c>
      <c r="C6" s="22" t="s">
        <v>11</v>
      </c>
      <c r="D6" s="22" t="s">
        <v>119</v>
      </c>
      <c r="E6" s="23">
        <v>1210946</v>
      </c>
      <c r="F6" s="24" t="s">
        <v>12</v>
      </c>
      <c r="G6" s="23">
        <v>96876</v>
      </c>
      <c r="H6" s="23">
        <v>1307822</v>
      </c>
      <c r="I6" s="22" t="s">
        <v>15</v>
      </c>
      <c r="J6" s="22" t="s">
        <v>16</v>
      </c>
      <c r="K6" s="20">
        <v>45625</v>
      </c>
      <c r="L6" s="15">
        <f>+VLOOKUP(B6,'check MEGA'!E:G,3,0)</f>
        <v>1307826</v>
      </c>
      <c r="M6" s="15">
        <f t="shared" si="2"/>
        <v>4</v>
      </c>
    </row>
    <row r="7" spans="1:13" x14ac:dyDescent="0.25">
      <c r="A7" s="38">
        <v>45590</v>
      </c>
      <c r="B7" s="21">
        <v>60510</v>
      </c>
      <c r="C7" s="22" t="s">
        <v>11</v>
      </c>
      <c r="D7" s="22" t="s">
        <v>120</v>
      </c>
      <c r="E7" s="23">
        <v>8612580</v>
      </c>
      <c r="F7" s="24" t="s">
        <v>12</v>
      </c>
      <c r="G7" s="23">
        <v>689006</v>
      </c>
      <c r="H7" s="23">
        <v>9301586</v>
      </c>
      <c r="I7" s="22" t="s">
        <v>29</v>
      </c>
      <c r="J7" s="22" t="s">
        <v>30</v>
      </c>
      <c r="K7" s="20">
        <v>45625</v>
      </c>
      <c r="L7" s="15">
        <f>+VLOOKUP(B7,'check MEGA'!E:G,3,0)</f>
        <v>9301581</v>
      </c>
      <c r="M7" s="15">
        <f t="shared" si="2"/>
        <v>-5</v>
      </c>
    </row>
    <row r="8" spans="1:13" x14ac:dyDescent="0.25">
      <c r="A8" s="38">
        <v>45590</v>
      </c>
      <c r="B8" s="21">
        <v>60511</v>
      </c>
      <c r="C8" s="22" t="s">
        <v>11</v>
      </c>
      <c r="D8" s="22" t="s">
        <v>121</v>
      </c>
      <c r="E8" s="23">
        <v>1924970</v>
      </c>
      <c r="F8" s="24" t="s">
        <v>12</v>
      </c>
      <c r="G8" s="23">
        <v>153998</v>
      </c>
      <c r="H8" s="23">
        <v>2078968</v>
      </c>
      <c r="I8" s="22" t="s">
        <v>25</v>
      </c>
      <c r="J8" s="22" t="s">
        <v>26</v>
      </c>
      <c r="K8" s="20">
        <v>45625</v>
      </c>
      <c r="L8" s="15">
        <f>+VLOOKUP(B8,'check MEGA'!E:G,3,0)</f>
        <v>2078973</v>
      </c>
      <c r="M8" s="15">
        <f t="shared" si="2"/>
        <v>5</v>
      </c>
    </row>
    <row r="9" spans="1:13" x14ac:dyDescent="0.25">
      <c r="A9" s="38">
        <v>45594</v>
      </c>
      <c r="B9" s="21">
        <v>60797</v>
      </c>
      <c r="C9" s="22" t="s">
        <v>11</v>
      </c>
      <c r="D9" s="22" t="s">
        <v>122</v>
      </c>
      <c r="E9" s="23">
        <v>1612410</v>
      </c>
      <c r="F9" s="24" t="s">
        <v>12</v>
      </c>
      <c r="G9" s="23">
        <v>128993</v>
      </c>
      <c r="H9" s="23">
        <v>1741403</v>
      </c>
      <c r="I9" s="22" t="s">
        <v>25</v>
      </c>
      <c r="J9" s="22" t="s">
        <v>26</v>
      </c>
      <c r="K9" s="20">
        <v>45629</v>
      </c>
      <c r="L9" s="15">
        <f>+VLOOKUP(B9,'check MEGA'!E:G,3,0)</f>
        <v>1741406</v>
      </c>
      <c r="M9" s="15">
        <f t="shared" si="2"/>
        <v>3</v>
      </c>
    </row>
    <row r="10" spans="1:13" x14ac:dyDescent="0.25">
      <c r="A10" s="38">
        <v>45594</v>
      </c>
      <c r="B10" s="21">
        <v>60798</v>
      </c>
      <c r="C10" s="22" t="s">
        <v>11</v>
      </c>
      <c r="D10" s="22" t="s">
        <v>123</v>
      </c>
      <c r="E10" s="23">
        <v>11242140</v>
      </c>
      <c r="F10" s="24" t="s">
        <v>12</v>
      </c>
      <c r="G10" s="23">
        <v>899371</v>
      </c>
      <c r="H10" s="23">
        <v>12141511</v>
      </c>
      <c r="I10" s="22" t="s">
        <v>23</v>
      </c>
      <c r="J10" s="22" t="s">
        <v>24</v>
      </c>
      <c r="K10" s="20">
        <v>45629</v>
      </c>
      <c r="L10" s="15">
        <f>+VLOOKUP(B10,'check MEGA'!E:G,3,0)</f>
        <v>12141509</v>
      </c>
      <c r="M10" s="15">
        <f t="shared" si="2"/>
        <v>-2</v>
      </c>
    </row>
    <row r="11" spans="1:13" x14ac:dyDescent="0.25">
      <c r="A11" s="38">
        <v>45594</v>
      </c>
      <c r="B11" s="21">
        <v>60799</v>
      </c>
      <c r="C11" s="22" t="s">
        <v>11</v>
      </c>
      <c r="D11" s="22" t="s">
        <v>124</v>
      </c>
      <c r="E11" s="23">
        <v>2472280</v>
      </c>
      <c r="F11" s="24" t="s">
        <v>12</v>
      </c>
      <c r="G11" s="23">
        <v>197782</v>
      </c>
      <c r="H11" s="23">
        <v>2670062</v>
      </c>
      <c r="I11" s="22" t="s">
        <v>23</v>
      </c>
      <c r="J11" s="22" t="s">
        <v>24</v>
      </c>
      <c r="K11" s="20">
        <v>45629</v>
      </c>
      <c r="L11" s="15">
        <f>+VLOOKUP(B11,'check MEGA'!E:G,3,0)</f>
        <v>2670057</v>
      </c>
      <c r="M11" s="15">
        <f t="shared" si="2"/>
        <v>-5</v>
      </c>
    </row>
    <row r="12" spans="1:13" x14ac:dyDescent="0.25">
      <c r="A12" s="38">
        <v>45594</v>
      </c>
      <c r="B12" s="21">
        <v>60800</v>
      </c>
      <c r="C12" s="22" t="s">
        <v>11</v>
      </c>
      <c r="D12" s="22" t="s">
        <v>125</v>
      </c>
      <c r="E12" s="23">
        <v>418525</v>
      </c>
      <c r="F12" s="24" t="s">
        <v>12</v>
      </c>
      <c r="G12" s="23">
        <v>33482</v>
      </c>
      <c r="H12" s="23">
        <v>452007</v>
      </c>
      <c r="I12" s="22" t="s">
        <v>33</v>
      </c>
      <c r="J12" s="22" t="s">
        <v>34</v>
      </c>
      <c r="K12" s="20">
        <v>45629</v>
      </c>
      <c r="L12" s="15">
        <f>+VLOOKUP(B12,'check MEGA'!E:G,3,0)</f>
        <v>452007</v>
      </c>
      <c r="M12" s="15">
        <f t="shared" si="2"/>
        <v>0</v>
      </c>
    </row>
    <row r="13" spans="1:13" x14ac:dyDescent="0.25">
      <c r="A13" s="38">
        <v>45594</v>
      </c>
      <c r="B13" s="21">
        <v>60801</v>
      </c>
      <c r="C13" s="22" t="s">
        <v>11</v>
      </c>
      <c r="D13" s="22" t="s">
        <v>126</v>
      </c>
      <c r="E13" s="23">
        <v>1468620</v>
      </c>
      <c r="F13" s="24" t="s">
        <v>12</v>
      </c>
      <c r="G13" s="23">
        <v>117490</v>
      </c>
      <c r="H13" s="23">
        <v>1586110</v>
      </c>
      <c r="I13" s="22" t="s">
        <v>40</v>
      </c>
      <c r="J13" s="22" t="s">
        <v>41</v>
      </c>
      <c r="K13" s="20">
        <v>45629</v>
      </c>
      <c r="L13" s="15">
        <f>+VLOOKUP(B13,'check MEGA'!E:G,3,0)</f>
        <v>1586115</v>
      </c>
      <c r="M13" s="15">
        <f t="shared" si="2"/>
        <v>5</v>
      </c>
    </row>
    <row r="14" spans="1:13" x14ac:dyDescent="0.25">
      <c r="A14" s="38">
        <v>45594</v>
      </c>
      <c r="B14" s="21">
        <v>60802</v>
      </c>
      <c r="C14" s="22" t="s">
        <v>11</v>
      </c>
      <c r="D14" s="22" t="s">
        <v>127</v>
      </c>
      <c r="E14" s="23">
        <v>2729749</v>
      </c>
      <c r="F14" s="24" t="s">
        <v>12</v>
      </c>
      <c r="G14" s="23">
        <v>218380</v>
      </c>
      <c r="H14" s="23">
        <v>2948129</v>
      </c>
      <c r="I14" s="22" t="s">
        <v>21</v>
      </c>
      <c r="J14" s="22" t="s">
        <v>22</v>
      </c>
      <c r="K14" s="20">
        <v>45629</v>
      </c>
      <c r="L14" s="15">
        <f>+VLOOKUP(B14,'check MEGA'!E:G,3,0)</f>
        <v>2948130</v>
      </c>
      <c r="M14" s="15">
        <f t="shared" si="2"/>
        <v>1</v>
      </c>
    </row>
    <row r="15" spans="1:13" x14ac:dyDescent="0.25">
      <c r="A15" s="38">
        <v>45594</v>
      </c>
      <c r="B15" s="21">
        <v>60803</v>
      </c>
      <c r="C15" s="22" t="s">
        <v>11</v>
      </c>
      <c r="D15" s="22" t="s">
        <v>128</v>
      </c>
      <c r="E15" s="23">
        <v>3849940</v>
      </c>
      <c r="F15" s="24" t="s">
        <v>12</v>
      </c>
      <c r="G15" s="23">
        <v>307995</v>
      </c>
      <c r="H15" s="23">
        <v>4157935</v>
      </c>
      <c r="I15" s="22" t="s">
        <v>17</v>
      </c>
      <c r="J15" s="22" t="s">
        <v>18</v>
      </c>
      <c r="K15" s="20">
        <v>45629</v>
      </c>
      <c r="L15" s="15">
        <f>+VLOOKUP(B15,'check MEGA'!E:G,3,0)</f>
        <v>4157933</v>
      </c>
      <c r="M15" s="15">
        <f t="shared" si="2"/>
        <v>-2</v>
      </c>
    </row>
    <row r="16" spans="1:13" x14ac:dyDescent="0.25">
      <c r="A16" s="38">
        <v>45594</v>
      </c>
      <c r="B16" s="21">
        <v>60804</v>
      </c>
      <c r="C16" s="22" t="s">
        <v>11</v>
      </c>
      <c r="D16" s="22" t="s">
        <v>129</v>
      </c>
      <c r="E16" s="23">
        <v>1529105</v>
      </c>
      <c r="F16" s="24" t="s">
        <v>12</v>
      </c>
      <c r="G16" s="23">
        <v>122328</v>
      </c>
      <c r="H16" s="23">
        <v>1651433</v>
      </c>
      <c r="I16" s="22" t="s">
        <v>19</v>
      </c>
      <c r="J16" s="22" t="s">
        <v>20</v>
      </c>
      <c r="K16" s="20">
        <v>45629</v>
      </c>
      <c r="L16" s="15">
        <f>+VLOOKUP(B16,'check MEGA'!E:G,3,0)</f>
        <v>1651428</v>
      </c>
      <c r="M16" s="15">
        <f t="shared" si="2"/>
        <v>-5</v>
      </c>
    </row>
    <row r="17" spans="1:13" x14ac:dyDescent="0.25">
      <c r="A17" s="38">
        <v>45594</v>
      </c>
      <c r="B17" s="21">
        <v>60807</v>
      </c>
      <c r="C17" s="22" t="s">
        <v>11</v>
      </c>
      <c r="D17" s="22" t="s">
        <v>130</v>
      </c>
      <c r="E17" s="23">
        <v>1719535</v>
      </c>
      <c r="F17" s="24" t="s">
        <v>12</v>
      </c>
      <c r="G17" s="23">
        <v>137563</v>
      </c>
      <c r="H17" s="23">
        <v>1857098</v>
      </c>
      <c r="I17" s="22" t="s">
        <v>35</v>
      </c>
      <c r="J17" s="22" t="s">
        <v>36</v>
      </c>
      <c r="K17" s="20">
        <v>45629</v>
      </c>
      <c r="L17" s="15">
        <f>+VLOOKUP(B17,'check MEGA'!E:G,3,0)</f>
        <v>1857101</v>
      </c>
      <c r="M17" s="15">
        <f t="shared" si="2"/>
        <v>3</v>
      </c>
    </row>
    <row r="18" spans="1:13" x14ac:dyDescent="0.25">
      <c r="A18" s="38">
        <v>45594</v>
      </c>
      <c r="B18" s="21">
        <v>60809</v>
      </c>
      <c r="C18" s="22" t="s">
        <v>11</v>
      </c>
      <c r="D18" s="22" t="s">
        <v>131</v>
      </c>
      <c r="E18" s="23">
        <v>1674100</v>
      </c>
      <c r="F18" s="24" t="s">
        <v>12</v>
      </c>
      <c r="G18" s="23">
        <v>133928</v>
      </c>
      <c r="H18" s="23">
        <v>1808028</v>
      </c>
      <c r="I18" s="22" t="s">
        <v>35</v>
      </c>
      <c r="J18" s="22" t="s">
        <v>36</v>
      </c>
      <c r="K18" s="20">
        <v>45629</v>
      </c>
      <c r="L18" s="15">
        <f>+VLOOKUP(B18,'check MEGA'!E:G,3,0)</f>
        <v>1808028</v>
      </c>
      <c r="M18" s="15">
        <f t="shared" si="2"/>
        <v>0</v>
      </c>
    </row>
    <row r="19" spans="1:13" x14ac:dyDescent="0.25">
      <c r="A19" s="38">
        <v>45595</v>
      </c>
      <c r="B19" s="21">
        <v>61442</v>
      </c>
      <c r="C19" s="22" t="s">
        <v>11</v>
      </c>
      <c r="D19" s="22" t="s">
        <v>132</v>
      </c>
      <c r="E19" s="23">
        <v>7952905</v>
      </c>
      <c r="F19" s="24" t="s">
        <v>12</v>
      </c>
      <c r="G19" s="23">
        <v>636232</v>
      </c>
      <c r="H19" s="23">
        <v>8589137</v>
      </c>
      <c r="I19" s="22" t="s">
        <v>29</v>
      </c>
      <c r="J19" s="22" t="s">
        <v>30</v>
      </c>
      <c r="K19" s="20">
        <v>45630</v>
      </c>
      <c r="L19" s="15">
        <f>+VLOOKUP(B19,'check MEGA'!E:G,3,0)</f>
        <v>8589132</v>
      </c>
      <c r="M19" s="15">
        <f t="shared" si="2"/>
        <v>-5</v>
      </c>
    </row>
    <row r="20" spans="1:13" x14ac:dyDescent="0.25">
      <c r="A20" s="38">
        <v>45595</v>
      </c>
      <c r="B20" s="21">
        <v>61443</v>
      </c>
      <c r="C20" s="22" t="s">
        <v>11</v>
      </c>
      <c r="D20" s="22" t="s">
        <v>133</v>
      </c>
      <c r="E20" s="23">
        <v>1110580</v>
      </c>
      <c r="F20" s="24" t="s">
        <v>12</v>
      </c>
      <c r="G20" s="23">
        <v>88846</v>
      </c>
      <c r="H20" s="23">
        <v>1199426</v>
      </c>
      <c r="I20" s="22" t="s">
        <v>17</v>
      </c>
      <c r="J20" s="22" t="s">
        <v>18</v>
      </c>
      <c r="K20" s="20">
        <v>45630</v>
      </c>
      <c r="L20" s="15" t="e">
        <f>+VLOOKUP(B20,'check MEGA'!E:G,3,0)</f>
        <v>#N/A</v>
      </c>
      <c r="M20" s="15" t="e">
        <f t="shared" si="2"/>
        <v>#N/A</v>
      </c>
    </row>
    <row r="21" spans="1:13" x14ac:dyDescent="0.25">
      <c r="A21" s="38">
        <v>45596</v>
      </c>
      <c r="B21" s="21">
        <v>61681</v>
      </c>
      <c r="C21" s="22" t="s">
        <v>11</v>
      </c>
      <c r="D21" s="22" t="s">
        <v>134</v>
      </c>
      <c r="E21" s="23">
        <v>1072050</v>
      </c>
      <c r="F21" s="24" t="s">
        <v>12</v>
      </c>
      <c r="G21" s="23">
        <v>85764</v>
      </c>
      <c r="H21" s="23">
        <v>1157814</v>
      </c>
      <c r="I21" s="22" t="s">
        <v>21</v>
      </c>
      <c r="J21" s="22" t="s">
        <v>22</v>
      </c>
      <c r="K21" s="20">
        <v>45631</v>
      </c>
      <c r="L21" s="15">
        <f>+VLOOKUP(B21,'check MEGA'!E:G,3,0)</f>
        <v>1157814</v>
      </c>
      <c r="M21" s="15">
        <f t="shared" si="2"/>
        <v>0</v>
      </c>
    </row>
    <row r="22" spans="1:13" x14ac:dyDescent="0.25">
      <c r="A22" s="38">
        <v>45596</v>
      </c>
      <c r="B22" s="21">
        <v>61682</v>
      </c>
      <c r="C22" s="22" t="s">
        <v>11</v>
      </c>
      <c r="D22" s="22" t="s">
        <v>135</v>
      </c>
      <c r="E22" s="23">
        <v>4960520</v>
      </c>
      <c r="F22" s="24" t="s">
        <v>12</v>
      </c>
      <c r="G22" s="23">
        <v>396842</v>
      </c>
      <c r="H22" s="23">
        <v>5357362</v>
      </c>
      <c r="I22" s="22" t="s">
        <v>21</v>
      </c>
      <c r="J22" s="22" t="s">
        <v>22</v>
      </c>
      <c r="K22" s="20">
        <v>45631</v>
      </c>
      <c r="L22" s="15">
        <f>+VLOOKUP(B22,'check MEGA'!E:G,3,0)</f>
        <v>5357367</v>
      </c>
      <c r="M22" s="15">
        <f t="shared" si="2"/>
        <v>5</v>
      </c>
    </row>
    <row r="23" spans="1:13" x14ac:dyDescent="0.25">
      <c r="A23" s="38">
        <v>45596</v>
      </c>
      <c r="B23" s="21">
        <v>61683</v>
      </c>
      <c r="C23" s="22" t="s">
        <v>11</v>
      </c>
      <c r="D23" s="22" t="s">
        <v>136</v>
      </c>
      <c r="E23" s="23">
        <v>4960520</v>
      </c>
      <c r="F23" s="24" t="s">
        <v>12</v>
      </c>
      <c r="G23" s="23">
        <v>396842</v>
      </c>
      <c r="H23" s="23">
        <v>5357362</v>
      </c>
      <c r="I23" s="22" t="s">
        <v>31</v>
      </c>
      <c r="J23" s="22" t="s">
        <v>32</v>
      </c>
      <c r="K23" s="20">
        <v>45631</v>
      </c>
      <c r="L23" s="15">
        <f>+VLOOKUP(B23,'check MEGA'!E:G,3,0)</f>
        <v>5357367</v>
      </c>
      <c r="M23" s="15">
        <f t="shared" si="2"/>
        <v>5</v>
      </c>
    </row>
    <row r="24" spans="1:13" x14ac:dyDescent="0.25">
      <c r="A24" s="38">
        <v>45596</v>
      </c>
      <c r="B24" s="21">
        <v>61685</v>
      </c>
      <c r="C24" s="22" t="s">
        <v>11</v>
      </c>
      <c r="D24" s="22" t="s">
        <v>137</v>
      </c>
      <c r="E24" s="23">
        <v>1769718</v>
      </c>
      <c r="F24" s="24" t="s">
        <v>12</v>
      </c>
      <c r="G24" s="23">
        <v>141577</v>
      </c>
      <c r="H24" s="23">
        <v>1911295</v>
      </c>
      <c r="I24" s="22" t="s">
        <v>15</v>
      </c>
      <c r="J24" s="22" t="s">
        <v>16</v>
      </c>
      <c r="K24" s="20">
        <v>45631</v>
      </c>
      <c r="L24" s="15">
        <f>+VLOOKUP(B24,'check MEGA'!E:G,3,0)</f>
        <v>1911290</v>
      </c>
      <c r="M24" s="15">
        <f t="shared" si="2"/>
        <v>-5</v>
      </c>
    </row>
    <row r="25" spans="1:13" x14ac:dyDescent="0.25">
      <c r="A25" s="38">
        <v>45596</v>
      </c>
      <c r="B25" s="21">
        <v>61869</v>
      </c>
      <c r="C25" s="22" t="s">
        <v>11</v>
      </c>
      <c r="D25" s="22" t="s">
        <v>138</v>
      </c>
      <c r="E25" s="23">
        <v>6629130</v>
      </c>
      <c r="F25" s="24" t="s">
        <v>12</v>
      </c>
      <c r="G25" s="23">
        <v>530330</v>
      </c>
      <c r="H25" s="23">
        <v>7159460</v>
      </c>
      <c r="I25" s="22" t="s">
        <v>23</v>
      </c>
      <c r="J25" s="22" t="s">
        <v>24</v>
      </c>
      <c r="K25" s="20">
        <v>45631</v>
      </c>
      <c r="L25" s="15">
        <f>+VLOOKUP(B25,'check MEGA'!E:G,3,0)</f>
        <v>7159455</v>
      </c>
      <c r="M25" s="15">
        <f t="shared" si="2"/>
        <v>-5</v>
      </c>
    </row>
    <row r="26" spans="1:13" x14ac:dyDescent="0.25">
      <c r="A26" s="38">
        <v>45596</v>
      </c>
      <c r="B26" s="21">
        <v>61870</v>
      </c>
      <c r="C26" s="22" t="s">
        <v>11</v>
      </c>
      <c r="D26" s="22" t="s">
        <v>139</v>
      </c>
      <c r="E26" s="23">
        <v>1003660</v>
      </c>
      <c r="F26" s="24" t="s">
        <v>12</v>
      </c>
      <c r="G26" s="23">
        <v>80293</v>
      </c>
      <c r="H26" s="23">
        <v>1083953</v>
      </c>
      <c r="I26" s="22" t="s">
        <v>23</v>
      </c>
      <c r="J26" s="22" t="s">
        <v>24</v>
      </c>
      <c r="K26" s="20">
        <v>45631</v>
      </c>
      <c r="L26" s="15">
        <f>+VLOOKUP(B26,'check MEGA'!E:G,3,0)</f>
        <v>1083956</v>
      </c>
      <c r="M26" s="15">
        <f t="shared" si="2"/>
        <v>3</v>
      </c>
    </row>
    <row r="27" spans="1:13" x14ac:dyDescent="0.25">
      <c r="A27" s="38">
        <v>45596</v>
      </c>
      <c r="B27" s="21">
        <v>61871</v>
      </c>
      <c r="C27" s="22" t="s">
        <v>11</v>
      </c>
      <c r="D27" s="22" t="s">
        <v>140</v>
      </c>
      <c r="E27" s="23">
        <v>1468620</v>
      </c>
      <c r="F27" s="24" t="s">
        <v>12</v>
      </c>
      <c r="G27" s="23">
        <v>117490</v>
      </c>
      <c r="H27" s="23">
        <v>1586110</v>
      </c>
      <c r="I27" s="22" t="s">
        <v>13</v>
      </c>
      <c r="J27" s="22" t="s">
        <v>14</v>
      </c>
      <c r="K27" s="20">
        <v>45631</v>
      </c>
      <c r="L27" s="15">
        <f>+VLOOKUP(B27,'check MEGA'!E:G,3,0)</f>
        <v>1586115</v>
      </c>
      <c r="M27" s="15">
        <f t="shared" si="2"/>
        <v>5</v>
      </c>
    </row>
    <row r="28" spans="1:13" x14ac:dyDescent="0.25">
      <c r="A28" s="38">
        <v>45596</v>
      </c>
      <c r="B28" s="21">
        <v>61872</v>
      </c>
      <c r="C28" s="22" t="s">
        <v>11</v>
      </c>
      <c r="D28" s="22" t="s">
        <v>141</v>
      </c>
      <c r="E28" s="23">
        <v>2381320</v>
      </c>
      <c r="F28" s="24" t="s">
        <v>12</v>
      </c>
      <c r="G28" s="23">
        <v>190506</v>
      </c>
      <c r="H28" s="23">
        <v>2571826</v>
      </c>
      <c r="I28" s="22" t="s">
        <v>13</v>
      </c>
      <c r="J28" s="22" t="s">
        <v>14</v>
      </c>
      <c r="K28" s="20">
        <v>45631</v>
      </c>
      <c r="L28" s="15">
        <f>+VLOOKUP(B28,'check MEGA'!E:G,3,0)</f>
        <v>2571831</v>
      </c>
      <c r="M28" s="15">
        <f t="shared" si="2"/>
        <v>5</v>
      </c>
    </row>
    <row r="29" spans="1:13" x14ac:dyDescent="0.25">
      <c r="A29" s="20">
        <v>45618</v>
      </c>
      <c r="B29" s="21">
        <v>1754</v>
      </c>
      <c r="C29" s="22" t="s">
        <v>37</v>
      </c>
      <c r="D29" s="22" t="s">
        <v>42</v>
      </c>
      <c r="E29" s="23">
        <v>-111606</v>
      </c>
      <c r="F29" s="24" t="s">
        <v>12</v>
      </c>
      <c r="G29" s="23">
        <v>-8928</v>
      </c>
      <c r="H29" s="23">
        <v>-120534</v>
      </c>
      <c r="I29" s="22" t="s">
        <v>17</v>
      </c>
      <c r="J29" s="22" t="s">
        <v>18</v>
      </c>
      <c r="K29" s="20">
        <v>45653</v>
      </c>
      <c r="L29" s="15">
        <f>+VLOOKUP(B29,'check MEGA'!E:G,3,0)</f>
        <v>-120534</v>
      </c>
      <c r="M29" s="15">
        <f t="shared" si="2"/>
        <v>0</v>
      </c>
    </row>
    <row r="30" spans="1:13" x14ac:dyDescent="0.25">
      <c r="A30" s="20">
        <v>45618</v>
      </c>
      <c r="B30" s="21">
        <v>1755</v>
      </c>
      <c r="C30" s="22" t="s">
        <v>37</v>
      </c>
      <c r="D30" s="22" t="s">
        <v>42</v>
      </c>
      <c r="E30" s="23">
        <v>-643230</v>
      </c>
      <c r="F30" s="24" t="s">
        <v>12</v>
      </c>
      <c r="G30" s="23">
        <v>-51458</v>
      </c>
      <c r="H30" s="23">
        <v>-694688</v>
      </c>
      <c r="I30" s="22" t="s">
        <v>17</v>
      </c>
      <c r="J30" s="22" t="s">
        <v>18</v>
      </c>
      <c r="K30" s="20">
        <v>45653</v>
      </c>
      <c r="L30" s="15">
        <f>+VLOOKUP(B30,'check MEGA'!E:G,3,0)</f>
        <v>-694688</v>
      </c>
      <c r="M30" s="15">
        <f t="shared" si="2"/>
        <v>0</v>
      </c>
    </row>
    <row r="31" spans="1:13" x14ac:dyDescent="0.25">
      <c r="A31" s="20">
        <v>45598</v>
      </c>
      <c r="B31" s="21">
        <v>62115</v>
      </c>
      <c r="C31" s="22" t="s">
        <v>11</v>
      </c>
      <c r="D31" s="22" t="s">
        <v>320</v>
      </c>
      <c r="E31" s="23">
        <v>3651250</v>
      </c>
      <c r="F31" s="24" t="s">
        <v>12</v>
      </c>
      <c r="G31" s="23">
        <v>292100</v>
      </c>
      <c r="H31" s="23">
        <v>3943350</v>
      </c>
      <c r="I31" s="22" t="s">
        <v>35</v>
      </c>
      <c r="J31" s="22" t="s">
        <v>36</v>
      </c>
      <c r="K31" s="20">
        <v>45633</v>
      </c>
      <c r="L31" s="15">
        <f>+VLOOKUP(B31,'check MEGA'!E:G,3,0)</f>
        <v>3943350</v>
      </c>
      <c r="M31" s="15">
        <f t="shared" si="2"/>
        <v>0</v>
      </c>
    </row>
    <row r="32" spans="1:13" x14ac:dyDescent="0.25">
      <c r="A32" s="20">
        <v>45598</v>
      </c>
      <c r="B32" s="21">
        <v>62116</v>
      </c>
      <c r="C32" s="22" t="s">
        <v>11</v>
      </c>
      <c r="D32" s="22" t="s">
        <v>321</v>
      </c>
      <c r="E32" s="23">
        <v>5552900</v>
      </c>
      <c r="F32" s="24" t="s">
        <v>12</v>
      </c>
      <c r="G32" s="23">
        <v>444232</v>
      </c>
      <c r="H32" s="23">
        <v>5997132</v>
      </c>
      <c r="I32" s="22" t="s">
        <v>35</v>
      </c>
      <c r="J32" s="22" t="s">
        <v>36</v>
      </c>
      <c r="K32" s="20">
        <v>45633</v>
      </c>
      <c r="L32" s="15">
        <f>+VLOOKUP(B32,'check MEGA'!E:G,3,0)</f>
        <v>5997132</v>
      </c>
      <c r="M32" s="15">
        <f t="shared" si="2"/>
        <v>0</v>
      </c>
    </row>
    <row r="33" spans="1:13" x14ac:dyDescent="0.25">
      <c r="A33" s="20">
        <v>45600</v>
      </c>
      <c r="B33" s="21">
        <v>62125</v>
      </c>
      <c r="C33" s="22" t="s">
        <v>11</v>
      </c>
      <c r="D33" s="22" t="s">
        <v>322</v>
      </c>
      <c r="E33" s="23">
        <v>1110580</v>
      </c>
      <c r="F33" s="24" t="s">
        <v>12</v>
      </c>
      <c r="G33" s="23">
        <v>88846</v>
      </c>
      <c r="H33" s="23">
        <v>1199426</v>
      </c>
      <c r="I33" s="22" t="s">
        <v>27</v>
      </c>
      <c r="J33" s="22" t="s">
        <v>28</v>
      </c>
      <c r="K33" s="20">
        <v>45635</v>
      </c>
      <c r="L33" s="15">
        <f>+VLOOKUP(B33,'check MEGA'!E:G,3,0)</f>
        <v>1199421</v>
      </c>
      <c r="M33" s="15">
        <f t="shared" si="2"/>
        <v>-5</v>
      </c>
    </row>
    <row r="34" spans="1:13" x14ac:dyDescent="0.25">
      <c r="A34" s="20">
        <v>45600</v>
      </c>
      <c r="B34" s="21">
        <v>62126</v>
      </c>
      <c r="C34" s="22" t="s">
        <v>11</v>
      </c>
      <c r="D34" s="22" t="s">
        <v>323</v>
      </c>
      <c r="E34" s="23">
        <v>2381320</v>
      </c>
      <c r="F34" s="24" t="s">
        <v>12</v>
      </c>
      <c r="G34" s="23">
        <v>190506</v>
      </c>
      <c r="H34" s="23">
        <v>2571826</v>
      </c>
      <c r="I34" s="22" t="s">
        <v>19</v>
      </c>
      <c r="J34" s="22" t="s">
        <v>20</v>
      </c>
      <c r="K34" s="20">
        <v>45635</v>
      </c>
      <c r="L34" s="15">
        <f>+VLOOKUP(B34,'check MEGA'!E:G,3,0)</f>
        <v>2571831</v>
      </c>
      <c r="M34" s="15">
        <f t="shared" si="2"/>
        <v>5</v>
      </c>
    </row>
    <row r="35" spans="1:13" x14ac:dyDescent="0.25">
      <c r="A35" s="20">
        <v>45600</v>
      </c>
      <c r="B35" s="21">
        <v>62127</v>
      </c>
      <c r="C35" s="22" t="s">
        <v>11</v>
      </c>
      <c r="D35" s="22" t="s">
        <v>324</v>
      </c>
      <c r="E35" s="23">
        <v>558030</v>
      </c>
      <c r="F35" s="24" t="s">
        <v>12</v>
      </c>
      <c r="G35" s="23">
        <v>44642</v>
      </c>
      <c r="H35" s="23">
        <v>602672</v>
      </c>
      <c r="I35" s="22" t="s">
        <v>29</v>
      </c>
      <c r="J35" s="22" t="s">
        <v>30</v>
      </c>
      <c r="K35" s="20">
        <v>45635</v>
      </c>
      <c r="L35" s="15">
        <f>+VLOOKUP(B35,'check MEGA'!E:G,3,0)</f>
        <v>602667</v>
      </c>
      <c r="M35" s="15">
        <f t="shared" si="2"/>
        <v>-5</v>
      </c>
    </row>
    <row r="36" spans="1:13" x14ac:dyDescent="0.25">
      <c r="A36" s="20">
        <v>45600</v>
      </c>
      <c r="B36" s="21">
        <v>62128</v>
      </c>
      <c r="C36" s="22" t="s">
        <v>11</v>
      </c>
      <c r="D36" s="22" t="s">
        <v>325</v>
      </c>
      <c r="E36" s="23">
        <v>5973586</v>
      </c>
      <c r="F36" s="24" t="s">
        <v>12</v>
      </c>
      <c r="G36" s="23">
        <v>477887</v>
      </c>
      <c r="H36" s="23">
        <v>6451473</v>
      </c>
      <c r="I36" s="22" t="s">
        <v>29</v>
      </c>
      <c r="J36" s="22" t="s">
        <v>30</v>
      </c>
      <c r="K36" s="20">
        <v>45635</v>
      </c>
      <c r="L36" s="15">
        <f>+VLOOKUP(B36,'check MEGA'!E:G,3,0)</f>
        <v>6451475</v>
      </c>
      <c r="M36" s="15">
        <f t="shared" si="2"/>
        <v>2</v>
      </c>
    </row>
    <row r="37" spans="1:13" x14ac:dyDescent="0.25">
      <c r="A37" s="20">
        <v>45600</v>
      </c>
      <c r="B37" s="21">
        <v>62130</v>
      </c>
      <c r="C37" s="22" t="s">
        <v>11</v>
      </c>
      <c r="D37" s="22" t="s">
        <v>326</v>
      </c>
      <c r="E37" s="23">
        <v>4300845</v>
      </c>
      <c r="F37" s="24" t="s">
        <v>12</v>
      </c>
      <c r="G37" s="23">
        <v>344068</v>
      </c>
      <c r="H37" s="23">
        <v>4644913</v>
      </c>
      <c r="I37" s="22" t="s">
        <v>15</v>
      </c>
      <c r="J37" s="22" t="s">
        <v>16</v>
      </c>
      <c r="K37" s="20">
        <v>45635</v>
      </c>
      <c r="L37" s="15">
        <f>+VLOOKUP(B37,'check MEGA'!E:G,3,0)</f>
        <v>4644918</v>
      </c>
      <c r="M37" s="15">
        <f t="shared" si="2"/>
        <v>5</v>
      </c>
    </row>
    <row r="38" spans="1:13" x14ac:dyDescent="0.25">
      <c r="A38" s="20">
        <v>45600</v>
      </c>
      <c r="B38" s="21">
        <v>62131</v>
      </c>
      <c r="C38" s="22" t="s">
        <v>11</v>
      </c>
      <c r="D38" s="22" t="s">
        <v>327</v>
      </c>
      <c r="E38" s="23">
        <v>1110580</v>
      </c>
      <c r="F38" s="24" t="s">
        <v>12</v>
      </c>
      <c r="G38" s="23">
        <v>88846</v>
      </c>
      <c r="H38" s="23">
        <v>1199426</v>
      </c>
      <c r="I38" s="22" t="s">
        <v>17</v>
      </c>
      <c r="J38" s="22" t="s">
        <v>18</v>
      </c>
      <c r="K38" s="20">
        <v>45635</v>
      </c>
      <c r="L38" s="15">
        <f>+VLOOKUP(B38,'check MEGA'!E:G,3,0)</f>
        <v>1199421</v>
      </c>
      <c r="M38" s="15">
        <f t="shared" si="2"/>
        <v>-5</v>
      </c>
    </row>
    <row r="39" spans="1:13" x14ac:dyDescent="0.25">
      <c r="A39" s="20">
        <v>45602</v>
      </c>
      <c r="B39" s="21">
        <v>62404</v>
      </c>
      <c r="C39" s="22" t="s">
        <v>11</v>
      </c>
      <c r="D39" s="22" t="s">
        <v>328</v>
      </c>
      <c r="E39" s="23">
        <v>4407970</v>
      </c>
      <c r="F39" s="24" t="s">
        <v>12</v>
      </c>
      <c r="G39" s="23">
        <v>352638</v>
      </c>
      <c r="H39" s="23">
        <v>4760608</v>
      </c>
      <c r="I39" s="22" t="s">
        <v>23</v>
      </c>
      <c r="J39" s="22" t="s">
        <v>24</v>
      </c>
      <c r="K39" s="20">
        <v>45637</v>
      </c>
      <c r="L39" s="15">
        <f>+VLOOKUP(B39,'check MEGA'!E:G,3,0)</f>
        <v>4760613</v>
      </c>
      <c r="M39" s="15">
        <f t="shared" si="2"/>
        <v>5</v>
      </c>
    </row>
    <row r="40" spans="1:13" x14ac:dyDescent="0.25">
      <c r="A40" s="20">
        <v>45603</v>
      </c>
      <c r="B40" s="21">
        <v>62640</v>
      </c>
      <c r="C40" s="22" t="s">
        <v>11</v>
      </c>
      <c r="D40" s="22" t="s">
        <v>329</v>
      </c>
      <c r="E40" s="23">
        <v>10231749</v>
      </c>
      <c r="F40" s="24" t="s">
        <v>12</v>
      </c>
      <c r="G40" s="23">
        <v>818540</v>
      </c>
      <c r="H40" s="23">
        <v>11050289</v>
      </c>
      <c r="I40" s="22" t="s">
        <v>29</v>
      </c>
      <c r="J40" s="22" t="s">
        <v>30</v>
      </c>
      <c r="K40" s="20">
        <v>45638</v>
      </c>
      <c r="L40" s="15">
        <f>+VLOOKUP(B40,'check MEGA'!E:G,3,0)</f>
        <v>11050290</v>
      </c>
      <c r="M40" s="15">
        <f t="shared" si="2"/>
        <v>1</v>
      </c>
    </row>
    <row r="41" spans="1:13" x14ac:dyDescent="0.25">
      <c r="A41" s="20">
        <v>45603</v>
      </c>
      <c r="B41" s="21">
        <v>62641</v>
      </c>
      <c r="C41" s="22" t="s">
        <v>11</v>
      </c>
      <c r="D41" s="22" t="s">
        <v>330</v>
      </c>
      <c r="E41" s="23">
        <v>3491900</v>
      </c>
      <c r="F41" s="24" t="s">
        <v>12</v>
      </c>
      <c r="G41" s="23">
        <v>279352</v>
      </c>
      <c r="H41" s="23">
        <v>3771252</v>
      </c>
      <c r="I41" s="22" t="s">
        <v>17</v>
      </c>
      <c r="J41" s="22" t="s">
        <v>18</v>
      </c>
      <c r="K41" s="20">
        <v>45638</v>
      </c>
      <c r="L41" s="15">
        <f>+VLOOKUP(B41,'check MEGA'!E:G,3,0)</f>
        <v>3771252</v>
      </c>
      <c r="M41" s="15">
        <f t="shared" si="2"/>
        <v>0</v>
      </c>
    </row>
    <row r="42" spans="1:13" x14ac:dyDescent="0.25">
      <c r="A42" s="20">
        <v>45603</v>
      </c>
      <c r="B42" s="21">
        <v>62642</v>
      </c>
      <c r="C42" s="22" t="s">
        <v>11</v>
      </c>
      <c r="D42" s="22" t="s">
        <v>331</v>
      </c>
      <c r="E42" s="23">
        <v>558030</v>
      </c>
      <c r="F42" s="24" t="s">
        <v>12</v>
      </c>
      <c r="G42" s="23">
        <v>44642</v>
      </c>
      <c r="H42" s="23">
        <v>602672</v>
      </c>
      <c r="I42" s="22" t="s">
        <v>15</v>
      </c>
      <c r="J42" s="22" t="s">
        <v>16</v>
      </c>
      <c r="K42" s="20">
        <v>45638</v>
      </c>
      <c r="L42" s="15">
        <f>+VLOOKUP(B42,'check MEGA'!E:G,3,0)</f>
        <v>602667</v>
      </c>
      <c r="M42" s="15">
        <f t="shared" si="2"/>
        <v>-5</v>
      </c>
    </row>
    <row r="43" spans="1:13" x14ac:dyDescent="0.25">
      <c r="A43" s="20">
        <v>45605</v>
      </c>
      <c r="B43" s="21">
        <v>63526</v>
      </c>
      <c r="C43" s="22" t="s">
        <v>11</v>
      </c>
      <c r="D43" s="22" t="s">
        <v>332</v>
      </c>
      <c r="E43" s="23">
        <v>2472280</v>
      </c>
      <c r="F43" s="24" t="s">
        <v>12</v>
      </c>
      <c r="G43" s="23">
        <v>197782</v>
      </c>
      <c r="H43" s="23">
        <v>2670062</v>
      </c>
      <c r="I43" s="22" t="s">
        <v>23</v>
      </c>
      <c r="J43" s="22" t="s">
        <v>24</v>
      </c>
      <c r="K43" s="20">
        <v>45640</v>
      </c>
      <c r="L43" s="15">
        <f>+VLOOKUP(B43,'check MEGA'!E:G,3,0)</f>
        <v>2670057</v>
      </c>
      <c r="M43" s="15">
        <f t="shared" si="2"/>
        <v>-5</v>
      </c>
    </row>
    <row r="44" spans="1:13" x14ac:dyDescent="0.25">
      <c r="A44" s="20">
        <v>45607</v>
      </c>
      <c r="B44" s="21">
        <v>63562</v>
      </c>
      <c r="C44" s="22" t="s">
        <v>11</v>
      </c>
      <c r="D44" s="22" t="s">
        <v>333</v>
      </c>
      <c r="E44" s="23">
        <v>5552900</v>
      </c>
      <c r="F44" s="24" t="s">
        <v>12</v>
      </c>
      <c r="G44" s="23">
        <v>444232</v>
      </c>
      <c r="H44" s="23">
        <v>5997132</v>
      </c>
      <c r="I44" s="22" t="s">
        <v>35</v>
      </c>
      <c r="J44" s="22" t="s">
        <v>36</v>
      </c>
      <c r="K44" s="20">
        <v>45642</v>
      </c>
      <c r="L44" s="15">
        <f>+VLOOKUP(B44,'check MEGA'!E:G,3,0)</f>
        <v>5997132</v>
      </c>
      <c r="M44" s="15">
        <f t="shared" si="2"/>
        <v>0</v>
      </c>
    </row>
    <row r="45" spans="1:13" x14ac:dyDescent="0.25">
      <c r="A45" s="20">
        <v>45607</v>
      </c>
      <c r="B45" s="21">
        <v>63565</v>
      </c>
      <c r="C45" s="22" t="s">
        <v>11</v>
      </c>
      <c r="D45" s="22" t="s">
        <v>334</v>
      </c>
      <c r="E45" s="23">
        <v>2472280</v>
      </c>
      <c r="F45" s="24" t="s">
        <v>12</v>
      </c>
      <c r="G45" s="23">
        <v>197782</v>
      </c>
      <c r="H45" s="23">
        <v>2670062</v>
      </c>
      <c r="I45" s="22" t="s">
        <v>23</v>
      </c>
      <c r="J45" s="22" t="s">
        <v>24</v>
      </c>
      <c r="K45" s="20">
        <v>45642</v>
      </c>
      <c r="L45" s="15">
        <f>+VLOOKUP(B45,'check MEGA'!E:G,3,0)</f>
        <v>2670057</v>
      </c>
      <c r="M45" s="15">
        <f t="shared" si="2"/>
        <v>-5</v>
      </c>
    </row>
    <row r="46" spans="1:13" x14ac:dyDescent="0.25">
      <c r="A46" s="20">
        <v>45607</v>
      </c>
      <c r="B46" s="21">
        <v>63566</v>
      </c>
      <c r="C46" s="22" t="s">
        <v>11</v>
      </c>
      <c r="D46" s="22" t="s">
        <v>335</v>
      </c>
      <c r="E46" s="23">
        <v>501830</v>
      </c>
      <c r="F46" s="24" t="s">
        <v>12</v>
      </c>
      <c r="G46" s="23">
        <v>40146</v>
      </c>
      <c r="H46" s="23">
        <v>541976</v>
      </c>
      <c r="I46" s="22" t="s">
        <v>23</v>
      </c>
      <c r="J46" s="22" t="s">
        <v>24</v>
      </c>
      <c r="K46" s="20">
        <v>45642</v>
      </c>
      <c r="L46" s="15">
        <f>+VLOOKUP(B46,'check MEGA'!E:G,3,0)</f>
        <v>541971</v>
      </c>
      <c r="M46" s="15">
        <f t="shared" si="2"/>
        <v>-5</v>
      </c>
    </row>
    <row r="47" spans="1:13" x14ac:dyDescent="0.25">
      <c r="A47" s="20">
        <v>45607</v>
      </c>
      <c r="B47" s="21">
        <v>63567</v>
      </c>
      <c r="C47" s="22" t="s">
        <v>11</v>
      </c>
      <c r="D47" s="22" t="s">
        <v>336</v>
      </c>
      <c r="E47" s="23">
        <v>1059860</v>
      </c>
      <c r="F47" s="24" t="s">
        <v>12</v>
      </c>
      <c r="G47" s="23">
        <v>84789</v>
      </c>
      <c r="H47" s="23">
        <v>1144649</v>
      </c>
      <c r="I47" s="22" t="s">
        <v>13</v>
      </c>
      <c r="J47" s="22" t="s">
        <v>14</v>
      </c>
      <c r="K47" s="20">
        <v>45642</v>
      </c>
      <c r="L47" s="15">
        <f>+VLOOKUP(B47,'check MEGA'!E:G,3,0)</f>
        <v>1144652</v>
      </c>
      <c r="M47" s="15">
        <f t="shared" si="2"/>
        <v>3</v>
      </c>
    </row>
    <row r="48" spans="1:13" x14ac:dyDescent="0.25">
      <c r="A48" s="20">
        <v>45607</v>
      </c>
      <c r="B48" s="21">
        <v>63578</v>
      </c>
      <c r="C48" s="22" t="s">
        <v>11</v>
      </c>
      <c r="D48" s="22" t="s">
        <v>337</v>
      </c>
      <c r="E48" s="23">
        <v>1719535</v>
      </c>
      <c r="F48" s="24" t="s">
        <v>12</v>
      </c>
      <c r="G48" s="23">
        <v>137563</v>
      </c>
      <c r="H48" s="23">
        <v>1857098</v>
      </c>
      <c r="I48" s="22" t="s">
        <v>17</v>
      </c>
      <c r="J48" s="22" t="s">
        <v>18</v>
      </c>
      <c r="K48" s="20">
        <v>45642</v>
      </c>
      <c r="L48" s="15">
        <f>+VLOOKUP(B48,'check MEGA'!E:G,3,0)</f>
        <v>1857101</v>
      </c>
      <c r="M48" s="15">
        <f t="shared" si="2"/>
        <v>3</v>
      </c>
    </row>
    <row r="49" spans="1:13" x14ac:dyDescent="0.25">
      <c r="A49" s="20">
        <v>45607</v>
      </c>
      <c r="B49" s="21">
        <v>63579</v>
      </c>
      <c r="C49" s="22" t="s">
        <v>11</v>
      </c>
      <c r="D49" s="22" t="s">
        <v>338</v>
      </c>
      <c r="E49" s="23">
        <v>5423820</v>
      </c>
      <c r="F49" s="24" t="s">
        <v>12</v>
      </c>
      <c r="G49" s="23">
        <v>433906</v>
      </c>
      <c r="H49" s="23">
        <v>5857726</v>
      </c>
      <c r="I49" s="22" t="s">
        <v>38</v>
      </c>
      <c r="J49" s="22" t="s">
        <v>39</v>
      </c>
      <c r="K49" s="20">
        <v>45642</v>
      </c>
      <c r="L49" s="15">
        <f>+VLOOKUP(B49,'check MEGA'!E:G,3,0)</f>
        <v>5857731</v>
      </c>
      <c r="M49" s="15">
        <f t="shared" si="2"/>
        <v>5</v>
      </c>
    </row>
    <row r="50" spans="1:13" x14ac:dyDescent="0.25">
      <c r="A50" s="20">
        <v>45607</v>
      </c>
      <c r="B50" s="21">
        <v>63580</v>
      </c>
      <c r="C50" s="22" t="s">
        <v>11</v>
      </c>
      <c r="D50" s="22" t="s">
        <v>339</v>
      </c>
      <c r="E50" s="23">
        <v>1468620</v>
      </c>
      <c r="F50" s="24" t="s">
        <v>12</v>
      </c>
      <c r="G50" s="23">
        <v>117490</v>
      </c>
      <c r="H50" s="23">
        <v>1586110</v>
      </c>
      <c r="I50" s="22" t="s">
        <v>33</v>
      </c>
      <c r="J50" s="22" t="s">
        <v>34</v>
      </c>
      <c r="K50" s="20">
        <v>45642</v>
      </c>
      <c r="L50" s="15">
        <f>+VLOOKUP(B50,'check MEGA'!E:G,3,0)</f>
        <v>1586115</v>
      </c>
      <c r="M50" s="15">
        <f t="shared" si="2"/>
        <v>5</v>
      </c>
    </row>
    <row r="51" spans="1:13" x14ac:dyDescent="0.25">
      <c r="A51" s="20">
        <v>45607</v>
      </c>
      <c r="B51" s="21">
        <v>63582</v>
      </c>
      <c r="C51" s="22" t="s">
        <v>11</v>
      </c>
      <c r="D51" s="22" t="s">
        <v>340</v>
      </c>
      <c r="E51" s="23">
        <v>4812823</v>
      </c>
      <c r="F51" s="24" t="s">
        <v>12</v>
      </c>
      <c r="G51" s="23">
        <v>385026</v>
      </c>
      <c r="H51" s="23">
        <v>5197849</v>
      </c>
      <c r="I51" s="22" t="s">
        <v>29</v>
      </c>
      <c r="J51" s="22" t="s">
        <v>30</v>
      </c>
      <c r="K51" s="20">
        <v>45642</v>
      </c>
      <c r="L51" s="15">
        <f>+VLOOKUP(B51,'check MEGA'!E:G,3,0)</f>
        <v>5197851</v>
      </c>
      <c r="M51" s="15">
        <f t="shared" si="2"/>
        <v>2</v>
      </c>
    </row>
    <row r="52" spans="1:13" x14ac:dyDescent="0.25">
      <c r="A52" s="20">
        <v>45607</v>
      </c>
      <c r="B52" s="21">
        <v>63585</v>
      </c>
      <c r="C52" s="22" t="s">
        <v>11</v>
      </c>
      <c r="D52" s="22" t="s">
        <v>341</v>
      </c>
      <c r="E52" s="23">
        <v>2144100</v>
      </c>
      <c r="F52" s="24" t="s">
        <v>12</v>
      </c>
      <c r="G52" s="23">
        <v>171528</v>
      </c>
      <c r="H52" s="23">
        <v>2315628</v>
      </c>
      <c r="I52" s="22" t="s">
        <v>27</v>
      </c>
      <c r="J52" s="22" t="s">
        <v>28</v>
      </c>
      <c r="K52" s="20">
        <v>45642</v>
      </c>
      <c r="L52" s="15">
        <f>+VLOOKUP(B52,'check MEGA'!E:G,3,0)</f>
        <v>2315628</v>
      </c>
      <c r="M52" s="15">
        <f t="shared" si="2"/>
        <v>0</v>
      </c>
    </row>
    <row r="53" spans="1:13" x14ac:dyDescent="0.25">
      <c r="A53" s="20">
        <v>45607</v>
      </c>
      <c r="B53" s="21">
        <v>63586</v>
      </c>
      <c r="C53" s="22" t="s">
        <v>11</v>
      </c>
      <c r="D53" s="22" t="s">
        <v>342</v>
      </c>
      <c r="E53" s="23">
        <v>6183119</v>
      </c>
      <c r="F53" s="24" t="s">
        <v>12</v>
      </c>
      <c r="G53" s="23">
        <v>494650</v>
      </c>
      <c r="H53" s="23">
        <v>6677769</v>
      </c>
      <c r="I53" s="22" t="s">
        <v>21</v>
      </c>
      <c r="J53" s="22" t="s">
        <v>22</v>
      </c>
      <c r="K53" s="20">
        <v>45642</v>
      </c>
      <c r="L53" s="15" t="e">
        <f>+VLOOKUP(B53,'check MEGA'!E:G,3,0)</f>
        <v>#N/A</v>
      </c>
      <c r="M53" s="15" t="e">
        <f t="shared" si="2"/>
        <v>#N/A</v>
      </c>
    </row>
    <row r="54" spans="1:13" x14ac:dyDescent="0.25">
      <c r="A54" s="20">
        <v>45607</v>
      </c>
      <c r="B54" s="21">
        <v>63587</v>
      </c>
      <c r="C54" s="22" t="s">
        <v>11</v>
      </c>
      <c r="D54" s="22" t="s">
        <v>343</v>
      </c>
      <c r="E54" s="23">
        <v>1674090</v>
      </c>
      <c r="F54" s="24" t="s">
        <v>12</v>
      </c>
      <c r="G54" s="23">
        <v>133927</v>
      </c>
      <c r="H54" s="23">
        <v>1808017</v>
      </c>
      <c r="I54" s="22" t="s">
        <v>21</v>
      </c>
      <c r="J54" s="22" t="s">
        <v>22</v>
      </c>
      <c r="K54" s="20">
        <v>45642</v>
      </c>
      <c r="L54" s="15">
        <f>+VLOOKUP(B54,'check MEGA'!E:G,3,0)</f>
        <v>1808015</v>
      </c>
      <c r="M54" s="15">
        <f t="shared" si="2"/>
        <v>-2</v>
      </c>
    </row>
    <row r="55" spans="1:13" x14ac:dyDescent="0.25">
      <c r="A55" s="20">
        <v>45607</v>
      </c>
      <c r="B55" s="21">
        <v>63588</v>
      </c>
      <c r="C55" s="22" t="s">
        <v>11</v>
      </c>
      <c r="D55" s="22" t="s">
        <v>344</v>
      </c>
      <c r="E55" s="23">
        <v>1110580</v>
      </c>
      <c r="F55" s="24" t="s">
        <v>12</v>
      </c>
      <c r="G55" s="23">
        <v>88846</v>
      </c>
      <c r="H55" s="23">
        <v>1199426</v>
      </c>
      <c r="I55" s="22" t="s">
        <v>31</v>
      </c>
      <c r="J55" s="22" t="s">
        <v>32</v>
      </c>
      <c r="K55" s="20">
        <v>45642</v>
      </c>
      <c r="L55" s="15">
        <f>+VLOOKUP(B55,'check MEGA'!E:G,3,0)</f>
        <v>1199421</v>
      </c>
      <c r="M55" s="15">
        <f t="shared" si="2"/>
        <v>-5</v>
      </c>
    </row>
    <row r="56" spans="1:13" x14ac:dyDescent="0.25">
      <c r="A56" s="20">
        <v>45610</v>
      </c>
      <c r="B56" s="21">
        <v>64138</v>
      </c>
      <c r="C56" s="22" t="s">
        <v>11</v>
      </c>
      <c r="D56" s="22" t="s">
        <v>345</v>
      </c>
      <c r="E56" s="23">
        <v>501830</v>
      </c>
      <c r="F56" s="24" t="s">
        <v>12</v>
      </c>
      <c r="G56" s="23">
        <v>40146</v>
      </c>
      <c r="H56" s="23">
        <v>541976</v>
      </c>
      <c r="I56" s="22" t="s">
        <v>23</v>
      </c>
      <c r="J56" s="22" t="s">
        <v>24</v>
      </c>
      <c r="K56" s="20">
        <v>45645</v>
      </c>
      <c r="L56" s="15">
        <f>+VLOOKUP(B56,'check MEGA'!E:G,3,0)</f>
        <v>541971</v>
      </c>
      <c r="M56" s="15">
        <f t="shared" si="2"/>
        <v>-5</v>
      </c>
    </row>
    <row r="57" spans="1:13" x14ac:dyDescent="0.25">
      <c r="A57" s="20">
        <v>45610</v>
      </c>
      <c r="B57" s="21">
        <v>64139</v>
      </c>
      <c r="C57" s="22" t="s">
        <v>11</v>
      </c>
      <c r="D57" s="22" t="s">
        <v>346</v>
      </c>
      <c r="E57" s="23">
        <v>2381320</v>
      </c>
      <c r="F57" s="24" t="s">
        <v>12</v>
      </c>
      <c r="G57" s="23">
        <v>190506</v>
      </c>
      <c r="H57" s="23">
        <v>2571826</v>
      </c>
      <c r="I57" s="22" t="s">
        <v>29</v>
      </c>
      <c r="J57" s="22" t="s">
        <v>30</v>
      </c>
      <c r="K57" s="20">
        <v>45645</v>
      </c>
      <c r="L57" s="15">
        <f>+VLOOKUP(B57,'check MEGA'!E:G,3,0)</f>
        <v>2571831</v>
      </c>
      <c r="M57" s="15">
        <f t="shared" si="2"/>
        <v>5</v>
      </c>
    </row>
    <row r="58" spans="1:13" x14ac:dyDescent="0.25">
      <c r="A58" s="20">
        <v>45610</v>
      </c>
      <c r="B58" s="21">
        <v>64140</v>
      </c>
      <c r="C58" s="22" t="s">
        <v>11</v>
      </c>
      <c r="D58" s="22" t="s">
        <v>347</v>
      </c>
      <c r="E58" s="23">
        <v>1468620</v>
      </c>
      <c r="F58" s="24" t="s">
        <v>12</v>
      </c>
      <c r="G58" s="23">
        <v>117490</v>
      </c>
      <c r="H58" s="23">
        <v>1586110</v>
      </c>
      <c r="I58" s="22" t="s">
        <v>84</v>
      </c>
      <c r="J58" s="22" t="s">
        <v>85</v>
      </c>
      <c r="K58" s="20">
        <v>45645</v>
      </c>
      <c r="L58" s="15">
        <f>+VLOOKUP(B58,'check MEGA'!E:G,3,0)</f>
        <v>1586115</v>
      </c>
      <c r="M58" s="15">
        <f t="shared" si="2"/>
        <v>5</v>
      </c>
    </row>
    <row r="59" spans="1:13" x14ac:dyDescent="0.25">
      <c r="A59" s="20">
        <v>45610</v>
      </c>
      <c r="B59" s="21">
        <v>64141</v>
      </c>
      <c r="C59" s="22" t="s">
        <v>11</v>
      </c>
      <c r="D59" s="22" t="s">
        <v>348</v>
      </c>
      <c r="E59" s="23">
        <v>2381320</v>
      </c>
      <c r="F59" s="24" t="s">
        <v>12</v>
      </c>
      <c r="G59" s="23">
        <v>190506</v>
      </c>
      <c r="H59" s="23">
        <v>2571826</v>
      </c>
      <c r="I59" s="22" t="s">
        <v>33</v>
      </c>
      <c r="J59" s="22" t="s">
        <v>34</v>
      </c>
      <c r="K59" s="20">
        <v>45645</v>
      </c>
      <c r="L59" s="15">
        <f>+VLOOKUP(B59,'check MEGA'!E:G,3,0)</f>
        <v>2571831</v>
      </c>
      <c r="M59" s="15">
        <f t="shared" si="2"/>
        <v>5</v>
      </c>
    </row>
    <row r="60" spans="1:13" x14ac:dyDescent="0.25">
      <c r="A60" s="20">
        <v>45610</v>
      </c>
      <c r="B60" s="21">
        <v>64142</v>
      </c>
      <c r="C60" s="22" t="s">
        <v>11</v>
      </c>
      <c r="D60" s="22" t="s">
        <v>349</v>
      </c>
      <c r="E60" s="23">
        <v>1468620</v>
      </c>
      <c r="F60" s="24" t="s">
        <v>12</v>
      </c>
      <c r="G60" s="23">
        <v>117490</v>
      </c>
      <c r="H60" s="23">
        <v>1586110</v>
      </c>
      <c r="I60" s="22" t="s">
        <v>40</v>
      </c>
      <c r="J60" s="22" t="s">
        <v>41</v>
      </c>
      <c r="K60" s="20">
        <v>45645</v>
      </c>
      <c r="L60" s="15">
        <f>+VLOOKUP(B60,'check MEGA'!E:G,3,0)</f>
        <v>1586115</v>
      </c>
      <c r="M60" s="15">
        <f t="shared" si="2"/>
        <v>5</v>
      </c>
    </row>
    <row r="61" spans="1:13" x14ac:dyDescent="0.25">
      <c r="A61" s="20">
        <v>45610</v>
      </c>
      <c r="B61" s="21">
        <v>64143</v>
      </c>
      <c r="C61" s="22" t="s">
        <v>11</v>
      </c>
      <c r="D61" s="22" t="s">
        <v>350</v>
      </c>
      <c r="E61" s="23">
        <v>558030</v>
      </c>
      <c r="F61" s="24" t="s">
        <v>12</v>
      </c>
      <c r="G61" s="23">
        <v>44642</v>
      </c>
      <c r="H61" s="23">
        <v>602672</v>
      </c>
      <c r="I61" s="22" t="s">
        <v>21</v>
      </c>
      <c r="J61" s="22" t="s">
        <v>22</v>
      </c>
      <c r="K61" s="20">
        <v>45645</v>
      </c>
      <c r="L61" s="15">
        <f>+VLOOKUP(B61,'check MEGA'!E:G,3,0)</f>
        <v>602667</v>
      </c>
      <c r="M61" s="15">
        <f t="shared" si="2"/>
        <v>-5</v>
      </c>
    </row>
    <row r="62" spans="1:13" x14ac:dyDescent="0.25">
      <c r="A62" s="20">
        <v>45610</v>
      </c>
      <c r="B62" s="21">
        <v>64174</v>
      </c>
      <c r="C62" s="22" t="s">
        <v>11</v>
      </c>
      <c r="D62" s="22" t="s">
        <v>351</v>
      </c>
      <c r="E62" s="23">
        <v>2277565</v>
      </c>
      <c r="F62" s="24" t="s">
        <v>12</v>
      </c>
      <c r="G62" s="23">
        <v>182205</v>
      </c>
      <c r="H62" s="23">
        <v>2459770</v>
      </c>
      <c r="I62" s="22" t="s">
        <v>35</v>
      </c>
      <c r="J62" s="22" t="s">
        <v>36</v>
      </c>
      <c r="K62" s="20">
        <v>45645</v>
      </c>
      <c r="L62" s="15">
        <f>+VLOOKUP(B62,'check MEGA'!E:G,3,0)</f>
        <v>2459768</v>
      </c>
      <c r="M62" s="15">
        <f t="shared" si="2"/>
        <v>-2</v>
      </c>
    </row>
    <row r="63" spans="1:13" x14ac:dyDescent="0.25">
      <c r="A63" s="20">
        <v>45610</v>
      </c>
      <c r="B63" s="21">
        <v>64196</v>
      </c>
      <c r="C63" s="22" t="s">
        <v>11</v>
      </c>
      <c r="D63" s="22" t="s">
        <v>352</v>
      </c>
      <c r="E63" s="23">
        <v>1110580</v>
      </c>
      <c r="F63" s="24" t="s">
        <v>12</v>
      </c>
      <c r="G63" s="23">
        <v>88846</v>
      </c>
      <c r="H63" s="23">
        <v>1199426</v>
      </c>
      <c r="I63" s="22" t="s">
        <v>35</v>
      </c>
      <c r="J63" s="22" t="s">
        <v>36</v>
      </c>
      <c r="K63" s="20">
        <v>45645</v>
      </c>
      <c r="L63" s="15">
        <f>+VLOOKUP(B63,'check MEGA'!E:G,3,0)</f>
        <v>1199421</v>
      </c>
      <c r="M63" s="15">
        <f t="shared" si="2"/>
        <v>-5</v>
      </c>
    </row>
    <row r="64" spans="1:13" x14ac:dyDescent="0.25">
      <c r="A64" s="20">
        <v>45610</v>
      </c>
      <c r="B64" s="21">
        <v>64197</v>
      </c>
      <c r="C64" s="22" t="s">
        <v>11</v>
      </c>
      <c r="D64" s="22" t="s">
        <v>353</v>
      </c>
      <c r="E64" s="23">
        <v>3190265</v>
      </c>
      <c r="F64" s="24" t="s">
        <v>12</v>
      </c>
      <c r="G64" s="23">
        <v>255221</v>
      </c>
      <c r="H64" s="23">
        <v>3445486</v>
      </c>
      <c r="I64" s="22" t="s">
        <v>35</v>
      </c>
      <c r="J64" s="22" t="s">
        <v>36</v>
      </c>
      <c r="K64" s="20">
        <v>45645</v>
      </c>
      <c r="L64" s="15">
        <f>+VLOOKUP(B64,'check MEGA'!E:G,3,0)</f>
        <v>3445484</v>
      </c>
      <c r="M64" s="15">
        <f t="shared" si="2"/>
        <v>-2</v>
      </c>
    </row>
    <row r="65" spans="1:13" x14ac:dyDescent="0.25">
      <c r="A65" s="20">
        <v>45610</v>
      </c>
      <c r="B65" s="21">
        <v>64198</v>
      </c>
      <c r="C65" s="22" t="s">
        <v>11</v>
      </c>
      <c r="D65" s="22" t="s">
        <v>354</v>
      </c>
      <c r="E65" s="23">
        <v>11105800</v>
      </c>
      <c r="F65" s="24" t="s">
        <v>12</v>
      </c>
      <c r="G65" s="23">
        <v>888464</v>
      </c>
      <c r="H65" s="23">
        <v>11994264</v>
      </c>
      <c r="I65" s="22" t="s">
        <v>35</v>
      </c>
      <c r="J65" s="22" t="s">
        <v>36</v>
      </c>
      <c r="K65" s="20">
        <v>45645</v>
      </c>
      <c r="L65" s="15">
        <f>+VLOOKUP(B65,'check MEGA'!E:G,3,0)</f>
        <v>11994264</v>
      </c>
      <c r="M65" s="15">
        <f t="shared" si="2"/>
        <v>0</v>
      </c>
    </row>
    <row r="66" spans="1:13" x14ac:dyDescent="0.25">
      <c r="A66" s="20">
        <v>45610</v>
      </c>
      <c r="B66" s="21">
        <v>64199</v>
      </c>
      <c r="C66" s="22" t="s">
        <v>11</v>
      </c>
      <c r="D66" s="22" t="s">
        <v>355</v>
      </c>
      <c r="E66" s="23">
        <v>100366</v>
      </c>
      <c r="F66" s="24" t="s">
        <v>12</v>
      </c>
      <c r="G66" s="23">
        <v>8029</v>
      </c>
      <c r="H66" s="23">
        <v>108395</v>
      </c>
      <c r="I66" s="22" t="s">
        <v>35</v>
      </c>
      <c r="J66" s="22" t="s">
        <v>36</v>
      </c>
      <c r="K66" s="20">
        <v>45645</v>
      </c>
      <c r="L66" s="15">
        <f>+VLOOKUP(B66,'check MEGA'!E:G,3,0)</f>
        <v>108392</v>
      </c>
      <c r="M66" s="15">
        <f t="shared" si="2"/>
        <v>-3</v>
      </c>
    </row>
    <row r="67" spans="1:13" x14ac:dyDescent="0.25">
      <c r="A67" s="20">
        <v>45610</v>
      </c>
      <c r="B67" s="21">
        <v>64200</v>
      </c>
      <c r="C67" s="22" t="s">
        <v>11</v>
      </c>
      <c r="D67" s="22" t="s">
        <v>356</v>
      </c>
      <c r="E67" s="23">
        <v>1468620</v>
      </c>
      <c r="F67" s="24" t="s">
        <v>12</v>
      </c>
      <c r="G67" s="23">
        <v>117490</v>
      </c>
      <c r="H67" s="23">
        <v>1586110</v>
      </c>
      <c r="I67" s="22" t="s">
        <v>35</v>
      </c>
      <c r="J67" s="22" t="s">
        <v>36</v>
      </c>
      <c r="K67" s="20">
        <v>45645</v>
      </c>
      <c r="L67" s="15">
        <f>+VLOOKUP(B67,'check MEGA'!E:G,3,0)</f>
        <v>1586115</v>
      </c>
      <c r="M67" s="15">
        <f t="shared" ref="M67:M110" si="3">+L67-H67</f>
        <v>5</v>
      </c>
    </row>
    <row r="68" spans="1:13" x14ac:dyDescent="0.25">
      <c r="A68" s="20">
        <v>45614</v>
      </c>
      <c r="B68" s="21">
        <v>65211</v>
      </c>
      <c r="C68" s="22" t="s">
        <v>11</v>
      </c>
      <c r="D68" s="22" t="s">
        <v>358</v>
      </c>
      <c r="E68" s="23">
        <v>6444945</v>
      </c>
      <c r="F68" s="24" t="s">
        <v>12</v>
      </c>
      <c r="G68" s="23">
        <v>515596</v>
      </c>
      <c r="H68" s="23">
        <v>6960541</v>
      </c>
      <c r="I68" s="22" t="s">
        <v>17</v>
      </c>
      <c r="J68" s="22" t="s">
        <v>18</v>
      </c>
      <c r="K68" s="20">
        <v>45649</v>
      </c>
      <c r="L68" s="15">
        <f>+VLOOKUP(B68,'check MEGA'!E:G,3,0)</f>
        <v>6960546</v>
      </c>
      <c r="M68" s="15">
        <f t="shared" si="3"/>
        <v>5</v>
      </c>
    </row>
    <row r="69" spans="1:13" x14ac:dyDescent="0.25">
      <c r="A69" s="20">
        <v>45614</v>
      </c>
      <c r="B69" s="21">
        <v>65212</v>
      </c>
      <c r="C69" s="22" t="s">
        <v>11</v>
      </c>
      <c r="D69" s="22" t="s">
        <v>359</v>
      </c>
      <c r="E69" s="23">
        <v>4525420</v>
      </c>
      <c r="F69" s="24" t="s">
        <v>12</v>
      </c>
      <c r="G69" s="23">
        <v>362034</v>
      </c>
      <c r="H69" s="23">
        <v>4887454</v>
      </c>
      <c r="I69" s="22" t="s">
        <v>15</v>
      </c>
      <c r="J69" s="22" t="s">
        <v>16</v>
      </c>
      <c r="K69" s="20">
        <v>45649</v>
      </c>
      <c r="L69" s="15">
        <f>+VLOOKUP(B69,'check MEGA'!E:G,3,0)</f>
        <v>4887459</v>
      </c>
      <c r="M69" s="15">
        <f t="shared" si="3"/>
        <v>5</v>
      </c>
    </row>
    <row r="70" spans="1:13" x14ac:dyDescent="0.25">
      <c r="A70" s="20">
        <v>45614</v>
      </c>
      <c r="B70" s="21">
        <v>65213</v>
      </c>
      <c r="C70" s="22" t="s">
        <v>11</v>
      </c>
      <c r="D70" s="22" t="s">
        <v>360</v>
      </c>
      <c r="E70" s="23">
        <v>1468620</v>
      </c>
      <c r="F70" s="24" t="s">
        <v>12</v>
      </c>
      <c r="G70" s="23">
        <v>117490</v>
      </c>
      <c r="H70" s="23">
        <v>1586110</v>
      </c>
      <c r="I70" s="22" t="s">
        <v>33</v>
      </c>
      <c r="J70" s="22" t="s">
        <v>34</v>
      </c>
      <c r="K70" s="20">
        <v>45649</v>
      </c>
      <c r="L70" s="15">
        <f>+VLOOKUP(B70,'check MEGA'!E:G,3,0)</f>
        <v>1586115</v>
      </c>
      <c r="M70" s="15">
        <f t="shared" si="3"/>
        <v>5</v>
      </c>
    </row>
    <row r="71" spans="1:13" x14ac:dyDescent="0.25">
      <c r="A71" s="20">
        <v>45614</v>
      </c>
      <c r="B71" s="21">
        <v>65214</v>
      </c>
      <c r="C71" s="22" t="s">
        <v>11</v>
      </c>
      <c r="D71" s="22" t="s">
        <v>361</v>
      </c>
      <c r="E71" s="23">
        <v>558030</v>
      </c>
      <c r="F71" s="24" t="s">
        <v>12</v>
      </c>
      <c r="G71" s="23">
        <v>44642</v>
      </c>
      <c r="H71" s="23">
        <v>602672</v>
      </c>
      <c r="I71" s="22" t="s">
        <v>31</v>
      </c>
      <c r="J71" s="22" t="s">
        <v>32</v>
      </c>
      <c r="K71" s="20">
        <v>45649</v>
      </c>
      <c r="L71" s="15">
        <f>+VLOOKUP(B71,'check MEGA'!E:G,3,0)</f>
        <v>602667</v>
      </c>
      <c r="M71" s="15">
        <f t="shared" si="3"/>
        <v>-5</v>
      </c>
    </row>
    <row r="72" spans="1:13" x14ac:dyDescent="0.25">
      <c r="A72" s="20">
        <v>45614</v>
      </c>
      <c r="B72" s="21">
        <v>65215</v>
      </c>
      <c r="C72" s="22" t="s">
        <v>11</v>
      </c>
      <c r="D72" s="22" t="s">
        <v>362</v>
      </c>
      <c r="E72" s="23">
        <v>1573880</v>
      </c>
      <c r="F72" s="24" t="s">
        <v>12</v>
      </c>
      <c r="G72" s="23">
        <v>125910</v>
      </c>
      <c r="H72" s="23">
        <v>1699790</v>
      </c>
      <c r="I72" s="22" t="s">
        <v>13</v>
      </c>
      <c r="J72" s="22" t="s">
        <v>14</v>
      </c>
      <c r="K72" s="20">
        <v>45649</v>
      </c>
      <c r="L72" s="15">
        <f>+VLOOKUP(B72,'check MEGA'!E:G,3,0)</f>
        <v>1699785</v>
      </c>
      <c r="M72" s="15">
        <f t="shared" si="3"/>
        <v>-5</v>
      </c>
    </row>
    <row r="73" spans="1:13" x14ac:dyDescent="0.25">
      <c r="A73" s="20">
        <v>45614</v>
      </c>
      <c r="B73" s="21">
        <v>65216</v>
      </c>
      <c r="C73" s="22" t="s">
        <v>11</v>
      </c>
      <c r="D73" s="22" t="s">
        <v>363</v>
      </c>
      <c r="E73" s="23">
        <v>4854394</v>
      </c>
      <c r="F73" s="24" t="s">
        <v>12</v>
      </c>
      <c r="G73" s="23">
        <v>388352</v>
      </c>
      <c r="H73" s="23">
        <v>5242746</v>
      </c>
      <c r="I73" s="22" t="s">
        <v>23</v>
      </c>
      <c r="J73" s="22" t="s">
        <v>24</v>
      </c>
      <c r="K73" s="20">
        <v>45649</v>
      </c>
      <c r="L73" s="15">
        <f>+VLOOKUP(B73,'check MEGA'!E:G,3,0)</f>
        <v>5242752</v>
      </c>
      <c r="M73" s="15">
        <f t="shared" si="3"/>
        <v>6</v>
      </c>
    </row>
    <row r="74" spans="1:13" x14ac:dyDescent="0.25">
      <c r="A74" s="20">
        <v>45614</v>
      </c>
      <c r="B74" s="21">
        <v>65217</v>
      </c>
      <c r="C74" s="22" t="s">
        <v>11</v>
      </c>
      <c r="D74" s="22" t="s">
        <v>364</v>
      </c>
      <c r="E74" s="23">
        <v>1110580</v>
      </c>
      <c r="F74" s="24" t="s">
        <v>12</v>
      </c>
      <c r="G74" s="23">
        <v>88846</v>
      </c>
      <c r="H74" s="23">
        <v>1199426</v>
      </c>
      <c r="I74" s="22" t="s">
        <v>23</v>
      </c>
      <c r="J74" s="22" t="s">
        <v>24</v>
      </c>
      <c r="K74" s="20">
        <v>45649</v>
      </c>
      <c r="L74" s="15">
        <f>+VLOOKUP(B74,'check MEGA'!E:G,3,0)</f>
        <v>1199421</v>
      </c>
      <c r="M74" s="15">
        <f t="shared" si="3"/>
        <v>-5</v>
      </c>
    </row>
    <row r="75" spans="1:13" x14ac:dyDescent="0.25">
      <c r="A75" s="20">
        <v>45615</v>
      </c>
      <c r="B75" s="21">
        <v>65389</v>
      </c>
      <c r="C75" s="22" t="s">
        <v>11</v>
      </c>
      <c r="D75" s="22" t="s">
        <v>357</v>
      </c>
      <c r="E75" s="23">
        <v>4351770</v>
      </c>
      <c r="F75" s="24" t="s">
        <v>12</v>
      </c>
      <c r="G75" s="23">
        <v>348142</v>
      </c>
      <c r="H75" s="23">
        <v>4699912</v>
      </c>
      <c r="I75" s="22" t="s">
        <v>25</v>
      </c>
      <c r="J75" s="22" t="s">
        <v>26</v>
      </c>
      <c r="K75" s="20">
        <v>45650</v>
      </c>
      <c r="L75" s="15">
        <f>+VLOOKUP(B75,'check MEGA'!E:G,3,0)</f>
        <v>4699917</v>
      </c>
      <c r="M75" s="15">
        <f t="shared" si="3"/>
        <v>5</v>
      </c>
    </row>
    <row r="76" spans="1:13" x14ac:dyDescent="0.25">
      <c r="A76" s="20">
        <v>45617</v>
      </c>
      <c r="B76" s="21">
        <v>66561</v>
      </c>
      <c r="C76" s="22" t="s">
        <v>11</v>
      </c>
      <c r="D76" s="22" t="s">
        <v>365</v>
      </c>
      <c r="E76" s="23">
        <v>1361495</v>
      </c>
      <c r="F76" s="24" t="s">
        <v>12</v>
      </c>
      <c r="G76" s="23">
        <v>108920</v>
      </c>
      <c r="H76" s="23">
        <v>1470415</v>
      </c>
      <c r="I76" s="22" t="s">
        <v>35</v>
      </c>
      <c r="J76" s="22" t="s">
        <v>36</v>
      </c>
      <c r="K76" s="20">
        <v>45652</v>
      </c>
      <c r="L76" s="15">
        <f>+VLOOKUP(B76,'check MEGA'!E:G,3,0)</f>
        <v>1470420</v>
      </c>
      <c r="M76" s="15">
        <f t="shared" si="3"/>
        <v>5</v>
      </c>
    </row>
    <row r="77" spans="1:13" x14ac:dyDescent="0.25">
      <c r="A77" s="20">
        <v>45617</v>
      </c>
      <c r="B77" s="21">
        <v>66562</v>
      </c>
      <c r="C77" s="22" t="s">
        <v>11</v>
      </c>
      <c r="D77" s="22" t="s">
        <v>366</v>
      </c>
      <c r="E77" s="23">
        <v>1110580</v>
      </c>
      <c r="F77" s="24" t="s">
        <v>12</v>
      </c>
      <c r="G77" s="23">
        <v>88846</v>
      </c>
      <c r="H77" s="23">
        <v>1199426</v>
      </c>
      <c r="I77" s="22" t="s">
        <v>35</v>
      </c>
      <c r="J77" s="22" t="s">
        <v>36</v>
      </c>
      <c r="K77" s="20">
        <v>45652</v>
      </c>
      <c r="L77" s="15">
        <f>+VLOOKUP(B77,'check MEGA'!E:G,3,0)</f>
        <v>1199421</v>
      </c>
      <c r="M77" s="15">
        <f t="shared" si="3"/>
        <v>-5</v>
      </c>
    </row>
    <row r="78" spans="1:13" x14ac:dyDescent="0.25">
      <c r="A78" s="20">
        <v>45617</v>
      </c>
      <c r="B78" s="21">
        <v>66563</v>
      </c>
      <c r="C78" s="22" t="s">
        <v>11</v>
      </c>
      <c r="D78" s="22" t="s">
        <v>367</v>
      </c>
      <c r="E78" s="23">
        <v>1072050</v>
      </c>
      <c r="F78" s="24" t="s">
        <v>12</v>
      </c>
      <c r="G78" s="23">
        <v>85764</v>
      </c>
      <c r="H78" s="23">
        <v>1157814</v>
      </c>
      <c r="I78" s="22" t="s">
        <v>35</v>
      </c>
      <c r="J78" s="22" t="s">
        <v>36</v>
      </c>
      <c r="K78" s="20">
        <v>45652</v>
      </c>
      <c r="L78" s="15">
        <f>+VLOOKUP(B78,'check MEGA'!E:G,3,0)</f>
        <v>1157814</v>
      </c>
      <c r="M78" s="15">
        <f t="shared" si="3"/>
        <v>0</v>
      </c>
    </row>
    <row r="79" spans="1:13" x14ac:dyDescent="0.25">
      <c r="A79" s="20">
        <v>45617</v>
      </c>
      <c r="B79" s="21">
        <v>66564</v>
      </c>
      <c r="C79" s="22" t="s">
        <v>11</v>
      </c>
      <c r="D79" s="22" t="s">
        <v>368</v>
      </c>
      <c r="E79" s="23">
        <v>11987408</v>
      </c>
      <c r="F79" s="24" t="s">
        <v>12</v>
      </c>
      <c r="G79" s="23">
        <v>958993</v>
      </c>
      <c r="H79" s="23">
        <v>12946401</v>
      </c>
      <c r="I79" s="22" t="s">
        <v>35</v>
      </c>
      <c r="J79" s="22" t="s">
        <v>36</v>
      </c>
      <c r="K79" s="20">
        <v>45652</v>
      </c>
      <c r="L79" s="15">
        <f>+VLOOKUP(B79,'check MEGA'!E:G,3,0)</f>
        <v>12946406</v>
      </c>
      <c r="M79" s="15">
        <f t="shared" si="3"/>
        <v>5</v>
      </c>
    </row>
    <row r="80" spans="1:13" x14ac:dyDescent="0.25">
      <c r="A80" s="20">
        <v>45617</v>
      </c>
      <c r="B80" s="21">
        <v>66565</v>
      </c>
      <c r="C80" s="22" t="s">
        <v>11</v>
      </c>
      <c r="D80" s="22" t="s">
        <v>369</v>
      </c>
      <c r="E80" s="23">
        <v>1468620</v>
      </c>
      <c r="F80" s="24" t="s">
        <v>12</v>
      </c>
      <c r="G80" s="23">
        <v>117490</v>
      </c>
      <c r="H80" s="23">
        <v>1586110</v>
      </c>
      <c r="I80" s="22" t="s">
        <v>33</v>
      </c>
      <c r="J80" s="22" t="s">
        <v>34</v>
      </c>
      <c r="K80" s="20">
        <v>45652</v>
      </c>
      <c r="L80" s="15">
        <f>+VLOOKUP(B80,'check MEGA'!E:G,3,0)</f>
        <v>1586115</v>
      </c>
      <c r="M80" s="15">
        <f t="shared" si="3"/>
        <v>5</v>
      </c>
    </row>
    <row r="81" spans="1:13" x14ac:dyDescent="0.25">
      <c r="A81" s="20">
        <v>45617</v>
      </c>
      <c r="B81" s="21">
        <v>66566</v>
      </c>
      <c r="C81" s="22" t="s">
        <v>11</v>
      </c>
      <c r="D81" s="22" t="s">
        <v>370</v>
      </c>
      <c r="E81" s="23">
        <v>1110580</v>
      </c>
      <c r="F81" s="24" t="s">
        <v>12</v>
      </c>
      <c r="G81" s="23">
        <v>88846</v>
      </c>
      <c r="H81" s="23">
        <v>1199426</v>
      </c>
      <c r="I81" s="22" t="s">
        <v>33</v>
      </c>
      <c r="J81" s="22" t="s">
        <v>34</v>
      </c>
      <c r="K81" s="20">
        <v>45652</v>
      </c>
      <c r="L81" s="15">
        <f>+VLOOKUP(B81,'check MEGA'!E:G,3,0)</f>
        <v>1199421</v>
      </c>
      <c r="M81" s="15">
        <f t="shared" si="3"/>
        <v>-5</v>
      </c>
    </row>
    <row r="82" spans="1:13" x14ac:dyDescent="0.25">
      <c r="A82" s="20">
        <v>45617</v>
      </c>
      <c r="B82" s="21">
        <v>66567</v>
      </c>
      <c r="C82" s="22" t="s">
        <v>11</v>
      </c>
      <c r="D82" s="22" t="s">
        <v>371</v>
      </c>
      <c r="E82" s="23">
        <v>1468620</v>
      </c>
      <c r="F82" s="24" t="s">
        <v>12</v>
      </c>
      <c r="G82" s="23">
        <v>117490</v>
      </c>
      <c r="H82" s="23">
        <v>1586110</v>
      </c>
      <c r="I82" s="22" t="s">
        <v>29</v>
      </c>
      <c r="J82" s="22" t="s">
        <v>30</v>
      </c>
      <c r="K82" s="20">
        <v>45652</v>
      </c>
      <c r="L82" s="15">
        <f>+VLOOKUP(B82,'check MEGA'!E:G,3,0)</f>
        <v>1586115</v>
      </c>
      <c r="M82" s="15">
        <f t="shared" si="3"/>
        <v>5</v>
      </c>
    </row>
    <row r="83" spans="1:13" x14ac:dyDescent="0.25">
      <c r="A83" s="20">
        <v>45617</v>
      </c>
      <c r="B83" s="21">
        <v>66568</v>
      </c>
      <c r="C83" s="22" t="s">
        <v>11</v>
      </c>
      <c r="D83" s="22" t="s">
        <v>372</v>
      </c>
      <c r="E83" s="23">
        <v>1970450</v>
      </c>
      <c r="F83" s="24" t="s">
        <v>12</v>
      </c>
      <c r="G83" s="23">
        <v>157636</v>
      </c>
      <c r="H83" s="23">
        <v>2128086</v>
      </c>
      <c r="I83" s="22" t="s">
        <v>27</v>
      </c>
      <c r="J83" s="22" t="s">
        <v>28</v>
      </c>
      <c r="K83" s="20">
        <v>45652</v>
      </c>
      <c r="L83" s="15">
        <f>+VLOOKUP(B83,'check MEGA'!E:G,3,0)</f>
        <v>2128086</v>
      </c>
      <c r="M83" s="15">
        <f t="shared" si="3"/>
        <v>0</v>
      </c>
    </row>
    <row r="84" spans="1:13" x14ac:dyDescent="0.25">
      <c r="A84" s="20">
        <v>45617</v>
      </c>
      <c r="B84" s="21">
        <v>66569</v>
      </c>
      <c r="C84" s="22" t="s">
        <v>11</v>
      </c>
      <c r="D84" s="22" t="s">
        <v>373</v>
      </c>
      <c r="E84" s="23">
        <v>2294649</v>
      </c>
      <c r="F84" s="24" t="s">
        <v>12</v>
      </c>
      <c r="G84" s="23">
        <v>183572</v>
      </c>
      <c r="H84" s="23">
        <v>2478221</v>
      </c>
      <c r="I84" s="22" t="s">
        <v>19</v>
      </c>
      <c r="J84" s="22" t="s">
        <v>20</v>
      </c>
      <c r="K84" s="20">
        <v>45652</v>
      </c>
      <c r="L84" s="15">
        <f>+VLOOKUP(B84,'check MEGA'!E:G,3,0)</f>
        <v>2478222</v>
      </c>
      <c r="M84" s="15">
        <f t="shared" si="3"/>
        <v>1</v>
      </c>
    </row>
    <row r="85" spans="1:13" x14ac:dyDescent="0.25">
      <c r="A85" s="20">
        <v>45617</v>
      </c>
      <c r="B85" s="21">
        <v>66570</v>
      </c>
      <c r="C85" s="22" t="s">
        <v>11</v>
      </c>
      <c r="D85" s="22" t="s">
        <v>374</v>
      </c>
      <c r="E85" s="23">
        <v>2729749</v>
      </c>
      <c r="F85" s="24" t="s">
        <v>12</v>
      </c>
      <c r="G85" s="23">
        <v>218380</v>
      </c>
      <c r="H85" s="23">
        <v>2948129</v>
      </c>
      <c r="I85" s="22" t="s">
        <v>21</v>
      </c>
      <c r="J85" s="22" t="s">
        <v>22</v>
      </c>
      <c r="K85" s="20">
        <v>45652</v>
      </c>
      <c r="L85" s="15">
        <f>+VLOOKUP(B85,'check MEGA'!E:G,3,0)</f>
        <v>2948130</v>
      </c>
      <c r="M85" s="15">
        <f t="shared" si="3"/>
        <v>1</v>
      </c>
    </row>
    <row r="86" spans="1:13" x14ac:dyDescent="0.25">
      <c r="A86" s="20">
        <v>45617</v>
      </c>
      <c r="B86" s="21">
        <v>66571</v>
      </c>
      <c r="C86" s="22" t="s">
        <v>11</v>
      </c>
      <c r="D86" s="22" t="s">
        <v>375</v>
      </c>
      <c r="E86" s="23">
        <v>1970450</v>
      </c>
      <c r="F86" s="24" t="s">
        <v>12</v>
      </c>
      <c r="G86" s="23">
        <v>157636</v>
      </c>
      <c r="H86" s="23">
        <v>2128086</v>
      </c>
      <c r="I86" s="22" t="s">
        <v>15</v>
      </c>
      <c r="J86" s="22" t="s">
        <v>16</v>
      </c>
      <c r="K86" s="20">
        <v>45652</v>
      </c>
      <c r="L86" s="15">
        <f>+VLOOKUP(B86,'check MEGA'!E:G,3,0)</f>
        <v>2128086</v>
      </c>
      <c r="M86" s="15">
        <f t="shared" si="3"/>
        <v>0</v>
      </c>
    </row>
    <row r="87" spans="1:13" x14ac:dyDescent="0.25">
      <c r="A87" s="20">
        <v>45618</v>
      </c>
      <c r="B87" s="21">
        <v>66601</v>
      </c>
      <c r="C87" s="22" t="s">
        <v>11</v>
      </c>
      <c r="D87" s="22" t="s">
        <v>376</v>
      </c>
      <c r="E87" s="23">
        <v>2144100</v>
      </c>
      <c r="F87" s="24" t="s">
        <v>12</v>
      </c>
      <c r="G87" s="23">
        <v>171528</v>
      </c>
      <c r="H87" s="23">
        <v>2315628</v>
      </c>
      <c r="I87" s="22" t="s">
        <v>25</v>
      </c>
      <c r="J87" s="22" t="s">
        <v>26</v>
      </c>
      <c r="K87" s="20">
        <v>45653</v>
      </c>
      <c r="L87" s="15">
        <f>+VLOOKUP(B87,'check MEGA'!E:G,3,0)</f>
        <v>2315628</v>
      </c>
      <c r="M87" s="15">
        <f t="shared" si="3"/>
        <v>0</v>
      </c>
    </row>
    <row r="88" spans="1:13" x14ac:dyDescent="0.25">
      <c r="A88" s="20">
        <v>45619</v>
      </c>
      <c r="B88" s="21">
        <v>66885</v>
      </c>
      <c r="C88" s="22" t="s">
        <v>11</v>
      </c>
      <c r="D88" s="22" t="s">
        <v>377</v>
      </c>
      <c r="E88" s="23">
        <v>1110580</v>
      </c>
      <c r="F88" s="24" t="s">
        <v>12</v>
      </c>
      <c r="G88" s="23">
        <v>88846</v>
      </c>
      <c r="H88" s="23">
        <v>1199426</v>
      </c>
      <c r="I88" s="22" t="s">
        <v>13</v>
      </c>
      <c r="J88" s="22" t="s">
        <v>14</v>
      </c>
      <c r="K88" s="20">
        <v>45654</v>
      </c>
      <c r="L88" s="15">
        <f>+VLOOKUP(B88,'check MEGA'!E:G,3,0)</f>
        <v>1199421</v>
      </c>
      <c r="M88" s="15">
        <f t="shared" si="3"/>
        <v>-5</v>
      </c>
    </row>
    <row r="89" spans="1:13" x14ac:dyDescent="0.25">
      <c r="A89" s="20">
        <v>45619</v>
      </c>
      <c r="B89" s="21">
        <v>66911</v>
      </c>
      <c r="C89" s="22" t="s">
        <v>11</v>
      </c>
      <c r="D89" s="22" t="s">
        <v>378</v>
      </c>
      <c r="E89" s="23">
        <v>2883150</v>
      </c>
      <c r="F89" s="24" t="s">
        <v>12</v>
      </c>
      <c r="G89" s="23">
        <v>230652</v>
      </c>
      <c r="H89" s="23">
        <v>3113802</v>
      </c>
      <c r="I89" s="22" t="s">
        <v>33</v>
      </c>
      <c r="J89" s="22" t="s">
        <v>34</v>
      </c>
      <c r="K89" s="20">
        <v>45654</v>
      </c>
      <c r="L89" s="15">
        <f>+VLOOKUP(B89,'check MEGA'!E:G,3,0)</f>
        <v>3113802</v>
      </c>
      <c r="M89" s="15">
        <f t="shared" si="3"/>
        <v>0</v>
      </c>
    </row>
    <row r="90" spans="1:13" x14ac:dyDescent="0.25">
      <c r="A90" s="20">
        <v>45619</v>
      </c>
      <c r="B90" s="21">
        <v>66912</v>
      </c>
      <c r="C90" s="22" t="s">
        <v>11</v>
      </c>
      <c r="D90" s="22" t="s">
        <v>379</v>
      </c>
      <c r="E90" s="23">
        <v>2632235</v>
      </c>
      <c r="F90" s="24" t="s">
        <v>12</v>
      </c>
      <c r="G90" s="23">
        <v>210579</v>
      </c>
      <c r="H90" s="23">
        <v>2842814</v>
      </c>
      <c r="I90" s="22" t="s">
        <v>21</v>
      </c>
      <c r="J90" s="22" t="s">
        <v>22</v>
      </c>
      <c r="K90" s="20">
        <v>45654</v>
      </c>
      <c r="L90" s="15">
        <f>+VLOOKUP(B90,'check MEGA'!E:G,3,0)</f>
        <v>2842817</v>
      </c>
      <c r="M90" s="15">
        <f t="shared" si="3"/>
        <v>3</v>
      </c>
    </row>
    <row r="91" spans="1:13" x14ac:dyDescent="0.25">
      <c r="A91" s="20">
        <v>45619</v>
      </c>
      <c r="B91" s="21">
        <v>66913</v>
      </c>
      <c r="C91" s="22" t="s">
        <v>11</v>
      </c>
      <c r="D91" s="22" t="s">
        <v>380</v>
      </c>
      <c r="E91" s="23">
        <v>8150785</v>
      </c>
      <c r="F91" s="24" t="s">
        <v>12</v>
      </c>
      <c r="G91" s="23">
        <v>652063</v>
      </c>
      <c r="H91" s="23">
        <v>8802848</v>
      </c>
      <c r="I91" s="22" t="s">
        <v>17</v>
      </c>
      <c r="J91" s="22" t="s">
        <v>18</v>
      </c>
      <c r="K91" s="20">
        <v>45654</v>
      </c>
      <c r="L91" s="15">
        <f>+VLOOKUP(B91,'check MEGA'!E:G,3,0)</f>
        <v>8802851</v>
      </c>
      <c r="M91" s="15">
        <f t="shared" si="3"/>
        <v>3</v>
      </c>
    </row>
    <row r="92" spans="1:13" x14ac:dyDescent="0.25">
      <c r="A92" s="20">
        <v>45621</v>
      </c>
      <c r="B92" s="21">
        <v>66954</v>
      </c>
      <c r="C92" s="22" t="s">
        <v>11</v>
      </c>
      <c r="D92" s="22" t="s">
        <v>381</v>
      </c>
      <c r="E92" s="23">
        <v>5056960</v>
      </c>
      <c r="F92" s="24" t="s">
        <v>12</v>
      </c>
      <c r="G92" s="23">
        <v>404557</v>
      </c>
      <c r="H92" s="23">
        <v>5461517</v>
      </c>
      <c r="I92" s="22" t="s">
        <v>23</v>
      </c>
      <c r="J92" s="22" t="s">
        <v>24</v>
      </c>
      <c r="K92" s="20">
        <v>45656</v>
      </c>
      <c r="L92" s="15">
        <f>+VLOOKUP(B92,'check MEGA'!E:G,3,0)</f>
        <v>5461520</v>
      </c>
      <c r="M92" s="15">
        <f t="shared" si="3"/>
        <v>3</v>
      </c>
    </row>
    <row r="93" spans="1:13" x14ac:dyDescent="0.25">
      <c r="A93" s="20">
        <v>45623</v>
      </c>
      <c r="B93" s="21">
        <v>1810</v>
      </c>
      <c r="C93" s="22" t="s">
        <v>37</v>
      </c>
      <c r="D93" s="22" t="s">
        <v>42</v>
      </c>
      <c r="E93" s="23">
        <v>-342278</v>
      </c>
      <c r="F93" s="24" t="s">
        <v>12</v>
      </c>
      <c r="G93" s="23">
        <v>-27382</v>
      </c>
      <c r="H93" s="23">
        <v>-369660</v>
      </c>
      <c r="I93" s="22" t="s">
        <v>17</v>
      </c>
      <c r="J93" s="22" t="s">
        <v>18</v>
      </c>
      <c r="K93" s="20">
        <v>45658</v>
      </c>
      <c r="L93" s="15" t="e">
        <f>+VLOOKUP(B93,'check MEGA'!E:G,3,0)</f>
        <v>#N/A</v>
      </c>
      <c r="M93" s="15" t="e">
        <f t="shared" si="3"/>
        <v>#N/A</v>
      </c>
    </row>
    <row r="94" spans="1:13" x14ac:dyDescent="0.25">
      <c r="A94" s="20">
        <v>45623</v>
      </c>
      <c r="B94" s="21">
        <v>67204</v>
      </c>
      <c r="C94" s="22" t="s">
        <v>11</v>
      </c>
      <c r="D94" s="22" t="s">
        <v>382</v>
      </c>
      <c r="E94" s="23">
        <v>1612410</v>
      </c>
      <c r="F94" s="24" t="s">
        <v>12</v>
      </c>
      <c r="G94" s="23">
        <v>128993</v>
      </c>
      <c r="H94" s="23">
        <v>1741403</v>
      </c>
      <c r="I94" s="22" t="s">
        <v>35</v>
      </c>
      <c r="J94" s="22" t="s">
        <v>36</v>
      </c>
      <c r="K94" s="20">
        <v>45658</v>
      </c>
      <c r="L94" s="15">
        <f>+VLOOKUP(B94,'check MEGA'!E:G,3,0)</f>
        <v>1741406</v>
      </c>
      <c r="M94" s="15">
        <f t="shared" si="3"/>
        <v>3</v>
      </c>
    </row>
    <row r="95" spans="1:13" x14ac:dyDescent="0.25">
      <c r="A95" s="20">
        <v>45623</v>
      </c>
      <c r="B95" s="21">
        <v>67205</v>
      </c>
      <c r="C95" s="22" t="s">
        <v>11</v>
      </c>
      <c r="D95" s="22" t="s">
        <v>383</v>
      </c>
      <c r="E95" s="23">
        <v>1468620</v>
      </c>
      <c r="F95" s="24" t="s">
        <v>12</v>
      </c>
      <c r="G95" s="23">
        <v>117490</v>
      </c>
      <c r="H95" s="23">
        <v>1586110</v>
      </c>
      <c r="I95" s="22" t="s">
        <v>35</v>
      </c>
      <c r="J95" s="22" t="s">
        <v>36</v>
      </c>
      <c r="K95" s="20">
        <v>45658</v>
      </c>
      <c r="L95" s="15">
        <f>+VLOOKUP(B95,'check MEGA'!E:G,3,0)</f>
        <v>1586115</v>
      </c>
      <c r="M95" s="15">
        <f t="shared" si="3"/>
        <v>5</v>
      </c>
    </row>
    <row r="96" spans="1:13" x14ac:dyDescent="0.25">
      <c r="A96" s="20">
        <v>45623</v>
      </c>
      <c r="B96" s="21">
        <v>67207</v>
      </c>
      <c r="C96" s="22" t="s">
        <v>11</v>
      </c>
      <c r="D96" s="22" t="s">
        <v>384</v>
      </c>
      <c r="E96" s="23">
        <v>3373290</v>
      </c>
      <c r="F96" s="24" t="s">
        <v>12</v>
      </c>
      <c r="G96" s="23">
        <v>269863</v>
      </c>
      <c r="H96" s="23">
        <v>3643153</v>
      </c>
      <c r="I96" s="22" t="s">
        <v>35</v>
      </c>
      <c r="J96" s="22" t="s">
        <v>36</v>
      </c>
      <c r="K96" s="20">
        <v>45658</v>
      </c>
      <c r="L96" s="15">
        <f>+VLOOKUP(B96,'check MEGA'!E:G,3,0)</f>
        <v>3643151</v>
      </c>
      <c r="M96" s="15">
        <f t="shared" si="3"/>
        <v>-2</v>
      </c>
    </row>
    <row r="97" spans="1:13" x14ac:dyDescent="0.25">
      <c r="A97" s="20">
        <v>45623</v>
      </c>
      <c r="B97" s="21">
        <v>67209</v>
      </c>
      <c r="C97" s="22" t="s">
        <v>11</v>
      </c>
      <c r="D97" s="22" t="s">
        <v>385</v>
      </c>
      <c r="E97" s="23">
        <v>150549</v>
      </c>
      <c r="F97" s="24" t="s">
        <v>12</v>
      </c>
      <c r="G97" s="23">
        <v>12044</v>
      </c>
      <c r="H97" s="23">
        <v>162593</v>
      </c>
      <c r="I97" s="22" t="s">
        <v>35</v>
      </c>
      <c r="J97" s="22" t="s">
        <v>36</v>
      </c>
      <c r="K97" s="20">
        <v>45658</v>
      </c>
      <c r="L97" s="15">
        <f>+VLOOKUP(B97,'check MEGA'!E:G,3,0)</f>
        <v>162594</v>
      </c>
      <c r="M97" s="15">
        <f t="shared" si="3"/>
        <v>1</v>
      </c>
    </row>
    <row r="98" spans="1:13" x14ac:dyDescent="0.25">
      <c r="A98" s="20">
        <v>45623</v>
      </c>
      <c r="B98" s="21">
        <v>67210</v>
      </c>
      <c r="C98" s="22" t="s">
        <v>11</v>
      </c>
      <c r="D98" s="22" t="s">
        <v>386</v>
      </c>
      <c r="E98" s="23">
        <v>5552900</v>
      </c>
      <c r="F98" s="24" t="s">
        <v>12</v>
      </c>
      <c r="G98" s="23">
        <v>444232</v>
      </c>
      <c r="H98" s="23">
        <v>5997132</v>
      </c>
      <c r="I98" s="22" t="s">
        <v>35</v>
      </c>
      <c r="J98" s="22" t="s">
        <v>36</v>
      </c>
      <c r="K98" s="20">
        <v>45658</v>
      </c>
      <c r="L98" s="15">
        <f>+VLOOKUP(B98,'check MEGA'!E:G,3,0)</f>
        <v>5997132</v>
      </c>
      <c r="M98" s="15">
        <f t="shared" si="3"/>
        <v>0</v>
      </c>
    </row>
    <row r="99" spans="1:13" x14ac:dyDescent="0.25">
      <c r="A99" s="20">
        <v>45623</v>
      </c>
      <c r="B99" s="21">
        <v>67223</v>
      </c>
      <c r="C99" s="22" t="s">
        <v>11</v>
      </c>
      <c r="D99" s="22" t="s">
        <v>387</v>
      </c>
      <c r="E99" s="23">
        <v>6268980</v>
      </c>
      <c r="F99" s="24" t="s">
        <v>12</v>
      </c>
      <c r="G99" s="23">
        <v>501518</v>
      </c>
      <c r="H99" s="23">
        <v>6770498</v>
      </c>
      <c r="I99" s="22" t="s">
        <v>23</v>
      </c>
      <c r="J99" s="22" t="s">
        <v>24</v>
      </c>
      <c r="K99" s="20">
        <v>45658</v>
      </c>
      <c r="L99" s="15">
        <f>+VLOOKUP(B99,'check MEGA'!E:G,3,0)</f>
        <v>6770493</v>
      </c>
      <c r="M99" s="15">
        <f t="shared" si="3"/>
        <v>-5</v>
      </c>
    </row>
    <row r="100" spans="1:13" x14ac:dyDescent="0.25">
      <c r="A100" s="20">
        <v>45623</v>
      </c>
      <c r="B100" s="21">
        <v>67224</v>
      </c>
      <c r="C100" s="22" t="s">
        <v>11</v>
      </c>
      <c r="D100" s="22" t="s">
        <v>388</v>
      </c>
      <c r="E100" s="23">
        <v>1116060</v>
      </c>
      <c r="F100" s="24" t="s">
        <v>12</v>
      </c>
      <c r="G100" s="23">
        <v>89285</v>
      </c>
      <c r="H100" s="23">
        <v>1205345</v>
      </c>
      <c r="I100" s="22" t="s">
        <v>23</v>
      </c>
      <c r="J100" s="22" t="s">
        <v>24</v>
      </c>
      <c r="K100" s="20">
        <v>45658</v>
      </c>
      <c r="L100" s="15">
        <f>+VLOOKUP(B100,'check MEGA'!E:G,3,0)</f>
        <v>1205348</v>
      </c>
      <c r="M100" s="15">
        <f t="shared" si="3"/>
        <v>3</v>
      </c>
    </row>
    <row r="101" spans="1:13" x14ac:dyDescent="0.25">
      <c r="A101" s="20">
        <v>45625</v>
      </c>
      <c r="B101" s="21">
        <v>68125</v>
      </c>
      <c r="C101" s="22" t="s">
        <v>11</v>
      </c>
      <c r="D101" s="22" t="s">
        <v>389</v>
      </c>
      <c r="E101" s="23">
        <v>2381320</v>
      </c>
      <c r="F101" s="24" t="s">
        <v>12</v>
      </c>
      <c r="G101" s="23">
        <v>190506</v>
      </c>
      <c r="H101" s="23">
        <v>2571826</v>
      </c>
      <c r="I101" s="22" t="s">
        <v>13</v>
      </c>
      <c r="J101" s="22" t="s">
        <v>14</v>
      </c>
      <c r="K101" s="20">
        <v>45660</v>
      </c>
      <c r="L101" s="15">
        <f>+VLOOKUP(B101,'check MEGA'!E:G,3,0)</f>
        <v>2571831</v>
      </c>
      <c r="M101" s="15">
        <f t="shared" si="3"/>
        <v>5</v>
      </c>
    </row>
    <row r="102" spans="1:13" x14ac:dyDescent="0.25">
      <c r="A102" s="20">
        <v>45625</v>
      </c>
      <c r="B102" s="21">
        <v>68126</v>
      </c>
      <c r="C102" s="22" t="s">
        <v>11</v>
      </c>
      <c r="D102" s="22" t="s">
        <v>390</v>
      </c>
      <c r="E102" s="23">
        <v>2026650</v>
      </c>
      <c r="F102" s="24" t="s">
        <v>12</v>
      </c>
      <c r="G102" s="23">
        <v>162132</v>
      </c>
      <c r="H102" s="23">
        <v>2188782</v>
      </c>
      <c r="I102" s="22" t="s">
        <v>23</v>
      </c>
      <c r="J102" s="22" t="s">
        <v>24</v>
      </c>
      <c r="K102" s="20">
        <v>45660</v>
      </c>
      <c r="L102" s="15">
        <f>+VLOOKUP(B102,'check MEGA'!E:G,3,0)</f>
        <v>2188782</v>
      </c>
      <c r="M102" s="15">
        <f t="shared" si="3"/>
        <v>0</v>
      </c>
    </row>
    <row r="103" spans="1:13" x14ac:dyDescent="0.25">
      <c r="A103" s="20">
        <v>45625</v>
      </c>
      <c r="B103" s="21">
        <v>68127</v>
      </c>
      <c r="C103" s="22" t="s">
        <v>11</v>
      </c>
      <c r="D103" s="22" t="s">
        <v>391</v>
      </c>
      <c r="E103" s="23">
        <v>2426800</v>
      </c>
      <c r="F103" s="24" t="s">
        <v>12</v>
      </c>
      <c r="G103" s="23">
        <v>194144</v>
      </c>
      <c r="H103" s="23">
        <v>2620944</v>
      </c>
      <c r="I103" s="22" t="s">
        <v>23</v>
      </c>
      <c r="J103" s="22" t="s">
        <v>24</v>
      </c>
      <c r="K103" s="20">
        <v>45660</v>
      </c>
      <c r="L103" s="15">
        <f>+VLOOKUP(B103,'check MEGA'!E:G,3,0)</f>
        <v>2620944</v>
      </c>
      <c r="M103" s="15">
        <f t="shared" si="3"/>
        <v>0</v>
      </c>
    </row>
    <row r="104" spans="1:13" x14ac:dyDescent="0.25">
      <c r="A104" s="20">
        <v>45625</v>
      </c>
      <c r="B104" s="21">
        <v>68128</v>
      </c>
      <c r="C104" s="22" t="s">
        <v>11</v>
      </c>
      <c r="D104" s="22" t="s">
        <v>392</v>
      </c>
      <c r="E104" s="23">
        <v>2381320</v>
      </c>
      <c r="F104" s="24" t="s">
        <v>12</v>
      </c>
      <c r="G104" s="23">
        <v>190506</v>
      </c>
      <c r="H104" s="23">
        <v>2571826</v>
      </c>
      <c r="I104" s="22" t="s">
        <v>15</v>
      </c>
      <c r="J104" s="22" t="s">
        <v>16</v>
      </c>
      <c r="K104" s="20">
        <v>45660</v>
      </c>
      <c r="L104" s="15">
        <f>+VLOOKUP(B104,'check MEGA'!E:G,3,0)</f>
        <v>2571831</v>
      </c>
      <c r="M104" s="15">
        <f t="shared" si="3"/>
        <v>5</v>
      </c>
    </row>
    <row r="105" spans="1:13" x14ac:dyDescent="0.25">
      <c r="A105" s="20">
        <v>45625</v>
      </c>
      <c r="B105" s="21">
        <v>68129</v>
      </c>
      <c r="C105" s="22" t="s">
        <v>11</v>
      </c>
      <c r="D105" s="22" t="s">
        <v>393</v>
      </c>
      <c r="E105" s="23">
        <v>1819901</v>
      </c>
      <c r="F105" s="24" t="s">
        <v>12</v>
      </c>
      <c r="G105" s="23">
        <v>145592</v>
      </c>
      <c r="H105" s="23">
        <v>1965493</v>
      </c>
      <c r="I105" s="22" t="s">
        <v>29</v>
      </c>
      <c r="J105" s="22" t="s">
        <v>30</v>
      </c>
      <c r="K105" s="20">
        <v>45660</v>
      </c>
      <c r="L105" s="15">
        <f>+VLOOKUP(B105,'check MEGA'!E:G,3,0)</f>
        <v>1965492</v>
      </c>
      <c r="M105" s="15">
        <f t="shared" si="3"/>
        <v>-1</v>
      </c>
    </row>
    <row r="106" spans="1:13" x14ac:dyDescent="0.25">
      <c r="A106" s="20">
        <v>45626</v>
      </c>
      <c r="B106" s="21">
        <v>1844</v>
      </c>
      <c r="C106" s="22" t="s">
        <v>37</v>
      </c>
      <c r="D106" s="22" t="s">
        <v>42</v>
      </c>
      <c r="E106" s="23">
        <v>-643230</v>
      </c>
      <c r="F106" s="24" t="s">
        <v>12</v>
      </c>
      <c r="G106" s="23">
        <v>-51458</v>
      </c>
      <c r="H106" s="23">
        <v>-694688</v>
      </c>
      <c r="I106" s="22" t="s">
        <v>27</v>
      </c>
      <c r="J106" s="22" t="s">
        <v>28</v>
      </c>
      <c r="K106" s="20">
        <v>45661</v>
      </c>
      <c r="L106" s="15">
        <f>+VLOOKUP(B106,'check MEGA'!E:G,3,0)</f>
        <v>-694683</v>
      </c>
      <c r="M106" s="15">
        <f t="shared" si="3"/>
        <v>5</v>
      </c>
    </row>
    <row r="107" spans="1:13" x14ac:dyDescent="0.25">
      <c r="A107" s="20">
        <v>45626</v>
      </c>
      <c r="B107" s="21">
        <v>1845</v>
      </c>
      <c r="C107" s="22" t="s">
        <v>37</v>
      </c>
      <c r="D107" s="22" t="s">
        <v>42</v>
      </c>
      <c r="E107" s="23">
        <v>-83705</v>
      </c>
      <c r="F107" s="24" t="s">
        <v>12</v>
      </c>
      <c r="G107" s="23">
        <v>-6696</v>
      </c>
      <c r="H107" s="23">
        <v>-90401</v>
      </c>
      <c r="I107" s="22" t="s">
        <v>27</v>
      </c>
      <c r="J107" s="22" t="s">
        <v>28</v>
      </c>
      <c r="K107" s="20">
        <v>45661</v>
      </c>
      <c r="L107" s="15">
        <f>+VLOOKUP(B107,'check MEGA'!E:G,3,0)</f>
        <v>-90406</v>
      </c>
      <c r="M107" s="15">
        <f t="shared" si="3"/>
        <v>-5</v>
      </c>
    </row>
    <row r="108" spans="1:13" x14ac:dyDescent="0.25">
      <c r="A108" s="20">
        <v>45626</v>
      </c>
      <c r="B108" s="21">
        <v>1846</v>
      </c>
      <c r="C108" s="22" t="s">
        <v>37</v>
      </c>
      <c r="D108" s="22" t="s">
        <v>42</v>
      </c>
      <c r="E108" s="23">
        <v>-950624</v>
      </c>
      <c r="F108" s="24" t="s">
        <v>12</v>
      </c>
      <c r="G108" s="23">
        <v>-76049</v>
      </c>
      <c r="H108" s="23">
        <v>-1026673</v>
      </c>
      <c r="I108" s="22" t="s">
        <v>23</v>
      </c>
      <c r="J108" s="22" t="s">
        <v>24</v>
      </c>
      <c r="K108" s="20">
        <v>45661</v>
      </c>
      <c r="L108" s="15" t="e">
        <f>+VLOOKUP(B108,'check MEGA'!E:G,3,0)</f>
        <v>#N/A</v>
      </c>
      <c r="M108" s="15" t="e">
        <f t="shared" si="3"/>
        <v>#N/A</v>
      </c>
    </row>
    <row r="109" spans="1:13" x14ac:dyDescent="0.25">
      <c r="A109" s="20">
        <v>45626</v>
      </c>
      <c r="B109" s="21">
        <v>1847</v>
      </c>
      <c r="C109" s="22" t="s">
        <v>37</v>
      </c>
      <c r="D109" s="22" t="s">
        <v>42</v>
      </c>
      <c r="E109" s="23">
        <v>-1066152</v>
      </c>
      <c r="F109" s="24" t="s">
        <v>12</v>
      </c>
      <c r="G109" s="23">
        <v>-85292</v>
      </c>
      <c r="H109" s="23">
        <v>-1151444</v>
      </c>
      <c r="I109" s="22" t="s">
        <v>23</v>
      </c>
      <c r="J109" s="22" t="s">
        <v>24</v>
      </c>
      <c r="K109" s="20">
        <v>45661</v>
      </c>
      <c r="L109" s="15" t="e">
        <f>+VLOOKUP(B109,'check MEGA'!E:G,3,0)</f>
        <v>#N/A</v>
      </c>
      <c r="M109" s="15" t="e">
        <f t="shared" si="3"/>
        <v>#N/A</v>
      </c>
    </row>
    <row r="110" spans="1:13" x14ac:dyDescent="0.25">
      <c r="A110" s="20">
        <v>45626</v>
      </c>
      <c r="B110" s="21">
        <v>1848</v>
      </c>
      <c r="C110" s="22" t="s">
        <v>37</v>
      </c>
      <c r="D110" s="22" t="s">
        <v>42</v>
      </c>
      <c r="E110" s="23">
        <v>-446424</v>
      </c>
      <c r="F110" s="24" t="s">
        <v>12</v>
      </c>
      <c r="G110" s="23">
        <v>-35714</v>
      </c>
      <c r="H110" s="23">
        <v>-482138</v>
      </c>
      <c r="I110" s="22" t="s">
        <v>23</v>
      </c>
      <c r="J110" s="22" t="s">
        <v>24</v>
      </c>
      <c r="K110" s="20">
        <v>45661</v>
      </c>
      <c r="L110" s="15" t="e">
        <f>+VLOOKUP(B110,'check MEGA'!E:G,3,0)</f>
        <v>#N/A</v>
      </c>
      <c r="M110" s="15" t="e">
        <f t="shared" si="3"/>
        <v>#N/A</v>
      </c>
    </row>
    <row r="111" spans="1:13" x14ac:dyDescent="0.25">
      <c r="A111" s="38"/>
      <c r="B111" s="21"/>
      <c r="C111" s="22"/>
      <c r="D111" s="22"/>
      <c r="E111" s="23"/>
      <c r="F111" s="24"/>
      <c r="G111" s="23"/>
      <c r="H111" s="23">
        <f>SUM(H2:H110)</f>
        <v>308503015</v>
      </c>
      <c r="I111" s="22"/>
      <c r="J111" s="22"/>
      <c r="K111" s="20"/>
    </row>
    <row r="112" spans="1:13" x14ac:dyDescent="0.25">
      <c r="A112" s="38"/>
      <c r="B112" s="21"/>
      <c r="C112" s="22"/>
      <c r="D112" s="22"/>
      <c r="E112" s="23"/>
      <c r="F112" s="24"/>
      <c r="G112" s="23"/>
      <c r="H112" s="23"/>
      <c r="I112" s="22"/>
      <c r="J112" s="22"/>
      <c r="K112" s="20"/>
    </row>
    <row r="113" spans="1:11" x14ac:dyDescent="0.25">
      <c r="A113" s="38"/>
      <c r="B113" s="21"/>
      <c r="C113" s="22"/>
      <c r="D113" s="22"/>
      <c r="E113" s="23"/>
      <c r="F113" s="24"/>
      <c r="G113" s="23"/>
      <c r="H113" s="23"/>
      <c r="I113" s="22"/>
      <c r="J113" s="22"/>
      <c r="K113" s="20"/>
    </row>
    <row r="114" spans="1:11" x14ac:dyDescent="0.25">
      <c r="A114" s="38"/>
      <c r="B114" s="21"/>
      <c r="C114" s="22"/>
      <c r="D114" s="22"/>
      <c r="E114" s="23"/>
      <c r="F114" s="24"/>
      <c r="G114" s="23"/>
      <c r="H114" s="23"/>
      <c r="I114" s="22"/>
      <c r="J114" s="22"/>
      <c r="K114" s="20"/>
    </row>
    <row r="115" spans="1:11" x14ac:dyDescent="0.25">
      <c r="A115" s="38"/>
      <c r="B115" s="21"/>
      <c r="C115" s="22"/>
      <c r="D115" s="22"/>
      <c r="E115" s="23"/>
      <c r="F115" s="24"/>
      <c r="G115" s="23"/>
      <c r="H115" s="23"/>
      <c r="I115" s="22"/>
      <c r="J115" s="22"/>
      <c r="K115" s="20"/>
    </row>
    <row r="116" spans="1:11" x14ac:dyDescent="0.25">
      <c r="A116" s="38"/>
      <c r="B116" s="21"/>
      <c r="C116" s="22"/>
      <c r="D116" s="22"/>
      <c r="E116" s="23"/>
      <c r="F116" s="24"/>
      <c r="G116" s="23"/>
      <c r="H116" s="23"/>
      <c r="I116" s="22"/>
      <c r="J116" s="22"/>
      <c r="K116" s="20"/>
    </row>
    <row r="117" spans="1:11" x14ac:dyDescent="0.25">
      <c r="A117" s="38"/>
      <c r="B117" s="21"/>
      <c r="C117" s="22"/>
      <c r="D117" s="22"/>
      <c r="E117" s="23"/>
      <c r="F117" s="24"/>
      <c r="G117" s="23"/>
      <c r="H117" s="23"/>
      <c r="I117" s="22"/>
      <c r="J117" s="22"/>
      <c r="K117" s="20"/>
    </row>
    <row r="118" spans="1:11" x14ac:dyDescent="0.25">
      <c r="A118" s="38"/>
      <c r="B118" s="21"/>
      <c r="C118" s="22"/>
      <c r="D118" s="22"/>
      <c r="E118" s="23"/>
      <c r="F118" s="24"/>
      <c r="G118" s="23"/>
      <c r="H118" s="23"/>
      <c r="I118" s="22"/>
      <c r="J118" s="22"/>
      <c r="K118" s="20"/>
    </row>
    <row r="119" spans="1:11" x14ac:dyDescent="0.25">
      <c r="A119" s="38"/>
      <c r="B119" s="21"/>
      <c r="C119" s="22"/>
      <c r="D119" s="22"/>
      <c r="E119" s="23"/>
      <c r="F119" s="24"/>
      <c r="G119" s="23"/>
      <c r="H119" s="23"/>
      <c r="I119" s="22"/>
      <c r="J119" s="22"/>
      <c r="K119" s="20"/>
    </row>
    <row r="120" spans="1:11" x14ac:dyDescent="0.25">
      <c r="A120" s="38"/>
      <c r="B120" s="21"/>
      <c r="C120" s="22"/>
      <c r="D120" s="22"/>
      <c r="E120" s="23"/>
      <c r="F120" s="24"/>
      <c r="G120" s="23"/>
      <c r="H120" s="23"/>
      <c r="I120" s="22"/>
      <c r="J120" s="22"/>
      <c r="K120" s="20"/>
    </row>
    <row r="121" spans="1:11" x14ac:dyDescent="0.25">
      <c r="A121" s="38"/>
      <c r="B121" s="21"/>
      <c r="C121" s="22"/>
      <c r="D121" s="22"/>
      <c r="E121" s="23"/>
      <c r="F121" s="24"/>
      <c r="G121" s="23"/>
      <c r="H121" s="23"/>
      <c r="I121" s="22"/>
      <c r="J121" s="22"/>
      <c r="K121" s="20"/>
    </row>
    <row r="122" spans="1:11" x14ac:dyDescent="0.25">
      <c r="A122" s="38"/>
      <c r="B122" s="21"/>
      <c r="C122" s="22"/>
      <c r="D122" s="22"/>
      <c r="E122" s="23"/>
      <c r="F122" s="24"/>
      <c r="G122" s="23"/>
      <c r="H122" s="23"/>
      <c r="I122" s="22"/>
      <c r="J122" s="22"/>
      <c r="K122" s="20"/>
    </row>
    <row r="123" spans="1:11" x14ac:dyDescent="0.25">
      <c r="A123" s="38"/>
      <c r="B123" s="21"/>
      <c r="C123" s="22"/>
      <c r="D123" s="22"/>
      <c r="E123" s="23"/>
      <c r="F123" s="24"/>
      <c r="G123" s="23"/>
      <c r="H123" s="23"/>
      <c r="I123" s="22"/>
      <c r="J123" s="22"/>
      <c r="K123" s="20"/>
    </row>
    <row r="124" spans="1:11" x14ac:dyDescent="0.25">
      <c r="A124" s="38"/>
      <c r="B124" s="21"/>
      <c r="C124" s="22"/>
      <c r="D124" s="22"/>
      <c r="E124" s="23"/>
      <c r="F124" s="24"/>
      <c r="G124" s="23"/>
      <c r="H124" s="23"/>
      <c r="I124" s="22"/>
      <c r="J124" s="22"/>
      <c r="K124" s="20"/>
    </row>
    <row r="125" spans="1:11" x14ac:dyDescent="0.25">
      <c r="A125" s="38"/>
      <c r="B125" s="21"/>
      <c r="C125" s="22"/>
      <c r="D125" s="22"/>
      <c r="E125" s="23"/>
      <c r="F125" s="24"/>
      <c r="G125" s="23"/>
      <c r="H125" s="23"/>
      <c r="I125" s="22"/>
      <c r="J125" s="22"/>
      <c r="K125" s="20"/>
    </row>
    <row r="126" spans="1:11" x14ac:dyDescent="0.25">
      <c r="A126" s="38"/>
      <c r="B126" s="21"/>
      <c r="C126" s="22"/>
      <c r="D126" s="22"/>
      <c r="E126" s="23"/>
      <c r="F126" s="24"/>
      <c r="G126" s="23"/>
      <c r="H126" s="23"/>
      <c r="I126" s="22"/>
      <c r="J126" s="22"/>
      <c r="K126" s="20"/>
    </row>
    <row r="127" spans="1:11" x14ac:dyDescent="0.25">
      <c r="A127" s="38"/>
      <c r="B127" s="21"/>
      <c r="C127" s="22"/>
      <c r="D127" s="22"/>
      <c r="E127" s="23"/>
      <c r="F127" s="24"/>
      <c r="G127" s="23"/>
      <c r="H127" s="23"/>
      <c r="I127" s="22"/>
      <c r="J127" s="22"/>
      <c r="K127" s="20"/>
    </row>
    <row r="128" spans="1:11" x14ac:dyDescent="0.25">
      <c r="A128" s="38"/>
      <c r="B128" s="21"/>
      <c r="C128" s="22"/>
      <c r="D128" s="22"/>
      <c r="E128" s="23"/>
      <c r="F128" s="24"/>
      <c r="G128" s="23"/>
      <c r="H128" s="23"/>
      <c r="I128" s="22"/>
      <c r="J128" s="22"/>
      <c r="K128" s="20"/>
    </row>
    <row r="129" spans="1:11" x14ac:dyDescent="0.25">
      <c r="A129" s="38"/>
      <c r="B129" s="21"/>
      <c r="C129" s="22"/>
      <c r="D129" s="22"/>
      <c r="E129" s="23"/>
      <c r="F129" s="24"/>
      <c r="G129" s="23"/>
      <c r="H129" s="23"/>
      <c r="I129" s="22"/>
      <c r="J129" s="22"/>
      <c r="K129" s="20"/>
    </row>
    <row r="130" spans="1:11" x14ac:dyDescent="0.25">
      <c r="A130" s="38"/>
      <c r="B130" s="21"/>
      <c r="C130" s="22"/>
      <c r="D130" s="22"/>
      <c r="E130" s="23"/>
      <c r="F130" s="24"/>
      <c r="G130" s="23"/>
      <c r="H130" s="23"/>
      <c r="I130" s="22"/>
      <c r="J130" s="22"/>
      <c r="K130" s="20"/>
    </row>
    <row r="131" spans="1:11" x14ac:dyDescent="0.25">
      <c r="A131" s="38"/>
      <c r="B131" s="21"/>
      <c r="C131" s="22"/>
      <c r="D131" s="22"/>
      <c r="E131" s="23"/>
      <c r="F131" s="24"/>
      <c r="G131" s="23"/>
      <c r="H131" s="23"/>
      <c r="I131" s="22"/>
      <c r="J131" s="22"/>
      <c r="K131" s="20"/>
    </row>
    <row r="132" spans="1:11" x14ac:dyDescent="0.25">
      <c r="A132" s="38"/>
      <c r="B132" s="21"/>
      <c r="C132" s="22"/>
      <c r="D132" s="22"/>
      <c r="E132" s="23"/>
      <c r="F132" s="24"/>
      <c r="G132" s="23"/>
      <c r="H132" s="23"/>
      <c r="I132" s="22"/>
      <c r="J132" s="22"/>
      <c r="K132" s="20"/>
    </row>
    <row r="133" spans="1:11" x14ac:dyDescent="0.25">
      <c r="A133" s="38"/>
      <c r="B133" s="21"/>
      <c r="C133" s="22"/>
      <c r="D133" s="22"/>
      <c r="E133" s="23"/>
      <c r="F133" s="24"/>
      <c r="G133" s="23"/>
      <c r="H133" s="23"/>
      <c r="I133" s="22"/>
      <c r="J133" s="22"/>
      <c r="K133" s="20"/>
    </row>
    <row r="134" spans="1:11" x14ac:dyDescent="0.25">
      <c r="A134" s="38"/>
      <c r="B134" s="21"/>
      <c r="C134" s="22"/>
      <c r="D134" s="22"/>
      <c r="E134" s="23"/>
      <c r="F134" s="24"/>
      <c r="G134" s="23"/>
      <c r="H134" s="23"/>
      <c r="I134" s="22"/>
      <c r="J134" s="22"/>
      <c r="K134" s="20"/>
    </row>
    <row r="135" spans="1:11" x14ac:dyDescent="0.25">
      <c r="A135" s="38"/>
      <c r="B135" s="21"/>
      <c r="C135" s="22"/>
      <c r="D135" s="22"/>
      <c r="E135" s="23"/>
      <c r="F135" s="24"/>
      <c r="G135" s="23"/>
      <c r="H135" s="23"/>
      <c r="I135" s="22"/>
      <c r="J135" s="22"/>
      <c r="K135" s="20"/>
    </row>
    <row r="136" spans="1:11" x14ac:dyDescent="0.25">
      <c r="A136" s="38"/>
      <c r="B136" s="21"/>
      <c r="C136" s="22"/>
      <c r="D136" s="22"/>
      <c r="E136" s="23"/>
      <c r="F136" s="24"/>
      <c r="G136" s="23"/>
      <c r="H136" s="23"/>
      <c r="I136" s="22"/>
      <c r="J136" s="22"/>
      <c r="K136" s="20"/>
    </row>
    <row r="137" spans="1:11" x14ac:dyDescent="0.25">
      <c r="A137" s="38"/>
      <c r="B137" s="21"/>
      <c r="C137" s="22"/>
      <c r="D137" s="22"/>
      <c r="E137" s="23"/>
      <c r="F137" s="24"/>
      <c r="G137" s="23"/>
      <c r="H137" s="23"/>
      <c r="I137" s="22"/>
      <c r="J137" s="22"/>
      <c r="K137" s="20"/>
    </row>
    <row r="138" spans="1:11" x14ac:dyDescent="0.25">
      <c r="A138" s="38"/>
      <c r="B138" s="21"/>
      <c r="C138" s="22"/>
      <c r="D138" s="22"/>
      <c r="E138" s="23"/>
      <c r="F138" s="24"/>
      <c r="G138" s="23"/>
      <c r="H138" s="23"/>
      <c r="I138" s="22"/>
      <c r="J138" s="22"/>
      <c r="K138" s="20"/>
    </row>
    <row r="139" spans="1:11" x14ac:dyDescent="0.25">
      <c r="A139" s="38"/>
      <c r="B139" s="21"/>
      <c r="C139" s="22"/>
      <c r="D139" s="22"/>
      <c r="E139" s="23"/>
      <c r="F139" s="24"/>
      <c r="G139" s="23"/>
      <c r="H139" s="23"/>
      <c r="I139" s="22"/>
      <c r="J139" s="22"/>
      <c r="K139" s="20"/>
    </row>
    <row r="140" spans="1:11" x14ac:dyDescent="0.25">
      <c r="A140" s="38"/>
      <c r="B140" s="21"/>
      <c r="C140" s="22"/>
      <c r="D140" s="22"/>
      <c r="E140" s="23"/>
      <c r="F140" s="24"/>
      <c r="G140" s="23"/>
      <c r="H140" s="23"/>
      <c r="I140" s="22"/>
      <c r="J140" s="22"/>
      <c r="K140" s="20"/>
    </row>
    <row r="141" spans="1:11" x14ac:dyDescent="0.25">
      <c r="A141" s="38"/>
      <c r="B141" s="21"/>
      <c r="C141" s="22"/>
      <c r="D141" s="22"/>
      <c r="E141" s="23"/>
      <c r="F141" s="24"/>
      <c r="G141" s="23"/>
      <c r="H141" s="23"/>
      <c r="I141" s="22"/>
      <c r="J141" s="22"/>
      <c r="K141" s="20"/>
    </row>
    <row r="142" spans="1:11" x14ac:dyDescent="0.25">
      <c r="A142" s="38"/>
      <c r="B142" s="21"/>
      <c r="C142" s="22"/>
      <c r="D142" s="22"/>
      <c r="E142" s="23"/>
      <c r="F142" s="24"/>
      <c r="G142" s="23"/>
      <c r="H142" s="23"/>
      <c r="I142" s="22"/>
      <c r="J142" s="22"/>
      <c r="K142" s="20"/>
    </row>
    <row r="143" spans="1:11" x14ac:dyDescent="0.25">
      <c r="A143" s="38"/>
      <c r="B143" s="21"/>
      <c r="C143" s="22"/>
      <c r="D143" s="22"/>
      <c r="E143" s="23"/>
      <c r="F143" s="24"/>
      <c r="G143" s="23"/>
      <c r="H143" s="23"/>
      <c r="I143" s="22"/>
      <c r="J143" s="22"/>
      <c r="K143" s="20"/>
    </row>
    <row r="144" spans="1:11" x14ac:dyDescent="0.25">
      <c r="A144" s="38"/>
      <c r="B144" s="21"/>
      <c r="C144" s="22"/>
      <c r="D144" s="22"/>
      <c r="E144" s="23"/>
      <c r="F144" s="24"/>
      <c r="G144" s="23"/>
      <c r="H144" s="23"/>
      <c r="I144" s="22"/>
      <c r="J144" s="22"/>
      <c r="K144" s="20"/>
    </row>
    <row r="145" spans="1:11" x14ac:dyDescent="0.25">
      <c r="A145" s="38"/>
      <c r="B145" s="21"/>
      <c r="C145" s="22"/>
      <c r="D145" s="22"/>
      <c r="E145" s="23"/>
      <c r="F145" s="24"/>
      <c r="G145" s="23"/>
      <c r="H145" s="23"/>
      <c r="I145" s="22"/>
      <c r="J145" s="22"/>
      <c r="K145" s="20"/>
    </row>
    <row r="146" spans="1:11" x14ac:dyDescent="0.25">
      <c r="A146" s="38"/>
      <c r="B146" s="21"/>
      <c r="C146" s="22"/>
      <c r="D146" s="22"/>
      <c r="E146" s="23"/>
      <c r="F146" s="24"/>
      <c r="G146" s="23"/>
      <c r="H146" s="23"/>
      <c r="I146" s="22"/>
      <c r="J146" s="22"/>
      <c r="K146" s="20"/>
    </row>
    <row r="147" spans="1:11" x14ac:dyDescent="0.25">
      <c r="A147" s="38"/>
      <c r="B147" s="21"/>
      <c r="C147" s="22"/>
      <c r="D147" s="22"/>
      <c r="E147" s="23"/>
      <c r="F147" s="24"/>
      <c r="G147" s="23"/>
      <c r="H147" s="23"/>
      <c r="I147" s="22"/>
      <c r="J147" s="22"/>
      <c r="K147" s="20"/>
    </row>
    <row r="148" spans="1:11" x14ac:dyDescent="0.25">
      <c r="A148" s="38"/>
      <c r="B148" s="21"/>
      <c r="C148" s="22"/>
      <c r="D148" s="22"/>
      <c r="E148" s="23"/>
      <c r="F148" s="24"/>
      <c r="G148" s="23"/>
      <c r="H148" s="23"/>
      <c r="I148" s="22"/>
      <c r="J148" s="22"/>
      <c r="K148" s="20"/>
    </row>
    <row r="149" spans="1:11" x14ac:dyDescent="0.25">
      <c r="A149" s="38"/>
      <c r="B149" s="21"/>
      <c r="C149" s="22"/>
      <c r="D149" s="22"/>
      <c r="E149" s="23"/>
      <c r="F149" s="24"/>
      <c r="G149" s="23"/>
      <c r="H149" s="23"/>
      <c r="I149" s="22"/>
      <c r="J149" s="22"/>
      <c r="K149" s="20"/>
    </row>
    <row r="150" spans="1:11" x14ac:dyDescent="0.25">
      <c r="A150" s="38"/>
      <c r="B150" s="21"/>
      <c r="C150" s="22"/>
      <c r="D150" s="22"/>
      <c r="E150" s="23"/>
      <c r="F150" s="24"/>
      <c r="G150" s="23"/>
      <c r="H150" s="23"/>
      <c r="I150" s="22"/>
      <c r="J150" s="22"/>
      <c r="K150" s="20"/>
    </row>
    <row r="151" spans="1:11" x14ac:dyDescent="0.25">
      <c r="H151" s="23">
        <f>SUM(H3:H150)</f>
        <v>617595135</v>
      </c>
    </row>
  </sheetData>
  <conditionalFormatting sqref="B111:B150">
    <cfRule type="duplicateValues" dxfId="16" priority="17"/>
  </conditionalFormatting>
  <conditionalFormatting sqref="B29:B30 B1 B3">
    <cfRule type="duplicateValues" dxfId="15" priority="16"/>
  </conditionalFormatting>
  <conditionalFormatting sqref="B29:B30 B1 B3">
    <cfRule type="duplicateValues" dxfId="14" priority="14"/>
    <cfRule type="duplicateValues" dxfId="13" priority="15"/>
  </conditionalFormatting>
  <conditionalFormatting sqref="B29:B30">
    <cfRule type="duplicateValues" dxfId="12" priority="13"/>
  </conditionalFormatting>
  <conditionalFormatting sqref="B29:B30">
    <cfRule type="duplicateValues" dxfId="11" priority="12"/>
  </conditionalFormatting>
  <conditionalFormatting sqref="B29:B30">
    <cfRule type="duplicateValues" dxfId="10" priority="11"/>
  </conditionalFormatting>
  <conditionalFormatting sqref="B29:B30">
    <cfRule type="duplicateValues" dxfId="9" priority="10"/>
  </conditionalFormatting>
  <conditionalFormatting sqref="B4:B28">
    <cfRule type="duplicateValues" dxfId="8" priority="9"/>
  </conditionalFormatting>
  <conditionalFormatting sqref="B31:B110">
    <cfRule type="duplicateValues" dxfId="7" priority="19"/>
  </conditionalFormatting>
  <conditionalFormatting sqref="B2">
    <cfRule type="duplicateValues" dxfId="6" priority="7"/>
  </conditionalFormatting>
  <conditionalFormatting sqref="B2">
    <cfRule type="duplicateValues" dxfId="5" priority="5"/>
    <cfRule type="duplicateValues" dxfId="4" priority="6"/>
  </conditionalFormatting>
  <conditionalFormatting sqref="B2">
    <cfRule type="duplicateValues" dxfId="3" priority="4"/>
  </conditionalFormatting>
  <conditionalFormatting sqref="B2">
    <cfRule type="duplicateValues" dxfId="2" priority="3"/>
  </conditionalFormatting>
  <conditionalFormatting sqref="B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M24"/>
  <sheetViews>
    <sheetView tabSelected="1" workbookViewId="0"/>
  </sheetViews>
  <sheetFormatPr defaultRowHeight="15" x14ac:dyDescent="0.25"/>
  <cols>
    <col min="3" max="3" width="12.28515625" customWidth="1"/>
    <col min="4" max="4" width="35.7109375" style="2" bestFit="1" customWidth="1"/>
    <col min="5" max="5" width="14.28515625" bestFit="1" customWidth="1"/>
    <col min="6" max="6" width="13.28515625" bestFit="1" customWidth="1"/>
    <col min="7" max="7" width="10.140625" bestFit="1" customWidth="1"/>
    <col min="8" max="8" width="24" customWidth="1"/>
    <col min="9" max="9" width="14.28515625" bestFit="1" customWidth="1"/>
    <col min="10" max="12" width="10.140625" bestFit="1" customWidth="1"/>
  </cols>
  <sheetData>
    <row r="2" spans="4:12" x14ac:dyDescent="0.25">
      <c r="D2" s="29" t="s">
        <v>71</v>
      </c>
      <c r="E2" s="30">
        <v>308503015</v>
      </c>
      <c r="F2" s="29"/>
    </row>
    <row r="3" spans="4:12" x14ac:dyDescent="0.25">
      <c r="D3" s="29" t="s">
        <v>72</v>
      </c>
      <c r="E3" s="30">
        <v>304476451</v>
      </c>
      <c r="F3" s="29"/>
      <c r="I3" s="3"/>
    </row>
    <row r="4" spans="4:12" x14ac:dyDescent="0.25">
      <c r="D4" s="29" t="s">
        <v>73</v>
      </c>
      <c r="E4" s="30">
        <f>+E2-E3</f>
        <v>4026564</v>
      </c>
      <c r="F4" s="29"/>
      <c r="H4" s="3"/>
    </row>
    <row r="5" spans="4:12" x14ac:dyDescent="0.25">
      <c r="D5" s="29"/>
      <c r="E5" s="31" t="s">
        <v>76</v>
      </c>
      <c r="F5" s="29"/>
    </row>
    <row r="6" spans="4:12" x14ac:dyDescent="0.25">
      <c r="D6" s="29" t="s">
        <v>74</v>
      </c>
      <c r="E6" s="30"/>
      <c r="F6" s="30">
        <v>3850583</v>
      </c>
    </row>
    <row r="7" spans="4:12" x14ac:dyDescent="0.25">
      <c r="D7" s="29" t="s">
        <v>86</v>
      </c>
      <c r="E7" s="30"/>
      <c r="F7" s="30">
        <v>7877195</v>
      </c>
    </row>
    <row r="8" spans="4:12" x14ac:dyDescent="0.25">
      <c r="D8" s="29" t="s">
        <v>75</v>
      </c>
      <c r="E8" s="30"/>
      <c r="F8" s="30">
        <f>+E4+F6-F7</f>
        <v>-48</v>
      </c>
    </row>
    <row r="11" spans="4:12" ht="15.75" thickBot="1" x14ac:dyDescent="0.3"/>
    <row r="12" spans="4:12" ht="39" thickBot="1" x14ac:dyDescent="0.3">
      <c r="E12" s="4" t="s">
        <v>77</v>
      </c>
      <c r="F12" s="5" t="s">
        <v>78</v>
      </c>
      <c r="G12" s="5" t="s">
        <v>1</v>
      </c>
      <c r="H12" s="9" t="s">
        <v>79</v>
      </c>
      <c r="I12" s="5" t="s">
        <v>80</v>
      </c>
      <c r="J12" s="5" t="s">
        <v>81</v>
      </c>
      <c r="K12" s="5" t="s">
        <v>0</v>
      </c>
      <c r="L12" s="5" t="s">
        <v>82</v>
      </c>
    </row>
    <row r="13" spans="4:12" ht="15.75" thickBot="1" x14ac:dyDescent="0.3">
      <c r="E13" s="6">
        <v>25790</v>
      </c>
      <c r="F13" s="7" t="s">
        <v>37</v>
      </c>
      <c r="G13" s="26" t="s">
        <v>402</v>
      </c>
      <c r="H13" s="27" t="s">
        <v>144</v>
      </c>
      <c r="I13" s="10">
        <v>589105</v>
      </c>
      <c r="J13" s="8">
        <v>45582</v>
      </c>
      <c r="K13" s="8">
        <v>45582</v>
      </c>
      <c r="L13" s="8">
        <v>45582</v>
      </c>
    </row>
    <row r="14" spans="4:12" ht="15.75" thickBot="1" x14ac:dyDescent="0.3">
      <c r="E14" s="6">
        <v>25790</v>
      </c>
      <c r="F14" s="7" t="s">
        <v>37</v>
      </c>
      <c r="G14" s="26" t="s">
        <v>142</v>
      </c>
      <c r="H14" s="27" t="s">
        <v>144</v>
      </c>
      <c r="I14" s="10">
        <v>231563</v>
      </c>
      <c r="J14" s="8">
        <v>45582</v>
      </c>
      <c r="K14" s="8">
        <v>45582</v>
      </c>
      <c r="L14" s="8">
        <v>45582</v>
      </c>
    </row>
    <row r="15" spans="4:12" ht="15.75" thickBot="1" x14ac:dyDescent="0.3">
      <c r="E15" s="6">
        <v>25790</v>
      </c>
      <c r="F15" s="7" t="s">
        <v>37</v>
      </c>
      <c r="G15" s="26" t="s">
        <v>394</v>
      </c>
      <c r="H15" s="27" t="s">
        <v>398</v>
      </c>
      <c r="I15" s="10">
        <v>369660</v>
      </c>
      <c r="J15" s="8">
        <v>45623</v>
      </c>
      <c r="K15" s="8">
        <v>45623</v>
      </c>
      <c r="L15" s="8">
        <v>45623</v>
      </c>
    </row>
    <row r="16" spans="4:12" ht="15.75" thickBot="1" x14ac:dyDescent="0.3">
      <c r="E16" s="6">
        <v>25790</v>
      </c>
      <c r="F16" s="7" t="s">
        <v>37</v>
      </c>
      <c r="G16" s="26" t="s">
        <v>395</v>
      </c>
      <c r="H16" s="27" t="s">
        <v>399</v>
      </c>
      <c r="I16" s="10">
        <v>1026673</v>
      </c>
      <c r="J16" s="8">
        <v>45626</v>
      </c>
      <c r="K16" s="8">
        <v>45626</v>
      </c>
      <c r="L16" s="8">
        <v>45626</v>
      </c>
    </row>
    <row r="17" spans="5:13" ht="15.75" thickBot="1" x14ac:dyDescent="0.3">
      <c r="E17" s="6">
        <v>25790</v>
      </c>
      <c r="F17" s="7" t="s">
        <v>37</v>
      </c>
      <c r="G17" s="26" t="s">
        <v>396</v>
      </c>
      <c r="H17" s="27" t="s">
        <v>399</v>
      </c>
      <c r="I17" s="10">
        <v>1151444</v>
      </c>
      <c r="J17" s="8">
        <v>45626</v>
      </c>
      <c r="K17" s="8">
        <v>45626</v>
      </c>
      <c r="L17" s="8">
        <v>45626</v>
      </c>
    </row>
    <row r="18" spans="5:13" ht="15.75" thickBot="1" x14ac:dyDescent="0.3">
      <c r="E18" s="6">
        <v>25790</v>
      </c>
      <c r="F18" s="7" t="s">
        <v>37</v>
      </c>
      <c r="G18" s="26" t="s">
        <v>397</v>
      </c>
      <c r="H18" s="27" t="s">
        <v>399</v>
      </c>
      <c r="I18" s="10">
        <v>482138</v>
      </c>
      <c r="J18" s="8">
        <v>45626</v>
      </c>
      <c r="K18" s="8">
        <v>45626</v>
      </c>
      <c r="L18" s="8">
        <v>45626</v>
      </c>
    </row>
    <row r="19" spans="5:13" ht="15.75" thickBot="1" x14ac:dyDescent="0.3">
      <c r="E19" s="41" t="s">
        <v>87</v>
      </c>
      <c r="F19" s="42"/>
      <c r="G19" s="42"/>
      <c r="H19" s="43"/>
      <c r="I19" s="11">
        <f>SUM(I13:I18)</f>
        <v>3850583</v>
      </c>
      <c r="J19" s="8"/>
      <c r="K19" s="8"/>
      <c r="L19" s="8"/>
    </row>
    <row r="20" spans="5:13" ht="15.75" thickBot="1" x14ac:dyDescent="0.3">
      <c r="E20" s="2"/>
      <c r="F20" s="28"/>
      <c r="G20" s="28"/>
      <c r="I20" s="2"/>
    </row>
    <row r="21" spans="5:13" ht="39" thickBot="1" x14ac:dyDescent="0.3">
      <c r="E21" s="4" t="s">
        <v>77</v>
      </c>
      <c r="F21" s="5" t="s">
        <v>78</v>
      </c>
      <c r="G21" s="5" t="s">
        <v>1</v>
      </c>
      <c r="H21" s="9" t="s">
        <v>79</v>
      </c>
      <c r="I21" s="5" t="s">
        <v>80</v>
      </c>
      <c r="J21" s="5" t="s">
        <v>81</v>
      </c>
      <c r="K21" s="5" t="s">
        <v>0</v>
      </c>
      <c r="L21" s="5" t="s">
        <v>82</v>
      </c>
    </row>
    <row r="22" spans="5:13" ht="15.75" thickBot="1" x14ac:dyDescent="0.3">
      <c r="E22" s="6">
        <v>25790</v>
      </c>
      <c r="F22" s="7" t="s">
        <v>11</v>
      </c>
      <c r="G22" s="12" t="s">
        <v>143</v>
      </c>
      <c r="H22" s="27" t="s">
        <v>133</v>
      </c>
      <c r="I22" s="10">
        <v>1199426</v>
      </c>
      <c r="J22" s="8">
        <v>45595</v>
      </c>
      <c r="K22" s="8">
        <v>45595</v>
      </c>
      <c r="L22" s="8">
        <v>45595</v>
      </c>
      <c r="M22" t="s">
        <v>401</v>
      </c>
    </row>
    <row r="23" spans="5:13" ht="15.75" thickBot="1" x14ac:dyDescent="0.3">
      <c r="E23" s="6">
        <v>25790</v>
      </c>
      <c r="F23" s="7" t="s">
        <v>11</v>
      </c>
      <c r="G23" s="12" t="s">
        <v>400</v>
      </c>
      <c r="H23" s="27" t="s">
        <v>342</v>
      </c>
      <c r="I23" s="10">
        <v>6677769</v>
      </c>
      <c r="J23" s="8">
        <v>45607</v>
      </c>
      <c r="K23" s="8">
        <v>45607</v>
      </c>
      <c r="L23" s="8">
        <v>45607</v>
      </c>
      <c r="M23" t="s">
        <v>401</v>
      </c>
    </row>
    <row r="24" spans="5:13" ht="15.75" thickBot="1" x14ac:dyDescent="0.3">
      <c r="E24" s="41" t="s">
        <v>88</v>
      </c>
      <c r="F24" s="42"/>
      <c r="G24" s="42"/>
      <c r="H24" s="43"/>
      <c r="I24" s="11">
        <f>SUBTOTAL(9,I22:I23)</f>
        <v>7877195</v>
      </c>
      <c r="J24" s="8"/>
      <c r="K24" s="8"/>
      <c r="L24" s="8"/>
    </row>
  </sheetData>
  <autoFilter ref="E21:L23"/>
  <mergeCells count="2">
    <mergeCell ref="E19:H19"/>
    <mergeCell ref="E24:H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check MEGA</vt:lpstr>
      <vt:lpstr>check NCC</vt:lpstr>
      <vt:lpstr>Chênh lệch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2024-03-12T04:34:31Z</dcterms:created>
  <dcterms:modified xsi:type="dcterms:W3CDTF">2024-12-25T01:20:27Z</dcterms:modified>
</cp:coreProperties>
</file>