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X:\06 VU\CONG NO\LOTTE\XUẤT HÓA ĐƠN CHIẾT KHẤU NEW\T05.2026\"/>
    </mc:Choice>
  </mc:AlternateContent>
  <bookViews>
    <workbookView xWindow="-120" yWindow="-120" windowWidth="24240" windowHeight="13020" tabRatio="969" firstSheet="1" activeTab="14"/>
  </bookViews>
  <sheets>
    <sheet name="TÂY HỒ" sheetId="13" r:id="rId1"/>
    <sheet name="VINH" sheetId="12" r:id="rId2"/>
    <sheet name="NHA TRANG" sheetId="11" r:id="rId3"/>
    <sheet name="GÒ VẤP" sheetId="10" r:id="rId4"/>
    <sheet name="CẦN THƠ" sheetId="9" r:id="rId5"/>
    <sheet name="TÂN BÌNH" sheetId="8" r:id="rId6"/>
    <sheet name="VŨNG TÀU" sheetId="7" r:id="rId7"/>
    <sheet name="BA ĐÌNH" sheetId="6" r:id="rId8"/>
    <sheet name="BÌNH THUẬN" sheetId="5" r:id="rId9"/>
    <sheet name="BÌNH DƯƠNG" sheetId="4" r:id="rId10"/>
    <sheet name="ĐÀ NẴNG" sheetId="15" r:id="rId11"/>
    <sheet name="ĐỒNG NAI" sheetId="14" r:id="rId12"/>
    <sheet name="PHÚ THỌ" sheetId="3" r:id="rId13"/>
    <sheet name="NAM SÀI GÒN" sheetId="1" r:id="rId14"/>
    <sheet name="Báo cáo" sheetId="23" r:id="rId15"/>
    <sheet name="Danh sách CN" sheetId="2" r:id="rId16"/>
  </sheets>
  <definedNames>
    <definedName name="_xlnm._FilterDatabase" localSheetId="7" hidden="1">'BA ĐÌNH'!$A$19:$H$23</definedName>
    <definedName name="_xlnm._FilterDatabase" localSheetId="14" hidden="1">'Báo cáo'!$B$3:$K$72</definedName>
    <definedName name="_xlnm._FilterDatabase" localSheetId="9" hidden="1">'BÌNH DƯƠNG'!$A$19:$H$29</definedName>
    <definedName name="_xlnm._FilterDatabase" localSheetId="8" hidden="1">'BÌNH THUẬN'!$A$19:$H$27</definedName>
    <definedName name="_xlnm._FilterDatabase" localSheetId="4" hidden="1">'CẦN THƠ'!$A$19:$H$25</definedName>
    <definedName name="_xlnm._FilterDatabase" localSheetId="10" hidden="1">'ĐÀ NẴNG'!$A$19:$H$29</definedName>
    <definedName name="_xlnm._FilterDatabase" localSheetId="11" hidden="1">'ĐỒNG NAI'!$A$19:$H$23</definedName>
    <definedName name="_xlnm._FilterDatabase" localSheetId="3" hidden="1">'GÒ VẤP'!$A$19:$H$31</definedName>
    <definedName name="_xlnm._FilterDatabase" localSheetId="13" hidden="1">'NAM SÀI GÒN'!$A$19:$H$33</definedName>
    <definedName name="_xlnm._FilterDatabase" localSheetId="2" hidden="1">'NHA TRANG'!$A$19:$H$27</definedName>
    <definedName name="_xlnm._FilterDatabase" localSheetId="12" hidden="1">'PHÚ THỌ'!$A$19:$H$25</definedName>
    <definedName name="_xlnm._FilterDatabase" localSheetId="5" hidden="1">'TÂN BÌNH'!$A$19:$H$23</definedName>
    <definedName name="_xlnm._FilterDatabase" localSheetId="0" hidden="1">'TÂY HỒ'!$A$19:$H$28</definedName>
    <definedName name="_xlnm._FilterDatabase" localSheetId="1" hidden="1">VINH!$A$19:$H$23</definedName>
    <definedName name="_xlnm._FilterDatabase" localSheetId="6" hidden="1">'VŨNG TÀU'!$A$19:$H$23</definedName>
    <definedName name="_xlnm.Print_Area" localSheetId="7">'BA ĐÌNH'!$A$1:$H$39</definedName>
    <definedName name="_xlnm.Print_Area" localSheetId="9">'BÌNH DƯƠNG'!$A$1:$H$43</definedName>
    <definedName name="_xlnm.Print_Area" localSheetId="8">'BÌNH THUẬN'!$A$1:$H$41</definedName>
    <definedName name="_xlnm.Print_Area" localSheetId="4">'CẦN THƠ'!$A$1:$H$41</definedName>
    <definedName name="_xlnm.Print_Area" localSheetId="10">'ĐÀ NẴNG'!$A$1:$H$42</definedName>
    <definedName name="_xlnm.Print_Area" localSheetId="11">'ĐỒNG NAI'!$A$1:$H$37</definedName>
    <definedName name="_xlnm.Print_Area" localSheetId="3">'GÒ VẤP'!$A$1:$H$48</definedName>
    <definedName name="_xlnm.Print_Area" localSheetId="13">'NAM SÀI GÒN'!$A$1:$H$44</definedName>
    <definedName name="_xlnm.Print_Area" localSheetId="2">'NHA TRANG'!$A$1:$H$44</definedName>
    <definedName name="_xlnm.Print_Area" localSheetId="12">'PHÚ THỌ'!$A$1:$H$39</definedName>
    <definedName name="_xlnm.Print_Area" localSheetId="5">'TÂN BÌNH'!$A$1:$H$38</definedName>
    <definedName name="_xlnm.Print_Area" localSheetId="0">'TÂY HỒ'!$A$1:$H$46</definedName>
    <definedName name="_xlnm.Print_Area" localSheetId="1">VINH!$A$1:$H$38</definedName>
    <definedName name="_xlnm.Print_Area" localSheetId="6">'VŨNG TÀU'!$A$1:$H$38</definedName>
    <definedName name="_xlnm.Print_Titles" localSheetId="7">'BA ĐÌNH'!$19:$19</definedName>
    <definedName name="_xlnm.Print_Titles" localSheetId="9">'BÌNH DƯƠNG'!$19:$19</definedName>
    <definedName name="_xlnm.Print_Titles" localSheetId="8">'BÌNH THUẬN'!$19:$19</definedName>
    <definedName name="_xlnm.Print_Titles" localSheetId="4">'CẦN THƠ'!$19:$19</definedName>
    <definedName name="_xlnm.Print_Titles" localSheetId="10">'ĐÀ NẴNG'!$19:$19</definedName>
    <definedName name="_xlnm.Print_Titles" localSheetId="11">'ĐỒNG NAI'!$19:$19</definedName>
    <definedName name="_xlnm.Print_Titles" localSheetId="3">'GÒ VẤP'!$19:$19</definedName>
    <definedName name="_xlnm.Print_Titles" localSheetId="13">'NAM SÀI GÒN'!$19:$19</definedName>
    <definedName name="_xlnm.Print_Titles" localSheetId="2">'NHA TRANG'!$19:$19</definedName>
    <definedName name="_xlnm.Print_Titles" localSheetId="12">'PHÚ THỌ'!$19:$19</definedName>
    <definedName name="_xlnm.Print_Titles" localSheetId="5">'TÂN BÌNH'!$19:$19</definedName>
    <definedName name="_xlnm.Print_Titles" localSheetId="0">'TÂY HỒ'!$19:$19</definedName>
    <definedName name="_xlnm.Print_Titles" localSheetId="1">VINH!$19:$19</definedName>
    <definedName name="_xlnm.Print_Titles" localSheetId="6">'VŨNG TÀU'!$19:$19</definedName>
  </definedNames>
  <calcPr calcId="162913"/>
  <pivotCaches>
    <pivotCache cacheId="0" r:id="rId1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23" l="1"/>
  <c r="E76" i="23"/>
  <c r="E77" i="23"/>
  <c r="E78" i="23"/>
  <c r="E79" i="23"/>
  <c r="E80" i="23"/>
  <c r="E81" i="23"/>
  <c r="E82" i="23"/>
  <c r="E83" i="23"/>
  <c r="E84" i="23"/>
  <c r="E85" i="23"/>
  <c r="E86" i="23"/>
  <c r="E87" i="23"/>
  <c r="H22" i="6" l="1"/>
  <c r="G22" i="6"/>
  <c r="F22" i="6"/>
  <c r="G22" i="12" l="1"/>
  <c r="H21" i="12"/>
  <c r="F22" i="12"/>
  <c r="F23" i="12" s="1"/>
  <c r="H30" i="1"/>
  <c r="H24" i="11"/>
  <c r="H26" i="10"/>
  <c r="H27" i="10"/>
  <c r="H24" i="5"/>
  <c r="H25" i="5"/>
  <c r="H22" i="4"/>
  <c r="H23" i="4"/>
  <c r="H24" i="4"/>
  <c r="H25" i="15"/>
  <c r="H26" i="15"/>
  <c r="H27" i="15"/>
  <c r="H23" i="1"/>
  <c r="H24" i="1"/>
  <c r="H25" i="1"/>
  <c r="H26" i="1"/>
  <c r="H27" i="1"/>
  <c r="H28" i="1"/>
  <c r="H29" i="1"/>
  <c r="H31" i="1"/>
  <c r="H21" i="3"/>
  <c r="H22" i="3"/>
  <c r="H23" i="3"/>
  <c r="H22" i="13" l="1"/>
  <c r="H23" i="13"/>
  <c r="H24" i="13"/>
  <c r="H25" i="13"/>
  <c r="H21" i="6"/>
  <c r="H26" i="4"/>
  <c r="H21" i="15"/>
  <c r="H22" i="15"/>
  <c r="H23" i="15"/>
  <c r="F32" i="1"/>
  <c r="F33" i="1" s="1"/>
  <c r="G33" i="1" s="1"/>
  <c r="G32" i="1"/>
  <c r="H21" i="9"/>
  <c r="H22" i="9"/>
  <c r="H21" i="8"/>
  <c r="H21" i="7"/>
  <c r="H20" i="6"/>
  <c r="H21" i="14"/>
  <c r="G24" i="3"/>
  <c r="F24" i="3"/>
  <c r="F25" i="3" s="1"/>
  <c r="G27" i="13"/>
  <c r="F27" i="13"/>
  <c r="H24" i="10"/>
  <c r="H25" i="10"/>
  <c r="H28" i="10"/>
  <c r="H29" i="10"/>
  <c r="H21" i="5"/>
  <c r="H22" i="5"/>
  <c r="H23" i="5"/>
  <c r="H21" i="4"/>
  <c r="H25" i="4"/>
  <c r="H27" i="4"/>
  <c r="H21" i="11"/>
  <c r="H22" i="11"/>
  <c r="H23" i="11"/>
  <c r="H25" i="11"/>
  <c r="G22" i="7"/>
  <c r="F22" i="7"/>
  <c r="G28" i="15"/>
  <c r="F28" i="15"/>
  <c r="H24" i="15"/>
  <c r="H21" i="13"/>
  <c r="H26" i="13"/>
  <c r="H23" i="9"/>
  <c r="H33" i="1" l="1"/>
  <c r="G25" i="3"/>
  <c r="H25" i="3" s="1"/>
  <c r="C16" i="15" l="1"/>
  <c r="F29" i="15"/>
  <c r="H20" i="15"/>
  <c r="H28" i="15" s="1"/>
  <c r="C16" i="14"/>
  <c r="G22" i="14"/>
  <c r="F22" i="14"/>
  <c r="F23" i="14" s="1"/>
  <c r="H20" i="14"/>
  <c r="H22" i="14" l="1"/>
  <c r="C14" i="15"/>
  <c r="C15" i="15"/>
  <c r="G29" i="15"/>
  <c r="H29" i="15" s="1"/>
  <c r="C14" i="14"/>
  <c r="C15" i="14"/>
  <c r="G23" i="14"/>
  <c r="H23" i="14" s="1"/>
  <c r="C15" i="13" l="1"/>
  <c r="F28" i="13"/>
  <c r="H20" i="13"/>
  <c r="H20" i="12"/>
  <c r="H22" i="12" s="1"/>
  <c r="C16" i="12"/>
  <c r="C15" i="12"/>
  <c r="C14" i="12"/>
  <c r="C16" i="11"/>
  <c r="G26" i="11"/>
  <c r="F26" i="11"/>
  <c r="F27" i="11" s="1"/>
  <c r="H20" i="11"/>
  <c r="C15" i="10"/>
  <c r="G30" i="10"/>
  <c r="F30" i="10"/>
  <c r="F31" i="10" s="1"/>
  <c r="H23" i="10"/>
  <c r="H22" i="10"/>
  <c r="H21" i="10"/>
  <c r="H20" i="10"/>
  <c r="C16" i="9"/>
  <c r="G24" i="9"/>
  <c r="F24" i="9"/>
  <c r="F25" i="9" s="1"/>
  <c r="G25" i="9" s="1"/>
  <c r="H20" i="9"/>
  <c r="C16" i="8"/>
  <c r="G22" i="8"/>
  <c r="F22" i="8"/>
  <c r="F23" i="8" s="1"/>
  <c r="H20" i="8"/>
  <c r="C15" i="7"/>
  <c r="F23" i="7"/>
  <c r="H20" i="7"/>
  <c r="H22" i="7" s="1"/>
  <c r="C16" i="6"/>
  <c r="F23" i="6"/>
  <c r="C16" i="5"/>
  <c r="G26" i="5"/>
  <c r="F26" i="5"/>
  <c r="F27" i="5" s="1"/>
  <c r="H20" i="5"/>
  <c r="C15" i="4"/>
  <c r="G28" i="4"/>
  <c r="F28" i="4"/>
  <c r="F29" i="4" s="1"/>
  <c r="G29" i="4" s="1"/>
  <c r="H29" i="4" s="1"/>
  <c r="H20" i="4"/>
  <c r="H20" i="3"/>
  <c r="H24" i="3" s="1"/>
  <c r="C16" i="3"/>
  <c r="C15" i="3"/>
  <c r="C14" i="3"/>
  <c r="H22" i="1"/>
  <c r="H21" i="1"/>
  <c r="H20" i="1"/>
  <c r="C16" i="1"/>
  <c r="C15" i="1"/>
  <c r="C14" i="1"/>
  <c r="H32" i="1" l="1"/>
  <c r="H27" i="13"/>
  <c r="C16" i="13"/>
  <c r="C14" i="13"/>
  <c r="G28" i="13"/>
  <c r="H28" i="13" s="1"/>
  <c r="G23" i="12"/>
  <c r="H23" i="12" s="1"/>
  <c r="H26" i="11"/>
  <c r="C14" i="11"/>
  <c r="C15" i="11"/>
  <c r="G27" i="11"/>
  <c r="H27" i="11" s="1"/>
  <c r="H30" i="10"/>
  <c r="C16" i="10"/>
  <c r="C14" i="10"/>
  <c r="G31" i="10"/>
  <c r="H31" i="10" s="1"/>
  <c r="H24" i="9"/>
  <c r="C14" i="9"/>
  <c r="C15" i="9"/>
  <c r="H25" i="9"/>
  <c r="H22" i="8"/>
  <c r="C14" i="8"/>
  <c r="C15" i="8"/>
  <c r="G23" i="8"/>
  <c r="H23" i="8" s="1"/>
  <c r="C14" i="7"/>
  <c r="C16" i="7"/>
  <c r="G23" i="7"/>
  <c r="H23" i="7" s="1"/>
  <c r="C14" i="6"/>
  <c r="C15" i="6"/>
  <c r="G23" i="6"/>
  <c r="H23" i="6" s="1"/>
  <c r="H26" i="5"/>
  <c r="C14" i="5"/>
  <c r="C15" i="5"/>
  <c r="G27" i="5"/>
  <c r="H27" i="5" s="1"/>
  <c r="C14" i="4"/>
  <c r="C16" i="4"/>
  <c r="H28" i="4"/>
</calcChain>
</file>

<file path=xl/sharedStrings.xml><?xml version="1.0" encoding="utf-8"?>
<sst xmlns="http://schemas.openxmlformats.org/spreadsheetml/2006/main" count="1255" uniqueCount="409">
  <si>
    <t xml:space="preserve">CÔNG TY TNHH MTV TM &amp; DV </t>
  </si>
  <si>
    <t>CỘNG HÒA XÃ HỘI CHỦ NGHĨA VIỆT NAM</t>
  </si>
  <si>
    <t>NGỌC THƠM</t>
  </si>
  <si>
    <t>Độc lập - Tự do - Hạnh phúc</t>
  </si>
  <si>
    <t>Bên bán hàng:</t>
  </si>
  <si>
    <t>CÔNG TY TNHH MỘT THÀNH VIÊN THƯƠNG MẠI VÀ DỊCH VỤ NGỌC THƠM</t>
  </si>
  <si>
    <t xml:space="preserve">Mã số thuế: </t>
  </si>
  <si>
    <t>0309391503</t>
  </si>
  <si>
    <t>Địa chỉ:</t>
  </si>
  <si>
    <t>Đại diện:</t>
  </si>
  <si>
    <t>Nguyễn Bảo Thạch</t>
  </si>
  <si>
    <t>Bên mua hàng:</t>
  </si>
  <si>
    <t>LOTTE-007</t>
  </si>
  <si>
    <t xml:space="preserve">                     Chức vụ: </t>
  </si>
  <si>
    <t>STT</t>
  </si>
  <si>
    <t>Số hóa đơn</t>
  </si>
  <si>
    <t>Ký hiệu</t>
  </si>
  <si>
    <t>Ngày hóa đơn</t>
  </si>
  <si>
    <t>Tên khách hàng</t>
  </si>
  <si>
    <t>Thành tiền
 trước thuế</t>
  </si>
  <si>
    <t>Tiền thuế GTGT</t>
  </si>
  <si>
    <t>Tổng thanh toán</t>
  </si>
  <si>
    <t>Tổng cộng</t>
  </si>
  <si>
    <t xml:space="preserve">Bảng kê được lập thành 02 bản, có giá trị như nhau, mỗi bên giữ 01 bản </t>
  </si>
  <si>
    <t>ĐẠI DIỆN MUA HÀNG</t>
  </si>
  <si>
    <t xml:space="preserve">         ĐẠI DIỆN BÁN HÀNG</t>
  </si>
  <si>
    <t>(Ký điện tử/ký, đóng dấu và ghi rõ họ tên)</t>
  </si>
  <si>
    <t>Mã khách hàng</t>
  </si>
  <si>
    <t>Mã số thuế</t>
  </si>
  <si>
    <t>Địa chỉ</t>
  </si>
  <si>
    <t>CÔNG TY CỔ PHẦN TRUNG TÂM THƯƠNG MẠI LOTTE VIỆT NAM - CHI NHÁNH CẦN THƠ</t>
  </si>
  <si>
    <t>0304741634-007</t>
  </si>
  <si>
    <t>84, Mậu Thân, Phường Cái Khế, Thành phố Cần Thơ, Việt Nam</t>
  </si>
  <si>
    <t>LOTTE-013</t>
  </si>
  <si>
    <t>CÔNG TY CỔ PHẦN TRUNG TÂM THƯƠNG MẠI LOTTE VIỆT NAM - CHI NHÁNH VINH</t>
  </si>
  <si>
    <t>0304741634-013</t>
  </si>
  <si>
    <t>Đại lộ V.I.Lenin, Khối Yên Sơn, Phường Vinh Phú, Tỉnh Nghệ An, Việt Nam</t>
  </si>
  <si>
    <t>LOTTE-005</t>
  </si>
  <si>
    <t>CÔNG TY CỔ PHẦN TRUNG TÂM THƯƠNG MẠI LOTTE VIỆT NAM - CHI NHÁNH BÀ RỊA VŨNG TÀU</t>
  </si>
  <si>
    <t>0304741634-005</t>
  </si>
  <si>
    <t>Góc đường 3 tháng 2 và đường Thi Sách, Phường Tam Thắng, TP. Hồ Chí Minh, Việt Nam</t>
  </si>
  <si>
    <t>LOTTE-002</t>
  </si>
  <si>
    <t>CÔNG TY CỔ PHẦN TRUNG TÂM THƯƠNG MẠI LOTTE VIỆT NAM - CHI NHÁNH BÌNH THUẬN</t>
  </si>
  <si>
    <t>0304741634-002</t>
  </si>
  <si>
    <t>Khu dân cư Hùng Vương I, Phường Phú Thủy, Tỉnh Lâm Đồng, Việt Nam</t>
  </si>
  <si>
    <t>LOTTE-003</t>
  </si>
  <si>
    <t>CÔNG TY CỔ PHẦN TRUNG TÂM THƯƠNG MẠI LOTTE VIỆT NAM - CHI NHÁNH BÌNH DƯƠNG</t>
  </si>
  <si>
    <t>0304741634-003</t>
  </si>
  <si>
    <t>Khu đô thị The Seasons Bình Dương, Phường Lái Thiêu, TP. Hồ Chí Minh, Việt Nam</t>
  </si>
  <si>
    <t>LOTTE-001</t>
  </si>
  <si>
    <t>CÔNG TY CỔ PHẦN TRUNG TÂM THƯƠNG MẠI LOTTE VIỆT NAM - CHI NHÁNH ĐỒNG NAI</t>
  </si>
  <si>
    <t>0304741634-001</t>
  </si>
  <si>
    <t>Lô B-03 Khu thương mại Amata, Quốc lộ 1A, Phường Long Bình, Tỉnh Đồng Nai, Việt Nam</t>
  </si>
  <si>
    <t>LOTTE-009</t>
  </si>
  <si>
    <t>CÔNG TY CỔ PHẦN TRUNG TÂM THƯƠNG MẠI LOTTE VIỆT NAM - CHI NHÁNH ĐÀ NẴNG</t>
  </si>
  <si>
    <t>0304741634-009</t>
  </si>
  <si>
    <t>số 06 đường Nại Nam, Phường Hòa Cường, Thành phố Đà Nẵng, Việt Nam</t>
  </si>
  <si>
    <t>LOTTE-010</t>
  </si>
  <si>
    <t>CÔNG TY CỔ PHẦN TRUNG TÂM THƯƠNG MẠI LOTTE VIỆT NAM - CHI NHÁNH GÒ VẤP</t>
  </si>
  <si>
    <t>0304741634-010</t>
  </si>
  <si>
    <t>Số 18, Đường Phan Văn Trị, Phường Gò Vấp, Thành phố Hồ Chí Minh, Việt Nam</t>
  </si>
  <si>
    <t>LOTTE-006</t>
  </si>
  <si>
    <t>CÔNG TY CỔ PHẦN TRUNG TÂM THƯƠNG MẠI LOTTE VIỆT NAM - CHI NHÁNH TÂN BÌNH</t>
  </si>
  <si>
    <t>0304741634-006</t>
  </si>
  <si>
    <t>Số 20, đường Cộng Hòa, Phường Bảy Hiền, Thành phố Hồ Chí Minh, Việt Nam</t>
  </si>
  <si>
    <t>LOTTE</t>
  </si>
  <si>
    <t>CÔNG TY CỔ PHẦN TRUNG TÂM THƯƠNG MẠI LOTTE VIỆT NAM</t>
  </si>
  <si>
    <t>0304741634</t>
  </si>
  <si>
    <t>Số 469, Đường Nguyễn Hữu Thọ, Phường Tân Hưng, Thành phố Hồ Chí Minh, Việt Nam</t>
  </si>
  <si>
    <t>LOTTE-011</t>
  </si>
  <si>
    <t>CÔNG TY CỔ PHẦN TRUNG TÂM THƯƠNG MẠI LOTTE VIỆT NAM - CHI NHÁNH NHA TRANG</t>
  </si>
  <si>
    <t>0304741634-011</t>
  </si>
  <si>
    <t>Số 58 đường 23/10, Phường Tây Nha Trang, Tỉnh Khánh Hòa, Việt Nam</t>
  </si>
  <si>
    <t>LOTTE-008</t>
  </si>
  <si>
    <t>CÔNG TY CỔ PHẦN TRUNG TÂM THƯƠNG MẠI LOTTE VIỆT NAM - CHI NHÁNH BA ĐÌNH</t>
  </si>
  <si>
    <t>0304741634-008</t>
  </si>
  <si>
    <t>Tầng hầm 1 (B1), Trung tâm Lotte Hà Nội, số 54, đường Liễu Giai, Phường Giảng Võ, Thành phố Hà Nội, Việt Nam</t>
  </si>
  <si>
    <t>LOTTE-015</t>
  </si>
  <si>
    <t>CÔNG TY CỔ PHẦN TRUNG TÂM THƯƠNG MẠI LOTTE VIỆT NAM - CHI NHÁNH TÂY HỒ</t>
  </si>
  <si>
    <t>0304741634-015</t>
  </si>
  <si>
    <t>Tầng hầm B1, Lotte Mall Hà Nội, Số 272 Võ Chí Công, Phường Tây Hồ, Thành phố Hà Nội, Việt Nam</t>
  </si>
  <si>
    <t>LOTTE-004</t>
  </si>
  <si>
    <t>CÔNG TY CỔ PHẦN TRUNG TÂM THƯƠNG MẠI LOTTE VIỆT NAM - CHI NHÁNH ĐỐNG ĐA</t>
  </si>
  <si>
    <t>0304741634-004</t>
  </si>
  <si>
    <t>Tòa nhà Mipec, 229 Tây Sơn, Phường Ngã Tư Sở, Quận Đống đa, Thành phố Hà Nội, Việt Nam</t>
  </si>
  <si>
    <t>Tổng chiết khấu (tỷ lệ 7%)</t>
  </si>
  <si>
    <t>12/14/18 Đường 49, Khu phố 69, Phường Hiệp Bình, TP. Hồ Chí Minh, Việt Nam</t>
  </si>
  <si>
    <t xml:space="preserve">                     Chức vụ: Phó Giám đốc</t>
  </si>
  <si>
    <t>1C26TTN</t>
  </si>
  <si>
    <t>1C26TNF</t>
  </si>
  <si>
    <t>BẢNG KÊ HÓA ĐƠN, CHỨNG TỪ HÀNG HÓA, DỊCH VỤ BÁN RA (MẪU QUẢN TRỊ)</t>
  </si>
  <si>
    <t>Ký hiệu HĐ</t>
  </si>
  <si>
    <t>Diễn giải</t>
  </si>
  <si>
    <t>Doanh số bán chưa có thuế GTGT</t>
  </si>
  <si>
    <t>Thuế GTGT</t>
  </si>
  <si>
    <t>Ngày chứng từ</t>
  </si>
  <si>
    <t>Số chứng từ</t>
  </si>
  <si>
    <t>Tên người mua</t>
  </si>
  <si>
    <t>Mã số thuế người mua</t>
  </si>
  <si>
    <t>00024187</t>
  </si>
  <si>
    <t>00024261</t>
  </si>
  <si>
    <t>00024262</t>
  </si>
  <si>
    <t>00024263</t>
  </si>
  <si>
    <t>00024268</t>
  </si>
  <si>
    <t>00024270</t>
  </si>
  <si>
    <t>00024311</t>
  </si>
  <si>
    <t>00024312</t>
  </si>
  <si>
    <t>00024372</t>
  </si>
  <si>
    <t>00024780</t>
  </si>
  <si>
    <t>00024781</t>
  </si>
  <si>
    <t>00024822</t>
  </si>
  <si>
    <t>00024823</t>
  </si>
  <si>
    <t>00024889</t>
  </si>
  <si>
    <t>00024939</t>
  </si>
  <si>
    <t>00024940</t>
  </si>
  <si>
    <t>00024941</t>
  </si>
  <si>
    <t>00024942</t>
  </si>
  <si>
    <t>00024943</t>
  </si>
  <si>
    <t>00024944</t>
  </si>
  <si>
    <t>00025026</t>
  </si>
  <si>
    <t>00026039</t>
  </si>
  <si>
    <t>00026040</t>
  </si>
  <si>
    <t>00026071</t>
  </si>
  <si>
    <t>00026082</t>
  </si>
  <si>
    <t>00026083</t>
  </si>
  <si>
    <t>00026346</t>
  </si>
  <si>
    <t>00026347</t>
  </si>
  <si>
    <t>00026411</t>
  </si>
  <si>
    <t>00026412</t>
  </si>
  <si>
    <t>00026413</t>
  </si>
  <si>
    <t>00026414</t>
  </si>
  <si>
    <t>00026415</t>
  </si>
  <si>
    <t>00026465</t>
  </si>
  <si>
    <t>00026466</t>
  </si>
  <si>
    <t>00026467</t>
  </si>
  <si>
    <t>00026468</t>
  </si>
  <si>
    <t>00026473</t>
  </si>
  <si>
    <t>00027846</t>
  </si>
  <si>
    <t>00027865</t>
  </si>
  <si>
    <t>00027866</t>
  </si>
  <si>
    <t>00027867</t>
  </si>
  <si>
    <t>00027885</t>
  </si>
  <si>
    <t>00028122</t>
  </si>
  <si>
    <t>00028165</t>
  </si>
  <si>
    <t>00028166</t>
  </si>
  <si>
    <t>00028183</t>
  </si>
  <si>
    <t>00028228</t>
  </si>
  <si>
    <t>00028229</t>
  </si>
  <si>
    <t>00028231</t>
  </si>
  <si>
    <t>00028276</t>
  </si>
  <si>
    <t>00028322</t>
  </si>
  <si>
    <t>00028387</t>
  </si>
  <si>
    <t>00029583</t>
  </si>
  <si>
    <t>00029584</t>
  </si>
  <si>
    <t>00029585</t>
  </si>
  <si>
    <t>00029586</t>
  </si>
  <si>
    <t>00029622</t>
  </si>
  <si>
    <t>00029623</t>
  </si>
  <si>
    <t>00030004</t>
  </si>
  <si>
    <t>00030017</t>
  </si>
  <si>
    <t>00030047</t>
  </si>
  <si>
    <t>00030055</t>
  </si>
  <si>
    <t>00030060</t>
  </si>
  <si>
    <t>00030126</t>
  </si>
  <si>
    <t>00030172</t>
  </si>
  <si>
    <t>00030173</t>
  </si>
  <si>
    <t>00030179</t>
  </si>
  <si>
    <t>00030180</t>
  </si>
  <si>
    <t>00030224</t>
  </si>
  <si>
    <t>00030229</t>
  </si>
  <si>
    <t>00030264</t>
  </si>
  <si>
    <t>00030690</t>
  </si>
  <si>
    <t>00030691</t>
  </si>
  <si>
    <t>Grand Total</t>
  </si>
  <si>
    <t>Row Labels</t>
  </si>
  <si>
    <t>Sum of Doanh số bán chưa có thuế GTGT</t>
  </si>
  <si>
    <t>TP Hồ Chí Minh, ngày 18 tháng 06 năm 2026</t>
  </si>
  <si>
    <t>BẢNG KÊ HÓA ĐƠN THÁNG 04/2026</t>
  </si>
  <si>
    <t>Số: 01042026/BKHD/NT-LOTTE</t>
  </si>
  <si>
    <t>Số: 02042026/BKHD/NT-LOTTE</t>
  </si>
  <si>
    <t>Số: 03042026/BKHD/NT-LOTTE</t>
  </si>
  <si>
    <t>Số: 04042026/BKHD/NT-LOTTE</t>
  </si>
  <si>
    <t>Số: 05042026/BKHD/NT-LOTTE</t>
  </si>
  <si>
    <t>Số: 06042026/BKHD/NT-LOTTE</t>
  </si>
  <si>
    <t>Số: 07042026/BKHD/NT-LOTTE</t>
  </si>
  <si>
    <t>Số: 08042026/BKHD/NT-LOTTE</t>
  </si>
  <si>
    <t>Số: 09042026/BKHD/NT-LOTTE</t>
  </si>
  <si>
    <t>Số: 10042026/BKHD/NT-LOTTE</t>
  </si>
  <si>
    <t>Số: 11042026/BKHD/NT-LOTTE</t>
  </si>
  <si>
    <t>Số: 12042026/BKHD/NT-LOTTE</t>
  </si>
  <si>
    <t>Số: 13042026/BKHD/NT-LOTTE</t>
  </si>
  <si>
    <t>Số: 14042026/BKHD/NT-LOTTE</t>
  </si>
  <si>
    <t>LOTTE-HNI-THO-015</t>
  </si>
  <si>
    <t>LOTTE-HNI-BDH-008</t>
  </si>
  <si>
    <t>LOTTE-NAN-01-013</t>
  </si>
  <si>
    <t>LOTTE-KHA-00-011</t>
  </si>
  <si>
    <t>LOTTE-CTO-00-007</t>
  </si>
  <si>
    <t>LOTTE-HCM-TBH-006</t>
  </si>
  <si>
    <t>LOTTE-VTU-00-005</t>
  </si>
  <si>
    <t>LOTTE-BTN-00-002</t>
  </si>
  <si>
    <t>Tháng 5 năm 2026</t>
  </si>
  <si>
    <t>00031532</t>
  </si>
  <si>
    <t>260429-01001-00260</t>
  </si>
  <si>
    <t>BH12910</t>
  </si>
  <si>
    <t>00031533</t>
  </si>
  <si>
    <t>260430-01001-00135</t>
  </si>
  <si>
    <t>BH12911</t>
  </si>
  <si>
    <t>00031534</t>
  </si>
  <si>
    <t>260501-01001-00195</t>
  </si>
  <si>
    <t>BH12912</t>
  </si>
  <si>
    <t>00031538</t>
  </si>
  <si>
    <t>Bán hàng CÔNG TY CỔ PHẦN TRUNG TÂM THƯƠNG MẠI LOTTE VIỆT NAM - CHI NHÁNH TÂY HỒ theo hóa đơn 00031538</t>
  </si>
  <si>
    <t>BH29328</t>
  </si>
  <si>
    <t>00031566</t>
  </si>
  <si>
    <t>TC260502-01004-00025</t>
  </si>
  <si>
    <t>BH12921</t>
  </si>
  <si>
    <t>00031567</t>
  </si>
  <si>
    <t>TC260502-01009-00068</t>
  </si>
  <si>
    <t>BH12922</t>
  </si>
  <si>
    <t>00031568</t>
  </si>
  <si>
    <t>TC260504-01011-00052</t>
  </si>
  <si>
    <t>BH12923</t>
  </si>
  <si>
    <t>00031569</t>
  </si>
  <si>
    <t>TC260504-01013-00095</t>
  </si>
  <si>
    <t>BH12924</t>
  </si>
  <si>
    <t>00031598</t>
  </si>
  <si>
    <t>260430-01003-00024</t>
  </si>
  <si>
    <t>BH12959</t>
  </si>
  <si>
    <t>00031599</t>
  </si>
  <si>
    <t>260504-01003-00038</t>
  </si>
  <si>
    <t>BH12960</t>
  </si>
  <si>
    <t>00031611</t>
  </si>
  <si>
    <t>260430-01012-00094</t>
  </si>
  <si>
    <t>BH12971</t>
  </si>
  <si>
    <t>00031681</t>
  </si>
  <si>
    <t>260504-01012-00347</t>
  </si>
  <si>
    <t>BH13127</t>
  </si>
  <si>
    <t>00032472</t>
  </si>
  <si>
    <t>260502-01001-00191</t>
  </si>
  <si>
    <t>BH13136</t>
  </si>
  <si>
    <t>00032724</t>
  </si>
  <si>
    <t>Bán hàng CÔNG TY CỔ PHẦN TRUNG TÂM THƯƠNG MẠI LOTTE VIỆT NAM - CHI NHÁNH BA ĐÌNH theo hóa đơn 00032724</t>
  </si>
  <si>
    <t>BH29759</t>
  </si>
  <si>
    <t>00032951</t>
  </si>
  <si>
    <t>260507-01001-00026</t>
  </si>
  <si>
    <t>BH13395</t>
  </si>
  <si>
    <t>00032956</t>
  </si>
  <si>
    <t>260507-01012-00219</t>
  </si>
  <si>
    <t>BH13402</t>
  </si>
  <si>
    <t>00032972</t>
  </si>
  <si>
    <t>260507-01005-00123</t>
  </si>
  <si>
    <t>BH13418</t>
  </si>
  <si>
    <t>00033005</t>
  </si>
  <si>
    <t>TC260507-01004-00045</t>
  </si>
  <si>
    <t>BH13429</t>
  </si>
  <si>
    <t>00033006</t>
  </si>
  <si>
    <t>TC260508-01013-00033</t>
  </si>
  <si>
    <t>BH13430</t>
  </si>
  <si>
    <t>00033076</t>
  </si>
  <si>
    <t>260508-01001-00285</t>
  </si>
  <si>
    <t>BH13600</t>
  </si>
  <si>
    <t>00033089</t>
  </si>
  <si>
    <t>Bán hàng CÔNG TY CỔ PHẦN TRUNG TÂM THƯƠNG MẠI LOTTE VIỆT NAM - CHI NHÁNH BA ĐÌNH theo hóa đơn 00033089</t>
  </si>
  <si>
    <t>BH30666</t>
  </si>
  <si>
    <t>00033103</t>
  </si>
  <si>
    <t>TC260510-01009-00006</t>
  </si>
  <si>
    <t>BH13609</t>
  </si>
  <si>
    <t>00033104</t>
  </si>
  <si>
    <t>TC260508-01009-00114</t>
  </si>
  <si>
    <t>BH13610</t>
  </si>
  <si>
    <t>00033105</t>
  </si>
  <si>
    <t>TC260511-01009-00088</t>
  </si>
  <si>
    <t>BH13611</t>
  </si>
  <si>
    <t>00033106</t>
  </si>
  <si>
    <t>TC260511-01013-00047</t>
  </si>
  <si>
    <t>BH13612</t>
  </si>
  <si>
    <t>00033107</t>
  </si>
  <si>
    <t>TC260511-01016-00049</t>
  </si>
  <si>
    <t>BH13613</t>
  </si>
  <si>
    <t>00033108</t>
  </si>
  <si>
    <t>TC260511-01006-00079</t>
  </si>
  <si>
    <t>BH13614</t>
  </si>
  <si>
    <t>00033109</t>
  </si>
  <si>
    <t>TC260511-01006-00370</t>
  </si>
  <si>
    <t>BH13615</t>
  </si>
  <si>
    <t>00033110</t>
  </si>
  <si>
    <t>TC260511-01015-00094</t>
  </si>
  <si>
    <t>BH13616</t>
  </si>
  <si>
    <t>00033111</t>
  </si>
  <si>
    <t>TC260511-01004-00172</t>
  </si>
  <si>
    <t>BH13617</t>
  </si>
  <si>
    <t>00033137</t>
  </si>
  <si>
    <t>260511-01012-00313</t>
  </si>
  <si>
    <t>BH13705</t>
  </si>
  <si>
    <t>00033174</t>
  </si>
  <si>
    <t>Bán hàng CÔNG TY CỔ PHẦN TRUNG TÂM THƯƠNG MẠI LOTTE VIỆT NAM - CHI NHÁNH TÂY HỒ theo hóa đơn 00033174</t>
  </si>
  <si>
    <t>BH30868</t>
  </si>
  <si>
    <t>00034178</t>
  </si>
  <si>
    <t>260511-01002-00254</t>
  </si>
  <si>
    <t>BH13782</t>
  </si>
  <si>
    <t>00034337</t>
  </si>
  <si>
    <t>TC260513-01011-00032</t>
  </si>
  <si>
    <t>BH13785</t>
  </si>
  <si>
    <t>00034671</t>
  </si>
  <si>
    <t>260512-01001-00224</t>
  </si>
  <si>
    <t>BH13898</t>
  </si>
  <si>
    <t>00034675</t>
  </si>
  <si>
    <t>260514-01003-00051</t>
  </si>
  <si>
    <t>BH13905</t>
  </si>
  <si>
    <t>00034688</t>
  </si>
  <si>
    <t>260514-01012-00192</t>
  </si>
  <si>
    <t>BH13923</t>
  </si>
  <si>
    <t>00034701</t>
  </si>
  <si>
    <t>260514-01010-00128</t>
  </si>
  <si>
    <t>BH13941</t>
  </si>
  <si>
    <t>00034770</t>
  </si>
  <si>
    <t>260515-01005-00079</t>
  </si>
  <si>
    <t>BH13985</t>
  </si>
  <si>
    <t>00034781</t>
  </si>
  <si>
    <t>Bán hàng CÔNG TY CỔ PHẦN TRUNG TÂM THƯƠNG MẠI LOTTE VIỆT NAM - CHI NHÁNH TÂY HỒ theo hóa đơn 00034781</t>
  </si>
  <si>
    <t>BH31657</t>
  </si>
  <si>
    <t>00034844</t>
  </si>
  <si>
    <t>TC260518-01011-00014</t>
  </si>
  <si>
    <t>BH14095</t>
  </si>
  <si>
    <t>00034845</t>
  </si>
  <si>
    <t>TC260518-01013-00012</t>
  </si>
  <si>
    <t>BH14096</t>
  </si>
  <si>
    <t>00034846</t>
  </si>
  <si>
    <t>TC260518-01006-00040</t>
  </si>
  <si>
    <t>BH14097</t>
  </si>
  <si>
    <t>00034847</t>
  </si>
  <si>
    <t>TC260518-01006-00279</t>
  </si>
  <si>
    <t>BH14098</t>
  </si>
  <si>
    <t>00034866</t>
  </si>
  <si>
    <t>260518-01002-00232</t>
  </si>
  <si>
    <t>BH14118</t>
  </si>
  <si>
    <t>00034881</t>
  </si>
  <si>
    <t>260518-01005-00085</t>
  </si>
  <si>
    <t>BH14135</t>
  </si>
  <si>
    <t>00034882</t>
  </si>
  <si>
    <t>260518-01012-00265</t>
  </si>
  <si>
    <t>BH14136</t>
  </si>
  <si>
    <t>00035981</t>
  </si>
  <si>
    <t>260519-01001-00234</t>
  </si>
  <si>
    <t>BH14213</t>
  </si>
  <si>
    <t>00035990</t>
  </si>
  <si>
    <t>TC260519-01016-00067</t>
  </si>
  <si>
    <t>BH14234</t>
  </si>
  <si>
    <t>00035991</t>
  </si>
  <si>
    <t>TC260520-01013-00028</t>
  </si>
  <si>
    <t>BH14235</t>
  </si>
  <si>
    <t>00036009</t>
  </si>
  <si>
    <t>260518-01003-00109</t>
  </si>
  <si>
    <t>BH14382</t>
  </si>
  <si>
    <t>00036014</t>
  </si>
  <si>
    <t>260520-01002-00015</t>
  </si>
  <si>
    <t>BH14385</t>
  </si>
  <si>
    <t>00036029</t>
  </si>
  <si>
    <t>260518-01010-00265</t>
  </si>
  <si>
    <t>BH14423</t>
  </si>
  <si>
    <t>00036332</t>
  </si>
  <si>
    <t>260521-01012-00148</t>
  </si>
  <si>
    <t>BH14464</t>
  </si>
  <si>
    <t>00036333</t>
  </si>
  <si>
    <t>260521-01012-00029</t>
  </si>
  <si>
    <t>BH14465</t>
  </si>
  <si>
    <t>00036428</t>
  </si>
  <si>
    <t>TC260522-01009-00083</t>
  </si>
  <si>
    <t>BH14659</t>
  </si>
  <si>
    <t>00036429</t>
  </si>
  <si>
    <t>TC260524-01009-00111</t>
  </si>
  <si>
    <t>BH14660</t>
  </si>
  <si>
    <t>00036430</t>
  </si>
  <si>
    <t>TC260525-01011-00026</t>
  </si>
  <si>
    <t>BH14661</t>
  </si>
  <si>
    <t>00036431</t>
  </si>
  <si>
    <t>TC260525-01015-00059</t>
  </si>
  <si>
    <t>BH14662</t>
  </si>
  <si>
    <t>00036432</t>
  </si>
  <si>
    <t>TC260525-01016-00077</t>
  </si>
  <si>
    <t>BH14663</t>
  </si>
  <si>
    <t>00036523</t>
  </si>
  <si>
    <t>260522-01001-00228</t>
  </si>
  <si>
    <t>BH14760</t>
  </si>
  <si>
    <t>00037405</t>
  </si>
  <si>
    <t>TC260527-01013-00055</t>
  </si>
  <si>
    <t>BH14817</t>
  </si>
  <si>
    <t>00037406</t>
  </si>
  <si>
    <t>TC260527-01004-00147</t>
  </si>
  <si>
    <t>BH14818</t>
  </si>
  <si>
    <t>00037821</t>
  </si>
  <si>
    <t>260528-01002-00104</t>
  </si>
  <si>
    <t>BH15133</t>
  </si>
  <si>
    <t>00037852</t>
  </si>
  <si>
    <t>Bán hàng CÔNG TY CỔ PHẦN TRUNG TÂM THƯƠNG MẠI LOTTE VIỆT NAM - CHI NHÁNH TÂY HỒ theo hóa đơn 00037852</t>
  </si>
  <si>
    <t>BH33357</t>
  </si>
  <si>
    <t>00037853</t>
  </si>
  <si>
    <t>Bán hàng CÔNG TY CỔ PHẦN TRUNG TÂM THƯƠNG MẠI LOTTE VIỆT NAM - CHI NHÁNH TÂY HỒ theo hóa đơn 00037853</t>
  </si>
  <si>
    <t>BH33358</t>
  </si>
  <si>
    <t>00037854</t>
  </si>
  <si>
    <t>Bán hàng CÔNG TY CỔ PHẦN TRUNG TÂM THƯƠNG MẠI LOTTE VIỆT NAM - CHI NHÁNH BA ĐÌNH theo hóa đơn 00037854</t>
  </si>
  <si>
    <t>BH33360</t>
  </si>
  <si>
    <t>00037855</t>
  </si>
  <si>
    <t>TC260528-01006-00177</t>
  </si>
  <si>
    <t>BH15150</t>
  </si>
  <si>
    <t>00037888</t>
  </si>
  <si>
    <t>260528-01003-00067</t>
  </si>
  <si>
    <t>BH15169</t>
  </si>
  <si>
    <t>HÀNG TRẢ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</si>
</sst>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Microsoft Sans Serif"/>
      <family val="2"/>
    </font>
    <font>
      <sz val="13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i/>
      <sz val="13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0F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E3E3E3"/>
      </left>
      <right style="thin">
        <color rgb="FFE3E3E3"/>
      </right>
      <top/>
      <bottom/>
      <diagonal/>
    </border>
  </borders>
  <cellStyleXfs count="2">
    <xf numFmtId="0" fontId="0" fillId="0" borderId="0"/>
    <xf numFmtId="41" fontId="11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14" fontId="1" fillId="0" borderId="0" xfId="0" applyNumberFormat="1" applyFont="1"/>
    <xf numFmtId="38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38" fontId="1" fillId="0" borderId="0" xfId="0" applyNumberFormat="1" applyFont="1" applyAlignment="1">
      <alignment vertical="top"/>
    </xf>
    <xf numFmtId="0" fontId="1" fillId="0" borderId="0" xfId="0" quotePrefix="1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8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8" fontId="7" fillId="0" borderId="1" xfId="0" applyNumberFormat="1" applyFont="1" applyBorder="1" applyAlignment="1">
      <alignment horizontal="right" vertical="center" wrapText="1"/>
    </xf>
    <xf numFmtId="38" fontId="9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4" fontId="6" fillId="0" borderId="0" xfId="0" applyNumberFormat="1" applyFont="1"/>
    <xf numFmtId="38" fontId="6" fillId="0" borderId="0" xfId="0" applyNumberFormat="1" applyFont="1"/>
    <xf numFmtId="0" fontId="10" fillId="2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8" fillId="0" borderId="1" xfId="0" quotePrefix="1" applyFont="1" applyBorder="1" applyAlignment="1">
      <alignment horizontal="center" vertical="center"/>
    </xf>
    <xf numFmtId="14" fontId="10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38" fontId="10" fillId="2" borderId="6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38" fontId="14" fillId="3" borderId="2" xfId="0" applyNumberFormat="1" applyFont="1" applyFill="1" applyBorder="1" applyAlignment="1">
      <alignment horizontal="right" vertic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38" fontId="14" fillId="0" borderId="2" xfId="0" applyNumberFormat="1" applyFont="1" applyBorder="1" applyAlignment="1">
      <alignment horizontal="right" vertical="center"/>
    </xf>
    <xf numFmtId="14" fontId="14" fillId="3" borderId="2" xfId="0" applyNumberFormat="1" applyFont="1" applyFill="1" applyBorder="1" applyAlignment="1">
      <alignment horizontal="left" vertical="center"/>
    </xf>
    <xf numFmtId="38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1" fontId="0" fillId="0" borderId="0" xfId="1" applyFont="1"/>
    <xf numFmtId="0" fontId="15" fillId="0" borderId="0" xfId="0" applyFont="1"/>
    <xf numFmtId="14" fontId="15" fillId="0" borderId="0" xfId="0" applyNumberFormat="1" applyFont="1"/>
    <xf numFmtId="38" fontId="15" fillId="0" borderId="0" xfId="0" applyNumberFormat="1" applyFont="1"/>
    <xf numFmtId="0" fontId="17" fillId="0" borderId="0" xfId="0" applyFont="1"/>
    <xf numFmtId="0" fontId="0" fillId="0" borderId="0" xfId="0" applyNumberFormat="1"/>
    <xf numFmtId="0" fontId="14" fillId="0" borderId="8" xfId="0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8" fontId="2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8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38" fontId="1" fillId="0" borderId="0" xfId="0" applyNumberFormat="1" applyFont="1" applyAlignment="1">
      <alignment horizontal="left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38" fontId="9" fillId="0" borderId="3" xfId="0" applyNumberFormat="1" applyFont="1" applyBorder="1" applyAlignment="1">
      <alignment horizontal="right" vertical="center"/>
    </xf>
    <xf numFmtId="38" fontId="9" fillId="0" borderId="4" xfId="0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" refreshedDate="46191.494532060184" createdVersion="6" refreshedVersion="6" minRefreshableVersion="3" recordCount="70">
  <cacheSource type="worksheet">
    <worksheetSource ref="B3:K73" sheet="Báo cáo"/>
  </cacheSource>
  <cacheFields count="10">
    <cacheField name="Ngày hóa đơn" numFmtId="14">
      <sharedItems containsSemiMixedTypes="0" containsNonDate="0" containsDate="1" containsString="0" minDate="2026-05-04T00:00:00" maxDate="2026-06-19T00:00:00"/>
    </cacheField>
    <cacheField name="Số hóa đơn" numFmtId="0">
      <sharedItems containsMixedTypes="1" containsNumber="1" containsInteger="1" minValue="1107" maxValue="1107"/>
    </cacheField>
    <cacheField name="Ký hiệu HĐ" numFmtId="0">
      <sharedItems containsBlank="1"/>
    </cacheField>
    <cacheField name="Diễn giải" numFmtId="0">
      <sharedItems/>
    </cacheField>
    <cacheField name="Doanh số bán chưa có thuế GTGT" numFmtId="38">
      <sharedItems containsSemiMixedTypes="0" containsString="0" containsNumber="1" containsInteger="1" minValue="214245" maxValue="7009810"/>
    </cacheField>
    <cacheField name="Thuế GTGT" numFmtId="38">
      <sharedItems containsSemiMixedTypes="0" containsString="0" containsNumber="1" containsInteger="1" minValue="17140" maxValue="560785"/>
    </cacheField>
    <cacheField name="Ngày chứng từ" numFmtId="14">
      <sharedItems containsNonDate="0" containsDate="1" containsString="0" containsBlank="1" minDate="2026-05-04T00:00:00" maxDate="2026-05-31T00:00:00"/>
    </cacheField>
    <cacheField name="Số chứng từ" numFmtId="0">
      <sharedItems containsBlank="1"/>
    </cacheField>
    <cacheField name="Tên người mua" numFmtId="0">
      <sharedItems count="13">
        <s v="CÔNG TY CỔ PHẦN TRUNG TÂM THƯƠNG MẠI LOTTE VIỆT NAM"/>
        <s v="CÔNG TY CỔ PHẦN TRUNG TÂM THƯƠNG MẠI LOTTE VIỆT NAM - CHI NHÁNH TÂY HỒ"/>
        <s v="CÔNG TY CỔ PHẦN TRUNG TÂM THƯƠNG MẠI LOTTE VIỆT NAM - CHI NHÁNH ĐÀ NẴNG"/>
        <s v="CÔNG TY CỔ PHẦN TRUNG TÂM THƯƠNG MẠI LOTTE VIỆT NAM - CHI NHÁNH BÀ RỊA VŨNG TÀU"/>
        <s v="CÔNG TY CỔ PHẦN TRUNG TÂM THƯƠNG MẠI LOTTE VIỆT NAM - CHI NHÁNH CẦN THƠ"/>
        <s v="CÔNG TY CỔ PHẦN TRUNG TÂM THƯƠNG MẠI LOTTE VIỆT NAM - CHI NHÁNH NHA TRANG"/>
        <s v="CÔNG TY CỔ PHẦN TRUNG TÂM THƯƠNG MẠI LOTTE VIỆT NAM - CHI NHÁNH ĐỒNG NAI"/>
        <s v="CÔNG TY CỔ PHẦN TRUNG TÂM THƯƠNG MẠI LOTTE VIỆT NAM - CHI NHÁNH GÒ VẤP"/>
        <s v="CÔNG TY CỔ PHẦN TRUNG TÂM THƯƠNG MẠI LOTTE VIỆT NAM - CHI NHÁNH BA ĐÌNH"/>
        <s v="CÔNG TY CỔ PHẦN TRUNG TÂM THƯƠNG MẠI LOTTE VIỆT NAM - CHI NHÁNH BÌNH DƯƠNG"/>
        <s v="CÔNG TY CỔ PHẦN TRUNG TÂM THƯƠNG MẠI LOTTE VIỆT NAM - CHI NHÁNH VINH"/>
        <s v="CÔNG TY CỔ PHẦN TRUNG TÂM THƯƠNG MẠI LOTTE VIỆT NAM - CHI NHÁNH BÌNH THUẬN"/>
        <s v="CÔNG TY CỔ PHẦN TRUNG TÂM THƯƠNG MẠI LOTTE VIỆT NAM - CHI NHÁNH TÂN BÌNH"/>
      </sharedItems>
    </cacheField>
    <cacheField name="Mã số thuế người mu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0">
  <r>
    <d v="2026-05-04T00:00:00"/>
    <s v="00031532"/>
    <s v="1C26TTN"/>
    <s v="260429-01001-00260"/>
    <n v="595330"/>
    <n v="47626"/>
    <d v="2026-05-04T00:00:00"/>
    <s v="BH12910"/>
    <x v="0"/>
    <s v="0304741634"/>
  </r>
  <r>
    <d v="2026-05-04T00:00:00"/>
    <s v="00031533"/>
    <s v="1C26TTN"/>
    <s v="260430-01001-00135"/>
    <n v="1220680"/>
    <n v="97654"/>
    <d v="2026-05-04T00:00:00"/>
    <s v="BH12911"/>
    <x v="0"/>
    <s v="0304741634"/>
  </r>
  <r>
    <d v="2026-05-04T00:00:00"/>
    <s v="00031534"/>
    <s v="1C26TTN"/>
    <s v="260501-01001-00195"/>
    <n v="1179260"/>
    <n v="94341"/>
    <d v="2026-05-04T00:00:00"/>
    <s v="BH12912"/>
    <x v="0"/>
    <s v="0304741634"/>
  </r>
  <r>
    <d v="2026-05-04T00:00:00"/>
    <s v="00031538"/>
    <s v="1C26TTN"/>
    <s v="Bán hàng CÔNG TY CỔ PHẦN TRUNG TÂM THƯƠNG MẠI LOTTE VIỆT NAM - CHI NHÁNH TÂY HỒ theo hóa đơn 00031538"/>
    <n v="3416545"/>
    <n v="273324"/>
    <d v="2026-05-04T00:00:00"/>
    <s v="BH29328"/>
    <x v="1"/>
    <s v="0304741634-015"/>
  </r>
  <r>
    <d v="2026-05-04T00:00:00"/>
    <s v="00031566"/>
    <s v="1C26TTN"/>
    <s v="TC260502-01004-00025"/>
    <n v="2441360"/>
    <n v="195309"/>
    <d v="2026-05-05T00:00:00"/>
    <s v="BH12921"/>
    <x v="2"/>
    <s v="0304741634-009"/>
  </r>
  <r>
    <d v="2026-05-04T00:00:00"/>
    <s v="00031567"/>
    <s v="1C26TTN"/>
    <s v="TC260502-01009-00068"/>
    <n v="2920540"/>
    <n v="233643"/>
    <d v="2026-05-05T00:00:00"/>
    <s v="BH12922"/>
    <x v="3"/>
    <s v="0304741634-005"/>
  </r>
  <r>
    <d v="2026-05-04T00:00:00"/>
    <s v="00031568"/>
    <s v="1C26TTN"/>
    <s v="TC260504-01011-00052"/>
    <n v="4674970"/>
    <n v="373998"/>
    <d v="2026-05-05T00:00:00"/>
    <s v="BH12923"/>
    <x v="4"/>
    <s v="0304741634-007"/>
  </r>
  <r>
    <d v="2026-05-04T00:00:00"/>
    <s v="00031569"/>
    <s v="1C26TTN"/>
    <s v="TC260504-01013-00095"/>
    <n v="1795850"/>
    <n v="143668"/>
    <d v="2026-05-05T00:00:00"/>
    <s v="BH12924"/>
    <x v="5"/>
    <s v="0304741634-011"/>
  </r>
  <r>
    <d v="2026-05-05T00:00:00"/>
    <s v="00031598"/>
    <s v="1C26TTN"/>
    <s v="260430-01003-00024"/>
    <n v="1166110"/>
    <n v="93289"/>
    <d v="2026-05-05T00:00:00"/>
    <s v="BH12959"/>
    <x v="6"/>
    <s v="0304741634-001"/>
  </r>
  <r>
    <d v="2026-05-05T00:00:00"/>
    <s v="00031599"/>
    <s v="1C26TTN"/>
    <s v="260504-01003-00038"/>
    <n v="3607470"/>
    <n v="288598"/>
    <d v="2026-05-05T00:00:00"/>
    <s v="BH12960"/>
    <x v="6"/>
    <s v="0304741634-001"/>
  </r>
  <r>
    <d v="2026-05-05T00:00:00"/>
    <s v="00031611"/>
    <s v="1C26TTN"/>
    <s v="260430-01012-00094"/>
    <n v="1220680"/>
    <n v="97654"/>
    <d v="2026-05-05T00:00:00"/>
    <s v="BH12971"/>
    <x v="7"/>
    <s v="0304741634-010"/>
  </r>
  <r>
    <d v="2026-05-06T00:00:00"/>
    <s v="00031681"/>
    <s v="1C26TTN"/>
    <s v="260504-01012-00347"/>
    <n v="1851730"/>
    <n v="148138"/>
    <d v="2026-05-06T00:00:00"/>
    <s v="BH13127"/>
    <x v="7"/>
    <s v="0304741634-010"/>
  </r>
  <r>
    <d v="2026-05-06T00:00:00"/>
    <s v="00032472"/>
    <s v="1C26TTN"/>
    <s v="260502-01001-00191"/>
    <n v="1262100"/>
    <n v="100968"/>
    <d v="2026-05-06T00:00:00"/>
    <s v="BH13136"/>
    <x v="0"/>
    <s v="0304741634"/>
  </r>
  <r>
    <d v="2026-05-06T00:00:00"/>
    <s v="00032724"/>
    <s v="1C26TTN"/>
    <s v="Bán hàng CÔNG TY CỔ PHẦN TRUNG TÂM THƯƠNG MẠI LOTTE VIỆT NAM - CHI NHÁNH BA ĐÌNH theo hóa đơn 00032724"/>
    <n v="2345370"/>
    <n v="187630"/>
    <d v="2026-05-06T00:00:00"/>
    <s v="BH29759"/>
    <x v="8"/>
    <s v="0304741634-008"/>
  </r>
  <r>
    <d v="2026-05-08T00:00:00"/>
    <s v="00032951"/>
    <s v="1C26TTN"/>
    <s v="260507-01001-00026"/>
    <n v="4211020"/>
    <n v="336882"/>
    <d v="2026-05-08T00:00:00"/>
    <s v="BH13395"/>
    <x v="0"/>
    <s v="0304741634"/>
  </r>
  <r>
    <d v="2026-05-08T00:00:00"/>
    <s v="00032956"/>
    <s v="1C26TTN"/>
    <s v="260507-01012-00219"/>
    <n v="1172685"/>
    <n v="93815"/>
    <d v="2026-05-08T00:00:00"/>
    <s v="BH13402"/>
    <x v="7"/>
    <s v="0304741634-010"/>
  </r>
  <r>
    <d v="2026-05-08T00:00:00"/>
    <s v="00032972"/>
    <s v="1C26TTN"/>
    <s v="260507-01005-00123"/>
    <n v="1172685"/>
    <n v="93815"/>
    <d v="2026-05-08T00:00:00"/>
    <s v="BH13418"/>
    <x v="9"/>
    <s v="0304741634-003"/>
  </r>
  <r>
    <d v="2026-05-08T00:00:00"/>
    <s v="00033005"/>
    <s v="1C26TTN"/>
    <s v="TC260507-01004-00045"/>
    <n v="1052755"/>
    <n v="84220"/>
    <d v="2026-05-09T00:00:00"/>
    <s v="BH13429"/>
    <x v="2"/>
    <s v="0304741634-009"/>
  </r>
  <r>
    <d v="2026-05-08T00:00:00"/>
    <s v="00033006"/>
    <s v="1C26TTN"/>
    <s v="TC260508-01013-00033"/>
    <n v="1893150"/>
    <n v="151452"/>
    <d v="2026-05-09T00:00:00"/>
    <s v="BH13430"/>
    <x v="5"/>
    <s v="0304741634-011"/>
  </r>
  <r>
    <d v="2026-05-11T00:00:00"/>
    <s v="00033076"/>
    <s v="1C26TTN"/>
    <s v="260508-01001-00285"/>
    <n v="1220680"/>
    <n v="97654"/>
    <d v="2026-05-11T00:00:00"/>
    <s v="BH13600"/>
    <x v="0"/>
    <s v="0304741634"/>
  </r>
  <r>
    <d v="2026-05-11T00:00:00"/>
    <s v="00033089"/>
    <s v="1C26TTN"/>
    <s v="Bán hàng CÔNG TY CỔ PHẦN TRUNG TÂM THƯƠNG MẠI LOTTE VIỆT NAM - CHI NHÁNH BA ĐÌNH theo hóa đơn 00033089"/>
    <n v="2105510"/>
    <n v="168441"/>
    <d v="2026-05-11T00:00:00"/>
    <s v="BH30666"/>
    <x v="8"/>
    <s v="0304741634-008"/>
  </r>
  <r>
    <d v="2026-05-11T00:00:00"/>
    <s v="00033103"/>
    <s v="1C26TTN"/>
    <s v="TC260510-01009-00006"/>
    <n v="1731800"/>
    <n v="138544"/>
    <d v="2026-05-12T00:00:00"/>
    <s v="BH13609"/>
    <x v="3"/>
    <s v="0304741634-005"/>
  </r>
  <r>
    <d v="2026-05-11T00:00:00"/>
    <s v="00033104"/>
    <s v="1C26TTN"/>
    <s v="TC260508-01009-00114"/>
    <n v="4799880"/>
    <n v="383990"/>
    <d v="2026-05-12T00:00:00"/>
    <s v="BH13610"/>
    <x v="3"/>
    <s v="0304741634-005"/>
  </r>
  <r>
    <d v="2026-05-11T00:00:00"/>
    <s v="00033105"/>
    <s v="1C26TTN"/>
    <s v="TC260511-01009-00088"/>
    <n v="2801920"/>
    <n v="224154"/>
    <d v="2026-05-12T00:00:00"/>
    <s v="BH13611"/>
    <x v="3"/>
    <s v="0304741634-005"/>
  </r>
  <r>
    <d v="2026-05-11T00:00:00"/>
    <s v="00033106"/>
    <s v="1C26TTN"/>
    <s v="TC260511-01013-00047"/>
    <n v="1851730"/>
    <n v="148138"/>
    <d v="2026-05-12T00:00:00"/>
    <s v="BH13612"/>
    <x v="5"/>
    <s v="0304741634-011"/>
  </r>
  <r>
    <d v="2026-05-11T00:00:00"/>
    <s v="00033107"/>
    <s v="1C26TTN"/>
    <s v="TC260511-01016-00049"/>
    <n v="7009810"/>
    <n v="560785"/>
    <d v="2026-05-12T00:00:00"/>
    <s v="BH13613"/>
    <x v="10"/>
    <s v="0304741634-013"/>
  </r>
  <r>
    <d v="2026-05-11T00:00:00"/>
    <s v="00033108"/>
    <s v="1C26TTN"/>
    <s v="TC260511-01006-00079"/>
    <n v="1179260"/>
    <n v="94341"/>
    <d v="2026-05-12T00:00:00"/>
    <s v="BH13614"/>
    <x v="11"/>
    <s v="0304741634-002"/>
  </r>
  <r>
    <d v="2026-05-11T00:00:00"/>
    <s v="00033109"/>
    <s v="1C26TTN"/>
    <s v="TC260511-01006-00370"/>
    <n v="1262100"/>
    <n v="100968"/>
    <d v="2026-05-12T00:00:00"/>
    <s v="BH13615"/>
    <x v="11"/>
    <s v="0304741634-002"/>
  </r>
  <r>
    <d v="2026-05-11T00:00:00"/>
    <s v="00033110"/>
    <s v="1C26TTN"/>
    <s v="TC260511-01015-00094"/>
    <n v="1166110"/>
    <n v="93289"/>
    <d v="2026-05-12T00:00:00"/>
    <s v="BH13616"/>
    <x v="5"/>
    <s v="0304741634-011"/>
  </r>
  <r>
    <d v="2026-05-11T00:00:00"/>
    <s v="00033111"/>
    <s v="1C26TTN"/>
    <s v="TC260511-01004-00172"/>
    <n v="1052755"/>
    <n v="84220"/>
    <d v="2026-05-12T00:00:00"/>
    <s v="BH13617"/>
    <x v="2"/>
    <s v="0304741634-009"/>
  </r>
  <r>
    <d v="2026-05-12T00:00:00"/>
    <s v="00033137"/>
    <s v="1C26TTN"/>
    <s v="260511-01012-00313"/>
    <n v="1262100"/>
    <n v="100968"/>
    <d v="2026-05-12T00:00:00"/>
    <s v="BH13705"/>
    <x v="7"/>
    <s v="0304741634-010"/>
  </r>
  <r>
    <d v="2026-05-12T00:00:00"/>
    <s v="00033174"/>
    <s v="1C26TTN"/>
    <s v="Bán hàng CÔNG TY CỔ PHẦN TRUNG TÂM THƯƠNG MẠI LOTTE VIỆT NAM - CHI NHÁNH TÂY HỒ theo hóa đơn 00033174"/>
    <n v="3648890"/>
    <n v="291911"/>
    <d v="2026-05-12T00:00:00"/>
    <s v="BH30868"/>
    <x v="1"/>
    <s v="0304741634-015"/>
  </r>
  <r>
    <d v="2026-05-13T00:00:00"/>
    <s v="00034178"/>
    <s v="1C26TTN"/>
    <s v="260511-01002-00254"/>
    <n v="1262100"/>
    <n v="100968"/>
    <d v="2026-05-13T00:00:00"/>
    <s v="BH13782"/>
    <x v="0"/>
    <s v="0304741634"/>
  </r>
  <r>
    <d v="2026-05-14T00:00:00"/>
    <s v="00034337"/>
    <s v="1C26TTN"/>
    <s v="TC260513-01011-00032"/>
    <n v="1845155"/>
    <n v="147612"/>
    <d v="2026-05-14T00:00:00"/>
    <s v="BH13785"/>
    <x v="4"/>
    <s v="0304741634-007"/>
  </r>
  <r>
    <d v="2026-05-15T00:00:00"/>
    <s v="00034671"/>
    <s v="1C26TTN"/>
    <s v="260512-01001-00224"/>
    <n v="1262100"/>
    <n v="100968"/>
    <d v="2026-05-15T00:00:00"/>
    <s v="BH13898"/>
    <x v="0"/>
    <s v="0304741634"/>
  </r>
  <r>
    <d v="2026-05-15T00:00:00"/>
    <s v="00034675"/>
    <s v="1C26TTN"/>
    <s v="260514-01003-00051"/>
    <n v="1262100"/>
    <n v="100968"/>
    <d v="2026-05-15T00:00:00"/>
    <s v="BH13905"/>
    <x v="6"/>
    <s v="0304741634-001"/>
  </r>
  <r>
    <d v="2026-05-15T00:00:00"/>
    <s v="00034688"/>
    <s v="1C26TTN"/>
    <s v="260514-01012-00192"/>
    <n v="1262100"/>
    <n v="100968"/>
    <d v="2026-05-15T00:00:00"/>
    <s v="BH13923"/>
    <x v="7"/>
    <s v="0304741634-010"/>
  </r>
  <r>
    <d v="2026-05-15T00:00:00"/>
    <s v="00034701"/>
    <s v="1C26TTN"/>
    <s v="260514-01010-00128"/>
    <n v="1214105"/>
    <n v="97128"/>
    <d v="2026-05-15T00:00:00"/>
    <s v="BH13941"/>
    <x v="12"/>
    <s v="0304741634-006"/>
  </r>
  <r>
    <d v="2026-05-16T00:00:00"/>
    <s v="00034770"/>
    <s v="1C26TTN"/>
    <s v="260515-01005-00079"/>
    <n v="1262100"/>
    <n v="100968"/>
    <d v="2026-05-16T00:00:00"/>
    <s v="BH13985"/>
    <x v="9"/>
    <s v="0304741634-003"/>
  </r>
  <r>
    <d v="2026-05-16T00:00:00"/>
    <s v="00034781"/>
    <s v="1C26TTN"/>
    <s v="Bán hàng CÔNG TY CỔ PHẦN TRUNG TÂM THƯƠNG MẠI LOTTE VIỆT NAM - CHI NHÁNH TÂY HỒ theo hóa đơn 00034781"/>
    <n v="1803735"/>
    <n v="144299"/>
    <d v="2026-05-16T00:00:00"/>
    <s v="BH31657"/>
    <x v="1"/>
    <s v="0304741634-015"/>
  </r>
  <r>
    <d v="2026-05-18T00:00:00"/>
    <s v="00034844"/>
    <s v="1C26TTN"/>
    <s v="TC260518-01011-00014"/>
    <n v="2434785"/>
    <n v="194783"/>
    <d v="2026-05-19T00:00:00"/>
    <s v="BH14095"/>
    <x v="4"/>
    <s v="0304741634-007"/>
  </r>
  <r>
    <d v="2026-05-18T00:00:00"/>
    <s v="00034845"/>
    <s v="1C26TTN"/>
    <s v="TC260518-01013-00012"/>
    <n v="1059330"/>
    <n v="84746"/>
    <d v="2026-05-19T00:00:00"/>
    <s v="BH14096"/>
    <x v="5"/>
    <s v="0304741634-011"/>
  </r>
  <r>
    <d v="2026-05-18T00:00:00"/>
    <s v="00034846"/>
    <s v="1C26TTN"/>
    <s v="TC260518-01006-00040"/>
    <n v="1052755"/>
    <n v="84220"/>
    <d v="2026-05-19T00:00:00"/>
    <s v="BH14097"/>
    <x v="11"/>
    <s v="0304741634-002"/>
  </r>
  <r>
    <d v="2026-05-18T00:00:00"/>
    <s v="00034847"/>
    <s v="1C26TTN"/>
    <s v="TC260518-01006-00279"/>
    <n v="1262100"/>
    <n v="100968"/>
    <d v="2026-05-19T00:00:00"/>
    <s v="BH14098"/>
    <x v="11"/>
    <s v="0304741634-002"/>
  </r>
  <r>
    <d v="2026-05-19T00:00:00"/>
    <s v="00034866"/>
    <s v="1C26TTN"/>
    <s v="260518-01002-00232"/>
    <n v="589630"/>
    <n v="47170"/>
    <d v="2026-05-21T00:00:00"/>
    <s v="BH14118"/>
    <x v="0"/>
    <s v="0304741634"/>
  </r>
  <r>
    <d v="2026-05-19T00:00:00"/>
    <s v="00034881"/>
    <s v="1C26TTN"/>
    <s v="260518-01005-00085"/>
    <n v="1522455"/>
    <n v="121796"/>
    <d v="2026-05-19T00:00:00"/>
    <s v="BH14135"/>
    <x v="9"/>
    <s v="0304741634-003"/>
  </r>
  <r>
    <d v="2026-05-19T00:00:00"/>
    <s v="00034882"/>
    <s v="1C26TTN"/>
    <s v="260518-01012-00265"/>
    <n v="1262100"/>
    <n v="100968"/>
    <d v="2026-05-19T00:00:00"/>
    <s v="BH14136"/>
    <x v="7"/>
    <s v="0304741634-010"/>
  </r>
  <r>
    <d v="2026-05-20T00:00:00"/>
    <s v="00035981"/>
    <s v="1C26TTN"/>
    <s v="260519-01001-00234"/>
    <n v="1166110"/>
    <n v="93289"/>
    <d v="2026-05-20T00:00:00"/>
    <s v="BH14213"/>
    <x v="0"/>
    <s v="0304741634"/>
  </r>
  <r>
    <d v="2026-05-20T00:00:00"/>
    <s v="00035990"/>
    <s v="1C26TTN"/>
    <s v="TC260519-01016-00067"/>
    <n v="1166110"/>
    <n v="93289"/>
    <d v="2026-05-21T00:00:00"/>
    <s v="BH14234"/>
    <x v="10"/>
    <s v="0304741634-013"/>
  </r>
  <r>
    <d v="2026-05-20T00:00:00"/>
    <s v="00035991"/>
    <s v="1C26TTN"/>
    <s v="TC260520-01013-00028"/>
    <n v="1642385"/>
    <n v="131391"/>
    <d v="2026-05-21T00:00:00"/>
    <s v="BH14235"/>
    <x v="5"/>
    <s v="0304741634-011"/>
  </r>
  <r>
    <d v="2026-05-21T00:00:00"/>
    <s v="00036009"/>
    <s v="1C26TTN"/>
    <s v="260518-01003-00109"/>
    <n v="1262100"/>
    <n v="100968"/>
    <d v="2026-05-21T00:00:00"/>
    <s v="BH14382"/>
    <x v="6"/>
    <s v="0304741634-001"/>
  </r>
  <r>
    <d v="2026-05-21T00:00:00"/>
    <s v="00036014"/>
    <s v="1C26TTN"/>
    <s v="260520-01002-00015"/>
    <n v="513090"/>
    <n v="41047"/>
    <d v="2026-05-21T00:00:00"/>
    <s v="BH14385"/>
    <x v="0"/>
    <s v="0304741634"/>
  </r>
  <r>
    <d v="2026-05-21T00:00:00"/>
    <s v="00036029"/>
    <s v="1C26TTN"/>
    <s v="260518-01010-00265"/>
    <n v="1262100"/>
    <n v="100968"/>
    <d v="2026-05-21T00:00:00"/>
    <s v="BH14423"/>
    <x v="12"/>
    <s v="0304741634-006"/>
  </r>
  <r>
    <d v="2026-05-22T00:00:00"/>
    <s v="00036332"/>
    <s v="1C26TTN"/>
    <s v="260521-01012-00148"/>
    <n v="631050"/>
    <n v="50484"/>
    <d v="2026-05-22T00:00:00"/>
    <s v="BH14464"/>
    <x v="7"/>
    <s v="0304741634-010"/>
  </r>
  <r>
    <d v="2026-05-22T00:00:00"/>
    <s v="00036333"/>
    <s v="1C26TTN"/>
    <s v="260521-01012-00029"/>
    <n v="4154205"/>
    <n v="332336"/>
    <d v="2026-05-22T00:00:00"/>
    <s v="BH14465"/>
    <x v="7"/>
    <s v="0304741634-010"/>
  </r>
  <r>
    <d v="2026-05-25T00:00:00"/>
    <s v="00036428"/>
    <s v="1C26TTN"/>
    <s v="TC260522-01009-00083"/>
    <n v="2524200"/>
    <n v="201936"/>
    <d v="2026-05-26T00:00:00"/>
    <s v="BH14659"/>
    <x v="3"/>
    <s v="0304741634-005"/>
  </r>
  <r>
    <d v="2026-05-25T00:00:00"/>
    <s v="00036429"/>
    <s v="1C26TTN"/>
    <s v="TC260524-01009-00111"/>
    <n v="1613840"/>
    <n v="129107"/>
    <d v="2026-05-26T00:00:00"/>
    <s v="BH14660"/>
    <x v="3"/>
    <s v="0304741634-005"/>
  </r>
  <r>
    <d v="2026-05-25T00:00:00"/>
    <s v="00036430"/>
    <s v="1C26TTN"/>
    <s v="TC260525-01011-00026"/>
    <n v="1262100"/>
    <n v="100968"/>
    <d v="2026-05-26T00:00:00"/>
    <s v="BH14661"/>
    <x v="4"/>
    <s v="0304741634-007"/>
  </r>
  <r>
    <d v="2026-05-25T00:00:00"/>
    <s v="00036431"/>
    <s v="1C26TTN"/>
    <s v="TC260525-01015-00059"/>
    <n v="1026180"/>
    <n v="82094"/>
    <d v="2026-05-26T00:00:00"/>
    <s v="BH14662"/>
    <x v="5"/>
    <s v="0304741634-011"/>
  </r>
  <r>
    <d v="2026-05-25T00:00:00"/>
    <s v="00036432"/>
    <s v="1C26TTN"/>
    <s v="TC260525-01016-00077"/>
    <n v="5325570"/>
    <n v="426046"/>
    <d v="2026-05-26T00:00:00"/>
    <s v="BH14663"/>
    <x v="10"/>
    <s v="0304741634-013"/>
  </r>
  <r>
    <d v="2026-05-27T00:00:00"/>
    <s v="00036523"/>
    <s v="1C26TTN"/>
    <s v="260522-01001-00228"/>
    <n v="1262100"/>
    <n v="100968"/>
    <d v="2026-05-27T00:00:00"/>
    <s v="BH14760"/>
    <x v="0"/>
    <s v="0304741634"/>
  </r>
  <r>
    <d v="2026-05-27T00:00:00"/>
    <s v="00037405"/>
    <s v="1C26TTN"/>
    <s v="TC260527-01013-00055"/>
    <n v="1851730"/>
    <n v="148138"/>
    <d v="2026-05-28T00:00:00"/>
    <s v="BH14817"/>
    <x v="5"/>
    <s v="0304741634-011"/>
  </r>
  <r>
    <d v="2026-05-27T00:00:00"/>
    <s v="00037406"/>
    <s v="1C26TTN"/>
    <s v="TC260527-01004-00147"/>
    <n v="2399940"/>
    <n v="191995"/>
    <d v="2026-05-28T00:00:00"/>
    <s v="BH14818"/>
    <x v="2"/>
    <s v="0304741634-009"/>
  </r>
  <r>
    <d v="2026-05-29T00:00:00"/>
    <s v="00037821"/>
    <s v="1C26TTN"/>
    <s v="260528-01002-00104"/>
    <n v="589630"/>
    <n v="47170"/>
    <d v="2026-05-29T00:00:00"/>
    <s v="BH15133"/>
    <x v="0"/>
    <s v="0304741634"/>
  </r>
  <r>
    <d v="2026-05-29T00:00:00"/>
    <s v="00037852"/>
    <s v="1C26TTN"/>
    <s v="Bán hàng CÔNG TY CỔ PHẦN TRUNG TÂM THƯƠNG MẠI LOTTE VIỆT NAM - CHI NHÁNH TÂY HỒ theo hóa đơn 00037852"/>
    <n v="2380215"/>
    <n v="190417"/>
    <d v="2026-05-29T00:00:00"/>
    <s v="BH33357"/>
    <x v="1"/>
    <s v="0304741634-015"/>
  </r>
  <r>
    <d v="2026-05-29T00:00:00"/>
    <s v="00037853"/>
    <s v="1C26TTN"/>
    <s v="Bán hàng CÔNG TY CỔ PHẦN TRUNG TÂM THƯƠNG MẠI LOTTE VIỆT NAM - CHI NHÁNH TÂY HỒ theo hóa đơn 00037853"/>
    <n v="2482780"/>
    <n v="198622"/>
    <d v="2026-05-29T00:00:00"/>
    <s v="BH33358"/>
    <x v="1"/>
    <s v="0304741634-015"/>
  </r>
  <r>
    <d v="2026-05-29T00:00:00"/>
    <s v="00037854"/>
    <s v="1C26TTN"/>
    <s v="Bán hàng CÔNG TY CỔ PHẦN TRUNG TÂM THƯƠNG MẠI LOTTE VIỆT NAM - CHI NHÁNH BA ĐÌNH theo hóa đơn 00037854"/>
    <n v="1648960"/>
    <n v="131917"/>
    <d v="2026-05-29T00:00:00"/>
    <s v="BH33360"/>
    <x v="8"/>
    <s v="0304741634-008"/>
  </r>
  <r>
    <d v="2026-05-29T00:00:00"/>
    <s v="00037855"/>
    <s v="1C26TTN"/>
    <s v="TC260528-01006-00177"/>
    <n v="1262100"/>
    <n v="100968"/>
    <d v="2026-05-30T00:00:00"/>
    <s v="BH15150"/>
    <x v="11"/>
    <s v="0304741634-002"/>
  </r>
  <r>
    <d v="2026-05-30T00:00:00"/>
    <s v="00037888"/>
    <s v="1C26TTN"/>
    <s v="260528-01003-00067"/>
    <n v="1172685"/>
    <n v="93815"/>
    <d v="2026-05-30T00:00:00"/>
    <s v="BH15169"/>
    <x v="6"/>
    <s v="0304741634-001"/>
  </r>
  <r>
    <d v="2026-06-18T00:00:00"/>
    <n v="1107"/>
    <m/>
    <s v="HÀNG TRẢ"/>
    <n v="214245"/>
    <n v="17140"/>
    <m/>
    <m/>
    <x v="10"/>
    <s v="0304741634-0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74:C88" firstHeaderRow="1" firstDataRow="1" firstDataCol="1"/>
  <pivotFields count="10">
    <pivotField numFmtId="14" showAll="0"/>
    <pivotField showAll="0"/>
    <pivotField showAll="0"/>
    <pivotField showAll="0"/>
    <pivotField dataField="1" numFmtId="38" showAll="0"/>
    <pivotField numFmtId="38" showAll="0"/>
    <pivotField showAll="0"/>
    <pivotField showAll="0"/>
    <pivotField axis="axisRow" showAll="0">
      <items count="14">
        <item x="0"/>
        <item x="8"/>
        <item x="3"/>
        <item x="9"/>
        <item x="11"/>
        <item x="4"/>
        <item x="2"/>
        <item x="6"/>
        <item x="7"/>
        <item x="5"/>
        <item x="12"/>
        <item x="1"/>
        <item x="10"/>
        <item t="default"/>
      </items>
    </pivotField>
    <pivotField showAll="0"/>
  </pivotFields>
  <rowFields count="1">
    <field x="8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 of Doanh số bán chưa có thuế GTGT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opLeftCell="A25" zoomScaleNormal="100" workbookViewId="0">
      <selection activeCell="A7" sqref="A7:H7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191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TÂY HỒ</v>
      </c>
      <c r="D14" s="6"/>
      <c r="F14" s="8"/>
      <c r="G14" s="8"/>
      <c r="H14" s="8"/>
      <c r="J14" s="7" t="s">
        <v>77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0304741634-015</v>
      </c>
      <c r="D15" s="6"/>
      <c r="F15" s="8"/>
      <c r="G15" s="8"/>
      <c r="H15" s="8"/>
      <c r="J15" s="7" t="s">
        <v>192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Tầng hầm B1, Lotte Mall Hà Nội, Số 272 Võ Chí Công, Phường Tây Hồ, Thành phố Hà Nội,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99</v>
      </c>
      <c r="C20" s="14" t="s">
        <v>88</v>
      </c>
      <c r="D20" s="16">
        <v>46113</v>
      </c>
      <c r="E20" s="17" t="s">
        <v>78</v>
      </c>
      <c r="F20" s="18">
        <v>1434315</v>
      </c>
      <c r="G20" s="18">
        <v>114745</v>
      </c>
      <c r="H20" s="18">
        <f>+F20+G20</f>
        <v>1549060</v>
      </c>
    </row>
    <row r="21" spans="1:8" ht="47.25" x14ac:dyDescent="0.25">
      <c r="A21" s="14">
        <v>2</v>
      </c>
      <c r="B21" s="15" t="s">
        <v>107</v>
      </c>
      <c r="C21" s="14" t="s">
        <v>88</v>
      </c>
      <c r="D21" s="16">
        <v>46114</v>
      </c>
      <c r="E21" s="17" t="s">
        <v>78</v>
      </c>
      <c r="F21" s="18">
        <v>956210</v>
      </c>
      <c r="G21" s="18">
        <v>76497</v>
      </c>
      <c r="H21" s="18">
        <f t="shared" ref="H21:H26" si="0">+F21+G21</f>
        <v>1032707</v>
      </c>
    </row>
    <row r="22" spans="1:8" ht="47.25" x14ac:dyDescent="0.25">
      <c r="A22" s="14">
        <v>3</v>
      </c>
      <c r="B22" s="15" t="s">
        <v>128</v>
      </c>
      <c r="C22" s="14" t="s">
        <v>88</v>
      </c>
      <c r="D22" s="16">
        <v>46125</v>
      </c>
      <c r="E22" s="17" t="s">
        <v>78</v>
      </c>
      <c r="F22" s="18">
        <v>2144100</v>
      </c>
      <c r="G22" s="18">
        <v>171528</v>
      </c>
      <c r="H22" s="18">
        <f t="shared" ref="H22:H25" si="1">+F22+G22</f>
        <v>2315628</v>
      </c>
    </row>
    <row r="23" spans="1:8" ht="47.25" x14ac:dyDescent="0.25">
      <c r="A23" s="14">
        <v>4</v>
      </c>
      <c r="B23" s="15" t="s">
        <v>129</v>
      </c>
      <c r="C23" s="14" t="s">
        <v>88</v>
      </c>
      <c r="D23" s="16">
        <v>46125</v>
      </c>
      <c r="E23" s="17" t="s">
        <v>78</v>
      </c>
      <c r="F23" s="18">
        <v>1166110</v>
      </c>
      <c r="G23" s="18">
        <v>93289</v>
      </c>
      <c r="H23" s="18">
        <f t="shared" si="1"/>
        <v>1259399</v>
      </c>
    </row>
    <row r="24" spans="1:8" ht="47.25" x14ac:dyDescent="0.25">
      <c r="A24" s="14">
        <v>5</v>
      </c>
      <c r="B24" s="15" t="s">
        <v>130</v>
      </c>
      <c r="C24" s="14" t="s">
        <v>88</v>
      </c>
      <c r="D24" s="16">
        <v>46125</v>
      </c>
      <c r="E24" s="17" t="s">
        <v>78</v>
      </c>
      <c r="F24" s="18">
        <v>583055</v>
      </c>
      <c r="G24" s="18">
        <v>46644</v>
      </c>
      <c r="H24" s="18">
        <f t="shared" si="1"/>
        <v>629699</v>
      </c>
    </row>
    <row r="25" spans="1:8" ht="47.25" x14ac:dyDescent="0.25">
      <c r="A25" s="14">
        <v>6</v>
      </c>
      <c r="B25" s="15" t="s">
        <v>131</v>
      </c>
      <c r="C25" s="14" t="s">
        <v>88</v>
      </c>
      <c r="D25" s="16">
        <v>46125</v>
      </c>
      <c r="E25" s="17" t="s">
        <v>78</v>
      </c>
      <c r="F25" s="18">
        <v>1785990</v>
      </c>
      <c r="G25" s="18">
        <v>142879</v>
      </c>
      <c r="H25" s="18">
        <f t="shared" si="1"/>
        <v>1928869</v>
      </c>
    </row>
    <row r="26" spans="1:8" ht="47.25" x14ac:dyDescent="0.25">
      <c r="A26" s="14">
        <v>7</v>
      </c>
      <c r="B26" s="15" t="s">
        <v>145</v>
      </c>
      <c r="C26" s="14" t="s">
        <v>88</v>
      </c>
      <c r="D26" s="16">
        <v>46129</v>
      </c>
      <c r="E26" s="17" t="s">
        <v>78</v>
      </c>
      <c r="F26" s="18">
        <v>2332220</v>
      </c>
      <c r="G26" s="18">
        <v>186578</v>
      </c>
      <c r="H26" s="18">
        <f t="shared" si="0"/>
        <v>2518798</v>
      </c>
    </row>
    <row r="27" spans="1:8" s="20" customFormat="1" ht="35.25" customHeight="1" x14ac:dyDescent="0.25">
      <c r="A27" s="56" t="s">
        <v>22</v>
      </c>
      <c r="B27" s="57"/>
      <c r="C27" s="57"/>
      <c r="D27" s="57"/>
      <c r="E27" s="58"/>
      <c r="F27" s="19">
        <f>SUM(F20:F26)</f>
        <v>10402000</v>
      </c>
      <c r="G27" s="19">
        <f>SUM(G20:G26)</f>
        <v>832160</v>
      </c>
      <c r="H27" s="19">
        <f>SUM(H20:H26)</f>
        <v>11234160</v>
      </c>
    </row>
    <row r="28" spans="1:8" s="20" customFormat="1" ht="35.25" customHeight="1" x14ac:dyDescent="0.25">
      <c r="A28" s="59" t="s">
        <v>85</v>
      </c>
      <c r="B28" s="60"/>
      <c r="C28" s="60"/>
      <c r="D28" s="60"/>
      <c r="E28" s="61"/>
      <c r="F28" s="19">
        <f>ROUND(F27*0.07,0)</f>
        <v>728140</v>
      </c>
      <c r="G28" s="19">
        <f>ROUND(F28*0.08,0)</f>
        <v>58251</v>
      </c>
      <c r="H28" s="19">
        <f>F28+G28</f>
        <v>786391</v>
      </c>
    </row>
    <row r="30" spans="1:8" s="1" customFormat="1" ht="16.5" x14ac:dyDescent="0.25">
      <c r="A30" s="62" t="s">
        <v>23</v>
      </c>
      <c r="B30" s="62"/>
      <c r="C30" s="62"/>
      <c r="D30" s="62"/>
      <c r="E30" s="62"/>
      <c r="F30" s="62"/>
      <c r="G30" s="62"/>
      <c r="H30" s="62"/>
    </row>
    <row r="31" spans="1:8" s="1" customFormat="1" ht="16.5" x14ac:dyDescent="0.25">
      <c r="D31" s="2"/>
      <c r="F31" s="3"/>
      <c r="G31" s="3"/>
      <c r="H31" s="3"/>
    </row>
    <row r="32" spans="1:8" s="1" customFormat="1" ht="16.5" x14ac:dyDescent="0.25">
      <c r="A32" s="4"/>
      <c r="B32" s="50" t="s">
        <v>24</v>
      </c>
      <c r="C32" s="50"/>
      <c r="D32" s="50"/>
      <c r="F32" s="51" t="s">
        <v>25</v>
      </c>
      <c r="G32" s="51"/>
      <c r="H32" s="51"/>
    </row>
    <row r="33" spans="2:8" s="1" customFormat="1" ht="16.5" x14ac:dyDescent="0.25">
      <c r="B33" s="52" t="s">
        <v>26</v>
      </c>
      <c r="C33" s="52"/>
      <c r="D33" s="52"/>
      <c r="F33" s="53" t="s">
        <v>26</v>
      </c>
      <c r="G33" s="53"/>
      <c r="H33" s="53"/>
    </row>
    <row r="34" spans="2:8" s="1" customFormat="1" ht="16.5" x14ac:dyDescent="0.25">
      <c r="D34" s="2"/>
      <c r="F34" s="3"/>
      <c r="G34" s="3"/>
      <c r="H34" s="3"/>
    </row>
  </sheetData>
  <mergeCells count="16">
    <mergeCell ref="B32:D32"/>
    <mergeCell ref="F32:H32"/>
    <mergeCell ref="B33:D33"/>
    <mergeCell ref="F33:H33"/>
    <mergeCell ref="A7:H7"/>
    <mergeCell ref="C17:D17"/>
    <mergeCell ref="E17:F17"/>
    <mergeCell ref="A27:E27"/>
    <mergeCell ref="A28:E28"/>
    <mergeCell ref="A30:H30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opLeftCell="C7" zoomScaleNormal="100" workbookViewId="0">
      <selection activeCell="D14" sqref="D14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50.28515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182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BÌNH DƯƠNG</v>
      </c>
      <c r="D14" s="6"/>
      <c r="F14" s="8"/>
      <c r="G14" s="8"/>
      <c r="H14" s="8"/>
      <c r="J14" s="7" t="s">
        <v>45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0304741634-003</v>
      </c>
      <c r="D15" s="6"/>
      <c r="F15" s="8"/>
      <c r="G15" s="8"/>
      <c r="H15" s="8"/>
    </row>
    <row r="16" spans="1:10" s="7" customFormat="1" ht="22.5" customHeight="1" x14ac:dyDescent="0.25">
      <c r="A16" s="7" t="s">
        <v>8</v>
      </c>
      <c r="C16" s="9" t="str">
        <f>+VLOOKUP(J14,'Danh sách CN'!A:D,4,0)</f>
        <v>Khu đô thị The Seasons Bình Dương, Phường Lái Thiêu, TP.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103</v>
      </c>
      <c r="C20" s="14" t="s">
        <v>88</v>
      </c>
      <c r="D20" s="16">
        <v>46113</v>
      </c>
      <c r="E20" s="17" t="s">
        <v>46</v>
      </c>
      <c r="F20" s="18">
        <v>536025</v>
      </c>
      <c r="G20" s="18">
        <v>42882</v>
      </c>
      <c r="H20" s="18">
        <f>+F20+G20</f>
        <v>578907</v>
      </c>
    </row>
    <row r="21" spans="1:8" ht="47.25" x14ac:dyDescent="0.25">
      <c r="A21" s="14">
        <v>2</v>
      </c>
      <c r="B21" s="15" t="s">
        <v>104</v>
      </c>
      <c r="C21" s="14" t="s">
        <v>88</v>
      </c>
      <c r="D21" s="16">
        <v>46113</v>
      </c>
      <c r="E21" s="17" t="s">
        <v>46</v>
      </c>
      <c r="F21" s="18">
        <v>1190660</v>
      </c>
      <c r="G21" s="18">
        <v>95253</v>
      </c>
      <c r="H21" s="18">
        <f t="shared" ref="H21:H27" si="0">+F21+G21</f>
        <v>1285913</v>
      </c>
    </row>
    <row r="22" spans="1:8" ht="47.25" x14ac:dyDescent="0.25">
      <c r="A22" s="14">
        <v>3</v>
      </c>
      <c r="B22" s="15" t="s">
        <v>123</v>
      </c>
      <c r="C22" s="14" t="s">
        <v>88</v>
      </c>
      <c r="D22" s="16">
        <v>46121</v>
      </c>
      <c r="E22" s="17" t="s">
        <v>46</v>
      </c>
      <c r="F22" s="18">
        <v>1116805</v>
      </c>
      <c r="G22" s="18">
        <v>89344</v>
      </c>
      <c r="H22" s="18">
        <f t="shared" si="0"/>
        <v>1206149</v>
      </c>
    </row>
    <row r="23" spans="1:8" ht="47.25" x14ac:dyDescent="0.25">
      <c r="A23" s="14">
        <v>4</v>
      </c>
      <c r="B23" s="15" t="s">
        <v>124</v>
      </c>
      <c r="C23" s="14" t="s">
        <v>88</v>
      </c>
      <c r="D23" s="16">
        <v>46121</v>
      </c>
      <c r="E23" s="17" t="s">
        <v>46</v>
      </c>
      <c r="F23" s="18">
        <v>478105</v>
      </c>
      <c r="G23" s="18">
        <v>38248</v>
      </c>
      <c r="H23" s="18">
        <f t="shared" si="0"/>
        <v>516353</v>
      </c>
    </row>
    <row r="24" spans="1:8" ht="47.25" x14ac:dyDescent="0.25">
      <c r="A24" s="14">
        <v>5</v>
      </c>
      <c r="B24" s="15" t="s">
        <v>143</v>
      </c>
      <c r="C24" s="14" t="s">
        <v>88</v>
      </c>
      <c r="D24" s="16">
        <v>46129</v>
      </c>
      <c r="E24" s="17" t="s">
        <v>46</v>
      </c>
      <c r="F24" s="18">
        <v>1190660</v>
      </c>
      <c r="G24" s="18">
        <v>95253</v>
      </c>
      <c r="H24" s="18">
        <f t="shared" si="0"/>
        <v>1285913</v>
      </c>
    </row>
    <row r="25" spans="1:8" ht="47.25" x14ac:dyDescent="0.25">
      <c r="A25" s="14">
        <v>6</v>
      </c>
      <c r="B25" s="15" t="s">
        <v>144</v>
      </c>
      <c r="C25" s="14" t="s">
        <v>88</v>
      </c>
      <c r="D25" s="16">
        <v>46129</v>
      </c>
      <c r="E25" s="17" t="s">
        <v>46</v>
      </c>
      <c r="F25" s="18">
        <v>1178385</v>
      </c>
      <c r="G25" s="18">
        <v>94271</v>
      </c>
      <c r="H25" s="18">
        <f t="shared" si="0"/>
        <v>1272656</v>
      </c>
    </row>
    <row r="26" spans="1:8" ht="47.25" x14ac:dyDescent="0.25">
      <c r="A26" s="14">
        <v>7</v>
      </c>
      <c r="B26" s="15" t="s">
        <v>161</v>
      </c>
      <c r="C26" s="14" t="s">
        <v>88</v>
      </c>
      <c r="D26" s="16">
        <v>46136</v>
      </c>
      <c r="E26" s="17" t="s">
        <v>46</v>
      </c>
      <c r="F26" s="18">
        <v>1072050</v>
      </c>
      <c r="G26" s="18">
        <v>85764</v>
      </c>
      <c r="H26" s="18">
        <f t="shared" ref="H26" si="1">+F26+G26</f>
        <v>1157814</v>
      </c>
    </row>
    <row r="27" spans="1:8" ht="47.25" x14ac:dyDescent="0.25">
      <c r="A27" s="14">
        <v>8</v>
      </c>
      <c r="B27" s="15" t="s">
        <v>169</v>
      </c>
      <c r="C27" s="14" t="s">
        <v>88</v>
      </c>
      <c r="D27" s="16">
        <v>46140</v>
      </c>
      <c r="E27" s="17" t="s">
        <v>46</v>
      </c>
      <c r="F27" s="18">
        <v>1116805</v>
      </c>
      <c r="G27" s="18">
        <v>89344</v>
      </c>
      <c r="H27" s="18">
        <f t="shared" si="0"/>
        <v>1206149</v>
      </c>
    </row>
    <row r="28" spans="1:8" s="20" customFormat="1" ht="35.25" customHeight="1" x14ac:dyDescent="0.25">
      <c r="A28" s="56" t="s">
        <v>22</v>
      </c>
      <c r="B28" s="57"/>
      <c r="C28" s="57"/>
      <c r="D28" s="57"/>
      <c r="E28" s="58"/>
      <c r="F28" s="19">
        <f>SUM(F20:F27)</f>
        <v>7879495</v>
      </c>
      <c r="G28" s="19">
        <f>SUM(G20:G27)</f>
        <v>630359</v>
      </c>
      <c r="H28" s="19">
        <f>SUM(H20:H27)</f>
        <v>8509854</v>
      </c>
    </row>
    <row r="29" spans="1:8" s="20" customFormat="1" ht="35.25" customHeight="1" x14ac:dyDescent="0.25">
      <c r="A29" s="59" t="s">
        <v>85</v>
      </c>
      <c r="B29" s="60"/>
      <c r="C29" s="60"/>
      <c r="D29" s="60"/>
      <c r="E29" s="61"/>
      <c r="F29" s="19">
        <f>ROUND(F28*0.07,0)</f>
        <v>551565</v>
      </c>
      <c r="G29" s="19">
        <f>ROUND(F29*0.08,0)</f>
        <v>44125</v>
      </c>
      <c r="H29" s="19">
        <f>F29+G29</f>
        <v>595690</v>
      </c>
    </row>
    <row r="31" spans="1:8" s="1" customFormat="1" ht="16.5" x14ac:dyDescent="0.25">
      <c r="A31" s="62" t="s">
        <v>23</v>
      </c>
      <c r="B31" s="62"/>
      <c r="C31" s="62"/>
      <c r="D31" s="62"/>
      <c r="E31" s="62"/>
      <c r="F31" s="62"/>
      <c r="G31" s="62"/>
      <c r="H31" s="62"/>
    </row>
    <row r="32" spans="1:8" s="1" customFormat="1" ht="16.5" x14ac:dyDescent="0.25">
      <c r="D32" s="2"/>
      <c r="F32" s="3"/>
      <c r="G32" s="3"/>
      <c r="H32" s="3"/>
    </row>
    <row r="33" spans="1:8" s="1" customFormat="1" ht="16.5" x14ac:dyDescent="0.25">
      <c r="A33" s="4"/>
      <c r="B33" s="50" t="s">
        <v>24</v>
      </c>
      <c r="C33" s="50"/>
      <c r="D33" s="50"/>
      <c r="F33" s="51" t="s">
        <v>25</v>
      </c>
      <c r="G33" s="51"/>
      <c r="H33" s="51"/>
    </row>
    <row r="34" spans="1:8" s="1" customFormat="1" ht="16.5" x14ac:dyDescent="0.25">
      <c r="B34" s="52" t="s">
        <v>26</v>
      </c>
      <c r="C34" s="52"/>
      <c r="D34" s="52"/>
      <c r="F34" s="53" t="s">
        <v>26</v>
      </c>
      <c r="G34" s="53"/>
      <c r="H34" s="53"/>
    </row>
    <row r="35" spans="1:8" s="1" customFormat="1" ht="16.5" x14ac:dyDescent="0.25">
      <c r="D35" s="2"/>
      <c r="F35" s="3"/>
      <c r="G35" s="3"/>
      <c r="H35" s="3"/>
    </row>
  </sheetData>
  <mergeCells count="16">
    <mergeCell ref="B33:D33"/>
    <mergeCell ref="F33:H33"/>
    <mergeCell ref="B34:D34"/>
    <mergeCell ref="F34:H34"/>
    <mergeCell ref="A7:H7"/>
    <mergeCell ref="C17:D17"/>
    <mergeCell ref="E17:F17"/>
    <mergeCell ref="A28:E28"/>
    <mergeCell ref="A29:E29"/>
    <mergeCell ref="A31:H31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opLeftCell="A19" zoomScaleNormal="100" workbookViewId="0">
      <selection activeCell="E13" sqref="E13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181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ĐÀ NẴNG</v>
      </c>
      <c r="D14" s="6"/>
      <c r="F14" s="8"/>
      <c r="G14" s="8"/>
      <c r="H14" s="8"/>
      <c r="J14" s="7" t="s">
        <v>53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0304741634-009</v>
      </c>
      <c r="D15" s="6"/>
      <c r="F15" s="8"/>
      <c r="G15" s="8"/>
      <c r="H15" s="8"/>
    </row>
    <row r="16" spans="1:10" s="7" customFormat="1" ht="22.5" customHeight="1" x14ac:dyDescent="0.25">
      <c r="A16" s="7" t="s">
        <v>8</v>
      </c>
      <c r="C16" s="9" t="str">
        <f>+VLOOKUP(J14,'Danh sách CN'!A:D,4,0)</f>
        <v>số 06 đường Nại Nam, Phường Hòa Cường, Thành phố Đà Nẵng,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105</v>
      </c>
      <c r="C20" s="14" t="s">
        <v>88</v>
      </c>
      <c r="D20" s="16">
        <v>46113</v>
      </c>
      <c r="E20" s="17" t="s">
        <v>54</v>
      </c>
      <c r="F20" s="18">
        <v>1190660</v>
      </c>
      <c r="G20" s="18">
        <v>95253</v>
      </c>
      <c r="H20" s="18">
        <f>+F20+G20</f>
        <v>1285913</v>
      </c>
    </row>
    <row r="21" spans="1:8" ht="47.25" x14ac:dyDescent="0.25">
      <c r="A21" s="14">
        <v>2</v>
      </c>
      <c r="B21" s="15" t="s">
        <v>120</v>
      </c>
      <c r="C21" s="14" t="s">
        <v>88</v>
      </c>
      <c r="D21" s="16">
        <v>46120</v>
      </c>
      <c r="E21" s="17" t="s">
        <v>54</v>
      </c>
      <c r="F21" s="18">
        <v>1116805</v>
      </c>
      <c r="G21" s="18">
        <v>89344</v>
      </c>
      <c r="H21" s="18">
        <f t="shared" ref="H21:H23" si="0">+F21+G21</f>
        <v>1206149</v>
      </c>
    </row>
    <row r="22" spans="1:8" ht="47.25" x14ac:dyDescent="0.25">
      <c r="A22" s="14">
        <v>3</v>
      </c>
      <c r="B22" s="15" t="s">
        <v>125</v>
      </c>
      <c r="C22" s="14" t="s">
        <v>88</v>
      </c>
      <c r="D22" s="16">
        <v>46122</v>
      </c>
      <c r="E22" s="17" t="s">
        <v>54</v>
      </c>
      <c r="F22" s="18">
        <v>533750</v>
      </c>
      <c r="G22" s="18">
        <v>42700</v>
      </c>
      <c r="H22" s="18">
        <f t="shared" si="0"/>
        <v>576450</v>
      </c>
    </row>
    <row r="23" spans="1:8" ht="47.25" x14ac:dyDescent="0.25">
      <c r="A23" s="14">
        <v>4</v>
      </c>
      <c r="B23" s="15" t="s">
        <v>134</v>
      </c>
      <c r="C23" s="14" t="s">
        <v>88</v>
      </c>
      <c r="D23" s="16">
        <v>46126</v>
      </c>
      <c r="E23" s="17" t="s">
        <v>54</v>
      </c>
      <c r="F23" s="18">
        <v>583055</v>
      </c>
      <c r="G23" s="18">
        <v>46644</v>
      </c>
      <c r="H23" s="18">
        <f t="shared" si="0"/>
        <v>629699</v>
      </c>
    </row>
    <row r="24" spans="1:8" ht="47.25" x14ac:dyDescent="0.25">
      <c r="A24" s="14">
        <v>5</v>
      </c>
      <c r="B24" s="15" t="s">
        <v>135</v>
      </c>
      <c r="C24" s="14" t="s">
        <v>88</v>
      </c>
      <c r="D24" s="16">
        <v>46126</v>
      </c>
      <c r="E24" s="17" t="s">
        <v>54</v>
      </c>
      <c r="F24" s="18">
        <v>1190660</v>
      </c>
      <c r="G24" s="18">
        <v>95253</v>
      </c>
      <c r="H24" s="18">
        <f t="shared" ref="H24:H27" si="1">+F24+G24</f>
        <v>1285913</v>
      </c>
    </row>
    <row r="25" spans="1:8" ht="47.25" x14ac:dyDescent="0.25">
      <c r="A25" s="14">
        <v>6</v>
      </c>
      <c r="B25" s="15" t="s">
        <v>152</v>
      </c>
      <c r="C25" s="14" t="s">
        <v>88</v>
      </c>
      <c r="D25" s="16">
        <v>46134</v>
      </c>
      <c r="E25" s="17" t="s">
        <v>54</v>
      </c>
      <c r="F25" s="18">
        <v>1116805</v>
      </c>
      <c r="G25" s="18">
        <v>89344</v>
      </c>
      <c r="H25" s="18">
        <f t="shared" si="1"/>
        <v>1206149</v>
      </c>
    </row>
    <row r="26" spans="1:8" ht="47.25" x14ac:dyDescent="0.25">
      <c r="A26" s="14">
        <v>7</v>
      </c>
      <c r="B26" s="15" t="s">
        <v>153</v>
      </c>
      <c r="C26" s="14" t="s">
        <v>88</v>
      </c>
      <c r="D26" s="16">
        <v>46134</v>
      </c>
      <c r="E26" s="17" t="s">
        <v>54</v>
      </c>
      <c r="F26" s="18">
        <v>533750</v>
      </c>
      <c r="G26" s="18">
        <v>42700</v>
      </c>
      <c r="H26" s="18">
        <f t="shared" si="1"/>
        <v>576450</v>
      </c>
    </row>
    <row r="27" spans="1:8" ht="47.25" x14ac:dyDescent="0.25">
      <c r="A27" s="14">
        <v>8</v>
      </c>
      <c r="B27" s="15" t="s">
        <v>164</v>
      </c>
      <c r="C27" s="14" t="s">
        <v>88</v>
      </c>
      <c r="D27" s="16">
        <v>46139</v>
      </c>
      <c r="E27" s="17" t="s">
        <v>54</v>
      </c>
      <c r="F27" s="18">
        <v>1667380</v>
      </c>
      <c r="G27" s="18">
        <v>133390</v>
      </c>
      <c r="H27" s="18">
        <f t="shared" si="1"/>
        <v>1800770</v>
      </c>
    </row>
    <row r="28" spans="1:8" s="20" customFormat="1" ht="35.25" customHeight="1" x14ac:dyDescent="0.25">
      <c r="A28" s="56" t="s">
        <v>22</v>
      </c>
      <c r="B28" s="57"/>
      <c r="C28" s="57"/>
      <c r="D28" s="57"/>
      <c r="E28" s="58"/>
      <c r="F28" s="19">
        <f>SUM(F20:F27)</f>
        <v>7932865</v>
      </c>
      <c r="G28" s="19">
        <f>SUM(G20:G27)</f>
        <v>634628</v>
      </c>
      <c r="H28" s="19">
        <f>SUM(H20:H27)</f>
        <v>8567493</v>
      </c>
    </row>
    <row r="29" spans="1:8" s="20" customFormat="1" ht="35.25" customHeight="1" x14ac:dyDescent="0.25">
      <c r="A29" s="59" t="s">
        <v>85</v>
      </c>
      <c r="B29" s="60"/>
      <c r="C29" s="60"/>
      <c r="D29" s="60"/>
      <c r="E29" s="61"/>
      <c r="F29" s="19">
        <f>ROUND(F28*0.07,0)</f>
        <v>555301</v>
      </c>
      <c r="G29" s="19">
        <f>ROUND(F29*0.08,0)</f>
        <v>44424</v>
      </c>
      <c r="H29" s="19">
        <f>F29+G29</f>
        <v>599725</v>
      </c>
    </row>
    <row r="31" spans="1:8" s="1" customFormat="1" ht="16.5" x14ac:dyDescent="0.25">
      <c r="A31" s="62" t="s">
        <v>23</v>
      </c>
      <c r="B31" s="62"/>
      <c r="C31" s="62"/>
      <c r="D31" s="62"/>
      <c r="E31" s="62"/>
      <c r="F31" s="62"/>
      <c r="G31" s="62"/>
      <c r="H31" s="62"/>
    </row>
    <row r="32" spans="1:8" s="1" customFormat="1" ht="16.5" x14ac:dyDescent="0.25">
      <c r="D32" s="2"/>
      <c r="F32" s="3"/>
      <c r="G32" s="3"/>
      <c r="H32" s="3"/>
    </row>
    <row r="33" spans="1:8" s="1" customFormat="1" ht="16.5" x14ac:dyDescent="0.25">
      <c r="A33" s="4"/>
      <c r="B33" s="50" t="s">
        <v>24</v>
      </c>
      <c r="C33" s="50"/>
      <c r="D33" s="50"/>
      <c r="F33" s="51" t="s">
        <v>25</v>
      </c>
      <c r="G33" s="51"/>
      <c r="H33" s="51"/>
    </row>
    <row r="34" spans="1:8" s="1" customFormat="1" ht="16.5" x14ac:dyDescent="0.25">
      <c r="B34" s="52" t="s">
        <v>26</v>
      </c>
      <c r="C34" s="52"/>
      <c r="D34" s="52"/>
      <c r="F34" s="53" t="s">
        <v>26</v>
      </c>
      <c r="G34" s="53"/>
      <c r="H34" s="53"/>
    </row>
    <row r="35" spans="1:8" s="1" customFormat="1" ht="16.5" x14ac:dyDescent="0.25">
      <c r="D35" s="2"/>
      <c r="F35" s="3"/>
      <c r="G35" s="3"/>
      <c r="H35" s="3"/>
    </row>
  </sheetData>
  <mergeCells count="16">
    <mergeCell ref="A6:H6"/>
    <mergeCell ref="B1:D1"/>
    <mergeCell ref="E1:H1"/>
    <mergeCell ref="B2:D2"/>
    <mergeCell ref="E2:H2"/>
    <mergeCell ref="E4:H4"/>
    <mergeCell ref="B33:D33"/>
    <mergeCell ref="F33:H33"/>
    <mergeCell ref="B34:D34"/>
    <mergeCell ref="F34:H34"/>
    <mergeCell ref="A7:H7"/>
    <mergeCell ref="C17:D17"/>
    <mergeCell ref="E17:F17"/>
    <mergeCell ref="A28:E28"/>
    <mergeCell ref="A29:E29"/>
    <mergeCell ref="A31:H31"/>
  </mergeCells>
  <printOptions horizontalCentered="1"/>
  <pageMargins left="0.7" right="0.7" top="0.5" bottom="0.5" header="0.3" footer="0.3"/>
  <pageSetup paperSize="9" scale="5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Normal="100" workbookViewId="0">
      <selection activeCell="A4" sqref="A4:XFD7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50.8554687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180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ĐỒNG NAI</v>
      </c>
      <c r="D14" s="6"/>
      <c r="F14" s="8"/>
      <c r="G14" s="8"/>
      <c r="H14" s="8"/>
      <c r="J14" s="7" t="s">
        <v>49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0304741634-001</v>
      </c>
      <c r="D15" s="6"/>
      <c r="F15" s="8"/>
      <c r="G15" s="8"/>
      <c r="H15" s="8"/>
    </row>
    <row r="16" spans="1:10" s="7" customFormat="1" ht="22.5" customHeight="1" x14ac:dyDescent="0.25">
      <c r="A16" s="7" t="s">
        <v>8</v>
      </c>
      <c r="C16" s="9" t="str">
        <f>+VLOOKUP(J14,'Danh sách CN'!A:D,4,0)</f>
        <v>Lô B-03 Khu thương mại Amata, Quốc lộ 1A, Phường Long Bình, Tỉnh Đồng Nai,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158</v>
      </c>
      <c r="C20" s="14" t="s">
        <v>88</v>
      </c>
      <c r="D20" s="16">
        <v>46136</v>
      </c>
      <c r="E20" s="17" t="s">
        <v>50</v>
      </c>
      <c r="F20" s="18">
        <v>1178385</v>
      </c>
      <c r="G20" s="18">
        <v>94271</v>
      </c>
      <c r="H20" s="18">
        <f>+F20+G20</f>
        <v>1272656</v>
      </c>
    </row>
    <row r="21" spans="1:8" ht="47.25" x14ac:dyDescent="0.25">
      <c r="A21" s="14">
        <v>2</v>
      </c>
      <c r="B21" s="15" t="s">
        <v>170</v>
      </c>
      <c r="C21" s="14" t="s">
        <v>88</v>
      </c>
      <c r="D21" s="16">
        <v>46141</v>
      </c>
      <c r="E21" s="17" t="s">
        <v>50</v>
      </c>
      <c r="F21" s="18">
        <v>536025</v>
      </c>
      <c r="G21" s="18">
        <v>42882</v>
      </c>
      <c r="H21" s="18">
        <f t="shared" ref="H21" si="0">+F21+G21</f>
        <v>578907</v>
      </c>
    </row>
    <row r="22" spans="1:8" s="20" customFormat="1" ht="35.25" customHeight="1" x14ac:dyDescent="0.25">
      <c r="A22" s="56" t="s">
        <v>22</v>
      </c>
      <c r="B22" s="57"/>
      <c r="C22" s="57"/>
      <c r="D22" s="57"/>
      <c r="E22" s="58"/>
      <c r="F22" s="19">
        <f>SUM(F20:F21)</f>
        <v>1714410</v>
      </c>
      <c r="G22" s="19">
        <f>SUM(G20:G21)</f>
        <v>137153</v>
      </c>
      <c r="H22" s="19">
        <f>SUM(H20:H21)</f>
        <v>1851563</v>
      </c>
    </row>
    <row r="23" spans="1:8" s="20" customFormat="1" ht="35.25" customHeight="1" x14ac:dyDescent="0.25">
      <c r="A23" s="59" t="s">
        <v>85</v>
      </c>
      <c r="B23" s="60"/>
      <c r="C23" s="60"/>
      <c r="D23" s="60"/>
      <c r="E23" s="61"/>
      <c r="F23" s="19">
        <f>ROUND(F22*0.07,0)</f>
        <v>120009</v>
      </c>
      <c r="G23" s="19">
        <f>ROUND(F23*0.08,0)</f>
        <v>9601</v>
      </c>
      <c r="H23" s="19">
        <f>F23+G23</f>
        <v>129610</v>
      </c>
    </row>
    <row r="25" spans="1:8" s="1" customFormat="1" ht="16.5" x14ac:dyDescent="0.25">
      <c r="A25" s="62" t="s">
        <v>23</v>
      </c>
      <c r="B25" s="62"/>
      <c r="C25" s="62"/>
      <c r="D25" s="62"/>
      <c r="E25" s="62"/>
      <c r="F25" s="62"/>
      <c r="G25" s="62"/>
      <c r="H25" s="62"/>
    </row>
    <row r="26" spans="1:8" s="1" customFormat="1" ht="16.5" x14ac:dyDescent="0.25">
      <c r="D26" s="2"/>
      <c r="F26" s="3"/>
      <c r="G26" s="3"/>
      <c r="H26" s="3"/>
    </row>
    <row r="27" spans="1:8" s="1" customFormat="1" ht="16.5" x14ac:dyDescent="0.25">
      <c r="A27" s="4"/>
      <c r="B27" s="50" t="s">
        <v>24</v>
      </c>
      <c r="C27" s="50"/>
      <c r="D27" s="50"/>
      <c r="F27" s="51" t="s">
        <v>25</v>
      </c>
      <c r="G27" s="51"/>
      <c r="H27" s="51"/>
    </row>
    <row r="28" spans="1:8" s="1" customFormat="1" ht="16.5" x14ac:dyDescent="0.25">
      <c r="B28" s="52" t="s">
        <v>26</v>
      </c>
      <c r="C28" s="52"/>
      <c r="D28" s="52"/>
      <c r="F28" s="53" t="s">
        <v>26</v>
      </c>
      <c r="G28" s="53"/>
      <c r="H28" s="53"/>
    </row>
    <row r="29" spans="1:8" s="1" customFormat="1" ht="16.5" x14ac:dyDescent="0.25">
      <c r="D29" s="2"/>
      <c r="F29" s="3"/>
      <c r="G29" s="3"/>
      <c r="H29" s="3"/>
    </row>
  </sheetData>
  <mergeCells count="16">
    <mergeCell ref="A6:H6"/>
    <mergeCell ref="B1:D1"/>
    <mergeCell ref="E1:H1"/>
    <mergeCell ref="B2:D2"/>
    <mergeCell ref="E2:H2"/>
    <mergeCell ref="E4:H4"/>
    <mergeCell ref="B27:D27"/>
    <mergeCell ref="F27:H27"/>
    <mergeCell ref="B28:D28"/>
    <mergeCell ref="F28:H28"/>
    <mergeCell ref="A7:H7"/>
    <mergeCell ref="C17:D17"/>
    <mergeCell ref="E17:F17"/>
    <mergeCell ref="A22:E22"/>
    <mergeCell ref="A23:E23"/>
    <mergeCell ref="A25:H25"/>
  </mergeCells>
  <printOptions horizontalCentered="1"/>
  <pageMargins left="0.7" right="0.7" top="0.5" bottom="0.5" header="0.3" footer="0.3"/>
  <pageSetup paperSize="9" scale="5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opLeftCell="A18" zoomScaleNormal="100" workbookViewId="0">
      <selection activeCell="E15" sqref="E15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D4" s="2"/>
      <c r="E4" s="63" t="s">
        <v>176</v>
      </c>
      <c r="F4" s="63"/>
      <c r="G4" s="63"/>
      <c r="H4" s="63"/>
    </row>
    <row r="5" spans="1:10" s="1" customFormat="1" ht="11.25" customHeight="1" x14ac:dyDescent="0.25">
      <c r="D5" s="2"/>
      <c r="F5" s="3"/>
      <c r="G5" s="3"/>
      <c r="H5" s="3"/>
    </row>
    <row r="6" spans="1:10" s="1" customFormat="1" ht="16.5" x14ac:dyDescent="0.25">
      <c r="A6" s="50" t="s">
        <v>177</v>
      </c>
      <c r="B6" s="50"/>
      <c r="C6" s="50"/>
      <c r="D6" s="50"/>
      <c r="E6" s="50"/>
      <c r="F6" s="50"/>
      <c r="G6" s="50"/>
      <c r="H6" s="50"/>
    </row>
    <row r="7" spans="1:10" s="4" customFormat="1" ht="18.75" customHeight="1" x14ac:dyDescent="0.3">
      <c r="A7" s="64" t="s">
        <v>179</v>
      </c>
      <c r="B7" s="64"/>
      <c r="C7" s="64"/>
      <c r="D7" s="64"/>
      <c r="E7" s="64"/>
      <c r="F7" s="64"/>
      <c r="G7" s="64"/>
      <c r="H7" s="64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</v>
      </c>
      <c r="D14" s="6"/>
      <c r="F14" s="8"/>
      <c r="G14" s="8"/>
      <c r="H14" s="8"/>
      <c r="J14" s="7" t="s">
        <v>65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</v>
      </c>
      <c r="D15" s="6"/>
      <c r="F15" s="8"/>
      <c r="G15" s="8"/>
      <c r="H15" s="8"/>
    </row>
    <row r="16" spans="1:10" s="7" customFormat="1" ht="22.5" customHeight="1" x14ac:dyDescent="0.25">
      <c r="A16" s="7" t="s">
        <v>8</v>
      </c>
      <c r="C16" s="9" t="str">
        <f>+VLOOKUP(J14,'Danh sách CN'!A:D,4,0)</f>
        <v>Số 469, Đường Nguyễn Hữu Thọ, Phường Tân Hưng, Thành phố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35.25" customHeight="1" x14ac:dyDescent="0.25">
      <c r="A20" s="14">
        <v>1</v>
      </c>
      <c r="B20" s="15" t="s">
        <v>122</v>
      </c>
      <c r="C20" s="14" t="s">
        <v>88</v>
      </c>
      <c r="D20" s="16">
        <v>46121</v>
      </c>
      <c r="E20" s="17" t="s">
        <v>66</v>
      </c>
      <c r="F20" s="18">
        <v>536025</v>
      </c>
      <c r="G20" s="18">
        <v>42882</v>
      </c>
      <c r="H20" s="18">
        <f>+F20+G20</f>
        <v>578907</v>
      </c>
    </row>
    <row r="21" spans="1:8" ht="35.25" customHeight="1" x14ac:dyDescent="0.25">
      <c r="A21" s="14">
        <v>2</v>
      </c>
      <c r="B21" s="15" t="s">
        <v>136</v>
      </c>
      <c r="C21" s="14" t="s">
        <v>88</v>
      </c>
      <c r="D21" s="16">
        <v>46126</v>
      </c>
      <c r="E21" s="17" t="s">
        <v>66</v>
      </c>
      <c r="F21" s="18">
        <v>583055</v>
      </c>
      <c r="G21" s="18">
        <v>46644</v>
      </c>
      <c r="H21" s="18">
        <f t="shared" ref="H21:H23" si="0">+F21+G21</f>
        <v>629699</v>
      </c>
    </row>
    <row r="22" spans="1:8" ht="35.25" customHeight="1" x14ac:dyDescent="0.25">
      <c r="A22" s="14">
        <v>3</v>
      </c>
      <c r="B22" s="15" t="s">
        <v>151</v>
      </c>
      <c r="C22" s="14" t="s">
        <v>88</v>
      </c>
      <c r="D22" s="16">
        <v>46134</v>
      </c>
      <c r="E22" s="17" t="s">
        <v>66</v>
      </c>
      <c r="F22" s="18">
        <v>583055</v>
      </c>
      <c r="G22" s="18">
        <v>46644</v>
      </c>
      <c r="H22" s="18">
        <f t="shared" si="0"/>
        <v>629699</v>
      </c>
    </row>
    <row r="23" spans="1:8" ht="35.25" customHeight="1" x14ac:dyDescent="0.25">
      <c r="A23" s="14">
        <v>4</v>
      </c>
      <c r="B23" s="15" t="s">
        <v>160</v>
      </c>
      <c r="C23" s="14" t="s">
        <v>88</v>
      </c>
      <c r="D23" s="16">
        <v>46136</v>
      </c>
      <c r="E23" s="17" t="s">
        <v>66</v>
      </c>
      <c r="F23" s="18">
        <v>1166110</v>
      </c>
      <c r="G23" s="18">
        <v>93289</v>
      </c>
      <c r="H23" s="18">
        <f t="shared" si="0"/>
        <v>1259399</v>
      </c>
    </row>
    <row r="24" spans="1:8" s="20" customFormat="1" ht="35.25" customHeight="1" x14ac:dyDescent="0.25">
      <c r="A24" s="56" t="s">
        <v>22</v>
      </c>
      <c r="B24" s="57"/>
      <c r="C24" s="57"/>
      <c r="D24" s="57"/>
      <c r="E24" s="58"/>
      <c r="F24" s="19">
        <f>SUM(F20:F23)</f>
        <v>2868245</v>
      </c>
      <c r="G24" s="19">
        <f>SUM(G20:G23)</f>
        <v>229459</v>
      </c>
      <c r="H24" s="19">
        <f>SUM(H20:H23)</f>
        <v>3097704</v>
      </c>
    </row>
    <row r="25" spans="1:8" s="20" customFormat="1" ht="35.25" customHeight="1" x14ac:dyDescent="0.25">
      <c r="A25" s="59" t="s">
        <v>85</v>
      </c>
      <c r="B25" s="60"/>
      <c r="C25" s="60"/>
      <c r="D25" s="60"/>
      <c r="E25" s="61"/>
      <c r="F25" s="19">
        <f>ROUND(F24*0.07,0)</f>
        <v>200777</v>
      </c>
      <c r="G25" s="19">
        <f>ROUND(F25*0.08,0)</f>
        <v>16062</v>
      </c>
      <c r="H25" s="19">
        <f>F25+G25</f>
        <v>216839</v>
      </c>
    </row>
    <row r="27" spans="1:8" s="1" customFormat="1" ht="16.5" x14ac:dyDescent="0.25">
      <c r="A27" s="62" t="s">
        <v>23</v>
      </c>
      <c r="B27" s="62"/>
      <c r="C27" s="62"/>
      <c r="D27" s="62"/>
      <c r="E27" s="62"/>
      <c r="F27" s="62"/>
      <c r="G27" s="62"/>
      <c r="H27" s="62"/>
    </row>
    <row r="28" spans="1:8" s="1" customFormat="1" ht="16.5" x14ac:dyDescent="0.25">
      <c r="D28" s="2"/>
      <c r="F28" s="3"/>
      <c r="G28" s="3"/>
      <c r="H28" s="3"/>
    </row>
    <row r="29" spans="1:8" s="1" customFormat="1" ht="16.5" x14ac:dyDescent="0.25">
      <c r="A29" s="4"/>
      <c r="B29" s="50" t="s">
        <v>24</v>
      </c>
      <c r="C29" s="50"/>
      <c r="D29" s="50"/>
      <c r="F29" s="51" t="s">
        <v>25</v>
      </c>
      <c r="G29" s="51"/>
      <c r="H29" s="51"/>
    </row>
    <row r="30" spans="1:8" s="1" customFormat="1" ht="16.5" x14ac:dyDescent="0.25">
      <c r="B30" s="52" t="s">
        <v>26</v>
      </c>
      <c r="C30" s="52"/>
      <c r="D30" s="52"/>
      <c r="F30" s="53" t="s">
        <v>26</v>
      </c>
      <c r="G30" s="53"/>
      <c r="H30" s="53"/>
    </row>
    <row r="31" spans="1:8" s="1" customFormat="1" ht="16.5" x14ac:dyDescent="0.25">
      <c r="D31" s="2"/>
      <c r="F31" s="3"/>
      <c r="G31" s="3"/>
      <c r="H31" s="3"/>
    </row>
  </sheetData>
  <mergeCells count="16">
    <mergeCell ref="B29:D29"/>
    <mergeCell ref="F29:H29"/>
    <mergeCell ref="B30:D30"/>
    <mergeCell ref="F30:H30"/>
    <mergeCell ref="A7:H7"/>
    <mergeCell ref="C17:D17"/>
    <mergeCell ref="E17:F17"/>
    <mergeCell ref="A24:E24"/>
    <mergeCell ref="A25:E25"/>
    <mergeCell ref="A27:H27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zoomScaleNormal="100" workbookViewId="0">
      <selection activeCell="F14" sqref="F14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16.5" customHeight="1" x14ac:dyDescent="0.25">
      <c r="D3" s="2"/>
      <c r="F3" s="3"/>
      <c r="G3" s="3"/>
      <c r="H3" s="3"/>
    </row>
    <row r="4" spans="1:10" s="1" customFormat="1" ht="16.5" x14ac:dyDescent="0.25">
      <c r="D4" s="2"/>
      <c r="E4" s="63" t="s">
        <v>176</v>
      </c>
      <c r="F4" s="63"/>
      <c r="G4" s="63"/>
      <c r="H4" s="63"/>
    </row>
    <row r="5" spans="1:10" s="1" customFormat="1" ht="11.25" customHeight="1" x14ac:dyDescent="0.25">
      <c r="D5" s="2"/>
      <c r="F5" s="3"/>
      <c r="G5" s="3"/>
      <c r="H5" s="3"/>
    </row>
    <row r="6" spans="1:10" s="1" customFormat="1" ht="16.5" x14ac:dyDescent="0.25">
      <c r="A6" s="50" t="s">
        <v>177</v>
      </c>
      <c r="B6" s="50"/>
      <c r="C6" s="50"/>
      <c r="D6" s="50"/>
      <c r="E6" s="50"/>
      <c r="F6" s="50"/>
      <c r="G6" s="50"/>
      <c r="H6" s="50"/>
    </row>
    <row r="7" spans="1:10" s="4" customFormat="1" ht="18.75" customHeight="1" x14ac:dyDescent="0.3">
      <c r="A7" s="64" t="s">
        <v>178</v>
      </c>
      <c r="B7" s="64"/>
      <c r="C7" s="64"/>
      <c r="D7" s="64"/>
      <c r="E7" s="64"/>
      <c r="F7" s="64"/>
      <c r="G7" s="64"/>
      <c r="H7" s="64"/>
    </row>
    <row r="8" spans="1:10" s="1" customFormat="1" ht="9.75" customHeight="1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12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</v>
      </c>
      <c r="D14" s="6"/>
      <c r="F14" s="8"/>
      <c r="G14" s="8"/>
      <c r="H14" s="8"/>
      <c r="J14" s="7" t="s">
        <v>65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</v>
      </c>
      <c r="D15" s="6"/>
      <c r="F15" s="8"/>
      <c r="G15" s="8"/>
      <c r="H15" s="8"/>
    </row>
    <row r="16" spans="1:10" s="7" customFormat="1" ht="22.5" customHeight="1" x14ac:dyDescent="0.25">
      <c r="A16" s="7" t="s">
        <v>8</v>
      </c>
      <c r="C16" s="9" t="str">
        <f>+VLOOKUP(J14,'Danh sách CN'!A:D,4,0)</f>
        <v>Số 469, Đường Nguyễn Hữu Thọ, Phường Tân Hưng, Thành phố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8" spans="1:8" ht="9" customHeight="1" x14ac:dyDescent="0.25"/>
    <row r="19" spans="1:8" ht="31.5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35.25" customHeight="1" x14ac:dyDescent="0.25">
      <c r="A20" s="14">
        <v>1</v>
      </c>
      <c r="B20" s="15" t="s">
        <v>100</v>
      </c>
      <c r="C20" s="14" t="s">
        <v>88</v>
      </c>
      <c r="D20" s="16">
        <v>46113</v>
      </c>
      <c r="E20" s="17" t="s">
        <v>66</v>
      </c>
      <c r="F20" s="18">
        <v>956210</v>
      </c>
      <c r="G20" s="18">
        <v>76497</v>
      </c>
      <c r="H20" s="18">
        <f>+F20+G20</f>
        <v>1032707</v>
      </c>
    </row>
    <row r="21" spans="1:8" ht="35.25" customHeight="1" x14ac:dyDescent="0.25">
      <c r="A21" s="14">
        <v>2</v>
      </c>
      <c r="B21" s="15" t="s">
        <v>101</v>
      </c>
      <c r="C21" s="14" t="s">
        <v>88</v>
      </c>
      <c r="D21" s="16">
        <v>46113</v>
      </c>
      <c r="E21" s="17" t="s">
        <v>66</v>
      </c>
      <c r="F21" s="18">
        <v>1190660</v>
      </c>
      <c r="G21" s="18">
        <v>95253</v>
      </c>
      <c r="H21" s="18">
        <f t="shared" ref="H21:H31" si="0">+F21+G21</f>
        <v>1285913</v>
      </c>
    </row>
    <row r="22" spans="1:8" ht="35.25" customHeight="1" x14ac:dyDescent="0.25">
      <c r="A22" s="14">
        <v>3</v>
      </c>
      <c r="B22" s="15" t="s">
        <v>102</v>
      </c>
      <c r="C22" s="14" t="s">
        <v>88</v>
      </c>
      <c r="D22" s="16">
        <v>46113</v>
      </c>
      <c r="E22" s="17" t="s">
        <v>66</v>
      </c>
      <c r="F22" s="18">
        <v>2144100</v>
      </c>
      <c r="G22" s="18">
        <v>171528</v>
      </c>
      <c r="H22" s="18">
        <f t="shared" si="0"/>
        <v>2315628</v>
      </c>
    </row>
    <row r="23" spans="1:8" ht="35.25" customHeight="1" x14ac:dyDescent="0.25">
      <c r="A23" s="14">
        <v>4</v>
      </c>
      <c r="B23" s="15" t="s">
        <v>112</v>
      </c>
      <c r="C23" s="14" t="s">
        <v>88</v>
      </c>
      <c r="D23" s="16">
        <v>46118</v>
      </c>
      <c r="E23" s="17" t="s">
        <v>66</v>
      </c>
      <c r="F23" s="18">
        <v>3424270</v>
      </c>
      <c r="G23" s="18">
        <v>273942</v>
      </c>
      <c r="H23" s="18">
        <f t="shared" si="0"/>
        <v>3698212</v>
      </c>
    </row>
    <row r="24" spans="1:8" ht="35.25" customHeight="1" x14ac:dyDescent="0.25">
      <c r="A24" s="14">
        <v>5</v>
      </c>
      <c r="B24" s="15" t="s">
        <v>138</v>
      </c>
      <c r="C24" s="14" t="s">
        <v>88</v>
      </c>
      <c r="D24" s="16">
        <v>46128</v>
      </c>
      <c r="E24" s="17" t="s">
        <v>66</v>
      </c>
      <c r="F24" s="18">
        <v>1072050</v>
      </c>
      <c r="G24" s="18">
        <v>85764</v>
      </c>
      <c r="H24" s="18">
        <f t="shared" si="0"/>
        <v>1157814</v>
      </c>
    </row>
    <row r="25" spans="1:8" ht="35.25" customHeight="1" x14ac:dyDescent="0.25">
      <c r="A25" s="14">
        <v>6</v>
      </c>
      <c r="B25" s="15" t="s">
        <v>139</v>
      </c>
      <c r="C25" s="14" t="s">
        <v>88</v>
      </c>
      <c r="D25" s="16">
        <v>46128</v>
      </c>
      <c r="E25" s="17" t="s">
        <v>66</v>
      </c>
      <c r="F25" s="18">
        <v>2233610</v>
      </c>
      <c r="G25" s="18">
        <v>178689</v>
      </c>
      <c r="H25" s="18">
        <f t="shared" si="0"/>
        <v>2412299</v>
      </c>
    </row>
    <row r="26" spans="1:8" ht="35.25" customHeight="1" x14ac:dyDescent="0.25">
      <c r="A26" s="14">
        <v>7</v>
      </c>
      <c r="B26" s="15" t="s">
        <v>140</v>
      </c>
      <c r="C26" s="14" t="s">
        <v>88</v>
      </c>
      <c r="D26" s="16">
        <v>46128</v>
      </c>
      <c r="E26" s="17" t="s">
        <v>66</v>
      </c>
      <c r="F26" s="18">
        <v>5597470</v>
      </c>
      <c r="G26" s="18">
        <v>447798</v>
      </c>
      <c r="H26" s="18">
        <f t="shared" si="0"/>
        <v>6045268</v>
      </c>
    </row>
    <row r="27" spans="1:8" ht="35.25" customHeight="1" x14ac:dyDescent="0.25">
      <c r="A27" s="14">
        <v>8</v>
      </c>
      <c r="B27" s="15" t="s">
        <v>146</v>
      </c>
      <c r="C27" s="14" t="s">
        <v>88</v>
      </c>
      <c r="D27" s="16">
        <v>46130</v>
      </c>
      <c r="E27" s="17" t="s">
        <v>66</v>
      </c>
      <c r="F27" s="18">
        <v>1667380</v>
      </c>
      <c r="G27" s="18">
        <v>133390</v>
      </c>
      <c r="H27" s="18">
        <f t="shared" si="0"/>
        <v>1800770</v>
      </c>
    </row>
    <row r="28" spans="1:8" ht="35.25" customHeight="1" x14ac:dyDescent="0.25">
      <c r="A28" s="14">
        <v>9</v>
      </c>
      <c r="B28" s="15" t="s">
        <v>147</v>
      </c>
      <c r="C28" s="14" t="s">
        <v>88</v>
      </c>
      <c r="D28" s="16">
        <v>46130</v>
      </c>
      <c r="E28" s="17" t="s">
        <v>66</v>
      </c>
      <c r="F28" s="18">
        <v>1131355</v>
      </c>
      <c r="G28" s="18">
        <v>90508</v>
      </c>
      <c r="H28" s="18">
        <f t="shared" si="0"/>
        <v>1221863</v>
      </c>
    </row>
    <row r="29" spans="1:8" ht="35.25" customHeight="1" x14ac:dyDescent="0.25">
      <c r="A29" s="14">
        <v>10</v>
      </c>
      <c r="B29" s="15" t="s">
        <v>162</v>
      </c>
      <c r="C29" s="14" t="s">
        <v>88</v>
      </c>
      <c r="D29" s="16">
        <v>46136</v>
      </c>
      <c r="E29" s="17" t="s">
        <v>66</v>
      </c>
      <c r="F29" s="18">
        <v>2262710</v>
      </c>
      <c r="G29" s="18">
        <v>181017</v>
      </c>
      <c r="H29" s="18">
        <f t="shared" si="0"/>
        <v>2443727</v>
      </c>
    </row>
    <row r="30" spans="1:8" ht="35.25" customHeight="1" x14ac:dyDescent="0.25">
      <c r="A30" s="14">
        <v>11</v>
      </c>
      <c r="B30" s="15" t="s">
        <v>166</v>
      </c>
      <c r="C30" s="14" t="s">
        <v>88</v>
      </c>
      <c r="D30" s="16">
        <v>46140</v>
      </c>
      <c r="E30" s="17" t="s">
        <v>66</v>
      </c>
      <c r="F30" s="18">
        <v>1131355</v>
      </c>
      <c r="G30" s="18">
        <v>90508</v>
      </c>
      <c r="H30" s="18">
        <f t="shared" si="0"/>
        <v>1221863</v>
      </c>
    </row>
    <row r="31" spans="1:8" ht="35.25" customHeight="1" x14ac:dyDescent="0.25">
      <c r="A31" s="14">
        <v>12</v>
      </c>
      <c r="B31" s="15" t="s">
        <v>167</v>
      </c>
      <c r="C31" s="14" t="s">
        <v>88</v>
      </c>
      <c r="D31" s="16">
        <v>46140</v>
      </c>
      <c r="E31" s="17" t="s">
        <v>66</v>
      </c>
      <c r="F31" s="18">
        <v>1131355</v>
      </c>
      <c r="G31" s="18">
        <v>90508</v>
      </c>
      <c r="H31" s="18">
        <f t="shared" si="0"/>
        <v>1221863</v>
      </c>
    </row>
    <row r="32" spans="1:8" s="20" customFormat="1" ht="30" customHeight="1" x14ac:dyDescent="0.25">
      <c r="A32" s="56" t="s">
        <v>22</v>
      </c>
      <c r="B32" s="57"/>
      <c r="C32" s="57"/>
      <c r="D32" s="57"/>
      <c r="E32" s="58"/>
      <c r="F32" s="19">
        <f>SUM(F20:F31)</f>
        <v>23942525</v>
      </c>
      <c r="G32" s="19">
        <f>SUM(G20:G31)</f>
        <v>1915402</v>
      </c>
      <c r="H32" s="19">
        <f>SUM(H20:H31)</f>
        <v>25857927</v>
      </c>
    </row>
    <row r="33" spans="1:8" s="20" customFormat="1" ht="30" customHeight="1" x14ac:dyDescent="0.25">
      <c r="A33" s="59" t="s">
        <v>85</v>
      </c>
      <c r="B33" s="60"/>
      <c r="C33" s="60"/>
      <c r="D33" s="60"/>
      <c r="E33" s="61"/>
      <c r="F33" s="19">
        <f>ROUND(F32*0.07,0)</f>
        <v>1675977</v>
      </c>
      <c r="G33" s="19">
        <f>ROUND(F33*0.08,0)</f>
        <v>134078</v>
      </c>
      <c r="H33" s="19">
        <f>F33+G33</f>
        <v>1810055</v>
      </c>
    </row>
    <row r="34" spans="1:8" ht="12.75" customHeight="1" x14ac:dyDescent="0.25"/>
    <row r="35" spans="1:8" s="1" customFormat="1" ht="16.5" x14ac:dyDescent="0.25">
      <c r="A35" s="62" t="s">
        <v>23</v>
      </c>
      <c r="B35" s="62"/>
      <c r="C35" s="62"/>
      <c r="D35" s="62"/>
      <c r="E35" s="62"/>
      <c r="F35" s="62"/>
      <c r="G35" s="62"/>
      <c r="H35" s="62"/>
    </row>
    <row r="36" spans="1:8" s="1" customFormat="1" ht="12" customHeight="1" x14ac:dyDescent="0.25">
      <c r="D36" s="2"/>
      <c r="F36" s="3"/>
      <c r="G36" s="3"/>
      <c r="H36" s="3"/>
    </row>
    <row r="37" spans="1:8" s="1" customFormat="1" ht="16.5" x14ac:dyDescent="0.25">
      <c r="A37" s="4"/>
      <c r="B37" s="50" t="s">
        <v>24</v>
      </c>
      <c r="C37" s="50"/>
      <c r="D37" s="50"/>
      <c r="F37" s="51" t="s">
        <v>25</v>
      </c>
      <c r="G37" s="51"/>
      <c r="H37" s="51"/>
    </row>
    <row r="38" spans="1:8" s="1" customFormat="1" ht="16.5" x14ac:dyDescent="0.25">
      <c r="B38" s="52" t="s">
        <v>26</v>
      </c>
      <c r="C38" s="52"/>
      <c r="D38" s="52"/>
      <c r="F38" s="53" t="s">
        <v>26</v>
      </c>
      <c r="G38" s="53"/>
      <c r="H38" s="53"/>
    </row>
    <row r="39" spans="1:8" s="1" customFormat="1" ht="16.5" x14ac:dyDescent="0.25">
      <c r="D39" s="2"/>
      <c r="F39" s="3"/>
      <c r="G39" s="3"/>
      <c r="H39" s="3"/>
    </row>
  </sheetData>
  <mergeCells count="16">
    <mergeCell ref="B37:D37"/>
    <mergeCell ref="F37:H37"/>
    <mergeCell ref="B38:D38"/>
    <mergeCell ref="F38:H38"/>
    <mergeCell ref="A7:H7"/>
    <mergeCell ref="C17:D17"/>
    <mergeCell ref="E17:F17"/>
    <mergeCell ref="A32:E32"/>
    <mergeCell ref="A33:E33"/>
    <mergeCell ref="A35:H35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4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91"/>
  <sheetViews>
    <sheetView tabSelected="1" zoomScaleNormal="100" workbookViewId="0">
      <selection activeCell="G77" sqref="G77"/>
    </sheetView>
  </sheetViews>
  <sheetFormatPr defaultColWidth="9.140625" defaultRowHeight="15" outlineLevelRow="1" x14ac:dyDescent="0.25"/>
  <cols>
    <col min="1" max="1" width="1.42578125" customWidth="1"/>
    <col min="2" max="2" width="33.28515625" style="30" customWidth="1"/>
    <col min="3" max="3" width="19.85546875" customWidth="1"/>
    <col min="4" max="4" width="14.28515625" customWidth="1"/>
    <col min="5" max="5" width="35.7109375" customWidth="1"/>
    <col min="6" max="6" width="21.42578125" style="36" customWidth="1"/>
    <col min="7" max="7" width="14.28515625" style="36" customWidth="1"/>
    <col min="8" max="8" width="14.28515625" style="30" customWidth="1"/>
    <col min="9" max="9" width="14.28515625" customWidth="1"/>
    <col min="10" max="10" width="25.7109375" customWidth="1"/>
    <col min="11" max="11" width="21.42578125" customWidth="1"/>
  </cols>
  <sheetData>
    <row r="1" spans="1:11" ht="18.75" x14ac:dyDescent="0.3">
      <c r="A1" s="65" t="s">
        <v>90</v>
      </c>
      <c r="B1" s="65"/>
      <c r="C1" s="65"/>
      <c r="D1" s="65"/>
      <c r="E1" s="65"/>
      <c r="F1" s="65"/>
      <c r="G1" s="65"/>
      <c r="H1" s="65"/>
      <c r="I1" s="65"/>
      <c r="J1" s="65"/>
    </row>
    <row r="2" spans="1:1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1" ht="24.75" customHeight="1" x14ac:dyDescent="0.25">
      <c r="B3" s="27" t="s">
        <v>17</v>
      </c>
      <c r="C3" s="28" t="s">
        <v>15</v>
      </c>
      <c r="D3" s="28" t="s">
        <v>91</v>
      </c>
      <c r="E3" s="28" t="s">
        <v>92</v>
      </c>
      <c r="F3" s="29" t="s">
        <v>93</v>
      </c>
      <c r="G3" s="29" t="s">
        <v>94</v>
      </c>
      <c r="H3" s="27" t="s">
        <v>95</v>
      </c>
      <c r="I3" s="28" t="s">
        <v>96</v>
      </c>
      <c r="J3" s="28" t="s">
        <v>97</v>
      </c>
      <c r="K3" s="28" t="s">
        <v>98</v>
      </c>
    </row>
    <row r="4" spans="1:11" outlineLevel="1" x14ac:dyDescent="0.25">
      <c r="B4" s="32">
        <v>46146</v>
      </c>
      <c r="C4" s="33" t="s">
        <v>201</v>
      </c>
      <c r="D4" s="33" t="s">
        <v>88</v>
      </c>
      <c r="E4" s="33" t="s">
        <v>202</v>
      </c>
      <c r="F4" s="34">
        <v>595330</v>
      </c>
      <c r="G4" s="34">
        <v>47626</v>
      </c>
      <c r="H4" s="32">
        <v>46146</v>
      </c>
      <c r="I4" s="33" t="s">
        <v>203</v>
      </c>
      <c r="J4" s="33" t="s">
        <v>66</v>
      </c>
      <c r="K4" s="33" t="s">
        <v>67</v>
      </c>
    </row>
    <row r="5" spans="1:11" outlineLevel="1" x14ac:dyDescent="0.25">
      <c r="B5" s="32">
        <v>46146</v>
      </c>
      <c r="C5" s="33" t="s">
        <v>204</v>
      </c>
      <c r="D5" s="33" t="s">
        <v>88</v>
      </c>
      <c r="E5" s="33" t="s">
        <v>205</v>
      </c>
      <c r="F5" s="34">
        <v>1220680</v>
      </c>
      <c r="G5" s="34">
        <v>97654</v>
      </c>
      <c r="H5" s="32">
        <v>46146</v>
      </c>
      <c r="I5" s="33" t="s">
        <v>206</v>
      </c>
      <c r="J5" s="33" t="s">
        <v>66</v>
      </c>
      <c r="K5" s="33" t="s">
        <v>67</v>
      </c>
    </row>
    <row r="6" spans="1:11" outlineLevel="1" x14ac:dyDescent="0.25">
      <c r="B6" s="32">
        <v>46146</v>
      </c>
      <c r="C6" s="33" t="s">
        <v>207</v>
      </c>
      <c r="D6" s="33" t="s">
        <v>88</v>
      </c>
      <c r="E6" s="33" t="s">
        <v>208</v>
      </c>
      <c r="F6" s="34">
        <v>1179260</v>
      </c>
      <c r="G6" s="34">
        <v>94341</v>
      </c>
      <c r="H6" s="32">
        <v>46146</v>
      </c>
      <c r="I6" s="33" t="s">
        <v>209</v>
      </c>
      <c r="J6" s="33" t="s">
        <v>66</v>
      </c>
      <c r="K6" s="33" t="s">
        <v>67</v>
      </c>
    </row>
    <row r="7" spans="1:11" outlineLevel="1" x14ac:dyDescent="0.25">
      <c r="B7" s="32">
        <v>46146</v>
      </c>
      <c r="C7" s="33" t="s">
        <v>210</v>
      </c>
      <c r="D7" s="33" t="s">
        <v>88</v>
      </c>
      <c r="E7" s="33" t="s">
        <v>211</v>
      </c>
      <c r="F7" s="34">
        <v>3416545</v>
      </c>
      <c r="G7" s="34">
        <v>273324</v>
      </c>
      <c r="H7" s="32">
        <v>46146</v>
      </c>
      <c r="I7" s="33" t="s">
        <v>212</v>
      </c>
      <c r="J7" s="33" t="s">
        <v>78</v>
      </c>
      <c r="K7" s="33" t="s">
        <v>79</v>
      </c>
    </row>
    <row r="8" spans="1:11" outlineLevel="1" x14ac:dyDescent="0.25">
      <c r="B8" s="32">
        <v>46146</v>
      </c>
      <c r="C8" s="33" t="s">
        <v>213</v>
      </c>
      <c r="D8" s="33" t="s">
        <v>88</v>
      </c>
      <c r="E8" s="33" t="s">
        <v>214</v>
      </c>
      <c r="F8" s="34">
        <v>2441360</v>
      </c>
      <c r="G8" s="34">
        <v>195309</v>
      </c>
      <c r="H8" s="32">
        <v>46147</v>
      </c>
      <c r="I8" s="33" t="s">
        <v>215</v>
      </c>
      <c r="J8" s="33" t="s">
        <v>54</v>
      </c>
      <c r="K8" s="33" t="s">
        <v>55</v>
      </c>
    </row>
    <row r="9" spans="1:11" outlineLevel="1" x14ac:dyDescent="0.25">
      <c r="B9" s="32">
        <v>46146</v>
      </c>
      <c r="C9" s="33" t="s">
        <v>216</v>
      </c>
      <c r="D9" s="33" t="s">
        <v>88</v>
      </c>
      <c r="E9" s="33" t="s">
        <v>217</v>
      </c>
      <c r="F9" s="34">
        <v>2920540</v>
      </c>
      <c r="G9" s="34">
        <v>233643</v>
      </c>
      <c r="H9" s="32">
        <v>46147</v>
      </c>
      <c r="I9" s="33" t="s">
        <v>218</v>
      </c>
      <c r="J9" s="33" t="s">
        <v>38</v>
      </c>
      <c r="K9" s="33" t="s">
        <v>39</v>
      </c>
    </row>
    <row r="10" spans="1:11" outlineLevel="1" x14ac:dyDescent="0.25">
      <c r="B10" s="32">
        <v>46146</v>
      </c>
      <c r="C10" s="33" t="s">
        <v>219</v>
      </c>
      <c r="D10" s="33" t="s">
        <v>88</v>
      </c>
      <c r="E10" s="33" t="s">
        <v>220</v>
      </c>
      <c r="F10" s="34">
        <v>4674970</v>
      </c>
      <c r="G10" s="34">
        <v>373998</v>
      </c>
      <c r="H10" s="32">
        <v>46147</v>
      </c>
      <c r="I10" s="33" t="s">
        <v>221</v>
      </c>
      <c r="J10" s="33" t="s">
        <v>30</v>
      </c>
      <c r="K10" s="33" t="s">
        <v>31</v>
      </c>
    </row>
    <row r="11" spans="1:11" outlineLevel="1" x14ac:dyDescent="0.25">
      <c r="B11" s="32">
        <v>46146</v>
      </c>
      <c r="C11" s="33" t="s">
        <v>222</v>
      </c>
      <c r="D11" s="33" t="s">
        <v>88</v>
      </c>
      <c r="E11" s="33" t="s">
        <v>223</v>
      </c>
      <c r="F11" s="34">
        <v>1795850</v>
      </c>
      <c r="G11" s="34">
        <v>143668</v>
      </c>
      <c r="H11" s="32">
        <v>46147</v>
      </c>
      <c r="I11" s="33" t="s">
        <v>224</v>
      </c>
      <c r="J11" s="33" t="s">
        <v>70</v>
      </c>
      <c r="K11" s="33" t="s">
        <v>71</v>
      </c>
    </row>
    <row r="12" spans="1:11" outlineLevel="1" x14ac:dyDescent="0.25">
      <c r="B12" s="32">
        <v>46147</v>
      </c>
      <c r="C12" s="33" t="s">
        <v>225</v>
      </c>
      <c r="D12" s="33" t="s">
        <v>88</v>
      </c>
      <c r="E12" s="33" t="s">
        <v>226</v>
      </c>
      <c r="F12" s="34">
        <v>1166110</v>
      </c>
      <c r="G12" s="34">
        <v>93289</v>
      </c>
      <c r="H12" s="32">
        <v>46147</v>
      </c>
      <c r="I12" s="33" t="s">
        <v>227</v>
      </c>
      <c r="J12" s="33" t="s">
        <v>50</v>
      </c>
      <c r="K12" s="33" t="s">
        <v>51</v>
      </c>
    </row>
    <row r="13" spans="1:11" outlineLevel="1" x14ac:dyDescent="0.25">
      <c r="B13" s="32">
        <v>46147</v>
      </c>
      <c r="C13" s="33" t="s">
        <v>228</v>
      </c>
      <c r="D13" s="33" t="s">
        <v>88</v>
      </c>
      <c r="E13" s="33" t="s">
        <v>229</v>
      </c>
      <c r="F13" s="34">
        <v>3607470</v>
      </c>
      <c r="G13" s="34">
        <v>288598</v>
      </c>
      <c r="H13" s="32">
        <v>46147</v>
      </c>
      <c r="I13" s="33" t="s">
        <v>230</v>
      </c>
      <c r="J13" s="33" t="s">
        <v>50</v>
      </c>
      <c r="K13" s="33" t="s">
        <v>51</v>
      </c>
    </row>
    <row r="14" spans="1:11" outlineLevel="1" x14ac:dyDescent="0.25">
      <c r="B14" s="32">
        <v>46147</v>
      </c>
      <c r="C14" s="33" t="s">
        <v>231</v>
      </c>
      <c r="D14" s="33" t="s">
        <v>88</v>
      </c>
      <c r="E14" s="33" t="s">
        <v>232</v>
      </c>
      <c r="F14" s="34">
        <v>1220680</v>
      </c>
      <c r="G14" s="34">
        <v>97654</v>
      </c>
      <c r="H14" s="32">
        <v>46147</v>
      </c>
      <c r="I14" s="33" t="s">
        <v>233</v>
      </c>
      <c r="J14" s="33" t="s">
        <v>58</v>
      </c>
      <c r="K14" s="33" t="s">
        <v>59</v>
      </c>
    </row>
    <row r="15" spans="1:11" outlineLevel="1" x14ac:dyDescent="0.25">
      <c r="B15" s="32">
        <v>46148</v>
      </c>
      <c r="C15" s="33" t="s">
        <v>234</v>
      </c>
      <c r="D15" s="33" t="s">
        <v>88</v>
      </c>
      <c r="E15" s="33" t="s">
        <v>235</v>
      </c>
      <c r="F15" s="34">
        <v>1851730</v>
      </c>
      <c r="G15" s="34">
        <v>148138</v>
      </c>
      <c r="H15" s="32">
        <v>46148</v>
      </c>
      <c r="I15" s="33" t="s">
        <v>236</v>
      </c>
      <c r="J15" s="33" t="s">
        <v>58</v>
      </c>
      <c r="K15" s="33" t="s">
        <v>59</v>
      </c>
    </row>
    <row r="16" spans="1:11" outlineLevel="1" x14ac:dyDescent="0.25">
      <c r="B16" s="32">
        <v>46148</v>
      </c>
      <c r="C16" s="33" t="s">
        <v>237</v>
      </c>
      <c r="D16" s="33" t="s">
        <v>88</v>
      </c>
      <c r="E16" s="33" t="s">
        <v>238</v>
      </c>
      <c r="F16" s="34">
        <v>1262100</v>
      </c>
      <c r="G16" s="34">
        <v>100968</v>
      </c>
      <c r="H16" s="32">
        <v>46148</v>
      </c>
      <c r="I16" s="33" t="s">
        <v>239</v>
      </c>
      <c r="J16" s="33" t="s">
        <v>66</v>
      </c>
      <c r="K16" s="33" t="s">
        <v>67</v>
      </c>
    </row>
    <row r="17" spans="2:11" outlineLevel="1" x14ac:dyDescent="0.25">
      <c r="B17" s="32">
        <v>46148</v>
      </c>
      <c r="C17" s="33" t="s">
        <v>240</v>
      </c>
      <c r="D17" s="33" t="s">
        <v>88</v>
      </c>
      <c r="E17" s="33" t="s">
        <v>241</v>
      </c>
      <c r="F17" s="34">
        <v>2345370</v>
      </c>
      <c r="G17" s="34">
        <v>187630</v>
      </c>
      <c r="H17" s="32">
        <v>46148</v>
      </c>
      <c r="I17" s="33" t="s">
        <v>242</v>
      </c>
      <c r="J17" s="33" t="s">
        <v>74</v>
      </c>
      <c r="K17" s="33" t="s">
        <v>75</v>
      </c>
    </row>
    <row r="18" spans="2:11" outlineLevel="1" x14ac:dyDescent="0.25">
      <c r="B18" s="32">
        <v>46150</v>
      </c>
      <c r="C18" s="33" t="s">
        <v>243</v>
      </c>
      <c r="D18" s="33" t="s">
        <v>88</v>
      </c>
      <c r="E18" s="33" t="s">
        <v>244</v>
      </c>
      <c r="F18" s="34">
        <v>4211020</v>
      </c>
      <c r="G18" s="34">
        <v>336882</v>
      </c>
      <c r="H18" s="32">
        <v>46150</v>
      </c>
      <c r="I18" s="33" t="s">
        <v>245</v>
      </c>
      <c r="J18" s="33" t="s">
        <v>66</v>
      </c>
      <c r="K18" s="33" t="s">
        <v>67</v>
      </c>
    </row>
    <row r="19" spans="2:11" outlineLevel="1" x14ac:dyDescent="0.25">
      <c r="B19" s="32">
        <v>46150</v>
      </c>
      <c r="C19" s="33" t="s">
        <v>246</v>
      </c>
      <c r="D19" s="33" t="s">
        <v>88</v>
      </c>
      <c r="E19" s="33" t="s">
        <v>247</v>
      </c>
      <c r="F19" s="34">
        <v>1172685</v>
      </c>
      <c r="G19" s="34">
        <v>93815</v>
      </c>
      <c r="H19" s="32">
        <v>46150</v>
      </c>
      <c r="I19" s="33" t="s">
        <v>248</v>
      </c>
      <c r="J19" s="33" t="s">
        <v>58</v>
      </c>
      <c r="K19" s="33" t="s">
        <v>59</v>
      </c>
    </row>
    <row r="20" spans="2:11" outlineLevel="1" x14ac:dyDescent="0.25">
      <c r="B20" s="32">
        <v>46150</v>
      </c>
      <c r="C20" s="33" t="s">
        <v>249</v>
      </c>
      <c r="D20" s="33" t="s">
        <v>88</v>
      </c>
      <c r="E20" s="33" t="s">
        <v>250</v>
      </c>
      <c r="F20" s="34">
        <v>1172685</v>
      </c>
      <c r="G20" s="34">
        <v>93815</v>
      </c>
      <c r="H20" s="32">
        <v>46150</v>
      </c>
      <c r="I20" s="33" t="s">
        <v>251</v>
      </c>
      <c r="J20" s="33" t="s">
        <v>46</v>
      </c>
      <c r="K20" s="33" t="s">
        <v>47</v>
      </c>
    </row>
    <row r="21" spans="2:11" outlineLevel="1" x14ac:dyDescent="0.25">
      <c r="B21" s="32">
        <v>46150</v>
      </c>
      <c r="C21" s="33" t="s">
        <v>252</v>
      </c>
      <c r="D21" s="33" t="s">
        <v>88</v>
      </c>
      <c r="E21" s="33" t="s">
        <v>253</v>
      </c>
      <c r="F21" s="34">
        <v>1052755</v>
      </c>
      <c r="G21" s="34">
        <v>84220</v>
      </c>
      <c r="H21" s="32">
        <v>46151</v>
      </c>
      <c r="I21" s="33" t="s">
        <v>254</v>
      </c>
      <c r="J21" s="33" t="s">
        <v>54</v>
      </c>
      <c r="K21" s="33" t="s">
        <v>55</v>
      </c>
    </row>
    <row r="22" spans="2:11" outlineLevel="1" x14ac:dyDescent="0.25">
      <c r="B22" s="32">
        <v>46150</v>
      </c>
      <c r="C22" s="33" t="s">
        <v>255</v>
      </c>
      <c r="D22" s="33" t="s">
        <v>88</v>
      </c>
      <c r="E22" s="33" t="s">
        <v>256</v>
      </c>
      <c r="F22" s="34">
        <v>1893150</v>
      </c>
      <c r="G22" s="34">
        <v>151452</v>
      </c>
      <c r="H22" s="32">
        <v>46151</v>
      </c>
      <c r="I22" s="33" t="s">
        <v>257</v>
      </c>
      <c r="J22" s="33" t="s">
        <v>70</v>
      </c>
      <c r="K22" s="33" t="s">
        <v>71</v>
      </c>
    </row>
    <row r="23" spans="2:11" outlineLevel="1" x14ac:dyDescent="0.25">
      <c r="B23" s="32">
        <v>46153</v>
      </c>
      <c r="C23" s="33" t="s">
        <v>258</v>
      </c>
      <c r="D23" s="33" t="s">
        <v>88</v>
      </c>
      <c r="E23" s="33" t="s">
        <v>259</v>
      </c>
      <c r="F23" s="34">
        <v>1220680</v>
      </c>
      <c r="G23" s="34">
        <v>97654</v>
      </c>
      <c r="H23" s="32">
        <v>46153</v>
      </c>
      <c r="I23" s="33" t="s">
        <v>260</v>
      </c>
      <c r="J23" s="33" t="s">
        <v>66</v>
      </c>
      <c r="K23" s="33" t="s">
        <v>67</v>
      </c>
    </row>
    <row r="24" spans="2:11" outlineLevel="1" x14ac:dyDescent="0.25">
      <c r="B24" s="32">
        <v>46153</v>
      </c>
      <c r="C24" s="33" t="s">
        <v>261</v>
      </c>
      <c r="D24" s="33" t="s">
        <v>88</v>
      </c>
      <c r="E24" s="33" t="s">
        <v>262</v>
      </c>
      <c r="F24" s="34">
        <v>2105510</v>
      </c>
      <c r="G24" s="34">
        <v>168441</v>
      </c>
      <c r="H24" s="32">
        <v>46153</v>
      </c>
      <c r="I24" s="33" t="s">
        <v>263</v>
      </c>
      <c r="J24" s="33" t="s">
        <v>74</v>
      </c>
      <c r="K24" s="33" t="s">
        <v>75</v>
      </c>
    </row>
    <row r="25" spans="2:11" outlineLevel="1" x14ac:dyDescent="0.25">
      <c r="B25" s="32">
        <v>46153</v>
      </c>
      <c r="C25" s="33" t="s">
        <v>264</v>
      </c>
      <c r="D25" s="33" t="s">
        <v>88</v>
      </c>
      <c r="E25" s="33" t="s">
        <v>265</v>
      </c>
      <c r="F25" s="34">
        <v>1731800</v>
      </c>
      <c r="G25" s="34">
        <v>138544</v>
      </c>
      <c r="H25" s="32">
        <v>46154</v>
      </c>
      <c r="I25" s="33" t="s">
        <v>266</v>
      </c>
      <c r="J25" s="33" t="s">
        <v>38</v>
      </c>
      <c r="K25" s="33" t="s">
        <v>39</v>
      </c>
    </row>
    <row r="26" spans="2:11" outlineLevel="1" x14ac:dyDescent="0.25">
      <c r="B26" s="32">
        <v>46153</v>
      </c>
      <c r="C26" s="33" t="s">
        <v>267</v>
      </c>
      <c r="D26" s="33" t="s">
        <v>88</v>
      </c>
      <c r="E26" s="33" t="s">
        <v>268</v>
      </c>
      <c r="F26" s="34">
        <v>4799880</v>
      </c>
      <c r="G26" s="34">
        <v>383990</v>
      </c>
      <c r="H26" s="32">
        <v>46154</v>
      </c>
      <c r="I26" s="33" t="s">
        <v>269</v>
      </c>
      <c r="J26" s="33" t="s">
        <v>38</v>
      </c>
      <c r="K26" s="33" t="s">
        <v>39</v>
      </c>
    </row>
    <row r="27" spans="2:11" outlineLevel="1" x14ac:dyDescent="0.25">
      <c r="B27" s="32">
        <v>46153</v>
      </c>
      <c r="C27" s="33" t="s">
        <v>270</v>
      </c>
      <c r="D27" s="33" t="s">
        <v>88</v>
      </c>
      <c r="E27" s="33" t="s">
        <v>271</v>
      </c>
      <c r="F27" s="34">
        <v>2801920</v>
      </c>
      <c r="G27" s="34">
        <v>224154</v>
      </c>
      <c r="H27" s="32">
        <v>46154</v>
      </c>
      <c r="I27" s="33" t="s">
        <v>272</v>
      </c>
      <c r="J27" s="33" t="s">
        <v>38</v>
      </c>
      <c r="K27" s="33" t="s">
        <v>39</v>
      </c>
    </row>
    <row r="28" spans="2:11" outlineLevel="1" x14ac:dyDescent="0.25">
      <c r="B28" s="32">
        <v>46153</v>
      </c>
      <c r="C28" s="33" t="s">
        <v>273</v>
      </c>
      <c r="D28" s="33" t="s">
        <v>88</v>
      </c>
      <c r="E28" s="33" t="s">
        <v>274</v>
      </c>
      <c r="F28" s="34">
        <v>1851730</v>
      </c>
      <c r="G28" s="34">
        <v>148138</v>
      </c>
      <c r="H28" s="32">
        <v>46154</v>
      </c>
      <c r="I28" s="33" t="s">
        <v>275</v>
      </c>
      <c r="J28" s="33" t="s">
        <v>70</v>
      </c>
      <c r="K28" s="33" t="s">
        <v>71</v>
      </c>
    </row>
    <row r="29" spans="2:11" outlineLevel="1" x14ac:dyDescent="0.25">
      <c r="B29" s="32">
        <v>46153</v>
      </c>
      <c r="C29" s="33" t="s">
        <v>276</v>
      </c>
      <c r="D29" s="33" t="s">
        <v>88</v>
      </c>
      <c r="E29" s="33" t="s">
        <v>277</v>
      </c>
      <c r="F29" s="34">
        <v>7009810</v>
      </c>
      <c r="G29" s="34">
        <v>560785</v>
      </c>
      <c r="H29" s="32">
        <v>46154</v>
      </c>
      <c r="I29" s="33" t="s">
        <v>278</v>
      </c>
      <c r="J29" s="33" t="s">
        <v>34</v>
      </c>
      <c r="K29" s="33" t="s">
        <v>35</v>
      </c>
    </row>
    <row r="30" spans="2:11" outlineLevel="1" x14ac:dyDescent="0.25">
      <c r="B30" s="32">
        <v>46153</v>
      </c>
      <c r="C30" s="33" t="s">
        <v>279</v>
      </c>
      <c r="D30" s="33" t="s">
        <v>88</v>
      </c>
      <c r="E30" s="33" t="s">
        <v>280</v>
      </c>
      <c r="F30" s="34">
        <v>1179260</v>
      </c>
      <c r="G30" s="34">
        <v>94341</v>
      </c>
      <c r="H30" s="32">
        <v>46154</v>
      </c>
      <c r="I30" s="33" t="s">
        <v>281</v>
      </c>
      <c r="J30" s="33" t="s">
        <v>42</v>
      </c>
      <c r="K30" s="33" t="s">
        <v>43</v>
      </c>
    </row>
    <row r="31" spans="2:11" outlineLevel="1" x14ac:dyDescent="0.25">
      <c r="B31" s="32">
        <v>46153</v>
      </c>
      <c r="C31" s="33" t="s">
        <v>282</v>
      </c>
      <c r="D31" s="33" t="s">
        <v>88</v>
      </c>
      <c r="E31" s="33" t="s">
        <v>283</v>
      </c>
      <c r="F31" s="34">
        <v>1262100</v>
      </c>
      <c r="G31" s="34">
        <v>100968</v>
      </c>
      <c r="H31" s="32">
        <v>46154</v>
      </c>
      <c r="I31" s="33" t="s">
        <v>284</v>
      </c>
      <c r="J31" s="33" t="s">
        <v>42</v>
      </c>
      <c r="K31" s="33" t="s">
        <v>43</v>
      </c>
    </row>
    <row r="32" spans="2:11" outlineLevel="1" x14ac:dyDescent="0.25">
      <c r="B32" s="32">
        <v>46153</v>
      </c>
      <c r="C32" s="33" t="s">
        <v>285</v>
      </c>
      <c r="D32" s="33" t="s">
        <v>88</v>
      </c>
      <c r="E32" s="33" t="s">
        <v>286</v>
      </c>
      <c r="F32" s="34">
        <v>1166110</v>
      </c>
      <c r="G32" s="34">
        <v>93289</v>
      </c>
      <c r="H32" s="32">
        <v>46154</v>
      </c>
      <c r="I32" s="33" t="s">
        <v>287</v>
      </c>
      <c r="J32" s="33" t="s">
        <v>70</v>
      </c>
      <c r="K32" s="33" t="s">
        <v>71</v>
      </c>
    </row>
    <row r="33" spans="2:11" outlineLevel="1" x14ac:dyDescent="0.25">
      <c r="B33" s="32">
        <v>46153</v>
      </c>
      <c r="C33" s="33" t="s">
        <v>288</v>
      </c>
      <c r="D33" s="33" t="s">
        <v>88</v>
      </c>
      <c r="E33" s="33" t="s">
        <v>289</v>
      </c>
      <c r="F33" s="34">
        <v>1052755</v>
      </c>
      <c r="G33" s="34">
        <v>84220</v>
      </c>
      <c r="H33" s="32">
        <v>46154</v>
      </c>
      <c r="I33" s="33" t="s">
        <v>290</v>
      </c>
      <c r="J33" s="33" t="s">
        <v>54</v>
      </c>
      <c r="K33" s="33" t="s">
        <v>55</v>
      </c>
    </row>
    <row r="34" spans="2:11" outlineLevel="1" x14ac:dyDescent="0.25">
      <c r="B34" s="32">
        <v>46154</v>
      </c>
      <c r="C34" s="33" t="s">
        <v>291</v>
      </c>
      <c r="D34" s="33" t="s">
        <v>88</v>
      </c>
      <c r="E34" s="33" t="s">
        <v>292</v>
      </c>
      <c r="F34" s="34">
        <v>1262100</v>
      </c>
      <c r="G34" s="34">
        <v>100968</v>
      </c>
      <c r="H34" s="32">
        <v>46154</v>
      </c>
      <c r="I34" s="33" t="s">
        <v>293</v>
      </c>
      <c r="J34" s="33" t="s">
        <v>58</v>
      </c>
      <c r="K34" s="33" t="s">
        <v>59</v>
      </c>
    </row>
    <row r="35" spans="2:11" outlineLevel="1" x14ac:dyDescent="0.25">
      <c r="B35" s="32">
        <v>46154</v>
      </c>
      <c r="C35" s="33" t="s">
        <v>294</v>
      </c>
      <c r="D35" s="33" t="s">
        <v>88</v>
      </c>
      <c r="E35" s="33" t="s">
        <v>295</v>
      </c>
      <c r="F35" s="34">
        <v>3648890</v>
      </c>
      <c r="G35" s="34">
        <v>291911</v>
      </c>
      <c r="H35" s="32">
        <v>46154</v>
      </c>
      <c r="I35" s="33" t="s">
        <v>296</v>
      </c>
      <c r="J35" s="33" t="s">
        <v>78</v>
      </c>
      <c r="K35" s="33" t="s">
        <v>79</v>
      </c>
    </row>
    <row r="36" spans="2:11" outlineLevel="1" x14ac:dyDescent="0.25">
      <c r="B36" s="32">
        <v>46155</v>
      </c>
      <c r="C36" s="33" t="s">
        <v>297</v>
      </c>
      <c r="D36" s="33" t="s">
        <v>88</v>
      </c>
      <c r="E36" s="33" t="s">
        <v>298</v>
      </c>
      <c r="F36" s="34">
        <v>1262100</v>
      </c>
      <c r="G36" s="34">
        <v>100968</v>
      </c>
      <c r="H36" s="32">
        <v>46155</v>
      </c>
      <c r="I36" s="33" t="s">
        <v>299</v>
      </c>
      <c r="J36" s="33" t="s">
        <v>66</v>
      </c>
      <c r="K36" s="33" t="s">
        <v>67</v>
      </c>
    </row>
    <row r="37" spans="2:11" outlineLevel="1" x14ac:dyDescent="0.25">
      <c r="B37" s="32">
        <v>46156</v>
      </c>
      <c r="C37" s="33" t="s">
        <v>300</v>
      </c>
      <c r="D37" s="33" t="s">
        <v>88</v>
      </c>
      <c r="E37" s="33" t="s">
        <v>301</v>
      </c>
      <c r="F37" s="34">
        <v>1845155</v>
      </c>
      <c r="G37" s="34">
        <v>147612</v>
      </c>
      <c r="H37" s="32">
        <v>46156</v>
      </c>
      <c r="I37" s="33" t="s">
        <v>302</v>
      </c>
      <c r="J37" s="33" t="s">
        <v>30</v>
      </c>
      <c r="K37" s="33" t="s">
        <v>31</v>
      </c>
    </row>
    <row r="38" spans="2:11" outlineLevel="1" x14ac:dyDescent="0.25">
      <c r="B38" s="32">
        <v>46157</v>
      </c>
      <c r="C38" s="33" t="s">
        <v>303</v>
      </c>
      <c r="D38" s="33" t="s">
        <v>88</v>
      </c>
      <c r="E38" s="33" t="s">
        <v>304</v>
      </c>
      <c r="F38" s="34">
        <v>1262100</v>
      </c>
      <c r="G38" s="34">
        <v>100968</v>
      </c>
      <c r="H38" s="32">
        <v>46157</v>
      </c>
      <c r="I38" s="33" t="s">
        <v>305</v>
      </c>
      <c r="J38" s="33" t="s">
        <v>66</v>
      </c>
      <c r="K38" s="33" t="s">
        <v>67</v>
      </c>
    </row>
    <row r="39" spans="2:11" outlineLevel="1" x14ac:dyDescent="0.25">
      <c r="B39" s="32">
        <v>46157</v>
      </c>
      <c r="C39" s="33" t="s">
        <v>306</v>
      </c>
      <c r="D39" s="33" t="s">
        <v>88</v>
      </c>
      <c r="E39" s="33" t="s">
        <v>307</v>
      </c>
      <c r="F39" s="34">
        <v>1262100</v>
      </c>
      <c r="G39" s="34">
        <v>100968</v>
      </c>
      <c r="H39" s="32">
        <v>46157</v>
      </c>
      <c r="I39" s="33" t="s">
        <v>308</v>
      </c>
      <c r="J39" s="33" t="s">
        <v>50</v>
      </c>
      <c r="K39" s="33" t="s">
        <v>51</v>
      </c>
    </row>
    <row r="40" spans="2:11" outlineLevel="1" x14ac:dyDescent="0.25">
      <c r="B40" s="32">
        <v>46157</v>
      </c>
      <c r="C40" s="33" t="s">
        <v>309</v>
      </c>
      <c r="D40" s="33" t="s">
        <v>88</v>
      </c>
      <c r="E40" s="33" t="s">
        <v>310</v>
      </c>
      <c r="F40" s="34">
        <v>1262100</v>
      </c>
      <c r="G40" s="34">
        <v>100968</v>
      </c>
      <c r="H40" s="32">
        <v>46157</v>
      </c>
      <c r="I40" s="33" t="s">
        <v>311</v>
      </c>
      <c r="J40" s="33" t="s">
        <v>58</v>
      </c>
      <c r="K40" s="33" t="s">
        <v>59</v>
      </c>
    </row>
    <row r="41" spans="2:11" outlineLevel="1" x14ac:dyDescent="0.25">
      <c r="B41" s="32">
        <v>46157</v>
      </c>
      <c r="C41" s="33" t="s">
        <v>312</v>
      </c>
      <c r="D41" s="33" t="s">
        <v>88</v>
      </c>
      <c r="E41" s="33" t="s">
        <v>313</v>
      </c>
      <c r="F41" s="34">
        <v>1214105</v>
      </c>
      <c r="G41" s="34">
        <v>97128</v>
      </c>
      <c r="H41" s="32">
        <v>46157</v>
      </c>
      <c r="I41" s="33" t="s">
        <v>314</v>
      </c>
      <c r="J41" s="33" t="s">
        <v>62</v>
      </c>
      <c r="K41" s="33" t="s">
        <v>63</v>
      </c>
    </row>
    <row r="42" spans="2:11" outlineLevel="1" x14ac:dyDescent="0.25">
      <c r="B42" s="32">
        <v>46158</v>
      </c>
      <c r="C42" s="33" t="s">
        <v>315</v>
      </c>
      <c r="D42" s="33" t="s">
        <v>88</v>
      </c>
      <c r="E42" s="33" t="s">
        <v>316</v>
      </c>
      <c r="F42" s="34">
        <v>1262100</v>
      </c>
      <c r="G42" s="34">
        <v>100968</v>
      </c>
      <c r="H42" s="32">
        <v>46158</v>
      </c>
      <c r="I42" s="33" t="s">
        <v>317</v>
      </c>
      <c r="J42" s="33" t="s">
        <v>46</v>
      </c>
      <c r="K42" s="33" t="s">
        <v>47</v>
      </c>
    </row>
    <row r="43" spans="2:11" outlineLevel="1" x14ac:dyDescent="0.25">
      <c r="B43" s="32">
        <v>46158</v>
      </c>
      <c r="C43" s="33" t="s">
        <v>318</v>
      </c>
      <c r="D43" s="33" t="s">
        <v>88</v>
      </c>
      <c r="E43" s="33" t="s">
        <v>319</v>
      </c>
      <c r="F43" s="34">
        <v>1803735</v>
      </c>
      <c r="G43" s="34">
        <v>144299</v>
      </c>
      <c r="H43" s="32">
        <v>46158</v>
      </c>
      <c r="I43" s="33" t="s">
        <v>320</v>
      </c>
      <c r="J43" s="33" t="s">
        <v>78</v>
      </c>
      <c r="K43" s="33" t="s">
        <v>79</v>
      </c>
    </row>
    <row r="44" spans="2:11" outlineLevel="1" x14ac:dyDescent="0.25">
      <c r="B44" s="32">
        <v>46160</v>
      </c>
      <c r="C44" s="33" t="s">
        <v>321</v>
      </c>
      <c r="D44" s="33" t="s">
        <v>88</v>
      </c>
      <c r="E44" s="33" t="s">
        <v>322</v>
      </c>
      <c r="F44" s="34">
        <v>2434785</v>
      </c>
      <c r="G44" s="34">
        <v>194783</v>
      </c>
      <c r="H44" s="32">
        <v>46161</v>
      </c>
      <c r="I44" s="33" t="s">
        <v>323</v>
      </c>
      <c r="J44" s="33" t="s">
        <v>30</v>
      </c>
      <c r="K44" s="33" t="s">
        <v>31</v>
      </c>
    </row>
    <row r="45" spans="2:11" outlineLevel="1" x14ac:dyDescent="0.25">
      <c r="B45" s="32">
        <v>46160</v>
      </c>
      <c r="C45" s="33" t="s">
        <v>324</v>
      </c>
      <c r="D45" s="33" t="s">
        <v>88</v>
      </c>
      <c r="E45" s="33" t="s">
        <v>325</v>
      </c>
      <c r="F45" s="34">
        <v>1059330</v>
      </c>
      <c r="G45" s="34">
        <v>84746</v>
      </c>
      <c r="H45" s="32">
        <v>46161</v>
      </c>
      <c r="I45" s="33" t="s">
        <v>326</v>
      </c>
      <c r="J45" s="33" t="s">
        <v>70</v>
      </c>
      <c r="K45" s="33" t="s">
        <v>71</v>
      </c>
    </row>
    <row r="46" spans="2:11" outlineLevel="1" x14ac:dyDescent="0.25">
      <c r="B46" s="32">
        <v>46160</v>
      </c>
      <c r="C46" s="33" t="s">
        <v>327</v>
      </c>
      <c r="D46" s="33" t="s">
        <v>88</v>
      </c>
      <c r="E46" s="33" t="s">
        <v>328</v>
      </c>
      <c r="F46" s="34">
        <v>1052755</v>
      </c>
      <c r="G46" s="34">
        <v>84220</v>
      </c>
      <c r="H46" s="32">
        <v>46161</v>
      </c>
      <c r="I46" s="33" t="s">
        <v>329</v>
      </c>
      <c r="J46" s="33" t="s">
        <v>42</v>
      </c>
      <c r="K46" s="33" t="s">
        <v>43</v>
      </c>
    </row>
    <row r="47" spans="2:11" outlineLevel="1" x14ac:dyDescent="0.25">
      <c r="B47" s="32">
        <v>46160</v>
      </c>
      <c r="C47" s="33" t="s">
        <v>330</v>
      </c>
      <c r="D47" s="33" t="s">
        <v>88</v>
      </c>
      <c r="E47" s="33" t="s">
        <v>331</v>
      </c>
      <c r="F47" s="34">
        <v>1262100</v>
      </c>
      <c r="G47" s="34">
        <v>100968</v>
      </c>
      <c r="H47" s="32">
        <v>46161</v>
      </c>
      <c r="I47" s="33" t="s">
        <v>332</v>
      </c>
      <c r="J47" s="33" t="s">
        <v>42</v>
      </c>
      <c r="K47" s="33" t="s">
        <v>43</v>
      </c>
    </row>
    <row r="48" spans="2:11" outlineLevel="1" x14ac:dyDescent="0.25">
      <c r="B48" s="32">
        <v>46161</v>
      </c>
      <c r="C48" s="33" t="s">
        <v>333</v>
      </c>
      <c r="D48" s="33" t="s">
        <v>88</v>
      </c>
      <c r="E48" s="33" t="s">
        <v>334</v>
      </c>
      <c r="F48" s="34">
        <v>589630</v>
      </c>
      <c r="G48" s="34">
        <v>47170</v>
      </c>
      <c r="H48" s="32">
        <v>46163</v>
      </c>
      <c r="I48" s="33" t="s">
        <v>335</v>
      </c>
      <c r="J48" s="33" t="s">
        <v>66</v>
      </c>
      <c r="K48" s="33" t="s">
        <v>67</v>
      </c>
    </row>
    <row r="49" spans="2:11" outlineLevel="1" x14ac:dyDescent="0.25">
      <c r="B49" s="32">
        <v>46161</v>
      </c>
      <c r="C49" s="33" t="s">
        <v>336</v>
      </c>
      <c r="D49" s="33" t="s">
        <v>88</v>
      </c>
      <c r="E49" s="33" t="s">
        <v>337</v>
      </c>
      <c r="F49" s="34">
        <v>1522455</v>
      </c>
      <c r="G49" s="34">
        <v>121796</v>
      </c>
      <c r="H49" s="32">
        <v>46161</v>
      </c>
      <c r="I49" s="33" t="s">
        <v>338</v>
      </c>
      <c r="J49" s="33" t="s">
        <v>46</v>
      </c>
      <c r="K49" s="33" t="s">
        <v>47</v>
      </c>
    </row>
    <row r="50" spans="2:11" outlineLevel="1" x14ac:dyDescent="0.25">
      <c r="B50" s="32">
        <v>46161</v>
      </c>
      <c r="C50" s="33" t="s">
        <v>339</v>
      </c>
      <c r="D50" s="33" t="s">
        <v>88</v>
      </c>
      <c r="E50" s="33" t="s">
        <v>340</v>
      </c>
      <c r="F50" s="34">
        <v>1262100</v>
      </c>
      <c r="G50" s="34">
        <v>100968</v>
      </c>
      <c r="H50" s="32">
        <v>46161</v>
      </c>
      <c r="I50" s="33" t="s">
        <v>341</v>
      </c>
      <c r="J50" s="33" t="s">
        <v>58</v>
      </c>
      <c r="K50" s="33" t="s">
        <v>59</v>
      </c>
    </row>
    <row r="51" spans="2:11" outlineLevel="1" x14ac:dyDescent="0.25">
      <c r="B51" s="32">
        <v>46162</v>
      </c>
      <c r="C51" s="33" t="s">
        <v>342</v>
      </c>
      <c r="D51" s="33" t="s">
        <v>88</v>
      </c>
      <c r="E51" s="33" t="s">
        <v>343</v>
      </c>
      <c r="F51" s="34">
        <v>1166110</v>
      </c>
      <c r="G51" s="34">
        <v>93289</v>
      </c>
      <c r="H51" s="32">
        <v>46162</v>
      </c>
      <c r="I51" s="33" t="s">
        <v>344</v>
      </c>
      <c r="J51" s="33" t="s">
        <v>66</v>
      </c>
      <c r="K51" s="33" t="s">
        <v>67</v>
      </c>
    </row>
    <row r="52" spans="2:11" outlineLevel="1" x14ac:dyDescent="0.25">
      <c r="B52" s="32">
        <v>46162</v>
      </c>
      <c r="C52" s="33" t="s">
        <v>345</v>
      </c>
      <c r="D52" s="33" t="s">
        <v>88</v>
      </c>
      <c r="E52" s="33" t="s">
        <v>346</v>
      </c>
      <c r="F52" s="34">
        <v>1166110</v>
      </c>
      <c r="G52" s="34">
        <v>93289</v>
      </c>
      <c r="H52" s="32">
        <v>46163</v>
      </c>
      <c r="I52" s="33" t="s">
        <v>347</v>
      </c>
      <c r="J52" s="33" t="s">
        <v>34</v>
      </c>
      <c r="K52" s="33" t="s">
        <v>35</v>
      </c>
    </row>
    <row r="53" spans="2:11" outlineLevel="1" x14ac:dyDescent="0.25">
      <c r="B53" s="32">
        <v>46162</v>
      </c>
      <c r="C53" s="33" t="s">
        <v>348</v>
      </c>
      <c r="D53" s="33" t="s">
        <v>88</v>
      </c>
      <c r="E53" s="33" t="s">
        <v>349</v>
      </c>
      <c r="F53" s="34">
        <v>1642385</v>
      </c>
      <c r="G53" s="34">
        <v>131391</v>
      </c>
      <c r="H53" s="32">
        <v>46163</v>
      </c>
      <c r="I53" s="33" t="s">
        <v>350</v>
      </c>
      <c r="J53" s="33" t="s">
        <v>70</v>
      </c>
      <c r="K53" s="33" t="s">
        <v>71</v>
      </c>
    </row>
    <row r="54" spans="2:11" outlineLevel="1" x14ac:dyDescent="0.25">
      <c r="B54" s="32">
        <v>46163</v>
      </c>
      <c r="C54" s="33" t="s">
        <v>351</v>
      </c>
      <c r="D54" s="33" t="s">
        <v>88</v>
      </c>
      <c r="E54" s="33" t="s">
        <v>352</v>
      </c>
      <c r="F54" s="34">
        <v>1262100</v>
      </c>
      <c r="G54" s="34">
        <v>100968</v>
      </c>
      <c r="H54" s="32">
        <v>46163</v>
      </c>
      <c r="I54" s="33" t="s">
        <v>353</v>
      </c>
      <c r="J54" s="33" t="s">
        <v>50</v>
      </c>
      <c r="K54" s="33" t="s">
        <v>51</v>
      </c>
    </row>
    <row r="55" spans="2:11" outlineLevel="1" x14ac:dyDescent="0.25">
      <c r="B55" s="32">
        <v>46163</v>
      </c>
      <c r="C55" s="33" t="s">
        <v>354</v>
      </c>
      <c r="D55" s="33" t="s">
        <v>88</v>
      </c>
      <c r="E55" s="33" t="s">
        <v>355</v>
      </c>
      <c r="F55" s="34">
        <v>513090</v>
      </c>
      <c r="G55" s="34">
        <v>41047</v>
      </c>
      <c r="H55" s="32">
        <v>46163</v>
      </c>
      <c r="I55" s="33" t="s">
        <v>356</v>
      </c>
      <c r="J55" s="33" t="s">
        <v>66</v>
      </c>
      <c r="K55" s="33" t="s">
        <v>67</v>
      </c>
    </row>
    <row r="56" spans="2:11" outlineLevel="1" x14ac:dyDescent="0.25">
      <c r="B56" s="32">
        <v>46163</v>
      </c>
      <c r="C56" s="33" t="s">
        <v>357</v>
      </c>
      <c r="D56" s="33" t="s">
        <v>88</v>
      </c>
      <c r="E56" s="33" t="s">
        <v>358</v>
      </c>
      <c r="F56" s="34">
        <v>1262100</v>
      </c>
      <c r="G56" s="34">
        <v>100968</v>
      </c>
      <c r="H56" s="32">
        <v>46163</v>
      </c>
      <c r="I56" s="33" t="s">
        <v>359</v>
      </c>
      <c r="J56" s="33" t="s">
        <v>62</v>
      </c>
      <c r="K56" s="33" t="s">
        <v>63</v>
      </c>
    </row>
    <row r="57" spans="2:11" outlineLevel="1" x14ac:dyDescent="0.25">
      <c r="B57" s="32">
        <v>46164</v>
      </c>
      <c r="C57" s="33" t="s">
        <v>360</v>
      </c>
      <c r="D57" s="33" t="s">
        <v>88</v>
      </c>
      <c r="E57" s="33" t="s">
        <v>361</v>
      </c>
      <c r="F57" s="34">
        <v>631050</v>
      </c>
      <c r="G57" s="34">
        <v>50484</v>
      </c>
      <c r="H57" s="32">
        <v>46164</v>
      </c>
      <c r="I57" s="33" t="s">
        <v>362</v>
      </c>
      <c r="J57" s="33" t="s">
        <v>58</v>
      </c>
      <c r="K57" s="33" t="s">
        <v>59</v>
      </c>
    </row>
    <row r="58" spans="2:11" outlineLevel="1" x14ac:dyDescent="0.25">
      <c r="B58" s="32">
        <v>46164</v>
      </c>
      <c r="C58" s="33" t="s">
        <v>363</v>
      </c>
      <c r="D58" s="33" t="s">
        <v>88</v>
      </c>
      <c r="E58" s="33" t="s">
        <v>364</v>
      </c>
      <c r="F58" s="34">
        <v>4154205</v>
      </c>
      <c r="G58" s="34">
        <v>332336</v>
      </c>
      <c r="H58" s="32">
        <v>46164</v>
      </c>
      <c r="I58" s="33" t="s">
        <v>365</v>
      </c>
      <c r="J58" s="33" t="s">
        <v>58</v>
      </c>
      <c r="K58" s="33" t="s">
        <v>59</v>
      </c>
    </row>
    <row r="59" spans="2:11" outlineLevel="1" x14ac:dyDescent="0.25">
      <c r="B59" s="32">
        <v>46167</v>
      </c>
      <c r="C59" s="33" t="s">
        <v>366</v>
      </c>
      <c r="D59" s="33" t="s">
        <v>88</v>
      </c>
      <c r="E59" s="33" t="s">
        <v>367</v>
      </c>
      <c r="F59" s="34">
        <v>2524200</v>
      </c>
      <c r="G59" s="34">
        <v>201936</v>
      </c>
      <c r="H59" s="32">
        <v>46168</v>
      </c>
      <c r="I59" s="33" t="s">
        <v>368</v>
      </c>
      <c r="J59" s="33" t="s">
        <v>38</v>
      </c>
      <c r="K59" s="33" t="s">
        <v>39</v>
      </c>
    </row>
    <row r="60" spans="2:11" outlineLevel="1" x14ac:dyDescent="0.25">
      <c r="B60" s="32">
        <v>46167</v>
      </c>
      <c r="C60" s="33" t="s">
        <v>369</v>
      </c>
      <c r="D60" s="33" t="s">
        <v>88</v>
      </c>
      <c r="E60" s="33" t="s">
        <v>370</v>
      </c>
      <c r="F60" s="34">
        <v>1613840</v>
      </c>
      <c r="G60" s="34">
        <v>129107</v>
      </c>
      <c r="H60" s="32">
        <v>46168</v>
      </c>
      <c r="I60" s="33" t="s">
        <v>371</v>
      </c>
      <c r="J60" s="33" t="s">
        <v>38</v>
      </c>
      <c r="K60" s="33" t="s">
        <v>39</v>
      </c>
    </row>
    <row r="61" spans="2:11" outlineLevel="1" x14ac:dyDescent="0.25">
      <c r="B61" s="32">
        <v>46167</v>
      </c>
      <c r="C61" s="33" t="s">
        <v>372</v>
      </c>
      <c r="D61" s="33" t="s">
        <v>88</v>
      </c>
      <c r="E61" s="33" t="s">
        <v>373</v>
      </c>
      <c r="F61" s="34">
        <v>1262100</v>
      </c>
      <c r="G61" s="34">
        <v>100968</v>
      </c>
      <c r="H61" s="32">
        <v>46168</v>
      </c>
      <c r="I61" s="33" t="s">
        <v>374</v>
      </c>
      <c r="J61" s="33" t="s">
        <v>30</v>
      </c>
      <c r="K61" s="33" t="s">
        <v>31</v>
      </c>
    </row>
    <row r="62" spans="2:11" outlineLevel="1" x14ac:dyDescent="0.25">
      <c r="B62" s="32">
        <v>46167</v>
      </c>
      <c r="C62" s="33" t="s">
        <v>375</v>
      </c>
      <c r="D62" s="33" t="s">
        <v>88</v>
      </c>
      <c r="E62" s="33" t="s">
        <v>376</v>
      </c>
      <c r="F62" s="34">
        <v>1026180</v>
      </c>
      <c r="G62" s="34">
        <v>82094</v>
      </c>
      <c r="H62" s="32">
        <v>46168</v>
      </c>
      <c r="I62" s="33" t="s">
        <v>377</v>
      </c>
      <c r="J62" s="33" t="s">
        <v>70</v>
      </c>
      <c r="K62" s="33" t="s">
        <v>71</v>
      </c>
    </row>
    <row r="63" spans="2:11" outlineLevel="1" x14ac:dyDescent="0.25">
      <c r="B63" s="32">
        <v>46167</v>
      </c>
      <c r="C63" s="33" t="s">
        <v>378</v>
      </c>
      <c r="D63" s="33" t="s">
        <v>88</v>
      </c>
      <c r="E63" s="33" t="s">
        <v>379</v>
      </c>
      <c r="F63" s="34">
        <v>5325570</v>
      </c>
      <c r="G63" s="34">
        <v>426046</v>
      </c>
      <c r="H63" s="32">
        <v>46168</v>
      </c>
      <c r="I63" s="33" t="s">
        <v>380</v>
      </c>
      <c r="J63" s="33" t="s">
        <v>34</v>
      </c>
      <c r="K63" s="33" t="s">
        <v>35</v>
      </c>
    </row>
    <row r="64" spans="2:11" outlineLevel="1" x14ac:dyDescent="0.25">
      <c r="B64" s="32">
        <v>46169</v>
      </c>
      <c r="C64" s="33" t="s">
        <v>381</v>
      </c>
      <c r="D64" s="33" t="s">
        <v>88</v>
      </c>
      <c r="E64" s="33" t="s">
        <v>382</v>
      </c>
      <c r="F64" s="34">
        <v>1262100</v>
      </c>
      <c r="G64" s="34">
        <v>100968</v>
      </c>
      <c r="H64" s="32">
        <v>46169</v>
      </c>
      <c r="I64" s="33" t="s">
        <v>383</v>
      </c>
      <c r="J64" s="33" t="s">
        <v>66</v>
      </c>
      <c r="K64" s="33" t="s">
        <v>67</v>
      </c>
    </row>
    <row r="65" spans="2:11" outlineLevel="1" x14ac:dyDescent="0.25">
      <c r="B65" s="32">
        <v>46169</v>
      </c>
      <c r="C65" s="33" t="s">
        <v>384</v>
      </c>
      <c r="D65" s="33" t="s">
        <v>88</v>
      </c>
      <c r="E65" s="33" t="s">
        <v>385</v>
      </c>
      <c r="F65" s="34">
        <v>1851730</v>
      </c>
      <c r="G65" s="34">
        <v>148138</v>
      </c>
      <c r="H65" s="32">
        <v>46170</v>
      </c>
      <c r="I65" s="33" t="s">
        <v>386</v>
      </c>
      <c r="J65" s="33" t="s">
        <v>70</v>
      </c>
      <c r="K65" s="33" t="s">
        <v>71</v>
      </c>
    </row>
    <row r="66" spans="2:11" outlineLevel="1" x14ac:dyDescent="0.25">
      <c r="B66" s="32">
        <v>46169</v>
      </c>
      <c r="C66" s="33" t="s">
        <v>387</v>
      </c>
      <c r="D66" s="33" t="s">
        <v>88</v>
      </c>
      <c r="E66" s="33" t="s">
        <v>388</v>
      </c>
      <c r="F66" s="34">
        <v>2399940</v>
      </c>
      <c r="G66" s="34">
        <v>191995</v>
      </c>
      <c r="H66" s="32">
        <v>46170</v>
      </c>
      <c r="I66" s="33" t="s">
        <v>389</v>
      </c>
      <c r="J66" s="33" t="s">
        <v>54</v>
      </c>
      <c r="K66" s="33" t="s">
        <v>55</v>
      </c>
    </row>
    <row r="67" spans="2:11" outlineLevel="1" x14ac:dyDescent="0.25">
      <c r="B67" s="32">
        <v>46171</v>
      </c>
      <c r="C67" s="33" t="s">
        <v>390</v>
      </c>
      <c r="D67" s="33" t="s">
        <v>88</v>
      </c>
      <c r="E67" s="33" t="s">
        <v>391</v>
      </c>
      <c r="F67" s="34">
        <v>589630</v>
      </c>
      <c r="G67" s="34">
        <v>47170</v>
      </c>
      <c r="H67" s="32">
        <v>46171</v>
      </c>
      <c r="I67" s="33" t="s">
        <v>392</v>
      </c>
      <c r="J67" s="33" t="s">
        <v>66</v>
      </c>
      <c r="K67" s="33" t="s">
        <v>67</v>
      </c>
    </row>
    <row r="68" spans="2:11" outlineLevel="1" x14ac:dyDescent="0.25">
      <c r="B68" s="32">
        <v>46171</v>
      </c>
      <c r="C68" s="33" t="s">
        <v>393</v>
      </c>
      <c r="D68" s="33" t="s">
        <v>88</v>
      </c>
      <c r="E68" s="33" t="s">
        <v>394</v>
      </c>
      <c r="F68" s="34">
        <v>2380215</v>
      </c>
      <c r="G68" s="34">
        <v>190417</v>
      </c>
      <c r="H68" s="32">
        <v>46171</v>
      </c>
      <c r="I68" s="33" t="s">
        <v>395</v>
      </c>
      <c r="J68" s="33" t="s">
        <v>78</v>
      </c>
      <c r="K68" s="33" t="s">
        <v>79</v>
      </c>
    </row>
    <row r="69" spans="2:11" outlineLevel="1" x14ac:dyDescent="0.25">
      <c r="B69" s="32">
        <v>46171</v>
      </c>
      <c r="C69" s="33" t="s">
        <v>396</v>
      </c>
      <c r="D69" s="33" t="s">
        <v>88</v>
      </c>
      <c r="E69" s="33" t="s">
        <v>397</v>
      </c>
      <c r="F69" s="34">
        <v>2482780</v>
      </c>
      <c r="G69" s="34">
        <v>198622</v>
      </c>
      <c r="H69" s="32">
        <v>46171</v>
      </c>
      <c r="I69" s="33" t="s">
        <v>398</v>
      </c>
      <c r="J69" s="33" t="s">
        <v>78</v>
      </c>
      <c r="K69" s="33" t="s">
        <v>79</v>
      </c>
    </row>
    <row r="70" spans="2:11" outlineLevel="1" x14ac:dyDescent="0.25">
      <c r="B70" s="32">
        <v>46171</v>
      </c>
      <c r="C70" s="33" t="s">
        <v>399</v>
      </c>
      <c r="D70" s="33" t="s">
        <v>88</v>
      </c>
      <c r="E70" s="33" t="s">
        <v>400</v>
      </c>
      <c r="F70" s="34">
        <v>1648960</v>
      </c>
      <c r="G70" s="34">
        <v>131917</v>
      </c>
      <c r="H70" s="32">
        <v>46171</v>
      </c>
      <c r="I70" s="33" t="s">
        <v>401</v>
      </c>
      <c r="J70" s="33" t="s">
        <v>74</v>
      </c>
      <c r="K70" s="33" t="s">
        <v>75</v>
      </c>
    </row>
    <row r="71" spans="2:11" outlineLevel="1" x14ac:dyDescent="0.25">
      <c r="B71" s="32">
        <v>46171</v>
      </c>
      <c r="C71" s="33" t="s">
        <v>402</v>
      </c>
      <c r="D71" s="33" t="s">
        <v>88</v>
      </c>
      <c r="E71" s="33" t="s">
        <v>403</v>
      </c>
      <c r="F71" s="34">
        <v>1262100</v>
      </c>
      <c r="G71" s="34">
        <v>100968</v>
      </c>
      <c r="H71" s="32">
        <v>46172</v>
      </c>
      <c r="I71" s="33" t="s">
        <v>404</v>
      </c>
      <c r="J71" s="33" t="s">
        <v>42</v>
      </c>
      <c r="K71" s="33" t="s">
        <v>43</v>
      </c>
    </row>
    <row r="72" spans="2:11" outlineLevel="1" x14ac:dyDescent="0.25">
      <c r="B72" s="32">
        <v>46172</v>
      </c>
      <c r="C72" s="33" t="s">
        <v>405</v>
      </c>
      <c r="D72" s="33" t="s">
        <v>88</v>
      </c>
      <c r="E72" s="33" t="s">
        <v>406</v>
      </c>
      <c r="F72" s="34">
        <v>1172685</v>
      </c>
      <c r="G72" s="34">
        <v>93815</v>
      </c>
      <c r="H72" s="32">
        <v>46172</v>
      </c>
      <c r="I72" s="33" t="s">
        <v>407</v>
      </c>
      <c r="J72" s="33" t="s">
        <v>50</v>
      </c>
      <c r="K72" s="33" t="s">
        <v>51</v>
      </c>
    </row>
    <row r="73" spans="2:11" x14ac:dyDescent="0.25">
      <c r="B73" s="35">
        <v>46191</v>
      </c>
      <c r="C73">
        <v>1107</v>
      </c>
      <c r="E73" s="45" t="s">
        <v>408</v>
      </c>
      <c r="F73" s="31">
        <v>214245</v>
      </c>
      <c r="G73" s="31">
        <v>17140</v>
      </c>
      <c r="J73" s="33" t="s">
        <v>34</v>
      </c>
      <c r="K73" s="33" t="s">
        <v>35</v>
      </c>
    </row>
    <row r="74" spans="2:11" x14ac:dyDescent="0.25">
      <c r="B74" s="37" t="s">
        <v>174</v>
      </c>
      <c r="C74" t="s">
        <v>175</v>
      </c>
    </row>
    <row r="75" spans="2:11" x14ac:dyDescent="0.25">
      <c r="B75" s="38" t="s">
        <v>66</v>
      </c>
      <c r="C75" s="44">
        <v>16333830</v>
      </c>
      <c r="D75">
        <v>16333830</v>
      </c>
      <c r="E75" s="39">
        <f>D75*7.25%</f>
        <v>1184202.6749999998</v>
      </c>
    </row>
    <row r="76" spans="2:11" x14ac:dyDescent="0.25">
      <c r="B76" s="38" t="s">
        <v>74</v>
      </c>
      <c r="C76" s="44">
        <v>6099840</v>
      </c>
      <c r="D76">
        <v>6099840</v>
      </c>
      <c r="E76" s="39">
        <f t="shared" ref="E76:E87" si="0">D76*7.25%</f>
        <v>442238.39999999997</v>
      </c>
    </row>
    <row r="77" spans="2:11" x14ac:dyDescent="0.25">
      <c r="B77" s="38" t="s">
        <v>38</v>
      </c>
      <c r="C77" s="44">
        <v>16392180</v>
      </c>
      <c r="D77">
        <v>16392180</v>
      </c>
      <c r="E77" s="39">
        <f t="shared" si="0"/>
        <v>1188433.0499999998</v>
      </c>
    </row>
    <row r="78" spans="2:11" x14ac:dyDescent="0.25">
      <c r="B78" s="38" t="s">
        <v>46</v>
      </c>
      <c r="C78" s="44">
        <v>3957240</v>
      </c>
      <c r="D78">
        <v>3957240</v>
      </c>
      <c r="E78" s="39">
        <f t="shared" si="0"/>
        <v>286899.89999999997</v>
      </c>
    </row>
    <row r="79" spans="2:11" x14ac:dyDescent="0.25">
      <c r="B79" s="38" t="s">
        <v>42</v>
      </c>
      <c r="C79" s="44">
        <v>6018315</v>
      </c>
      <c r="D79">
        <v>6018315</v>
      </c>
      <c r="E79" s="39">
        <f t="shared" si="0"/>
        <v>436327.83749999997</v>
      </c>
    </row>
    <row r="80" spans="2:11" x14ac:dyDescent="0.25">
      <c r="B80" s="38" t="s">
        <v>30</v>
      </c>
      <c r="C80" s="44">
        <v>10217010</v>
      </c>
      <c r="D80">
        <v>10217010</v>
      </c>
      <c r="E80" s="39">
        <f t="shared" si="0"/>
        <v>740733.22499999998</v>
      </c>
    </row>
    <row r="81" spans="2:5" x14ac:dyDescent="0.25">
      <c r="B81" s="38" t="s">
        <v>54</v>
      </c>
      <c r="C81" s="44">
        <v>6946810</v>
      </c>
      <c r="D81">
        <v>6946810</v>
      </c>
      <c r="E81" s="39">
        <f t="shared" si="0"/>
        <v>503643.72499999998</v>
      </c>
    </row>
    <row r="82" spans="2:5" x14ac:dyDescent="0.25">
      <c r="B82" s="38" t="s">
        <v>50</v>
      </c>
      <c r="C82" s="44">
        <v>8470465</v>
      </c>
      <c r="D82">
        <v>8470465</v>
      </c>
      <c r="E82" s="39">
        <f t="shared" si="0"/>
        <v>614108.71249999991</v>
      </c>
    </row>
    <row r="83" spans="2:5" x14ac:dyDescent="0.25">
      <c r="B83" s="38" t="s">
        <v>58</v>
      </c>
      <c r="C83" s="44">
        <v>12816650</v>
      </c>
      <c r="D83">
        <v>12816650</v>
      </c>
      <c r="E83" s="39">
        <f t="shared" si="0"/>
        <v>929207.12499999988</v>
      </c>
    </row>
    <row r="84" spans="2:5" x14ac:dyDescent="0.25">
      <c r="B84" s="38" t="s">
        <v>70</v>
      </c>
      <c r="C84" s="44">
        <v>12286465</v>
      </c>
      <c r="D84">
        <v>12286465</v>
      </c>
      <c r="E84" s="39">
        <f t="shared" si="0"/>
        <v>890768.71249999991</v>
      </c>
    </row>
    <row r="85" spans="2:5" x14ac:dyDescent="0.25">
      <c r="B85" s="38" t="s">
        <v>62</v>
      </c>
      <c r="C85" s="44">
        <v>2476205</v>
      </c>
      <c r="D85">
        <v>2476205</v>
      </c>
      <c r="E85" s="39">
        <f t="shared" si="0"/>
        <v>179524.86249999999</v>
      </c>
    </row>
    <row r="86" spans="2:5" x14ac:dyDescent="0.25">
      <c r="B86" s="38" t="s">
        <v>78</v>
      </c>
      <c r="C86" s="44">
        <v>13732165</v>
      </c>
      <c r="D86">
        <v>13732165</v>
      </c>
      <c r="E86" s="39">
        <f t="shared" si="0"/>
        <v>995581.96249999991</v>
      </c>
    </row>
    <row r="87" spans="2:5" x14ac:dyDescent="0.25">
      <c r="B87" s="38" t="s">
        <v>34</v>
      </c>
      <c r="C87" s="44">
        <v>13715735</v>
      </c>
      <c r="D87">
        <v>13715735</v>
      </c>
      <c r="E87" s="39">
        <f t="shared" si="0"/>
        <v>994390.78749999998</v>
      </c>
    </row>
    <row r="88" spans="2:5" x14ac:dyDescent="0.25">
      <c r="B88" s="38" t="s">
        <v>173</v>
      </c>
      <c r="C88" s="44">
        <v>129462910</v>
      </c>
    </row>
    <row r="89" spans="2:5" x14ac:dyDescent="0.25">
      <c r="B89"/>
    </row>
    <row r="90" spans="2:5" x14ac:dyDescent="0.25">
      <c r="B90"/>
    </row>
    <row r="91" spans="2:5" x14ac:dyDescent="0.25">
      <c r="B91"/>
    </row>
  </sheetData>
  <autoFilter ref="B3:K72"/>
  <mergeCells count="2">
    <mergeCell ref="A1:J1"/>
    <mergeCell ref="A2:J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8" sqref="A8"/>
    </sheetView>
  </sheetViews>
  <sheetFormatPr defaultRowHeight="15" x14ac:dyDescent="0.25"/>
  <cols>
    <col min="1" max="1" width="9" bestFit="1" customWidth="1"/>
    <col min="2" max="2" width="74.140625" bestFit="1" customWidth="1"/>
    <col min="3" max="3" width="12.5703125" bestFit="1" customWidth="1"/>
    <col min="4" max="4" width="80.85546875" bestFit="1" customWidth="1"/>
  </cols>
  <sheetData>
    <row r="1" spans="1:4" ht="21" x14ac:dyDescent="0.25">
      <c r="A1" s="23" t="s">
        <v>27</v>
      </c>
      <c r="B1" s="23" t="s">
        <v>18</v>
      </c>
      <c r="C1" s="23" t="s">
        <v>28</v>
      </c>
      <c r="D1" s="23" t="s">
        <v>29</v>
      </c>
    </row>
    <row r="2" spans="1:4" x14ac:dyDescent="0.25">
      <c r="A2" s="24" t="s">
        <v>12</v>
      </c>
      <c r="B2" s="24" t="s">
        <v>30</v>
      </c>
      <c r="C2" s="24" t="s">
        <v>31</v>
      </c>
      <c r="D2" s="24" t="s">
        <v>32</v>
      </c>
    </row>
    <row r="3" spans="1:4" x14ac:dyDescent="0.25">
      <c r="A3" s="24" t="s">
        <v>33</v>
      </c>
      <c r="B3" s="24" t="s">
        <v>34</v>
      </c>
      <c r="C3" s="24" t="s">
        <v>35</v>
      </c>
      <c r="D3" s="24" t="s">
        <v>36</v>
      </c>
    </row>
    <row r="4" spans="1:4" x14ac:dyDescent="0.25">
      <c r="A4" s="24" t="s">
        <v>37</v>
      </c>
      <c r="B4" s="24" t="s">
        <v>38</v>
      </c>
      <c r="C4" s="24" t="s">
        <v>39</v>
      </c>
      <c r="D4" s="24" t="s">
        <v>40</v>
      </c>
    </row>
    <row r="5" spans="1:4" x14ac:dyDescent="0.25">
      <c r="A5" s="24" t="s">
        <v>41</v>
      </c>
      <c r="B5" s="24" t="s">
        <v>42</v>
      </c>
      <c r="C5" s="24" t="s">
        <v>43</v>
      </c>
      <c r="D5" s="24" t="s">
        <v>44</v>
      </c>
    </row>
    <row r="6" spans="1:4" x14ac:dyDescent="0.25">
      <c r="A6" s="24" t="s">
        <v>45</v>
      </c>
      <c r="B6" s="24" t="s">
        <v>46</v>
      </c>
      <c r="C6" s="24" t="s">
        <v>47</v>
      </c>
      <c r="D6" s="24" t="s">
        <v>48</v>
      </c>
    </row>
    <row r="7" spans="1:4" x14ac:dyDescent="0.25">
      <c r="A7" s="24" t="s">
        <v>49</v>
      </c>
      <c r="B7" s="24" t="s">
        <v>50</v>
      </c>
      <c r="C7" s="24" t="s">
        <v>51</v>
      </c>
      <c r="D7" s="24" t="s">
        <v>52</v>
      </c>
    </row>
    <row r="8" spans="1:4" x14ac:dyDescent="0.25">
      <c r="A8" s="24" t="s">
        <v>53</v>
      </c>
      <c r="B8" s="24" t="s">
        <v>54</v>
      </c>
      <c r="C8" s="24" t="s">
        <v>55</v>
      </c>
      <c r="D8" s="24" t="s">
        <v>56</v>
      </c>
    </row>
    <row r="9" spans="1:4" x14ac:dyDescent="0.25">
      <c r="A9" s="24" t="s">
        <v>57</v>
      </c>
      <c r="B9" s="24" t="s">
        <v>58</v>
      </c>
      <c r="C9" s="24" t="s">
        <v>59</v>
      </c>
      <c r="D9" s="24" t="s">
        <v>60</v>
      </c>
    </row>
    <row r="10" spans="1:4" x14ac:dyDescent="0.25">
      <c r="A10" s="24" t="s">
        <v>61</v>
      </c>
      <c r="B10" s="24" t="s">
        <v>62</v>
      </c>
      <c r="C10" s="24" t="s">
        <v>63</v>
      </c>
      <c r="D10" s="24" t="s">
        <v>64</v>
      </c>
    </row>
    <row r="11" spans="1:4" x14ac:dyDescent="0.25">
      <c r="A11" s="24" t="s">
        <v>65</v>
      </c>
      <c r="B11" s="24" t="s">
        <v>66</v>
      </c>
      <c r="C11" s="24" t="s">
        <v>67</v>
      </c>
      <c r="D11" s="24" t="s">
        <v>68</v>
      </c>
    </row>
    <row r="12" spans="1:4" x14ac:dyDescent="0.25">
      <c r="A12" s="24" t="s">
        <v>69</v>
      </c>
      <c r="B12" s="24" t="s">
        <v>70</v>
      </c>
      <c r="C12" s="24" t="s">
        <v>71</v>
      </c>
      <c r="D12" s="24" t="s">
        <v>72</v>
      </c>
    </row>
    <row r="13" spans="1:4" x14ac:dyDescent="0.25">
      <c r="A13" s="24" t="s">
        <v>73</v>
      </c>
      <c r="B13" s="24" t="s">
        <v>74</v>
      </c>
      <c r="C13" s="24" t="s">
        <v>75</v>
      </c>
      <c r="D13" s="24" t="s">
        <v>76</v>
      </c>
    </row>
    <row r="14" spans="1:4" x14ac:dyDescent="0.25">
      <c r="A14" s="24" t="s">
        <v>77</v>
      </c>
      <c r="B14" s="24" t="s">
        <v>78</v>
      </c>
      <c r="C14" s="24" t="s">
        <v>79</v>
      </c>
      <c r="D14" s="24" t="s">
        <v>80</v>
      </c>
    </row>
    <row r="15" spans="1:4" x14ac:dyDescent="0.25">
      <c r="A15" s="24" t="s">
        <v>81</v>
      </c>
      <c r="B15" s="24" t="s">
        <v>82</v>
      </c>
      <c r="C15" s="24" t="s">
        <v>83</v>
      </c>
      <c r="D15" s="24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opLeftCell="A13" zoomScaleNormal="100" workbookViewId="0">
      <selection activeCell="B21" sqref="B21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190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VINH</v>
      </c>
      <c r="D14" s="6"/>
      <c r="F14" s="8"/>
      <c r="G14" s="8"/>
      <c r="H14" s="8"/>
      <c r="J14" s="7" t="s">
        <v>33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0304741634-013</v>
      </c>
      <c r="D15" s="6"/>
      <c r="F15" s="8"/>
      <c r="G15" s="8"/>
      <c r="H15" s="8"/>
      <c r="J15" s="7" t="s">
        <v>194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Đại lộ V.I.Lenin, Khối Yên Sơn, Phường Vinh Phú, Tỉnh Nghệ An,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37.5" customHeight="1" x14ac:dyDescent="0.25">
      <c r="A20" s="14">
        <v>1</v>
      </c>
      <c r="B20" s="15" t="s">
        <v>106</v>
      </c>
      <c r="C20" s="14" t="s">
        <v>88</v>
      </c>
      <c r="D20" s="16">
        <v>46113</v>
      </c>
      <c r="E20" s="17" t="s">
        <v>34</v>
      </c>
      <c r="F20" s="18">
        <v>2868630</v>
      </c>
      <c r="G20" s="18">
        <v>229490</v>
      </c>
      <c r="H20" s="18">
        <f>+F20+G20</f>
        <v>3098120</v>
      </c>
    </row>
    <row r="21" spans="1:8" ht="37.5" customHeight="1" x14ac:dyDescent="0.25">
      <c r="A21" s="14">
        <v>2</v>
      </c>
      <c r="B21" s="15" t="s">
        <v>150</v>
      </c>
      <c r="C21" s="14" t="s">
        <v>88</v>
      </c>
      <c r="D21" s="16">
        <v>46133</v>
      </c>
      <c r="E21" s="17" t="s">
        <v>34</v>
      </c>
      <c r="F21" s="18">
        <v>8260970</v>
      </c>
      <c r="G21" s="18">
        <v>660878</v>
      </c>
      <c r="H21" s="18">
        <f>+F21+G21</f>
        <v>8921848</v>
      </c>
    </row>
    <row r="22" spans="1:8" s="20" customFormat="1" ht="35.25" customHeight="1" x14ac:dyDescent="0.25">
      <c r="A22" s="56" t="s">
        <v>22</v>
      </c>
      <c r="B22" s="57"/>
      <c r="C22" s="57"/>
      <c r="D22" s="57"/>
      <c r="E22" s="58"/>
      <c r="F22" s="19">
        <f>SUM(F20:F21)</f>
        <v>11129600</v>
      </c>
      <c r="G22" s="19">
        <f>SUM(G20:G21)</f>
        <v>890368</v>
      </c>
      <c r="H22" s="19">
        <f t="shared" ref="H22" si="0">SUM(H20:H21)</f>
        <v>12019968</v>
      </c>
    </row>
    <row r="23" spans="1:8" s="20" customFormat="1" ht="35.25" customHeight="1" x14ac:dyDescent="0.25">
      <c r="A23" s="59" t="s">
        <v>85</v>
      </c>
      <c r="B23" s="60"/>
      <c r="C23" s="60"/>
      <c r="D23" s="60"/>
      <c r="E23" s="61"/>
      <c r="F23" s="19">
        <f>ROUND(F22*0.07,0)</f>
        <v>779072</v>
      </c>
      <c r="G23" s="19">
        <f>ROUND(F23*0.08,0)</f>
        <v>62326</v>
      </c>
      <c r="H23" s="19">
        <f>F23+G23</f>
        <v>841398</v>
      </c>
    </row>
    <row r="25" spans="1:8" s="1" customFormat="1" ht="16.5" x14ac:dyDescent="0.25">
      <c r="A25" s="62" t="s">
        <v>23</v>
      </c>
      <c r="B25" s="62"/>
      <c r="C25" s="62"/>
      <c r="D25" s="62"/>
      <c r="E25" s="62"/>
      <c r="F25" s="62"/>
      <c r="G25" s="62"/>
      <c r="H25" s="62"/>
    </row>
    <row r="26" spans="1:8" s="1" customFormat="1" ht="16.5" x14ac:dyDescent="0.25">
      <c r="D26" s="2"/>
      <c r="F26" s="3"/>
      <c r="G26" s="3"/>
      <c r="H26" s="3"/>
    </row>
    <row r="27" spans="1:8" s="1" customFormat="1" ht="16.5" x14ac:dyDescent="0.25">
      <c r="A27" s="4"/>
      <c r="B27" s="50" t="s">
        <v>24</v>
      </c>
      <c r="C27" s="50"/>
      <c r="D27" s="50"/>
      <c r="F27" s="51" t="s">
        <v>25</v>
      </c>
      <c r="G27" s="51"/>
      <c r="H27" s="51"/>
    </row>
    <row r="28" spans="1:8" s="1" customFormat="1" ht="16.5" x14ac:dyDescent="0.25">
      <c r="B28" s="52" t="s">
        <v>26</v>
      </c>
      <c r="C28" s="52"/>
      <c r="D28" s="52"/>
      <c r="F28" s="53" t="s">
        <v>26</v>
      </c>
      <c r="G28" s="53"/>
      <c r="H28" s="53"/>
    </row>
    <row r="29" spans="1:8" s="1" customFormat="1" ht="16.5" x14ac:dyDescent="0.25">
      <c r="D29" s="2"/>
      <c r="F29" s="3"/>
      <c r="G29" s="3"/>
      <c r="H29" s="3"/>
    </row>
  </sheetData>
  <mergeCells count="16">
    <mergeCell ref="B27:D27"/>
    <mergeCell ref="F27:H27"/>
    <mergeCell ref="B28:D28"/>
    <mergeCell ref="F28:H28"/>
    <mergeCell ref="A7:H7"/>
    <mergeCell ref="C17:D17"/>
    <mergeCell ref="E17:F17"/>
    <mergeCell ref="A22:E22"/>
    <mergeCell ref="A23:E23"/>
    <mergeCell ref="A25:H25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zoomScaleNormal="100" workbookViewId="0">
      <selection activeCell="F19" sqref="F19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50.57031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189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NHA TRANG</v>
      </c>
      <c r="D14" s="6"/>
      <c r="F14" s="8"/>
      <c r="G14" s="8"/>
      <c r="H14" s="8"/>
      <c r="J14" s="7" t="s">
        <v>69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0304741634-011</v>
      </c>
      <c r="D15" s="6"/>
      <c r="F15" s="8"/>
      <c r="G15" s="8"/>
      <c r="H15" s="8"/>
      <c r="J15" s="7" t="s">
        <v>195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Số 58 đường 23/10, Phường Tây Nha Trang, Tỉnh Khánh Hòa,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0.5" customHeight="1" x14ac:dyDescent="0.25">
      <c r="A20" s="14">
        <v>1</v>
      </c>
      <c r="B20" s="15" t="s">
        <v>110</v>
      </c>
      <c r="C20" s="14" t="s">
        <v>88</v>
      </c>
      <c r="D20" s="16">
        <v>46115</v>
      </c>
      <c r="E20" s="17" t="s">
        <v>70</v>
      </c>
      <c r="F20" s="18">
        <v>2381320</v>
      </c>
      <c r="G20" s="18">
        <v>190506</v>
      </c>
      <c r="H20" s="18">
        <f>+F20+G20</f>
        <v>2571826</v>
      </c>
    </row>
    <row r="21" spans="1:8" ht="40.5" customHeight="1" x14ac:dyDescent="0.25">
      <c r="A21" s="14">
        <v>2</v>
      </c>
      <c r="B21" s="15" t="s">
        <v>113</v>
      </c>
      <c r="C21" s="14" t="s">
        <v>88</v>
      </c>
      <c r="D21" s="16">
        <v>46118</v>
      </c>
      <c r="E21" s="17" t="s">
        <v>70</v>
      </c>
      <c r="F21" s="18">
        <v>1166110</v>
      </c>
      <c r="G21" s="18">
        <v>93289</v>
      </c>
      <c r="H21" s="18">
        <f t="shared" ref="H21:H25" si="0">+F21+G21</f>
        <v>1259399</v>
      </c>
    </row>
    <row r="22" spans="1:8" ht="40.5" customHeight="1" x14ac:dyDescent="0.25">
      <c r="A22" s="14">
        <v>3</v>
      </c>
      <c r="B22" s="15" t="s">
        <v>114</v>
      </c>
      <c r="C22" s="14" t="s">
        <v>88</v>
      </c>
      <c r="D22" s="16">
        <v>46118</v>
      </c>
      <c r="E22" s="17" t="s">
        <v>70</v>
      </c>
      <c r="F22" s="18">
        <v>2122320</v>
      </c>
      <c r="G22" s="18">
        <v>169786</v>
      </c>
      <c r="H22" s="18">
        <f t="shared" si="0"/>
        <v>2292106</v>
      </c>
    </row>
    <row r="23" spans="1:8" ht="40.5" customHeight="1" x14ac:dyDescent="0.25">
      <c r="A23" s="14">
        <v>4</v>
      </c>
      <c r="B23" s="15" t="s">
        <v>118</v>
      </c>
      <c r="C23" s="14" t="s">
        <v>88</v>
      </c>
      <c r="D23" s="16">
        <v>46118</v>
      </c>
      <c r="E23" s="17" t="s">
        <v>70</v>
      </c>
      <c r="F23" s="18">
        <v>1166110</v>
      </c>
      <c r="G23" s="18">
        <v>93289</v>
      </c>
      <c r="H23" s="18">
        <f t="shared" si="0"/>
        <v>1259399</v>
      </c>
    </row>
    <row r="24" spans="1:8" ht="40.5" customHeight="1" x14ac:dyDescent="0.25">
      <c r="A24" s="14"/>
      <c r="B24" s="15" t="s">
        <v>126</v>
      </c>
      <c r="C24" s="14" t="s">
        <v>88</v>
      </c>
      <c r="D24" s="16">
        <v>46122</v>
      </c>
      <c r="E24" s="17" t="s">
        <v>70</v>
      </c>
      <c r="F24" s="18">
        <v>2381320</v>
      </c>
      <c r="G24" s="18">
        <v>190506</v>
      </c>
      <c r="H24" s="18">
        <f t="shared" si="0"/>
        <v>2571826</v>
      </c>
    </row>
    <row r="25" spans="1:8" ht="40.5" customHeight="1" x14ac:dyDescent="0.25">
      <c r="A25" s="14">
        <v>5</v>
      </c>
      <c r="B25" s="15" t="s">
        <v>154</v>
      </c>
      <c r="C25" s="14" t="s">
        <v>88</v>
      </c>
      <c r="D25" s="16">
        <v>46134</v>
      </c>
      <c r="E25" s="17" t="s">
        <v>70</v>
      </c>
      <c r="F25" s="18">
        <v>2319740</v>
      </c>
      <c r="G25" s="18">
        <v>185579</v>
      </c>
      <c r="H25" s="18">
        <f t="shared" si="0"/>
        <v>2505319</v>
      </c>
    </row>
    <row r="26" spans="1:8" s="20" customFormat="1" ht="35.25" customHeight="1" x14ac:dyDescent="0.25">
      <c r="A26" s="56" t="s">
        <v>22</v>
      </c>
      <c r="B26" s="57"/>
      <c r="C26" s="57"/>
      <c r="D26" s="57"/>
      <c r="E26" s="58"/>
      <c r="F26" s="19">
        <f>SUM(F20:F25)</f>
        <v>11536920</v>
      </c>
      <c r="G26" s="19">
        <f>SUM(G20:G25)</f>
        <v>922955</v>
      </c>
      <c r="H26" s="19">
        <f>SUM(H20:H25)</f>
        <v>12459875</v>
      </c>
    </row>
    <row r="27" spans="1:8" s="20" customFormat="1" ht="35.25" customHeight="1" x14ac:dyDescent="0.25">
      <c r="A27" s="59" t="s">
        <v>85</v>
      </c>
      <c r="B27" s="60"/>
      <c r="C27" s="60"/>
      <c r="D27" s="60"/>
      <c r="E27" s="61"/>
      <c r="F27" s="19">
        <f>ROUND(F26*0.07,0)</f>
        <v>807584</v>
      </c>
      <c r="G27" s="19">
        <f>ROUND(F27*0.08,0)</f>
        <v>64607</v>
      </c>
      <c r="H27" s="19">
        <f>F27+G27</f>
        <v>872191</v>
      </c>
    </row>
    <row r="29" spans="1:8" s="1" customFormat="1" ht="16.5" x14ac:dyDescent="0.25">
      <c r="A29" s="62" t="s">
        <v>23</v>
      </c>
      <c r="B29" s="62"/>
      <c r="C29" s="62"/>
      <c r="D29" s="62"/>
      <c r="E29" s="62"/>
      <c r="F29" s="62"/>
      <c r="G29" s="62"/>
      <c r="H29" s="62"/>
    </row>
    <row r="30" spans="1:8" s="1" customFormat="1" ht="16.5" x14ac:dyDescent="0.25">
      <c r="D30" s="2"/>
      <c r="F30" s="3"/>
      <c r="G30" s="3"/>
      <c r="H30" s="3"/>
    </row>
    <row r="31" spans="1:8" s="1" customFormat="1" ht="16.5" x14ac:dyDescent="0.25">
      <c r="A31" s="4"/>
      <c r="B31" s="50" t="s">
        <v>24</v>
      </c>
      <c r="C31" s="50"/>
      <c r="D31" s="50"/>
      <c r="F31" s="51" t="s">
        <v>25</v>
      </c>
      <c r="G31" s="51"/>
      <c r="H31" s="51"/>
    </row>
    <row r="32" spans="1:8" s="1" customFormat="1" ht="16.5" x14ac:dyDescent="0.25">
      <c r="B32" s="52" t="s">
        <v>26</v>
      </c>
      <c r="C32" s="52"/>
      <c r="D32" s="52"/>
      <c r="F32" s="53" t="s">
        <v>26</v>
      </c>
      <c r="G32" s="53"/>
      <c r="H32" s="53"/>
    </row>
    <row r="33" spans="4:8" s="1" customFormat="1" ht="16.5" x14ac:dyDescent="0.25">
      <c r="D33" s="2"/>
      <c r="F33" s="3"/>
      <c r="G33" s="3"/>
      <c r="H33" s="3"/>
    </row>
  </sheetData>
  <mergeCells count="16">
    <mergeCell ref="B31:D31"/>
    <mergeCell ref="F31:H31"/>
    <mergeCell ref="B32:D32"/>
    <mergeCell ref="F32:H32"/>
    <mergeCell ref="A7:H7"/>
    <mergeCell ref="C17:D17"/>
    <mergeCell ref="E17:F17"/>
    <mergeCell ref="A26:E26"/>
    <mergeCell ref="A27:E27"/>
    <mergeCell ref="A29:H29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opLeftCell="A22" zoomScaleNormal="100" workbookViewId="0">
      <selection activeCell="A7" sqref="A7:H7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188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GÒ VẤP</v>
      </c>
      <c r="D14" s="6"/>
      <c r="F14" s="8"/>
      <c r="G14" s="8"/>
      <c r="H14" s="8"/>
      <c r="J14" s="7" t="s">
        <v>57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0304741634-010</v>
      </c>
      <c r="D15" s="6"/>
      <c r="F15" s="8"/>
      <c r="G15" s="8"/>
      <c r="H15" s="8"/>
    </row>
    <row r="16" spans="1:10" s="7" customFormat="1" ht="22.5" customHeight="1" x14ac:dyDescent="0.25">
      <c r="A16" s="7" t="s">
        <v>8</v>
      </c>
      <c r="C16" s="9" t="str">
        <f>+VLOOKUP(J14,'Danh sách CN'!A:D,4,0)</f>
        <v>Số 18, Đường Phan Văn Trị, Phường Gò Vấp, Thành phố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8" customHeight="1" x14ac:dyDescent="0.25">
      <c r="A20" s="14">
        <v>1</v>
      </c>
      <c r="B20" s="15" t="s">
        <v>108</v>
      </c>
      <c r="C20" s="14" t="s">
        <v>88</v>
      </c>
      <c r="D20" s="16">
        <v>46115</v>
      </c>
      <c r="E20" s="17" t="s">
        <v>58</v>
      </c>
      <c r="F20" s="18">
        <v>4858585</v>
      </c>
      <c r="G20" s="18">
        <v>388687</v>
      </c>
      <c r="H20" s="18">
        <f>+F20+G20</f>
        <v>5247272</v>
      </c>
    </row>
    <row r="21" spans="1:8" ht="48" customHeight="1" x14ac:dyDescent="0.25">
      <c r="A21" s="14">
        <v>2</v>
      </c>
      <c r="B21" s="15" t="s">
        <v>109</v>
      </c>
      <c r="C21" s="14" t="s">
        <v>88</v>
      </c>
      <c r="D21" s="16">
        <v>46115</v>
      </c>
      <c r="E21" s="17" t="s">
        <v>58</v>
      </c>
      <c r="F21" s="18">
        <v>956210</v>
      </c>
      <c r="G21" s="18">
        <v>76497</v>
      </c>
      <c r="H21" s="18">
        <f t="shared" ref="H21:H23" si="0">+F21+G21</f>
        <v>1032707</v>
      </c>
    </row>
    <row r="22" spans="1:8" ht="48" customHeight="1" x14ac:dyDescent="0.25">
      <c r="A22" s="14">
        <v>3</v>
      </c>
      <c r="B22" s="15" t="s">
        <v>119</v>
      </c>
      <c r="C22" s="14" t="s">
        <v>88</v>
      </c>
      <c r="D22" s="16">
        <v>46120</v>
      </c>
      <c r="E22" s="17" t="s">
        <v>58</v>
      </c>
      <c r="F22" s="18">
        <v>2190240</v>
      </c>
      <c r="G22" s="18">
        <v>175219</v>
      </c>
      <c r="H22" s="18">
        <f t="shared" si="0"/>
        <v>2365459</v>
      </c>
    </row>
    <row r="23" spans="1:8" ht="48" customHeight="1" x14ac:dyDescent="0.25">
      <c r="A23" s="14">
        <v>4</v>
      </c>
      <c r="B23" s="15" t="s">
        <v>141</v>
      </c>
      <c r="C23" s="14" t="s">
        <v>88</v>
      </c>
      <c r="D23" s="16">
        <v>46128</v>
      </c>
      <c r="E23" s="17" t="s">
        <v>58</v>
      </c>
      <c r="F23" s="18">
        <v>1190660</v>
      </c>
      <c r="G23" s="18">
        <v>95253</v>
      </c>
      <c r="H23" s="18">
        <f t="shared" si="0"/>
        <v>1285913</v>
      </c>
    </row>
    <row r="24" spans="1:8" ht="48" customHeight="1" x14ac:dyDescent="0.25">
      <c r="A24" s="14">
        <v>5</v>
      </c>
      <c r="B24" s="15" t="s">
        <v>148</v>
      </c>
      <c r="C24" s="14" t="s">
        <v>88</v>
      </c>
      <c r="D24" s="16">
        <v>46130</v>
      </c>
      <c r="E24" s="17" t="s">
        <v>58</v>
      </c>
      <c r="F24" s="18">
        <v>1131355</v>
      </c>
      <c r="G24" s="18">
        <v>90508</v>
      </c>
      <c r="H24" s="18">
        <f t="shared" ref="H24:H29" si="1">+F24+G24</f>
        <v>1221863</v>
      </c>
    </row>
    <row r="25" spans="1:8" ht="48" customHeight="1" x14ac:dyDescent="0.25">
      <c r="A25" s="14">
        <v>6</v>
      </c>
      <c r="B25" s="26" t="s">
        <v>156</v>
      </c>
      <c r="C25" s="14" t="s">
        <v>88</v>
      </c>
      <c r="D25" s="16">
        <v>46135</v>
      </c>
      <c r="E25" s="17" t="s">
        <v>58</v>
      </c>
      <c r="F25" s="18">
        <v>1650555</v>
      </c>
      <c r="G25" s="18">
        <v>132044</v>
      </c>
      <c r="H25" s="18">
        <f t="shared" si="1"/>
        <v>1782599</v>
      </c>
    </row>
    <row r="26" spans="1:8" ht="48" customHeight="1" x14ac:dyDescent="0.25">
      <c r="A26" s="14"/>
      <c r="B26" s="26" t="s">
        <v>157</v>
      </c>
      <c r="C26" s="14" t="s">
        <v>88</v>
      </c>
      <c r="D26" s="16">
        <v>46135</v>
      </c>
      <c r="E26" s="17" t="s">
        <v>58</v>
      </c>
      <c r="F26" s="18">
        <v>2233610</v>
      </c>
      <c r="G26" s="18">
        <v>178689</v>
      </c>
      <c r="H26" s="18">
        <f t="shared" si="1"/>
        <v>2412299</v>
      </c>
    </row>
    <row r="27" spans="1:8" ht="48" customHeight="1" x14ac:dyDescent="0.25">
      <c r="A27" s="14"/>
      <c r="B27" s="26" t="s">
        <v>163</v>
      </c>
      <c r="C27" s="14" t="s">
        <v>88</v>
      </c>
      <c r="D27" s="16">
        <v>46139</v>
      </c>
      <c r="E27" s="17" t="s">
        <v>58</v>
      </c>
      <c r="F27" s="18">
        <v>1190660</v>
      </c>
      <c r="G27" s="18">
        <v>95253</v>
      </c>
      <c r="H27" s="18">
        <f t="shared" si="1"/>
        <v>1285913</v>
      </c>
    </row>
    <row r="28" spans="1:8" ht="48" customHeight="1" x14ac:dyDescent="0.25">
      <c r="A28" s="14">
        <v>7</v>
      </c>
      <c r="B28" s="26" t="s">
        <v>171</v>
      </c>
      <c r="C28" s="14" t="s">
        <v>88</v>
      </c>
      <c r="D28" s="16">
        <v>46141</v>
      </c>
      <c r="E28" s="17" t="s">
        <v>58</v>
      </c>
      <c r="F28" s="18">
        <v>2245885</v>
      </c>
      <c r="G28" s="18">
        <v>179671</v>
      </c>
      <c r="H28" s="18">
        <f t="shared" si="1"/>
        <v>2425556</v>
      </c>
    </row>
    <row r="29" spans="1:8" ht="48" customHeight="1" x14ac:dyDescent="0.25">
      <c r="A29" s="14">
        <v>8</v>
      </c>
      <c r="B29" s="26" t="s">
        <v>172</v>
      </c>
      <c r="C29" s="14" t="s">
        <v>88</v>
      </c>
      <c r="D29" s="16">
        <v>46141</v>
      </c>
      <c r="E29" s="17" t="s">
        <v>58</v>
      </c>
      <c r="F29" s="18">
        <v>595330</v>
      </c>
      <c r="G29" s="18">
        <v>47626</v>
      </c>
      <c r="H29" s="18">
        <f t="shared" si="1"/>
        <v>642956</v>
      </c>
    </row>
    <row r="30" spans="1:8" s="20" customFormat="1" ht="35.25" customHeight="1" x14ac:dyDescent="0.25">
      <c r="A30" s="56" t="s">
        <v>22</v>
      </c>
      <c r="B30" s="57"/>
      <c r="C30" s="57"/>
      <c r="D30" s="57"/>
      <c r="E30" s="58"/>
      <c r="F30" s="19">
        <f>SUM(F20:F29)</f>
        <v>18243090</v>
      </c>
      <c r="G30" s="19">
        <f>SUM(G20:G29)</f>
        <v>1459447</v>
      </c>
      <c r="H30" s="19">
        <f>SUM(H20:H29)</f>
        <v>19702537</v>
      </c>
    </row>
    <row r="31" spans="1:8" s="20" customFormat="1" ht="35.25" customHeight="1" x14ac:dyDescent="0.25">
      <c r="A31" s="59" t="s">
        <v>85</v>
      </c>
      <c r="B31" s="60"/>
      <c r="C31" s="60"/>
      <c r="D31" s="60"/>
      <c r="E31" s="61"/>
      <c r="F31" s="19">
        <f>ROUND(F30*0.07,0)</f>
        <v>1277016</v>
      </c>
      <c r="G31" s="19">
        <f>ROUND(F31*0.08,0)</f>
        <v>102161</v>
      </c>
      <c r="H31" s="19">
        <f>F31+G31</f>
        <v>1379177</v>
      </c>
    </row>
    <row r="33" spans="1:8" s="1" customFormat="1" ht="16.5" x14ac:dyDescent="0.25">
      <c r="A33" s="62" t="s">
        <v>23</v>
      </c>
      <c r="B33" s="62"/>
      <c r="C33" s="62"/>
      <c r="D33" s="62"/>
      <c r="E33" s="62"/>
      <c r="F33" s="62"/>
      <c r="G33" s="62"/>
      <c r="H33" s="62"/>
    </row>
    <row r="34" spans="1:8" s="1" customFormat="1" ht="16.5" x14ac:dyDescent="0.25">
      <c r="D34" s="2"/>
      <c r="F34" s="3"/>
      <c r="G34" s="3"/>
      <c r="H34" s="3"/>
    </row>
    <row r="35" spans="1:8" s="1" customFormat="1" ht="16.5" x14ac:dyDescent="0.25">
      <c r="A35" s="4"/>
      <c r="B35" s="50" t="s">
        <v>24</v>
      </c>
      <c r="C35" s="50"/>
      <c r="D35" s="50"/>
      <c r="F35" s="51" t="s">
        <v>25</v>
      </c>
      <c r="G35" s="51"/>
      <c r="H35" s="51"/>
    </row>
    <row r="36" spans="1:8" s="1" customFormat="1" ht="16.5" x14ac:dyDescent="0.25">
      <c r="B36" s="52" t="s">
        <v>26</v>
      </c>
      <c r="C36" s="52"/>
      <c r="D36" s="52"/>
      <c r="F36" s="53" t="s">
        <v>26</v>
      </c>
      <c r="G36" s="53"/>
      <c r="H36" s="53"/>
    </row>
    <row r="37" spans="1:8" s="1" customFormat="1" ht="16.5" x14ac:dyDescent="0.25">
      <c r="D37" s="2"/>
      <c r="F37" s="3"/>
      <c r="G37" s="3"/>
      <c r="H37" s="3"/>
    </row>
  </sheetData>
  <mergeCells count="16">
    <mergeCell ref="B35:D35"/>
    <mergeCell ref="F35:H35"/>
    <mergeCell ref="B36:D36"/>
    <mergeCell ref="F36:H36"/>
    <mergeCell ref="A7:H7"/>
    <mergeCell ref="C17:D17"/>
    <mergeCell ref="E17:F17"/>
    <mergeCell ref="A30:E30"/>
    <mergeCell ref="A31:E31"/>
    <mergeCell ref="A33:H33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opLeftCell="A16" zoomScaleNormal="100" workbookViewId="0">
      <selection activeCell="F25" sqref="F25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0" width="10.7109375" style="13" bestFit="1" customWidth="1"/>
    <col min="11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187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CẦN THƠ</v>
      </c>
      <c r="D14" s="6"/>
      <c r="F14" s="8"/>
      <c r="G14" s="8"/>
      <c r="H14" s="8"/>
      <c r="J14" s="7" t="s">
        <v>12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0304741634-007</v>
      </c>
      <c r="D15" s="6"/>
      <c r="F15" s="8"/>
      <c r="G15" s="8"/>
      <c r="H15" s="8"/>
      <c r="J15" s="7" t="s">
        <v>196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84, Mậu Thân, Phường Cái Khế, Thành phố Cần Thơ,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117</v>
      </c>
      <c r="C20" s="14" t="s">
        <v>88</v>
      </c>
      <c r="D20" s="16">
        <v>46118</v>
      </c>
      <c r="E20" s="17" t="s">
        <v>30</v>
      </c>
      <c r="F20" s="18">
        <v>1650555</v>
      </c>
      <c r="G20" s="18">
        <v>132044</v>
      </c>
      <c r="H20" s="18">
        <f>+F20+G20</f>
        <v>1782599</v>
      </c>
    </row>
    <row r="21" spans="1:8" ht="47.25" x14ac:dyDescent="0.25">
      <c r="A21" s="14">
        <v>2</v>
      </c>
      <c r="B21" s="15" t="s">
        <v>121</v>
      </c>
      <c r="C21" s="14" t="s">
        <v>88</v>
      </c>
      <c r="D21" s="16">
        <v>46120</v>
      </c>
      <c r="E21" s="17" t="s">
        <v>30</v>
      </c>
      <c r="F21" s="18">
        <v>1749165</v>
      </c>
      <c r="G21" s="18">
        <v>139933</v>
      </c>
      <c r="H21" s="18">
        <f t="shared" ref="H21:H22" si="0">+F21+G21</f>
        <v>1889098</v>
      </c>
    </row>
    <row r="22" spans="1:8" ht="47.25" x14ac:dyDescent="0.25">
      <c r="A22" s="14">
        <v>3</v>
      </c>
      <c r="B22" s="15" t="s">
        <v>137</v>
      </c>
      <c r="C22" s="14" t="s">
        <v>88</v>
      </c>
      <c r="D22" s="16">
        <v>46127</v>
      </c>
      <c r="E22" s="17" t="s">
        <v>30</v>
      </c>
      <c r="F22" s="18">
        <v>1190660</v>
      </c>
      <c r="G22" s="18">
        <v>95253</v>
      </c>
      <c r="H22" s="18">
        <f t="shared" si="0"/>
        <v>1285913</v>
      </c>
    </row>
    <row r="23" spans="1:8" ht="47.25" x14ac:dyDescent="0.25">
      <c r="A23" s="14">
        <v>4</v>
      </c>
      <c r="B23" s="26" t="s">
        <v>155</v>
      </c>
      <c r="C23" s="14" t="s">
        <v>88</v>
      </c>
      <c r="D23" s="16">
        <v>46134</v>
      </c>
      <c r="E23" s="17" t="s">
        <v>30</v>
      </c>
      <c r="F23" s="18">
        <v>2952100</v>
      </c>
      <c r="G23" s="18">
        <v>236168</v>
      </c>
      <c r="H23" s="18">
        <f t="shared" ref="H23" si="1">+F23+G23</f>
        <v>3188268</v>
      </c>
    </row>
    <row r="24" spans="1:8" s="20" customFormat="1" ht="35.25" customHeight="1" x14ac:dyDescent="0.25">
      <c r="A24" s="56" t="s">
        <v>22</v>
      </c>
      <c r="B24" s="57"/>
      <c r="C24" s="57"/>
      <c r="D24" s="57"/>
      <c r="E24" s="58"/>
      <c r="F24" s="19">
        <f>SUM(F20:F23)</f>
        <v>7542480</v>
      </c>
      <c r="G24" s="19">
        <f>SUM(G20:G23)</f>
        <v>603398</v>
      </c>
      <c r="H24" s="19">
        <f>SUM(H20:H23)</f>
        <v>8145878</v>
      </c>
    </row>
    <row r="25" spans="1:8" s="20" customFormat="1" ht="35.25" customHeight="1" x14ac:dyDescent="0.25">
      <c r="A25" s="59" t="s">
        <v>85</v>
      </c>
      <c r="B25" s="60"/>
      <c r="C25" s="60"/>
      <c r="D25" s="60"/>
      <c r="E25" s="61"/>
      <c r="F25" s="19">
        <f>ROUND(F24*0.07,0)</f>
        <v>527974</v>
      </c>
      <c r="G25" s="19">
        <f>ROUND(F25*0.08,0)</f>
        <v>42238</v>
      </c>
      <c r="H25" s="19">
        <f>F25+G25</f>
        <v>570212</v>
      </c>
    </row>
    <row r="27" spans="1:8" s="1" customFormat="1" ht="16.5" x14ac:dyDescent="0.25">
      <c r="A27" s="62" t="s">
        <v>23</v>
      </c>
      <c r="B27" s="62"/>
      <c r="C27" s="62"/>
      <c r="D27" s="62"/>
      <c r="E27" s="62"/>
      <c r="F27" s="62"/>
      <c r="G27" s="62"/>
      <c r="H27" s="62"/>
    </row>
    <row r="28" spans="1:8" s="1" customFormat="1" ht="16.5" x14ac:dyDescent="0.25">
      <c r="D28" s="2"/>
      <c r="F28" s="3"/>
      <c r="G28" s="3"/>
      <c r="H28" s="3"/>
    </row>
    <row r="29" spans="1:8" s="1" customFormat="1" ht="16.5" x14ac:dyDescent="0.25">
      <c r="A29" s="4"/>
      <c r="B29" s="50" t="s">
        <v>24</v>
      </c>
      <c r="C29" s="50"/>
      <c r="D29" s="50"/>
      <c r="F29" s="51" t="s">
        <v>25</v>
      </c>
      <c r="G29" s="51"/>
      <c r="H29" s="51"/>
    </row>
    <row r="30" spans="1:8" s="1" customFormat="1" ht="16.5" x14ac:dyDescent="0.25">
      <c r="B30" s="52" t="s">
        <v>26</v>
      </c>
      <c r="C30" s="52"/>
      <c r="D30" s="52"/>
      <c r="F30" s="53" t="s">
        <v>26</v>
      </c>
      <c r="G30" s="53"/>
      <c r="H30" s="53"/>
    </row>
    <row r="31" spans="1:8" s="1" customFormat="1" ht="16.5" x14ac:dyDescent="0.25">
      <c r="D31" s="2"/>
      <c r="F31" s="3"/>
      <c r="G31" s="3"/>
      <c r="H31" s="3"/>
    </row>
  </sheetData>
  <mergeCells count="16">
    <mergeCell ref="B29:D29"/>
    <mergeCell ref="F29:H29"/>
    <mergeCell ref="B30:D30"/>
    <mergeCell ref="F30:H30"/>
    <mergeCell ref="A7:H7"/>
    <mergeCell ref="C17:D17"/>
    <mergeCell ref="E17:F17"/>
    <mergeCell ref="A24:E24"/>
    <mergeCell ref="A25:E25"/>
    <mergeCell ref="A27:H27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opLeftCell="A4" zoomScaleNormal="100" workbookViewId="0">
      <selection activeCell="J15" sqref="J15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186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TÂN BÌNH</v>
      </c>
      <c r="D14" s="6"/>
      <c r="F14" s="8"/>
      <c r="G14" s="8"/>
      <c r="H14" s="8"/>
      <c r="J14" s="7" t="s">
        <v>61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0304741634-006</v>
      </c>
      <c r="D15" s="6"/>
      <c r="F15" s="8"/>
      <c r="G15" s="8"/>
      <c r="H15" s="8"/>
      <c r="J15" s="7" t="s">
        <v>197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Số 20, đường Cộng Hòa, Phường Bảy Hiền, Thành phố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159</v>
      </c>
      <c r="C20" s="14" t="s">
        <v>88</v>
      </c>
      <c r="D20" s="16">
        <v>46136</v>
      </c>
      <c r="E20" s="17" t="s">
        <v>62</v>
      </c>
      <c r="F20" s="18">
        <v>583055</v>
      </c>
      <c r="G20" s="18">
        <v>46644</v>
      </c>
      <c r="H20" s="18">
        <f>+F20+G20</f>
        <v>629699</v>
      </c>
    </row>
    <row r="21" spans="1:8" ht="47.25" x14ac:dyDescent="0.25">
      <c r="A21" s="14">
        <v>2</v>
      </c>
      <c r="B21" s="15" t="s">
        <v>168</v>
      </c>
      <c r="C21" s="14" t="s">
        <v>88</v>
      </c>
      <c r="D21" s="16">
        <v>46140</v>
      </c>
      <c r="E21" s="17" t="s">
        <v>62</v>
      </c>
      <c r="F21" s="18">
        <v>595330</v>
      </c>
      <c r="G21" s="18">
        <v>47626</v>
      </c>
      <c r="H21" s="18">
        <f t="shared" ref="H21" si="0">+F21+G21</f>
        <v>642956</v>
      </c>
    </row>
    <row r="22" spans="1:8" s="20" customFormat="1" ht="35.25" customHeight="1" x14ac:dyDescent="0.25">
      <c r="A22" s="56" t="s">
        <v>22</v>
      </c>
      <c r="B22" s="57"/>
      <c r="C22" s="57"/>
      <c r="D22" s="57"/>
      <c r="E22" s="58"/>
      <c r="F22" s="19">
        <f>SUM(F20:F21)</f>
        <v>1178385</v>
      </c>
      <c r="G22" s="19">
        <f>SUM(G20:G21)</f>
        <v>94270</v>
      </c>
      <c r="H22" s="19">
        <f>SUM(H20:H21)</f>
        <v>1272655</v>
      </c>
    </row>
    <row r="23" spans="1:8" s="20" customFormat="1" ht="35.25" customHeight="1" x14ac:dyDescent="0.25">
      <c r="A23" s="59" t="s">
        <v>85</v>
      </c>
      <c r="B23" s="60"/>
      <c r="C23" s="60"/>
      <c r="D23" s="60"/>
      <c r="E23" s="61"/>
      <c r="F23" s="19">
        <f>ROUND(F22*0.07,0)</f>
        <v>82487</v>
      </c>
      <c r="G23" s="19">
        <f>ROUND(F23*0.08,0)</f>
        <v>6599</v>
      </c>
      <c r="H23" s="19">
        <f>F23+G23</f>
        <v>89086</v>
      </c>
    </row>
    <row r="25" spans="1:8" s="1" customFormat="1" ht="16.5" x14ac:dyDescent="0.25">
      <c r="A25" s="62" t="s">
        <v>23</v>
      </c>
      <c r="B25" s="62"/>
      <c r="C25" s="62"/>
      <c r="D25" s="62"/>
      <c r="E25" s="62"/>
      <c r="F25" s="62"/>
      <c r="G25" s="62"/>
      <c r="H25" s="62"/>
    </row>
    <row r="26" spans="1:8" s="1" customFormat="1" ht="16.5" x14ac:dyDescent="0.25">
      <c r="D26" s="2"/>
      <c r="F26" s="3"/>
      <c r="G26" s="3"/>
      <c r="H26" s="3"/>
    </row>
    <row r="27" spans="1:8" s="1" customFormat="1" ht="16.5" x14ac:dyDescent="0.25">
      <c r="A27" s="4"/>
      <c r="B27" s="50" t="s">
        <v>24</v>
      </c>
      <c r="C27" s="50"/>
      <c r="D27" s="50"/>
      <c r="F27" s="51" t="s">
        <v>25</v>
      </c>
      <c r="G27" s="51"/>
      <c r="H27" s="51"/>
    </row>
    <row r="28" spans="1:8" s="1" customFormat="1" ht="16.5" x14ac:dyDescent="0.25">
      <c r="B28" s="52" t="s">
        <v>26</v>
      </c>
      <c r="C28" s="52"/>
      <c r="D28" s="52"/>
      <c r="F28" s="53" t="s">
        <v>26</v>
      </c>
      <c r="G28" s="53"/>
      <c r="H28" s="53"/>
    </row>
    <row r="29" spans="1:8" s="1" customFormat="1" ht="16.5" x14ac:dyDescent="0.25">
      <c r="D29" s="2"/>
      <c r="F29" s="3"/>
      <c r="G29" s="3"/>
      <c r="H29" s="3"/>
    </row>
  </sheetData>
  <mergeCells count="16">
    <mergeCell ref="B27:D27"/>
    <mergeCell ref="F27:H27"/>
    <mergeCell ref="B28:D28"/>
    <mergeCell ref="F28:H28"/>
    <mergeCell ref="A7:H7"/>
    <mergeCell ref="C17:D17"/>
    <mergeCell ref="E17:F17"/>
    <mergeCell ref="A22:E22"/>
    <mergeCell ref="A23:E23"/>
    <mergeCell ref="A25:H25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opLeftCell="A16" zoomScaleNormal="100" workbookViewId="0">
      <selection activeCell="A7" sqref="A7:H7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185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BÀ RỊA VŨNG TÀU</v>
      </c>
      <c r="D14" s="6"/>
      <c r="F14" s="8"/>
      <c r="G14" s="8"/>
      <c r="H14" s="8"/>
      <c r="J14" s="7" t="s">
        <v>37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0304741634-005</v>
      </c>
      <c r="D15" s="6"/>
      <c r="F15" s="8"/>
      <c r="G15" s="8"/>
      <c r="H15" s="8"/>
      <c r="J15" s="7" t="s">
        <v>198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Góc đường 3 tháng 2 và đường Thi Sách, Phường Tam Thắng, TP. Hồ Chí Minh,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132</v>
      </c>
      <c r="C20" s="14" t="s">
        <v>88</v>
      </c>
      <c r="D20" s="16">
        <v>46126</v>
      </c>
      <c r="E20" s="17" t="s">
        <v>38</v>
      </c>
      <c r="F20" s="18">
        <v>1116805</v>
      </c>
      <c r="G20" s="18">
        <v>89344</v>
      </c>
      <c r="H20" s="18">
        <f>+F20+G20</f>
        <v>1206149</v>
      </c>
    </row>
    <row r="21" spans="1:8" ht="47.25" x14ac:dyDescent="0.25">
      <c r="A21" s="14">
        <v>2</v>
      </c>
      <c r="B21" s="15" t="s">
        <v>142</v>
      </c>
      <c r="C21" s="14" t="s">
        <v>88</v>
      </c>
      <c r="D21" s="16">
        <v>46128</v>
      </c>
      <c r="E21" s="17" t="s">
        <v>38</v>
      </c>
      <c r="F21" s="18">
        <v>1131355</v>
      </c>
      <c r="G21" s="18">
        <v>90508</v>
      </c>
      <c r="H21" s="18">
        <f t="shared" ref="H21" si="0">+F21+G21</f>
        <v>1221863</v>
      </c>
    </row>
    <row r="22" spans="1:8" s="20" customFormat="1" ht="35.25" customHeight="1" x14ac:dyDescent="0.25">
      <c r="A22" s="56" t="s">
        <v>22</v>
      </c>
      <c r="B22" s="57"/>
      <c r="C22" s="57"/>
      <c r="D22" s="57"/>
      <c r="E22" s="58"/>
      <c r="F22" s="19">
        <f>SUM(F20:F21)</f>
        <v>2248160</v>
      </c>
      <c r="G22" s="19">
        <f>SUM(G20:G21)</f>
        <v>179852</v>
      </c>
      <c r="H22" s="19">
        <f>SUM(H20:H21)</f>
        <v>2428012</v>
      </c>
    </row>
    <row r="23" spans="1:8" s="20" customFormat="1" ht="35.25" customHeight="1" x14ac:dyDescent="0.25">
      <c r="A23" s="59" t="s">
        <v>85</v>
      </c>
      <c r="B23" s="60"/>
      <c r="C23" s="60"/>
      <c r="D23" s="60"/>
      <c r="E23" s="61"/>
      <c r="F23" s="19">
        <f>ROUND(F22*0.07,0)</f>
        <v>157371</v>
      </c>
      <c r="G23" s="19">
        <f>ROUND(F23*0.08,0)</f>
        <v>12590</v>
      </c>
      <c r="H23" s="19">
        <f>F23+G23</f>
        <v>169961</v>
      </c>
    </row>
    <row r="25" spans="1:8" s="1" customFormat="1" ht="16.5" x14ac:dyDescent="0.25">
      <c r="A25" s="62" t="s">
        <v>23</v>
      </c>
      <c r="B25" s="62"/>
      <c r="C25" s="62"/>
      <c r="D25" s="62"/>
      <c r="E25" s="62"/>
      <c r="F25" s="62"/>
      <c r="G25" s="62"/>
      <c r="H25" s="62"/>
    </row>
    <row r="26" spans="1:8" s="1" customFormat="1" ht="16.5" x14ac:dyDescent="0.25">
      <c r="D26" s="2"/>
      <c r="F26" s="3"/>
      <c r="G26" s="3"/>
      <c r="H26" s="3"/>
    </row>
    <row r="27" spans="1:8" s="1" customFormat="1" ht="16.5" x14ac:dyDescent="0.25">
      <c r="A27" s="4"/>
      <c r="B27" s="50" t="s">
        <v>24</v>
      </c>
      <c r="C27" s="50"/>
      <c r="D27" s="50"/>
      <c r="F27" s="51" t="s">
        <v>25</v>
      </c>
      <c r="G27" s="51"/>
      <c r="H27" s="51"/>
    </row>
    <row r="28" spans="1:8" s="1" customFormat="1" ht="16.5" x14ac:dyDescent="0.25">
      <c r="B28" s="52" t="s">
        <v>26</v>
      </c>
      <c r="C28" s="52"/>
      <c r="D28" s="52"/>
      <c r="F28" s="53" t="s">
        <v>26</v>
      </c>
      <c r="G28" s="53"/>
      <c r="H28" s="53"/>
    </row>
    <row r="29" spans="1:8" s="1" customFormat="1" ht="16.5" x14ac:dyDescent="0.25">
      <c r="D29" s="2"/>
      <c r="F29" s="3"/>
      <c r="G29" s="3"/>
      <c r="H29" s="3"/>
    </row>
  </sheetData>
  <mergeCells count="16">
    <mergeCell ref="B27:D27"/>
    <mergeCell ref="F27:H27"/>
    <mergeCell ref="B28:D28"/>
    <mergeCell ref="F28:H28"/>
    <mergeCell ref="A7:H7"/>
    <mergeCell ref="C17:D17"/>
    <mergeCell ref="E17:F17"/>
    <mergeCell ref="A22:E22"/>
    <mergeCell ref="A23:E23"/>
    <mergeCell ref="A25:H25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opLeftCell="A7" zoomScaleNormal="100" workbookViewId="0">
      <selection activeCell="H23" sqref="H23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184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BA ĐÌNH</v>
      </c>
      <c r="D14" s="6"/>
      <c r="F14" s="8"/>
      <c r="G14" s="8"/>
      <c r="H14" s="8"/>
      <c r="J14" s="7" t="s">
        <v>73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0304741634-008</v>
      </c>
      <c r="D15" s="6"/>
      <c r="F15" s="8"/>
      <c r="G15" s="8"/>
      <c r="H15" s="8"/>
      <c r="J15" s="7" t="s">
        <v>193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Tầng hầm 1 (B1), Trung tâm Lotte Hà Nội, số 54, đường Liễu Giai, Phường Giảng Võ, Thành phố Hà Nội,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127</v>
      </c>
      <c r="C20" s="14" t="s">
        <v>88</v>
      </c>
      <c r="D20" s="16">
        <v>46125</v>
      </c>
      <c r="E20" s="17" t="s">
        <v>74</v>
      </c>
      <c r="F20" s="18">
        <v>2122320</v>
      </c>
      <c r="G20" s="18">
        <v>169786</v>
      </c>
      <c r="H20" s="18">
        <f t="shared" ref="H20" si="0">+F20+G20</f>
        <v>2292106</v>
      </c>
    </row>
    <row r="21" spans="1:8" ht="47.25" x14ac:dyDescent="0.25">
      <c r="A21" s="14">
        <v>2</v>
      </c>
      <c r="B21" s="15" t="s">
        <v>149</v>
      </c>
      <c r="C21" s="14" t="s">
        <v>88</v>
      </c>
      <c r="D21" s="16">
        <v>46132</v>
      </c>
      <c r="E21" s="17" t="s">
        <v>74</v>
      </c>
      <c r="F21" s="18">
        <v>1667380</v>
      </c>
      <c r="G21" s="18">
        <v>133390</v>
      </c>
      <c r="H21" s="18">
        <f t="shared" ref="H21" si="1">+F21+G21</f>
        <v>1800770</v>
      </c>
    </row>
    <row r="22" spans="1:8" s="20" customFormat="1" ht="35.25" customHeight="1" x14ac:dyDescent="0.25">
      <c r="A22" s="56" t="s">
        <v>22</v>
      </c>
      <c r="B22" s="57"/>
      <c r="C22" s="57"/>
      <c r="D22" s="57"/>
      <c r="E22" s="58"/>
      <c r="F22" s="19">
        <f>SUM(F20:F21)</f>
        <v>3789700</v>
      </c>
      <c r="G22" s="19">
        <f>SUM(G20:G21)</f>
        <v>303176</v>
      </c>
      <c r="H22" s="19">
        <f>SUM(H20:H21)</f>
        <v>4092876</v>
      </c>
    </row>
    <row r="23" spans="1:8" s="20" customFormat="1" ht="35.25" customHeight="1" x14ac:dyDescent="0.25">
      <c r="A23" s="59" t="s">
        <v>85</v>
      </c>
      <c r="B23" s="60"/>
      <c r="C23" s="60"/>
      <c r="D23" s="60"/>
      <c r="E23" s="61"/>
      <c r="F23" s="19">
        <f>ROUND(F22*0.07,0)</f>
        <v>265279</v>
      </c>
      <c r="G23" s="19">
        <f>ROUND(F23*0.08,0)</f>
        <v>21222</v>
      </c>
      <c r="H23" s="19">
        <f>F23+G23</f>
        <v>286501</v>
      </c>
    </row>
    <row r="25" spans="1:8" s="1" customFormat="1" ht="16.5" x14ac:dyDescent="0.25">
      <c r="A25" s="62" t="s">
        <v>23</v>
      </c>
      <c r="B25" s="62"/>
      <c r="C25" s="62"/>
      <c r="D25" s="62"/>
      <c r="E25" s="62"/>
      <c r="F25" s="62"/>
      <c r="G25" s="62"/>
      <c r="H25" s="62"/>
    </row>
    <row r="26" spans="1:8" s="1" customFormat="1" ht="16.5" x14ac:dyDescent="0.25">
      <c r="D26" s="2"/>
      <c r="F26" s="3"/>
      <c r="G26" s="3"/>
      <c r="H26" s="3"/>
    </row>
    <row r="27" spans="1:8" s="1" customFormat="1" ht="16.5" x14ac:dyDescent="0.25">
      <c r="A27" s="4"/>
      <c r="B27" s="50" t="s">
        <v>24</v>
      </c>
      <c r="C27" s="50"/>
      <c r="D27" s="50"/>
      <c r="F27" s="51" t="s">
        <v>25</v>
      </c>
      <c r="G27" s="51"/>
      <c r="H27" s="51"/>
    </row>
    <row r="28" spans="1:8" s="1" customFormat="1" ht="16.5" x14ac:dyDescent="0.25">
      <c r="B28" s="52" t="s">
        <v>26</v>
      </c>
      <c r="C28" s="52"/>
      <c r="D28" s="52"/>
      <c r="F28" s="53" t="s">
        <v>26</v>
      </c>
      <c r="G28" s="53"/>
      <c r="H28" s="53"/>
    </row>
    <row r="29" spans="1:8" s="1" customFormat="1" ht="16.5" x14ac:dyDescent="0.25">
      <c r="D29" s="2"/>
      <c r="F29" s="3"/>
      <c r="G29" s="3"/>
      <c r="H29" s="3"/>
    </row>
  </sheetData>
  <mergeCells count="16">
    <mergeCell ref="B27:D27"/>
    <mergeCell ref="F27:H27"/>
    <mergeCell ref="B28:D28"/>
    <mergeCell ref="F28:H28"/>
    <mergeCell ref="A7:H7"/>
    <mergeCell ref="C17:D17"/>
    <mergeCell ref="E17:F17"/>
    <mergeCell ref="A22:E22"/>
    <mergeCell ref="A23:E23"/>
    <mergeCell ref="A25:H25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4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opLeftCell="A22" zoomScaleNormal="100" workbookViewId="0">
      <selection activeCell="A7" sqref="A7:H7"/>
    </sheetView>
  </sheetViews>
  <sheetFormatPr defaultColWidth="9.140625" defaultRowHeight="15.75" x14ac:dyDescent="0.25"/>
  <cols>
    <col min="1" max="1" width="6.140625" style="13" customWidth="1"/>
    <col min="2" max="2" width="13" style="13" customWidth="1"/>
    <col min="3" max="3" width="14.42578125" style="13" customWidth="1"/>
    <col min="4" max="4" width="15.85546875" style="21" customWidth="1"/>
    <col min="5" max="5" width="48.140625" style="13" customWidth="1"/>
    <col min="6" max="6" width="17.7109375" style="22" customWidth="1"/>
    <col min="7" max="7" width="15" style="22" customWidth="1"/>
    <col min="8" max="8" width="18.7109375" style="22" customWidth="1"/>
    <col min="9" max="9" width="23.7109375" style="13" customWidth="1"/>
    <col min="10" max="16384" width="9.140625" style="13"/>
  </cols>
  <sheetData>
    <row r="1" spans="1:10" s="1" customFormat="1" ht="16.5" x14ac:dyDescent="0.25">
      <c r="B1" s="47" t="s">
        <v>0</v>
      </c>
      <c r="C1" s="47"/>
      <c r="D1" s="47"/>
      <c r="E1" s="48" t="s">
        <v>1</v>
      </c>
      <c r="F1" s="48"/>
      <c r="G1" s="48"/>
      <c r="H1" s="48"/>
    </row>
    <row r="2" spans="1:10" s="1" customFormat="1" ht="16.5" x14ac:dyDescent="0.25">
      <c r="B2" s="47" t="s">
        <v>2</v>
      </c>
      <c r="C2" s="47"/>
      <c r="D2" s="47"/>
      <c r="E2" s="48" t="s">
        <v>3</v>
      </c>
      <c r="F2" s="48"/>
      <c r="G2" s="48"/>
      <c r="H2" s="48"/>
    </row>
    <row r="3" spans="1:10" s="1" customFormat="1" ht="27" customHeight="1" x14ac:dyDescent="0.25">
      <c r="D3" s="2"/>
      <c r="F3" s="3"/>
      <c r="G3" s="3"/>
      <c r="H3" s="3"/>
    </row>
    <row r="4" spans="1:10" s="1" customFormat="1" ht="16.5" x14ac:dyDescent="0.25">
      <c r="A4" s="40"/>
      <c r="B4" s="40"/>
      <c r="C4" s="40"/>
      <c r="D4" s="41"/>
      <c r="E4" s="49" t="s">
        <v>176</v>
      </c>
      <c r="F4" s="49"/>
      <c r="G4" s="49"/>
      <c r="H4" s="49"/>
      <c r="I4" s="40"/>
      <c r="J4" s="40"/>
    </row>
    <row r="5" spans="1:10" s="1" customFormat="1" ht="16.5" x14ac:dyDescent="0.25">
      <c r="A5" s="40"/>
      <c r="B5" s="40"/>
      <c r="C5" s="40"/>
      <c r="D5" s="41"/>
      <c r="E5" s="40"/>
      <c r="F5" s="42"/>
      <c r="G5" s="42"/>
      <c r="H5" s="42"/>
      <c r="I5" s="40"/>
      <c r="J5" s="40"/>
    </row>
    <row r="6" spans="1:10" s="1" customFormat="1" ht="16.5" x14ac:dyDescent="0.25">
      <c r="A6" s="46" t="s">
        <v>177</v>
      </c>
      <c r="B6" s="46"/>
      <c r="C6" s="46"/>
      <c r="D6" s="46"/>
      <c r="E6" s="46"/>
      <c r="F6" s="46"/>
      <c r="G6" s="46"/>
      <c r="H6" s="46"/>
      <c r="I6" s="40"/>
      <c r="J6" s="40"/>
    </row>
    <row r="7" spans="1:10" s="4" customFormat="1" ht="18.75" customHeight="1" x14ac:dyDescent="0.3">
      <c r="A7" s="54" t="s">
        <v>183</v>
      </c>
      <c r="B7" s="54"/>
      <c r="C7" s="54"/>
      <c r="D7" s="54"/>
      <c r="E7" s="54"/>
      <c r="F7" s="54"/>
      <c r="G7" s="54"/>
      <c r="H7" s="54"/>
      <c r="I7" s="43"/>
      <c r="J7" s="43"/>
    </row>
    <row r="8" spans="1:10" s="1" customFormat="1" ht="16.5" x14ac:dyDescent="0.25">
      <c r="D8" s="2"/>
      <c r="F8" s="3"/>
      <c r="G8" s="3"/>
      <c r="H8" s="3"/>
    </row>
    <row r="9" spans="1:10" s="7" customFormat="1" ht="22.5" customHeight="1" x14ac:dyDescent="0.25">
      <c r="A9" s="5" t="s">
        <v>4</v>
      </c>
      <c r="B9" s="5"/>
      <c r="C9" s="5" t="s">
        <v>5</v>
      </c>
      <c r="D9" s="6"/>
      <c r="F9" s="8"/>
      <c r="G9" s="8"/>
      <c r="H9" s="8"/>
    </row>
    <row r="10" spans="1:10" s="7" customFormat="1" ht="22.5" customHeight="1" x14ac:dyDescent="0.25">
      <c r="A10" s="7" t="s">
        <v>6</v>
      </c>
      <c r="C10" s="9" t="s">
        <v>7</v>
      </c>
      <c r="D10" s="6"/>
      <c r="F10" s="8"/>
      <c r="G10" s="8"/>
      <c r="H10" s="8"/>
    </row>
    <row r="11" spans="1:10" s="7" customFormat="1" ht="22.5" customHeight="1" x14ac:dyDescent="0.25">
      <c r="A11" s="7" t="s">
        <v>8</v>
      </c>
      <c r="C11" s="7" t="s">
        <v>86</v>
      </c>
      <c r="D11" s="6"/>
      <c r="F11" s="8"/>
      <c r="G11" s="8"/>
      <c r="H11" s="8"/>
    </row>
    <row r="12" spans="1:10" s="7" customFormat="1" ht="22.5" customHeight="1" x14ac:dyDescent="0.25">
      <c r="A12" s="7" t="s">
        <v>9</v>
      </c>
      <c r="C12" s="7" t="s">
        <v>10</v>
      </c>
      <c r="D12" s="6"/>
      <c r="E12" s="25" t="s">
        <v>87</v>
      </c>
      <c r="F12" s="8"/>
      <c r="G12" s="8"/>
      <c r="H12" s="8"/>
    </row>
    <row r="13" spans="1:10" s="7" customFormat="1" ht="22.5" customHeight="1" x14ac:dyDescent="0.25">
      <c r="A13" s="5"/>
      <c r="B13" s="5"/>
      <c r="C13" s="5"/>
      <c r="D13" s="6"/>
      <c r="F13" s="8"/>
      <c r="G13" s="8"/>
      <c r="H13" s="8"/>
    </row>
    <row r="14" spans="1:10" s="7" customFormat="1" ht="22.5" customHeight="1" x14ac:dyDescent="0.25">
      <c r="A14" s="5" t="s">
        <v>11</v>
      </c>
      <c r="B14" s="5"/>
      <c r="C14" s="5" t="str">
        <f>+VLOOKUP(J14,'Danh sách CN'!A:D,2,0)</f>
        <v>CÔNG TY CỔ PHẦN TRUNG TÂM THƯƠNG MẠI LOTTE VIỆT NAM - CHI NHÁNH BÌNH THUẬN</v>
      </c>
      <c r="D14" s="6"/>
      <c r="F14" s="8"/>
      <c r="G14" s="8"/>
      <c r="H14" s="8"/>
      <c r="J14" s="7" t="s">
        <v>41</v>
      </c>
    </row>
    <row r="15" spans="1:10" s="7" customFormat="1" ht="22.5" customHeight="1" x14ac:dyDescent="0.25">
      <c r="A15" s="7" t="s">
        <v>6</v>
      </c>
      <c r="C15" s="9" t="str">
        <f>+VLOOKUP(J14,'Danh sách CN'!A:D,3,0)</f>
        <v>0304741634-002</v>
      </c>
      <c r="D15" s="6"/>
      <c r="F15" s="8"/>
      <c r="G15" s="8"/>
      <c r="H15" s="8"/>
      <c r="J15" s="7" t="s">
        <v>199</v>
      </c>
    </row>
    <row r="16" spans="1:10" s="7" customFormat="1" ht="22.5" customHeight="1" x14ac:dyDescent="0.25">
      <c r="A16" s="7" t="s">
        <v>8</v>
      </c>
      <c r="C16" s="9" t="str">
        <f>+VLOOKUP(J14,'Danh sách CN'!A:D,4,0)</f>
        <v>Khu dân cư Hùng Vương I, Phường Phú Thủy, Tỉnh Lâm Đồng, Việt Nam</v>
      </c>
      <c r="D16" s="6"/>
      <c r="F16" s="8"/>
      <c r="G16" s="8"/>
      <c r="H16" s="8"/>
    </row>
    <row r="17" spans="1:8" s="7" customFormat="1" ht="22.5" customHeight="1" x14ac:dyDescent="0.25">
      <c r="A17" s="7" t="s">
        <v>9</v>
      </c>
      <c r="C17" s="55"/>
      <c r="D17" s="55"/>
      <c r="E17" s="55" t="s">
        <v>13</v>
      </c>
      <c r="F17" s="55"/>
      <c r="G17" s="8"/>
      <c r="H17" s="8"/>
    </row>
    <row r="19" spans="1:8" ht="44.25" customHeight="1" x14ac:dyDescent="0.25">
      <c r="A19" s="10" t="s">
        <v>14</v>
      </c>
      <c r="B19" s="10" t="s">
        <v>15</v>
      </c>
      <c r="C19" s="10" t="s">
        <v>16</v>
      </c>
      <c r="D19" s="11" t="s">
        <v>17</v>
      </c>
      <c r="E19" s="10" t="s">
        <v>18</v>
      </c>
      <c r="F19" s="12" t="s">
        <v>19</v>
      </c>
      <c r="G19" s="12" t="s">
        <v>20</v>
      </c>
      <c r="H19" s="12" t="s">
        <v>21</v>
      </c>
    </row>
    <row r="20" spans="1:8" ht="47.25" x14ac:dyDescent="0.25">
      <c r="A20" s="14">
        <v>1</v>
      </c>
      <c r="B20" s="15" t="s">
        <v>111</v>
      </c>
      <c r="C20" s="14" t="s">
        <v>88</v>
      </c>
      <c r="D20" s="16">
        <v>46115</v>
      </c>
      <c r="E20" s="17" t="s">
        <v>42</v>
      </c>
      <c r="F20" s="18">
        <v>2307465</v>
      </c>
      <c r="G20" s="18">
        <v>184597</v>
      </c>
      <c r="H20" s="18">
        <f>+F20+G20</f>
        <v>2492062</v>
      </c>
    </row>
    <row r="21" spans="1:8" ht="47.25" x14ac:dyDescent="0.25">
      <c r="A21" s="14">
        <v>2</v>
      </c>
      <c r="B21" s="15" t="s">
        <v>115</v>
      </c>
      <c r="C21" s="14" t="s">
        <v>88</v>
      </c>
      <c r="D21" s="16">
        <v>46118</v>
      </c>
      <c r="E21" s="17" t="s">
        <v>42</v>
      </c>
      <c r="F21" s="18">
        <v>1489960</v>
      </c>
      <c r="G21" s="18">
        <v>119197</v>
      </c>
      <c r="H21" s="18">
        <f t="shared" ref="H21:H25" si="0">+F21+G21</f>
        <v>1609157</v>
      </c>
    </row>
    <row r="22" spans="1:8" ht="47.25" x14ac:dyDescent="0.25">
      <c r="A22" s="14">
        <v>3</v>
      </c>
      <c r="B22" s="15" t="s">
        <v>116</v>
      </c>
      <c r="C22" s="14" t="s">
        <v>88</v>
      </c>
      <c r="D22" s="16">
        <v>46118</v>
      </c>
      <c r="E22" s="17" t="s">
        <v>42</v>
      </c>
      <c r="F22" s="18">
        <v>1116805</v>
      </c>
      <c r="G22" s="18">
        <v>89344</v>
      </c>
      <c r="H22" s="18">
        <f t="shared" si="0"/>
        <v>1206149</v>
      </c>
    </row>
    <row r="23" spans="1:8" ht="47.25" x14ac:dyDescent="0.25">
      <c r="A23" s="14">
        <v>4</v>
      </c>
      <c r="B23" s="15" t="s">
        <v>133</v>
      </c>
      <c r="C23" s="14" t="s">
        <v>88</v>
      </c>
      <c r="D23" s="16">
        <v>46126</v>
      </c>
      <c r="E23" s="17" t="s">
        <v>42</v>
      </c>
      <c r="F23" s="18">
        <v>595330</v>
      </c>
      <c r="G23" s="18">
        <v>47626</v>
      </c>
      <c r="H23" s="18">
        <f t="shared" si="0"/>
        <v>642956</v>
      </c>
    </row>
    <row r="24" spans="1:8" ht="47.25" x14ac:dyDescent="0.25">
      <c r="A24" s="14">
        <v>5</v>
      </c>
      <c r="B24" s="15" t="s">
        <v>165</v>
      </c>
      <c r="C24" s="14" t="s">
        <v>88</v>
      </c>
      <c r="D24" s="16">
        <v>46139</v>
      </c>
      <c r="E24" s="17" t="s">
        <v>42</v>
      </c>
      <c r="F24" s="18">
        <v>1190660</v>
      </c>
      <c r="G24" s="18">
        <v>95253</v>
      </c>
      <c r="H24" s="18">
        <f t="shared" si="0"/>
        <v>1285913</v>
      </c>
    </row>
    <row r="25" spans="1:8" ht="47.25" x14ac:dyDescent="0.25">
      <c r="A25" s="14">
        <v>6</v>
      </c>
      <c r="B25" s="15">
        <v>772</v>
      </c>
      <c r="C25" s="14" t="s">
        <v>89</v>
      </c>
      <c r="D25" s="16">
        <v>46139</v>
      </c>
      <c r="E25" s="17" t="s">
        <v>42</v>
      </c>
      <c r="F25" s="18">
        <v>-764968</v>
      </c>
      <c r="G25" s="18">
        <v>-61197</v>
      </c>
      <c r="H25" s="18">
        <f t="shared" si="0"/>
        <v>-826165</v>
      </c>
    </row>
    <row r="26" spans="1:8" s="20" customFormat="1" ht="35.25" customHeight="1" x14ac:dyDescent="0.25">
      <c r="A26" s="56" t="s">
        <v>22</v>
      </c>
      <c r="B26" s="57"/>
      <c r="C26" s="57"/>
      <c r="D26" s="57"/>
      <c r="E26" s="58"/>
      <c r="F26" s="19">
        <f>SUM(F20:F25)</f>
        <v>5935252</v>
      </c>
      <c r="G26" s="19">
        <f>SUM(G20:G25)</f>
        <v>474820</v>
      </c>
      <c r="H26" s="19">
        <f>SUM(H20:H25)</f>
        <v>6410072</v>
      </c>
    </row>
    <row r="27" spans="1:8" s="20" customFormat="1" ht="35.25" customHeight="1" x14ac:dyDescent="0.25">
      <c r="A27" s="59" t="s">
        <v>85</v>
      </c>
      <c r="B27" s="60"/>
      <c r="C27" s="60"/>
      <c r="D27" s="60"/>
      <c r="E27" s="61"/>
      <c r="F27" s="19">
        <f>ROUND(F26*0.07,0)</f>
        <v>415468</v>
      </c>
      <c r="G27" s="19">
        <f>ROUND(F27*0.08,0)</f>
        <v>33237</v>
      </c>
      <c r="H27" s="19">
        <f>F27+G27</f>
        <v>448705</v>
      </c>
    </row>
    <row r="29" spans="1:8" s="1" customFormat="1" ht="16.5" x14ac:dyDescent="0.25">
      <c r="A29" s="62" t="s">
        <v>23</v>
      </c>
      <c r="B29" s="62"/>
      <c r="C29" s="62"/>
      <c r="D29" s="62"/>
      <c r="E29" s="62"/>
      <c r="F29" s="62"/>
      <c r="G29" s="62"/>
      <c r="H29" s="62"/>
    </row>
    <row r="30" spans="1:8" s="1" customFormat="1" ht="16.5" x14ac:dyDescent="0.25">
      <c r="D30" s="2"/>
      <c r="F30" s="3"/>
      <c r="G30" s="3"/>
      <c r="H30" s="3"/>
    </row>
    <row r="31" spans="1:8" s="1" customFormat="1" ht="16.5" x14ac:dyDescent="0.25">
      <c r="A31" s="4"/>
      <c r="B31" s="50" t="s">
        <v>24</v>
      </c>
      <c r="C31" s="50"/>
      <c r="D31" s="50"/>
      <c r="F31" s="51" t="s">
        <v>25</v>
      </c>
      <c r="G31" s="51"/>
      <c r="H31" s="51"/>
    </row>
    <row r="32" spans="1:8" s="1" customFormat="1" ht="16.5" x14ac:dyDescent="0.25">
      <c r="B32" s="52" t="s">
        <v>26</v>
      </c>
      <c r="C32" s="52"/>
      <c r="D32" s="52"/>
      <c r="F32" s="53" t="s">
        <v>26</v>
      </c>
      <c r="G32" s="53"/>
      <c r="H32" s="53"/>
    </row>
    <row r="33" spans="4:8" s="1" customFormat="1" ht="16.5" x14ac:dyDescent="0.25">
      <c r="D33" s="2"/>
      <c r="F33" s="3"/>
      <c r="G33" s="3"/>
      <c r="H33" s="3"/>
    </row>
  </sheetData>
  <mergeCells count="16">
    <mergeCell ref="B31:D31"/>
    <mergeCell ref="F31:H31"/>
    <mergeCell ref="B32:D32"/>
    <mergeCell ref="F32:H32"/>
    <mergeCell ref="A7:H7"/>
    <mergeCell ref="C17:D17"/>
    <mergeCell ref="E17:F17"/>
    <mergeCell ref="A26:E26"/>
    <mergeCell ref="A27:E27"/>
    <mergeCell ref="A29:H29"/>
    <mergeCell ref="A6:H6"/>
    <mergeCell ref="B1:D1"/>
    <mergeCell ref="E1:H1"/>
    <mergeCell ref="B2:D2"/>
    <mergeCell ref="E2:H2"/>
    <mergeCell ref="E4:H4"/>
  </mergeCells>
  <printOptions horizontalCentered="1"/>
  <pageMargins left="0.7" right="0.7" top="0.5" bottom="0.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28</vt:i4>
      </vt:variant>
    </vt:vector>
  </HeadingPairs>
  <TitlesOfParts>
    <vt:vector size="44" baseType="lpstr">
      <vt:lpstr>TÂY HỒ</vt:lpstr>
      <vt:lpstr>VINH</vt:lpstr>
      <vt:lpstr>NHA TRANG</vt:lpstr>
      <vt:lpstr>GÒ VẤP</vt:lpstr>
      <vt:lpstr>CẦN THƠ</vt:lpstr>
      <vt:lpstr>TÂN BÌNH</vt:lpstr>
      <vt:lpstr>VŨNG TÀU</vt:lpstr>
      <vt:lpstr>BA ĐÌNH</vt:lpstr>
      <vt:lpstr>BÌNH THUẬN</vt:lpstr>
      <vt:lpstr>BÌNH DƯƠNG</vt:lpstr>
      <vt:lpstr>ĐÀ NẴNG</vt:lpstr>
      <vt:lpstr>ĐỒNG NAI</vt:lpstr>
      <vt:lpstr>PHÚ THỌ</vt:lpstr>
      <vt:lpstr>NAM SÀI GÒN</vt:lpstr>
      <vt:lpstr>Báo cáo</vt:lpstr>
      <vt:lpstr>Danh sách CN</vt:lpstr>
      <vt:lpstr>'BA ĐÌNH'!Print_Area</vt:lpstr>
      <vt:lpstr>'BÌNH DƯƠNG'!Print_Area</vt:lpstr>
      <vt:lpstr>'BÌNH THUẬN'!Print_Area</vt:lpstr>
      <vt:lpstr>'CẦN THƠ'!Print_Area</vt:lpstr>
      <vt:lpstr>'ĐÀ NẴNG'!Print_Area</vt:lpstr>
      <vt:lpstr>'ĐỒNG NAI'!Print_Area</vt:lpstr>
      <vt:lpstr>'GÒ VẤP'!Print_Area</vt:lpstr>
      <vt:lpstr>'NAM SÀI GÒN'!Print_Area</vt:lpstr>
      <vt:lpstr>'NHA TRANG'!Print_Area</vt:lpstr>
      <vt:lpstr>'PHÚ THỌ'!Print_Area</vt:lpstr>
      <vt:lpstr>'TÂN BÌNH'!Print_Area</vt:lpstr>
      <vt:lpstr>'TÂY HỒ'!Print_Area</vt:lpstr>
      <vt:lpstr>VINH!Print_Area</vt:lpstr>
      <vt:lpstr>'VŨNG TÀU'!Print_Area</vt:lpstr>
      <vt:lpstr>'BA ĐÌNH'!Print_Titles</vt:lpstr>
      <vt:lpstr>'BÌNH DƯƠNG'!Print_Titles</vt:lpstr>
      <vt:lpstr>'BÌNH THUẬN'!Print_Titles</vt:lpstr>
      <vt:lpstr>'CẦN THƠ'!Print_Titles</vt:lpstr>
      <vt:lpstr>'ĐÀ NẴNG'!Print_Titles</vt:lpstr>
      <vt:lpstr>'ĐỒNG NAI'!Print_Titles</vt:lpstr>
      <vt:lpstr>'GÒ VẤP'!Print_Titles</vt:lpstr>
      <vt:lpstr>'NAM SÀI GÒN'!Print_Titles</vt:lpstr>
      <vt:lpstr>'NHA TRANG'!Print_Titles</vt:lpstr>
      <vt:lpstr>'PHÚ THỌ'!Print_Titles</vt:lpstr>
      <vt:lpstr>'TÂN BÌNH'!Print_Titles</vt:lpstr>
      <vt:lpstr>'TÂY HỒ'!Print_Titles</vt:lpstr>
      <vt:lpstr>VINH!Print_Titles</vt:lpstr>
      <vt:lpstr>'VŨNG TÀU'!Print_Titles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2026-04-24T07:38:59Z</cp:lastPrinted>
  <dcterms:created xsi:type="dcterms:W3CDTF">2025-08-25T10:30:23Z</dcterms:created>
  <dcterms:modified xsi:type="dcterms:W3CDTF">2026-06-18T09:24:12Z</dcterms:modified>
</cp:coreProperties>
</file>