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V:\06 VU\CONG NO\LOTTE\XUẤT HÓA ĐƠN CHIẾT KHẤU NEW\T04.2026\"/>
    </mc:Choice>
  </mc:AlternateContent>
  <xr:revisionPtr revIDLastSave="0" documentId="13_ncr:1_{7E33D63B-A288-4F60-8BF4-4D131EFC8442}" xr6:coauthVersionLast="47" xr6:coauthVersionMax="47" xr10:uidLastSave="{00000000-0000-0000-0000-000000000000}"/>
  <bookViews>
    <workbookView xWindow="-120" yWindow="-120" windowWidth="24240" windowHeight="13020" tabRatio="969" firstSheet="1" activeTab="15" xr2:uid="{00000000-000D-0000-FFFF-FFFF00000000}"/>
  </bookViews>
  <sheets>
    <sheet name="Sheet7" sheetId="22" r:id="rId1"/>
    <sheet name="Báo cáo" sheetId="16" r:id="rId2"/>
    <sheet name="TÂY HỒ" sheetId="13" r:id="rId3"/>
    <sheet name="VINH" sheetId="12" r:id="rId4"/>
    <sheet name="NHA TRANG" sheetId="11" r:id="rId5"/>
    <sheet name="GÒ VẤP" sheetId="10" r:id="rId6"/>
    <sheet name="CẦN THƠ" sheetId="9" r:id="rId7"/>
    <sheet name="TÂN BÌNH" sheetId="8" r:id="rId8"/>
    <sheet name="VŨNG TÀU" sheetId="7" r:id="rId9"/>
    <sheet name="BA ĐÌNH" sheetId="6" r:id="rId10"/>
    <sheet name="BÌNH THUẬN" sheetId="5" r:id="rId11"/>
    <sheet name="BÌNH DƯƠNG" sheetId="4" r:id="rId12"/>
    <sheet name="ĐÀ NẴNG" sheetId="15" r:id="rId13"/>
    <sheet name="ĐỒNG NAI" sheetId="14" r:id="rId14"/>
    <sheet name="PHÚ THỌ" sheetId="3" r:id="rId15"/>
    <sheet name="NAM SÀI GÒN" sheetId="1" r:id="rId16"/>
    <sheet name="Danh sách CN" sheetId="2" r:id="rId17"/>
  </sheets>
  <definedNames>
    <definedName name="_xlnm._FilterDatabase" localSheetId="9" hidden="1">'BA ĐÌNH'!$A$19:$H$23</definedName>
    <definedName name="_xlnm._FilterDatabase" localSheetId="1" hidden="1">'Báo cáo'!$A$3:$L$78</definedName>
    <definedName name="_xlnm._FilterDatabase" localSheetId="11" hidden="1">'BÌNH DƯƠNG'!$A$19:$H$29</definedName>
    <definedName name="_xlnm._FilterDatabase" localSheetId="10" hidden="1">'BÌNH THUẬN'!$A$19:$H$27</definedName>
    <definedName name="_xlnm._FilterDatabase" localSheetId="6" hidden="1">'CẦN THƠ'!$A$19:$H$25</definedName>
    <definedName name="_xlnm._FilterDatabase" localSheetId="12" hidden="1">'ĐÀ NẴNG'!$A$19:$H$29</definedName>
    <definedName name="_xlnm._FilterDatabase" localSheetId="13" hidden="1">'ĐỒNG NAI'!$A$19:$H$23</definedName>
    <definedName name="_xlnm._FilterDatabase" localSheetId="5" hidden="1">'GÒ VẤP'!$A$19:$H$31</definedName>
    <definedName name="_xlnm._FilterDatabase" localSheetId="15" hidden="1">'NAM SÀI GÒN'!$A$19:$H$33</definedName>
    <definedName name="_xlnm._FilterDatabase" localSheetId="4" hidden="1">'NHA TRANG'!$A$19:$H$27</definedName>
    <definedName name="_xlnm._FilterDatabase" localSheetId="14" hidden="1">'PHÚ THỌ'!$A$19:$H$25</definedName>
    <definedName name="_xlnm._FilterDatabase" localSheetId="7" hidden="1">'TÂN BÌNH'!$A$19:$H$23</definedName>
    <definedName name="_xlnm._FilterDatabase" localSheetId="2" hidden="1">'TÂY HỒ'!$A$19:$H$28</definedName>
    <definedName name="_xlnm._FilterDatabase" localSheetId="3" hidden="1">VINH!$A$19:$H$23</definedName>
    <definedName name="_xlnm._FilterDatabase" localSheetId="8" hidden="1">'VŨNG TÀU'!$A$19:$H$23</definedName>
    <definedName name="_xlnm.Print_Area" localSheetId="9">'BA ĐÌNH'!$A$1:$H$39</definedName>
    <definedName name="_xlnm.Print_Area" localSheetId="11">'BÌNH DƯƠNG'!$A$1:$H$43</definedName>
    <definedName name="_xlnm.Print_Area" localSheetId="10">'BÌNH THUẬN'!$A$1:$H$41</definedName>
    <definedName name="_xlnm.Print_Area" localSheetId="6">'CẦN THƠ'!$A$1:$H$41</definedName>
    <definedName name="_xlnm.Print_Area" localSheetId="12">'ĐÀ NẴNG'!$A$1:$H$42</definedName>
    <definedName name="_xlnm.Print_Area" localSheetId="13">'ĐỒNG NAI'!$A$1:$H$37</definedName>
    <definedName name="_xlnm.Print_Area" localSheetId="5">'GÒ VẤP'!$A$1:$H$48</definedName>
    <definedName name="_xlnm.Print_Area" localSheetId="15">'NAM SÀI GÒN'!$A$1:$H$44</definedName>
    <definedName name="_xlnm.Print_Area" localSheetId="4">'NHA TRANG'!$A$1:$H$44</definedName>
    <definedName name="_xlnm.Print_Area" localSheetId="14">'PHÚ THỌ'!$A$1:$H$39</definedName>
    <definedName name="_xlnm.Print_Area" localSheetId="7">'TÂN BÌNH'!$A$1:$H$38</definedName>
    <definedName name="_xlnm.Print_Area" localSheetId="2">'TÂY HỒ'!$A$1:$H$46</definedName>
    <definedName name="_xlnm.Print_Area" localSheetId="3">VINH!$A$1:$H$38</definedName>
    <definedName name="_xlnm.Print_Area" localSheetId="8">'VŨNG TÀU'!$A$1:$H$38</definedName>
    <definedName name="_xlnm.Print_Titles" localSheetId="9">'BA ĐÌNH'!$19:$19</definedName>
    <definedName name="_xlnm.Print_Titles" localSheetId="11">'BÌNH DƯƠNG'!$19:$19</definedName>
    <definedName name="_xlnm.Print_Titles" localSheetId="10">'BÌNH THUẬN'!$19:$19</definedName>
    <definedName name="_xlnm.Print_Titles" localSheetId="6">'CẦN THƠ'!$19:$19</definedName>
    <definedName name="_xlnm.Print_Titles" localSheetId="12">'ĐÀ NẴNG'!$19:$19</definedName>
    <definedName name="_xlnm.Print_Titles" localSheetId="13">'ĐỒNG NAI'!$19:$19</definedName>
    <definedName name="_xlnm.Print_Titles" localSheetId="5">'GÒ VẤP'!$19:$19</definedName>
    <definedName name="_xlnm.Print_Titles" localSheetId="15">'NAM SÀI GÒN'!$19:$19</definedName>
    <definedName name="_xlnm.Print_Titles" localSheetId="4">'NHA TRANG'!$19:$19</definedName>
    <definedName name="_xlnm.Print_Titles" localSheetId="14">'PHÚ THỌ'!$19:$19</definedName>
    <definedName name="_xlnm.Print_Titles" localSheetId="7">'TÂN BÌNH'!$19:$19</definedName>
    <definedName name="_xlnm.Print_Titles" localSheetId="2">'TÂY HỒ'!$19:$19</definedName>
    <definedName name="_xlnm.Print_Titles" localSheetId="3">VINH!$19:$19</definedName>
    <definedName name="_xlnm.Print_Titles" localSheetId="8">'VŨNG TÀU'!$19:$19</definedName>
  </definedNames>
  <calcPr calcId="191029"/>
  <pivotCaches>
    <pivotCache cacheId="0" r:id="rId18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6" l="1"/>
  <c r="G22" i="6"/>
  <c r="F22" i="6"/>
  <c r="G22" i="12" l="1"/>
  <c r="H21" i="12"/>
  <c r="F22" i="12"/>
  <c r="F23" i="12" s="1"/>
  <c r="H30" i="1"/>
  <c r="H24" i="11"/>
  <c r="H26" i="10"/>
  <c r="H27" i="10"/>
  <c r="H24" i="5"/>
  <c r="H25" i="5"/>
  <c r="H22" i="4"/>
  <c r="H23" i="4"/>
  <c r="H24" i="4"/>
  <c r="H25" i="15"/>
  <c r="H26" i="15"/>
  <c r="H27" i="15"/>
  <c r="H23" i="1"/>
  <c r="H24" i="1"/>
  <c r="H25" i="1"/>
  <c r="H26" i="1"/>
  <c r="H27" i="1"/>
  <c r="H28" i="1"/>
  <c r="H29" i="1"/>
  <c r="H31" i="1"/>
  <c r="H21" i="3"/>
  <c r="H22" i="3"/>
  <c r="H23" i="3"/>
  <c r="F5" i="22" l="1"/>
  <c r="F6" i="22"/>
  <c r="F7" i="22"/>
  <c r="F8" i="22"/>
  <c r="F9" i="22"/>
  <c r="F10" i="22"/>
  <c r="F11" i="22"/>
  <c r="F12" i="22"/>
  <c r="F13" i="22"/>
  <c r="F14" i="22"/>
  <c r="F15" i="22"/>
  <c r="F16" i="22"/>
  <c r="F4" i="22"/>
  <c r="H78" i="16"/>
  <c r="H5" i="16" l="1"/>
  <c r="H6" i="16"/>
  <c r="H7" i="16"/>
  <c r="H8" i="16"/>
  <c r="H9" i="16"/>
  <c r="H10" i="16"/>
  <c r="H11" i="16"/>
  <c r="H12" i="16"/>
  <c r="H13" i="16"/>
  <c r="H14" i="16"/>
  <c r="H15" i="16"/>
  <c r="H16" i="16"/>
  <c r="H17" i="16"/>
  <c r="H18" i="16"/>
  <c r="H19" i="16"/>
  <c r="H20" i="16"/>
  <c r="H21" i="16"/>
  <c r="H22" i="16"/>
  <c r="H23" i="16"/>
  <c r="H24" i="16"/>
  <c r="H25" i="16"/>
  <c r="H26" i="16"/>
  <c r="H27" i="16"/>
  <c r="H28" i="16"/>
  <c r="H29" i="16"/>
  <c r="H30" i="16"/>
  <c r="H31" i="16"/>
  <c r="H32" i="16"/>
  <c r="H33" i="16"/>
  <c r="H34" i="16"/>
  <c r="H35" i="16"/>
  <c r="H36" i="16"/>
  <c r="H37" i="16"/>
  <c r="H38" i="16"/>
  <c r="H39" i="16"/>
  <c r="H40" i="16"/>
  <c r="H41" i="16"/>
  <c r="H42" i="16"/>
  <c r="H43" i="16"/>
  <c r="H44" i="16"/>
  <c r="H45" i="16"/>
  <c r="H46" i="16"/>
  <c r="H47" i="16"/>
  <c r="H48" i="16"/>
  <c r="H49" i="16"/>
  <c r="H50" i="16"/>
  <c r="H51" i="16"/>
  <c r="H52" i="16"/>
  <c r="H53" i="16"/>
  <c r="H54" i="16"/>
  <c r="H55" i="16"/>
  <c r="H56" i="16"/>
  <c r="H57" i="16"/>
  <c r="H58" i="16"/>
  <c r="H59" i="16"/>
  <c r="H60" i="16"/>
  <c r="H61" i="16"/>
  <c r="H62" i="16"/>
  <c r="H63" i="16"/>
  <c r="H64" i="16"/>
  <c r="H65" i="16"/>
  <c r="H66" i="16"/>
  <c r="H67" i="16"/>
  <c r="H68" i="16"/>
  <c r="H69" i="16"/>
  <c r="H70" i="16"/>
  <c r="H71" i="16"/>
  <c r="H72" i="16"/>
  <c r="H73" i="16"/>
  <c r="H74" i="16"/>
  <c r="H75" i="16"/>
  <c r="H76" i="16"/>
  <c r="H77" i="16"/>
  <c r="H4" i="16"/>
  <c r="H22" i="13" l="1"/>
  <c r="H23" i="13"/>
  <c r="H24" i="13"/>
  <c r="H25" i="13"/>
  <c r="H21" i="6"/>
  <c r="H26" i="4"/>
  <c r="H21" i="15"/>
  <c r="H22" i="15"/>
  <c r="H23" i="15"/>
  <c r="F32" i="1"/>
  <c r="F33" i="1" s="1"/>
  <c r="G33" i="1" s="1"/>
  <c r="G32" i="1"/>
  <c r="H21" i="9"/>
  <c r="H22" i="9"/>
  <c r="H21" i="8"/>
  <c r="H21" i="7"/>
  <c r="H20" i="6"/>
  <c r="H21" i="14"/>
  <c r="G24" i="3"/>
  <c r="F24" i="3"/>
  <c r="F25" i="3" s="1"/>
  <c r="G27" i="13"/>
  <c r="F27" i="13"/>
  <c r="H24" i="10"/>
  <c r="H25" i="10"/>
  <c r="H28" i="10"/>
  <c r="H29" i="10"/>
  <c r="H21" i="5"/>
  <c r="H22" i="5"/>
  <c r="H23" i="5"/>
  <c r="H21" i="4"/>
  <c r="H25" i="4"/>
  <c r="H27" i="4"/>
  <c r="H21" i="11"/>
  <c r="H22" i="11"/>
  <c r="H23" i="11"/>
  <c r="H25" i="11"/>
  <c r="G22" i="7"/>
  <c r="F22" i="7"/>
  <c r="G28" i="15"/>
  <c r="F28" i="15"/>
  <c r="H24" i="15"/>
  <c r="H21" i="13"/>
  <c r="H26" i="13"/>
  <c r="H23" i="9"/>
  <c r="H33" i="1" l="1"/>
  <c r="G25" i="3"/>
  <c r="H25" i="3" s="1"/>
  <c r="C16" i="15" l="1"/>
  <c r="F29" i="15"/>
  <c r="H20" i="15"/>
  <c r="H28" i="15" s="1"/>
  <c r="C16" i="14"/>
  <c r="G22" i="14"/>
  <c r="F22" i="14"/>
  <c r="F23" i="14" s="1"/>
  <c r="H20" i="14"/>
  <c r="H22" i="14" l="1"/>
  <c r="C14" i="15"/>
  <c r="C15" i="15"/>
  <c r="G29" i="15"/>
  <c r="H29" i="15" s="1"/>
  <c r="C14" i="14"/>
  <c r="C15" i="14"/>
  <c r="G23" i="14"/>
  <c r="H23" i="14" s="1"/>
  <c r="C15" i="13" l="1"/>
  <c r="F28" i="13"/>
  <c r="H20" i="13"/>
  <c r="H20" i="12"/>
  <c r="H22" i="12" s="1"/>
  <c r="C16" i="12"/>
  <c r="C15" i="12"/>
  <c r="C14" i="12"/>
  <c r="C16" i="11"/>
  <c r="G26" i="11"/>
  <c r="F26" i="11"/>
  <c r="F27" i="11" s="1"/>
  <c r="H20" i="11"/>
  <c r="C15" i="10"/>
  <c r="G30" i="10"/>
  <c r="F30" i="10"/>
  <c r="F31" i="10" s="1"/>
  <c r="H23" i="10"/>
  <c r="H22" i="10"/>
  <c r="H21" i="10"/>
  <c r="H20" i="10"/>
  <c r="C16" i="9"/>
  <c r="G24" i="9"/>
  <c r="F24" i="9"/>
  <c r="F25" i="9" s="1"/>
  <c r="G25" i="9" s="1"/>
  <c r="H20" i="9"/>
  <c r="C16" i="8"/>
  <c r="G22" i="8"/>
  <c r="F22" i="8"/>
  <c r="F23" i="8" s="1"/>
  <c r="H20" i="8"/>
  <c r="C15" i="7"/>
  <c r="F23" i="7"/>
  <c r="H20" i="7"/>
  <c r="H22" i="7" s="1"/>
  <c r="C16" i="6"/>
  <c r="F23" i="6"/>
  <c r="C16" i="5"/>
  <c r="G26" i="5"/>
  <c r="F26" i="5"/>
  <c r="F27" i="5" s="1"/>
  <c r="H20" i="5"/>
  <c r="C15" i="4"/>
  <c r="G28" i="4"/>
  <c r="F28" i="4"/>
  <c r="F29" i="4" s="1"/>
  <c r="G29" i="4" s="1"/>
  <c r="H29" i="4" s="1"/>
  <c r="H20" i="4"/>
  <c r="H20" i="3"/>
  <c r="H24" i="3" s="1"/>
  <c r="C16" i="3"/>
  <c r="C15" i="3"/>
  <c r="C14" i="3"/>
  <c r="H22" i="1"/>
  <c r="H21" i="1"/>
  <c r="H20" i="1"/>
  <c r="C16" i="1"/>
  <c r="C15" i="1"/>
  <c r="C14" i="1"/>
  <c r="H32" i="1" l="1"/>
  <c r="H27" i="13"/>
  <c r="C16" i="13"/>
  <c r="C14" i="13"/>
  <c r="G28" i="13"/>
  <c r="H28" i="13" s="1"/>
  <c r="G23" i="12"/>
  <c r="H23" i="12" s="1"/>
  <c r="H26" i="11"/>
  <c r="C14" i="11"/>
  <c r="C15" i="11"/>
  <c r="G27" i="11"/>
  <c r="H27" i="11" s="1"/>
  <c r="H30" i="10"/>
  <c r="C16" i="10"/>
  <c r="C14" i="10"/>
  <c r="G31" i="10"/>
  <c r="H31" i="10" s="1"/>
  <c r="H24" i="9"/>
  <c r="C14" i="9"/>
  <c r="C15" i="9"/>
  <c r="H25" i="9"/>
  <c r="H22" i="8"/>
  <c r="C14" i="8"/>
  <c r="C15" i="8"/>
  <c r="G23" i="8"/>
  <c r="H23" i="8" s="1"/>
  <c r="C14" i="7"/>
  <c r="C16" i="7"/>
  <c r="G23" i="7"/>
  <c r="H23" i="7" s="1"/>
  <c r="C14" i="6"/>
  <c r="C15" i="6"/>
  <c r="G23" i="6"/>
  <c r="H23" i="6" s="1"/>
  <c r="H26" i="5"/>
  <c r="C14" i="5"/>
  <c r="C15" i="5"/>
  <c r="G27" i="5"/>
  <c r="H27" i="5" s="1"/>
  <c r="C14" i="4"/>
  <c r="C16" i="4"/>
  <c r="H28" i="4"/>
</calcChain>
</file>

<file path=xl/sharedStrings.xml><?xml version="1.0" encoding="utf-8"?>
<sst xmlns="http://schemas.openxmlformats.org/spreadsheetml/2006/main" count="1314" uniqueCount="364">
  <si>
    <t xml:space="preserve">CÔNG TY TNHH MTV TM &amp; DV </t>
  </si>
  <si>
    <t>CỘNG HÒA XÃ HỘI CHỦ NGHĨA VIỆT NAM</t>
  </si>
  <si>
    <t>NGỌC THƠM</t>
  </si>
  <si>
    <t>Độc lập - Tự do - Hạnh phúc</t>
  </si>
  <si>
    <t>Bên bán hàng:</t>
  </si>
  <si>
    <t>CÔNG TY TNHH MỘT THÀNH VIÊN THƯƠNG MẠI VÀ DỊCH VỤ NGỌC THƠM</t>
  </si>
  <si>
    <t xml:space="preserve">Mã số thuế: </t>
  </si>
  <si>
    <t>0309391503</t>
  </si>
  <si>
    <t>Địa chỉ:</t>
  </si>
  <si>
    <t>Đại diện:</t>
  </si>
  <si>
    <t>Nguyễn Bảo Thạch</t>
  </si>
  <si>
    <t>Bên mua hàng:</t>
  </si>
  <si>
    <t>LOTTE-007</t>
  </si>
  <si>
    <t xml:space="preserve">                     Chức vụ: </t>
  </si>
  <si>
    <t>STT</t>
  </si>
  <si>
    <t>Số hóa đơn</t>
  </si>
  <si>
    <t>Ký hiệu</t>
  </si>
  <si>
    <t>Ngày hóa đơn</t>
  </si>
  <si>
    <t>Tên khách hàng</t>
  </si>
  <si>
    <t>Thành tiền
 trước thuế</t>
  </si>
  <si>
    <t>Tiền thuế GTGT</t>
  </si>
  <si>
    <t>Tổng thanh toán</t>
  </si>
  <si>
    <t>Tổng cộng</t>
  </si>
  <si>
    <t xml:space="preserve">Bảng kê được lập thành 02 bản, có giá trị như nhau, mỗi bên giữ 01 bản </t>
  </si>
  <si>
    <t>ĐẠI DIỆN MUA HÀNG</t>
  </si>
  <si>
    <t xml:space="preserve">         ĐẠI DIỆN BÁN HÀNG</t>
  </si>
  <si>
    <t>(Ký điện tử/ký, đóng dấu và ghi rõ họ tên)</t>
  </si>
  <si>
    <t>Mã khách hàng</t>
  </si>
  <si>
    <t>Mã số thuế</t>
  </si>
  <si>
    <t>Địa chỉ</t>
  </si>
  <si>
    <t>CÔNG TY CỔ PHẦN TRUNG TÂM THƯƠNG MẠI LOTTE VIỆT NAM - CHI NHÁNH CẦN THƠ</t>
  </si>
  <si>
    <t>0304741634-007</t>
  </si>
  <si>
    <t>84, Mậu Thân, Phường Cái Khế, Thành phố Cần Thơ, Việt Nam</t>
  </si>
  <si>
    <t>LOTTE-013</t>
  </si>
  <si>
    <t>CÔNG TY CỔ PHẦN TRUNG TÂM THƯƠNG MẠI LOTTE VIỆT NAM - CHI NHÁNH VINH</t>
  </si>
  <si>
    <t>0304741634-013</t>
  </si>
  <si>
    <t>Đại lộ V.I.Lenin, Khối Yên Sơn, Phường Vinh Phú, Tỉnh Nghệ An, Việt Nam</t>
  </si>
  <si>
    <t>LOTTE-005</t>
  </si>
  <si>
    <t>CÔNG TY CỔ PHẦN TRUNG TÂM THƯƠNG MẠI LOTTE VIỆT NAM - CHI NHÁNH BÀ RỊA VŨNG TÀU</t>
  </si>
  <si>
    <t>0304741634-005</t>
  </si>
  <si>
    <t>Góc đường 3 tháng 2 và đường Thi Sách, Phường Tam Thắng, TP. Hồ Chí Minh, Việt Nam</t>
  </si>
  <si>
    <t>LOTTE-002</t>
  </si>
  <si>
    <t>CÔNG TY CỔ PHẦN TRUNG TÂM THƯƠNG MẠI LOTTE VIỆT NAM - CHI NHÁNH BÌNH THUẬN</t>
  </si>
  <si>
    <t>0304741634-002</t>
  </si>
  <si>
    <t>Khu dân cư Hùng Vương I, Phường Phú Thủy, Tỉnh Lâm Đồng, Việt Nam</t>
  </si>
  <si>
    <t>LOTTE-003</t>
  </si>
  <si>
    <t>CÔNG TY CỔ PHẦN TRUNG TÂM THƯƠNG MẠI LOTTE VIỆT NAM - CHI NHÁNH BÌNH DƯƠNG</t>
  </si>
  <si>
    <t>0304741634-003</t>
  </si>
  <si>
    <t>Khu đô thị The Seasons Bình Dương, Phường Lái Thiêu, TP. Hồ Chí Minh, Việt Nam</t>
  </si>
  <si>
    <t>LOTTE-001</t>
  </si>
  <si>
    <t>CÔNG TY CỔ PHẦN TRUNG TÂM THƯƠNG MẠI LOTTE VIỆT NAM - CHI NHÁNH ĐỒNG NAI</t>
  </si>
  <si>
    <t>0304741634-001</t>
  </si>
  <si>
    <t>Lô B-03 Khu thương mại Amata, Quốc lộ 1A, Phường Long Bình, Tỉnh Đồng Nai, Việt Nam</t>
  </si>
  <si>
    <t>LOTTE-009</t>
  </si>
  <si>
    <t>CÔNG TY CỔ PHẦN TRUNG TÂM THƯƠNG MẠI LOTTE VIỆT NAM - CHI NHÁNH ĐÀ NẴNG</t>
  </si>
  <si>
    <t>0304741634-009</t>
  </si>
  <si>
    <t>số 06 đường Nại Nam, Phường Hòa Cường, Thành phố Đà Nẵng, Việt Nam</t>
  </si>
  <si>
    <t>LOTTE-010</t>
  </si>
  <si>
    <t>CÔNG TY CỔ PHẦN TRUNG TÂM THƯƠNG MẠI LOTTE VIỆT NAM - CHI NHÁNH GÒ VẤP</t>
  </si>
  <si>
    <t>0304741634-010</t>
  </si>
  <si>
    <t>Số 18, Đường Phan Văn Trị, Phường Gò Vấp, Thành phố Hồ Chí Minh, Việt Nam</t>
  </si>
  <si>
    <t>LOTTE-006</t>
  </si>
  <si>
    <t>CÔNG TY CỔ PHẦN TRUNG TÂM THƯƠNG MẠI LOTTE VIỆT NAM - CHI NHÁNH TÂN BÌNH</t>
  </si>
  <si>
    <t>0304741634-006</t>
  </si>
  <si>
    <t>Số 20, đường Cộng Hòa, Phường Bảy Hiền, Thành phố Hồ Chí Minh, Việt Nam</t>
  </si>
  <si>
    <t>LOTTE</t>
  </si>
  <si>
    <t>CÔNG TY CỔ PHẦN TRUNG TÂM THƯƠNG MẠI LOTTE VIỆT NAM</t>
  </si>
  <si>
    <t>0304741634</t>
  </si>
  <si>
    <t>Số 469, Đường Nguyễn Hữu Thọ, Phường Tân Hưng, Thành phố Hồ Chí Minh, Việt Nam</t>
  </si>
  <si>
    <t>LOTTE-011</t>
  </si>
  <si>
    <t>CÔNG TY CỔ PHẦN TRUNG TÂM THƯƠNG MẠI LOTTE VIỆT NAM - CHI NHÁNH NHA TRANG</t>
  </si>
  <si>
    <t>0304741634-011</t>
  </si>
  <si>
    <t>Số 58 đường 23/10, Phường Tây Nha Trang, Tỉnh Khánh Hòa, Việt Nam</t>
  </si>
  <si>
    <t>LOTTE-008</t>
  </si>
  <si>
    <t>CÔNG TY CỔ PHẦN TRUNG TÂM THƯƠNG MẠI LOTTE VIỆT NAM - CHI NHÁNH BA ĐÌNH</t>
  </si>
  <si>
    <t>0304741634-008</t>
  </si>
  <si>
    <t>Tầng hầm 1 (B1), Trung tâm Lotte Hà Nội, số 54, đường Liễu Giai, Phường Giảng Võ, Thành phố Hà Nội, Việt Nam</t>
  </si>
  <si>
    <t>LOTTE-015</t>
  </si>
  <si>
    <t>CÔNG TY CỔ PHẦN TRUNG TÂM THƯƠNG MẠI LOTTE VIỆT NAM - CHI NHÁNH TÂY HỒ</t>
  </si>
  <si>
    <t>0304741634-015</t>
  </si>
  <si>
    <t>Tầng hầm B1, Lotte Mall Hà Nội, Số 272 Võ Chí Công, Phường Tây Hồ, Thành phố Hà Nội, Việt Nam</t>
  </si>
  <si>
    <t>LOTTE-004</t>
  </si>
  <si>
    <t>CÔNG TY CỔ PHẦN TRUNG TÂM THƯƠNG MẠI LOTTE VIỆT NAM - CHI NHÁNH ĐỐNG ĐA</t>
  </si>
  <si>
    <t>0304741634-004</t>
  </si>
  <si>
    <t>Tòa nhà Mipec, 229 Tây Sơn, Phường Ngã Tư Sở, Quận Đống đa, Thành phố Hà Nội, Việt Nam</t>
  </si>
  <si>
    <t>Tổng chiết khấu (tỷ lệ 7%)</t>
  </si>
  <si>
    <t>12/14/18 Đường 49, Khu phố 69, Phường Hiệp Bình, TP. Hồ Chí Minh, Việt Nam</t>
  </si>
  <si>
    <t xml:space="preserve">                     Chức vụ: Phó Giám đốc</t>
  </si>
  <si>
    <t>1C26TTN</t>
  </si>
  <si>
    <t>1C26TNF</t>
  </si>
  <si>
    <t>BẢNG KÊ HÓA ĐƠN, CHỨNG TỪ HÀNG HÓA, DỊCH VỤ BÁN RA (MẪU QUẢN TRỊ)</t>
  </si>
  <si>
    <t>Tháng 4 năm 2026</t>
  </si>
  <si>
    <t>Ký hiệu HĐ</t>
  </si>
  <si>
    <t>Diễn giải</t>
  </si>
  <si>
    <t>Doanh số bán chưa có thuế GTGT</t>
  </si>
  <si>
    <t>Thuế GTGT</t>
  </si>
  <si>
    <t>Ngày chứng từ</t>
  </si>
  <si>
    <t>Số chứng từ</t>
  </si>
  <si>
    <t>Tên người mua</t>
  </si>
  <si>
    <t>Mã số thuế người mua</t>
  </si>
  <si>
    <t>00024187</t>
  </si>
  <si>
    <t>Bán hàng CÔNG TY CỔ PHẦN TRUNG TÂM THƯƠNG MẠI LOTTE VIỆT NAM - CHI NHÁNH TÂY HỒ theo hóa đơn 00024187</t>
  </si>
  <si>
    <t>BH24892</t>
  </si>
  <si>
    <t>00024261</t>
  </si>
  <si>
    <t>260331-01001-00048 - LOTTE NAM SÀI GÒN</t>
  </si>
  <si>
    <t>BH09715</t>
  </si>
  <si>
    <t>00024262</t>
  </si>
  <si>
    <t>260331-01001-00209 - LOTTE NAM SÀI GÒN</t>
  </si>
  <si>
    <t>BH09716</t>
  </si>
  <si>
    <t>00024263</t>
  </si>
  <si>
    <t>260328-01001-00122 - LOTTE NAM SÀI GÒN</t>
  </si>
  <si>
    <t>BH09717</t>
  </si>
  <si>
    <t>00024268</t>
  </si>
  <si>
    <t>260330-01005-00141</t>
  </si>
  <si>
    <t>BH09723</t>
  </si>
  <si>
    <t>00024270</t>
  </si>
  <si>
    <t>260328-01005-00038</t>
  </si>
  <si>
    <t>BH09724</t>
  </si>
  <si>
    <t>00024311</t>
  </si>
  <si>
    <t>TC260330-01004-00480</t>
  </si>
  <si>
    <t>BH09920</t>
  </si>
  <si>
    <t>00024312</t>
  </si>
  <si>
    <t>TC260331-01016-00024</t>
  </si>
  <si>
    <t>BH09921</t>
  </si>
  <si>
    <t>00024372</t>
  </si>
  <si>
    <t>Bán hàng CÔNG TY CỔ PHẦN TRUNG TÂM THƯƠNG MẠI LOTTE VIỆT NAM - CHI NHÁNH TÂY HỒ theo hóa đơn 00024372</t>
  </si>
  <si>
    <t>BH25145</t>
  </si>
  <si>
    <t>00024780</t>
  </si>
  <si>
    <t>260402-01012-00034</t>
  </si>
  <si>
    <t>BH09995</t>
  </si>
  <si>
    <t>00024781</t>
  </si>
  <si>
    <t>260330-01012-00090</t>
  </si>
  <si>
    <t>BH09996</t>
  </si>
  <si>
    <t>00024822</t>
  </si>
  <si>
    <t>TC260402-01013-00117</t>
  </si>
  <si>
    <t>BH10091</t>
  </si>
  <si>
    <t>00024823</t>
  </si>
  <si>
    <t>TC260402-01006-00013</t>
  </si>
  <si>
    <t>BH10092</t>
  </si>
  <si>
    <t>00024889</t>
  </si>
  <si>
    <t>260401-01001-00028 - LOTTE NAM SÀI GÒN</t>
  </si>
  <si>
    <t>BH10148</t>
  </si>
  <si>
    <t>00024939</t>
  </si>
  <si>
    <t>TC260403-01013-00034</t>
  </si>
  <si>
    <t>BH10167</t>
  </si>
  <si>
    <t>00024940</t>
  </si>
  <si>
    <t>TC260406-01013-00064</t>
  </si>
  <si>
    <t>BH10168</t>
  </si>
  <si>
    <t>00024941</t>
  </si>
  <si>
    <t>TC260406-01006-00030</t>
  </si>
  <si>
    <t>BH10169</t>
  </si>
  <si>
    <t>00024942</t>
  </si>
  <si>
    <t>TC260402-01006-00053</t>
  </si>
  <si>
    <t>BH10170</t>
  </si>
  <si>
    <t>00024943</t>
  </si>
  <si>
    <t>TC260401-01011-00005</t>
  </si>
  <si>
    <t>BH10171</t>
  </si>
  <si>
    <t>00024944</t>
  </si>
  <si>
    <t>TC260406-01015-00048</t>
  </si>
  <si>
    <t>BH10172</t>
  </si>
  <si>
    <t>00025026</t>
  </si>
  <si>
    <t>260406-01012-00034</t>
  </si>
  <si>
    <t>BH10249</t>
  </si>
  <si>
    <t>00026039</t>
  </si>
  <si>
    <t>TC260406-01004-00156</t>
  </si>
  <si>
    <t>BH10290</t>
  </si>
  <si>
    <t>00026040</t>
  </si>
  <si>
    <t>TC260408-01011-00035</t>
  </si>
  <si>
    <t>BH10291</t>
  </si>
  <si>
    <t>00026071</t>
  </si>
  <si>
    <t>260406-01002-00285 - LOTTEMART PHÚ THỌ</t>
  </si>
  <si>
    <t>BH10322</t>
  </si>
  <si>
    <t>00026082</t>
  </si>
  <si>
    <t>260406-01005-00116</t>
  </si>
  <si>
    <t>BH10333</t>
  </si>
  <si>
    <t>00026083</t>
  </si>
  <si>
    <t>260406-01005-00115</t>
  </si>
  <si>
    <t>BH10334</t>
  </si>
  <si>
    <t>00026346</t>
  </si>
  <si>
    <t>TC260409-01004-00051</t>
  </si>
  <si>
    <t>BH10672</t>
  </si>
  <si>
    <t>00026347</t>
  </si>
  <si>
    <t>TC260410-01013-00055</t>
  </si>
  <si>
    <t>BH10673</t>
  </si>
  <si>
    <t>00026411</t>
  </si>
  <si>
    <t>260405-01008-00121</t>
  </si>
  <si>
    <t>BH26390</t>
  </si>
  <si>
    <t>00026412</t>
  </si>
  <si>
    <t>260406-01017-00479</t>
  </si>
  <si>
    <t>BH26391</t>
  </si>
  <si>
    <t>00026413</t>
  </si>
  <si>
    <t>260408-01017-00300</t>
  </si>
  <si>
    <t>BH26392</t>
  </si>
  <si>
    <t>00026414</t>
  </si>
  <si>
    <t>260409-01017-00195</t>
  </si>
  <si>
    <t>BH26393</t>
  </si>
  <si>
    <t>00026415</t>
  </si>
  <si>
    <t>260411-01017-00124</t>
  </si>
  <si>
    <t>BH26394</t>
  </si>
  <si>
    <t>00026465</t>
  </si>
  <si>
    <t>TC260408-01009-00183</t>
  </si>
  <si>
    <t>BH10883</t>
  </si>
  <si>
    <t>00026466</t>
  </si>
  <si>
    <t>TC260412-01006-00009</t>
  </si>
  <si>
    <t>BH10884</t>
  </si>
  <si>
    <t>00026467</t>
  </si>
  <si>
    <t>TC260413-01004-00114</t>
  </si>
  <si>
    <t>BH10885</t>
  </si>
  <si>
    <t>00026468</t>
  </si>
  <si>
    <t>TC260413-01004-00456</t>
  </si>
  <si>
    <t>BH10886</t>
  </si>
  <si>
    <t>00026473</t>
  </si>
  <si>
    <t>260409-01002-00129 - LOTTEMART PHÚ THỌ</t>
  </si>
  <si>
    <t>BH10913</t>
  </si>
  <si>
    <t>00027846</t>
  </si>
  <si>
    <t>TC260415-01011-00022</t>
  </si>
  <si>
    <t>BH11178</t>
  </si>
  <si>
    <t>00027865</t>
  </si>
  <si>
    <t>260415-01001-00246 - LOTTE NAM SÀI GÒN</t>
  </si>
  <si>
    <t>BH11257</t>
  </si>
  <si>
    <t>00027866</t>
  </si>
  <si>
    <t>260413-01001-00128 - LOTTE NAM SÀI GÒN</t>
  </si>
  <si>
    <t>BH11263</t>
  </si>
  <si>
    <t>00027867</t>
  </si>
  <si>
    <t>260413-01001-00411 - LOTTE NAM SÀI GÒN</t>
  </si>
  <si>
    <t>BH11267</t>
  </si>
  <si>
    <t>00027885</t>
  </si>
  <si>
    <t>260413-01012-00398</t>
  </si>
  <si>
    <t>BH11309</t>
  </si>
  <si>
    <t>00028122</t>
  </si>
  <si>
    <t>TC260416-01009-00036</t>
  </si>
  <si>
    <t>BH11314</t>
  </si>
  <si>
    <t>00028165</t>
  </si>
  <si>
    <t>260415-01005-00104</t>
  </si>
  <si>
    <t>BH11379</t>
  </si>
  <si>
    <t>00028166</t>
  </si>
  <si>
    <t>260413-01005-00272</t>
  </si>
  <si>
    <t>BH11382</t>
  </si>
  <si>
    <t>00028183</t>
  </si>
  <si>
    <t>Bán hàng CÔNG TY CỔ PHẦN TRUNG TÂM THƯƠNG MẠI LOTTE VIỆT NAM - CHI NHÁNH TÂY HỒ theo hóa đơn 00028183 ( ĐƠN RA 16-4)</t>
  </si>
  <si>
    <t>BH27280</t>
  </si>
  <si>
    <t>00028228</t>
  </si>
  <si>
    <t>260416-01001-00270 - LOTTE NAM SÀI GÒN</t>
  </si>
  <si>
    <t>BH11700</t>
  </si>
  <si>
    <t>00028229</t>
  </si>
  <si>
    <t>260417-01001-00230 - LOTTE NAM SÀI GÒN</t>
  </si>
  <si>
    <t>BH11701</t>
  </si>
  <si>
    <t>00028231</t>
  </si>
  <si>
    <t>260416-01012-00264</t>
  </si>
  <si>
    <t>BH11705</t>
  </si>
  <si>
    <t>00028276</t>
  </si>
  <si>
    <t>Bán hàng CÔNG TY CỔ PHẦN TRUNG TÂM THƯƠNG MẠI LOTTE VIỆT NAM - CHI NHÁNH BA ĐÌNH theo hóa đơn 00028276</t>
  </si>
  <si>
    <t>BH27624</t>
  </si>
  <si>
    <t>00028322</t>
  </si>
  <si>
    <t>TC260418-01016-00045</t>
  </si>
  <si>
    <t>BH11818</t>
  </si>
  <si>
    <t>00028387</t>
  </si>
  <si>
    <t>260421-01002-00011</t>
  </si>
  <si>
    <t>BH11892</t>
  </si>
  <si>
    <t>00029583</t>
  </si>
  <si>
    <t>TC260420-01004-00147</t>
  </si>
  <si>
    <t>BH12112</t>
  </si>
  <si>
    <t>00029584</t>
  </si>
  <si>
    <t>TC260421-01004-00123</t>
  </si>
  <si>
    <t>BH12113</t>
  </si>
  <si>
    <t>00029585</t>
  </si>
  <si>
    <t>TC260420-01013-00067</t>
  </si>
  <si>
    <t>BH12114</t>
  </si>
  <si>
    <t>00029586</t>
  </si>
  <si>
    <t>TC260420-01011-00042</t>
  </si>
  <si>
    <t>BH12115</t>
  </si>
  <si>
    <t>00029622</t>
  </si>
  <si>
    <t>260420-01012-00139</t>
  </si>
  <si>
    <t>BH12167</t>
  </si>
  <si>
    <t>00029623</t>
  </si>
  <si>
    <t>260421-01012-00030</t>
  </si>
  <si>
    <t>BH12168</t>
  </si>
  <si>
    <t>00030004</t>
  </si>
  <si>
    <t>260423-01003-00057</t>
  </si>
  <si>
    <t>BH12336</t>
  </si>
  <si>
    <t>00030017</t>
  </si>
  <si>
    <t>260420-01010-00264</t>
  </si>
  <si>
    <t>BH12349</t>
  </si>
  <si>
    <t>00030047</t>
  </si>
  <si>
    <t>260423-01002-00121</t>
  </si>
  <si>
    <t>BH12354</t>
  </si>
  <si>
    <t>00030055</t>
  </si>
  <si>
    <t>260423-01005-00218</t>
  </si>
  <si>
    <t>BH12362</t>
  </si>
  <si>
    <t>00030060</t>
  </si>
  <si>
    <t>260423-01001-00260</t>
  </si>
  <si>
    <t>BH12367</t>
  </si>
  <si>
    <t>00030126</t>
  </si>
  <si>
    <t>260423-01012-00216</t>
  </si>
  <si>
    <t>BH12392</t>
  </si>
  <si>
    <t>00030172</t>
  </si>
  <si>
    <t>TC260423-01004-00226</t>
  </si>
  <si>
    <t>BH12418</t>
  </si>
  <si>
    <t>00030173</t>
  </si>
  <si>
    <t>TC260423-01006-00015</t>
  </si>
  <si>
    <t>BH12419</t>
  </si>
  <si>
    <t>00030179</t>
  </si>
  <si>
    <t>260425-01001-00229</t>
  </si>
  <si>
    <t>BH12425</t>
  </si>
  <si>
    <t>00030180</t>
  </si>
  <si>
    <t>260424-01001-00295</t>
  </si>
  <si>
    <t>BH12426</t>
  </si>
  <si>
    <t>00030224</t>
  </si>
  <si>
    <t>260427-01010-00246</t>
  </si>
  <si>
    <t>BH12442</t>
  </si>
  <si>
    <t>00030229</t>
  </si>
  <si>
    <t>260427-01005-00177</t>
  </si>
  <si>
    <t>BH12447</t>
  </si>
  <si>
    <t>00030264</t>
  </si>
  <si>
    <t>260427-01003-00061</t>
  </si>
  <si>
    <t>BH12483</t>
  </si>
  <si>
    <t>00030690</t>
  </si>
  <si>
    <t>260427-01012-00048</t>
  </si>
  <si>
    <t>BH12520</t>
  </si>
  <si>
    <t>00030691</t>
  </si>
  <si>
    <t>260427-01012-00375</t>
  </si>
  <si>
    <t>BH12521</t>
  </si>
  <si>
    <t>Grand Total</t>
  </si>
  <si>
    <t>Row Labels</t>
  </si>
  <si>
    <t>Sum of Doanh số bán chưa có thuế GTGT</t>
  </si>
  <si>
    <t>Sum of Thuế GTGT</t>
  </si>
  <si>
    <t xml:space="preserve">Tổng tiền </t>
  </si>
  <si>
    <t xml:space="preserve">Sum of Tổng tiền </t>
  </si>
  <si>
    <t>hàng trả</t>
  </si>
  <si>
    <t>ok</t>
  </si>
  <si>
    <t xml:space="preserve">nha trang </t>
  </si>
  <si>
    <t>Nha Trang Gold Coast</t>
  </si>
  <si>
    <t>Nha trang</t>
  </si>
  <si>
    <t>phan thiế</t>
  </si>
  <si>
    <t>Phu Tho</t>
  </si>
  <si>
    <t>Nam Sai Gon</t>
  </si>
  <si>
    <t>TP Hồ Chí Minh, ngày 18 tháng 06 năm 2026</t>
  </si>
  <si>
    <t>BẢNG KÊ HÓA ĐƠN THÁNG 04/2026</t>
  </si>
  <si>
    <t>Số: 01042026/BKHD/NT-LOTTE</t>
  </si>
  <si>
    <t>Số: 02042026/BKHD/NT-LOTTE</t>
  </si>
  <si>
    <t>Số: 03042026/BKHD/NT-LOTTE</t>
  </si>
  <si>
    <t>Số: 04042026/BKHD/NT-LOTTE</t>
  </si>
  <si>
    <t>Số: 05042026/BKHD/NT-LOTTE</t>
  </si>
  <si>
    <t>Số: 06042026/BKHD/NT-LOTTE</t>
  </si>
  <si>
    <t>Số: 07042026/BKHD/NT-LOTTE</t>
  </si>
  <si>
    <t>Số: 08042026/BKHD/NT-LOTTE</t>
  </si>
  <si>
    <t>Số: 09042026/BKHD/NT-LOTTE</t>
  </si>
  <si>
    <t>Số: 10042026/BKHD/NT-LOTTE</t>
  </si>
  <si>
    <t>Số: 11042026/BKHD/NT-LOTTE</t>
  </si>
  <si>
    <t>Số: 12042026/BKHD/NT-LOTTE</t>
  </si>
  <si>
    <t>Số: 13042026/BKHD/NT-LOTTE</t>
  </si>
  <si>
    <t>Số: 14042026/BKHD/NT-LOTTE</t>
  </si>
  <si>
    <t>LOTTE-HNI-THO-015</t>
  </si>
  <si>
    <t>LOTTE-HNI-BDH-008</t>
  </si>
  <si>
    <t>LOTTE-NAN-01-013</t>
  </si>
  <si>
    <t>LOTTE-KHA-00-011</t>
  </si>
  <si>
    <t>LOTTE-CTO-00-007</t>
  </si>
  <si>
    <t>LOTTE-HCM-TBH-006</t>
  </si>
  <si>
    <t>LOTTE-VTU-00-005</t>
  </si>
  <si>
    <t>LOTTE-BTN-00-002</t>
  </si>
  <si>
    <t>LOTTE-BDG-00-003</t>
  </si>
  <si>
    <t>LOTTE-DNI-00-001</t>
  </si>
  <si>
    <t>LOTTE-HCM-Q7-41634</t>
  </si>
  <si>
    <t>LOTTE-HCM-GVP-010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</si>
</sst>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\ _₫_-;\-* #,##0\ _₫_-;_-* &quot;-&quot;\ _₫_-;_-@_-"/>
  </numFmts>
  <fonts count="19" x14ac:knownFonts="1">
    <font>
      <sz val="11"/>
      <color theme="1"/>
      <name val="Calibri"/>
      <family val="2"/>
      <scheme val="minor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i/>
      <sz val="13"/>
      <color theme="1"/>
      <name val="Times New Roman"/>
      <family val="1"/>
    </font>
    <font>
      <b/>
      <i/>
      <sz val="13"/>
      <color theme="1"/>
      <name val="Times New Roman"/>
      <family val="1"/>
    </font>
    <font>
      <b/>
      <sz val="12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8"/>
      <color rgb="FF000000"/>
      <name val="Microsoft Sans Serif"/>
      <family val="2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sz val="8"/>
      <name val="Microsoft Sans Serif"/>
      <family val="2"/>
    </font>
    <font>
      <sz val="13"/>
      <color rgb="FF000000"/>
      <name val="Times New Roman"/>
      <family val="1"/>
    </font>
    <font>
      <i/>
      <sz val="13"/>
      <color rgb="FF000000"/>
      <name val="Times New Roman"/>
      <family val="1"/>
    </font>
    <font>
      <b/>
      <sz val="13"/>
      <color rgb="FF000000"/>
      <name val="Times New Roman"/>
      <family val="1"/>
    </font>
    <font>
      <b/>
      <i/>
      <sz val="13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C2CFF8"/>
        <bgColor indexed="64"/>
      </patternFill>
    </fill>
    <fill>
      <patternFill patternType="solid">
        <fgColor rgb="FFF0F0F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E3E3E3"/>
      </left>
      <right style="thin">
        <color rgb="FFE3E3E3"/>
      </right>
      <top style="thin">
        <color rgb="FFE3E3E3"/>
      </top>
      <bottom style="thin">
        <color rgb="FFE3E3E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/>
      <diagonal/>
    </border>
    <border>
      <left style="thin">
        <color rgb="FF8DA1DE"/>
      </left>
      <right style="thin">
        <color rgb="FF8DA1DE"/>
      </right>
      <top style="thin">
        <color rgb="FF8DA1DE"/>
      </top>
      <bottom style="thin">
        <color rgb="FF8DA1DE"/>
      </bottom>
      <diagonal/>
    </border>
    <border>
      <left style="thin">
        <color rgb="FFE3E3E3"/>
      </left>
      <right style="thin">
        <color rgb="FFE3E3E3"/>
      </right>
      <top/>
      <bottom/>
      <diagonal/>
    </border>
  </borders>
  <cellStyleXfs count="2">
    <xf numFmtId="0" fontId="0" fillId="0" borderId="0"/>
    <xf numFmtId="164" fontId="11" fillId="0" borderId="0" applyFont="0" applyFill="0" applyBorder="0" applyAlignment="0" applyProtection="0"/>
  </cellStyleXfs>
  <cellXfs count="68">
    <xf numFmtId="0" fontId="0" fillId="0" borderId="0" xfId="0"/>
    <xf numFmtId="0" fontId="1" fillId="0" borderId="0" xfId="0" applyFont="1"/>
    <xf numFmtId="14" fontId="1" fillId="0" borderId="0" xfId="0" applyNumberFormat="1" applyFont="1"/>
    <xf numFmtId="38" fontId="1" fillId="0" borderId="0" xfId="0" applyNumberFormat="1" applyFont="1"/>
    <xf numFmtId="0" fontId="2" fillId="0" borderId="0" xfId="0" applyFont="1"/>
    <xf numFmtId="0" fontId="2" fillId="0" borderId="0" xfId="0" applyFont="1" applyAlignment="1">
      <alignment vertical="top"/>
    </xf>
    <xf numFmtId="14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38" fontId="1" fillId="0" borderId="0" xfId="0" applyNumberFormat="1" applyFont="1" applyAlignment="1">
      <alignment vertical="top"/>
    </xf>
    <xf numFmtId="0" fontId="1" fillId="0" borderId="0" xfId="0" quotePrefix="1" applyFont="1" applyAlignment="1">
      <alignment vertical="top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38" fontId="5" fillId="0" borderId="1" xfId="0" applyNumberFormat="1" applyFont="1" applyBorder="1" applyAlignment="1">
      <alignment horizontal="center" vertical="center" wrapText="1"/>
    </xf>
    <xf numFmtId="0" fontId="6" fillId="0" borderId="0" xfId="0" applyFont="1"/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38" fontId="7" fillId="0" borderId="1" xfId="0" applyNumberFormat="1" applyFont="1" applyBorder="1" applyAlignment="1">
      <alignment horizontal="right" vertical="center" wrapText="1"/>
    </xf>
    <xf numFmtId="38" fontId="9" fillId="0" borderId="1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14" fontId="6" fillId="0" borderId="0" xfId="0" applyNumberFormat="1" applyFont="1"/>
    <xf numFmtId="38" fontId="6" fillId="0" borderId="0" xfId="0" applyNumberFormat="1" applyFont="1"/>
    <xf numFmtId="0" fontId="10" fillId="2" borderId="6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8" fillId="0" borderId="1" xfId="0" quotePrefix="1" applyFont="1" applyBorder="1" applyAlignment="1">
      <alignment horizontal="center" vertical="center"/>
    </xf>
    <xf numFmtId="14" fontId="10" fillId="2" borderId="7" xfId="0" applyNumberFormat="1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38" fontId="10" fillId="2" borderId="6" xfId="0" applyNumberFormat="1" applyFont="1" applyFill="1" applyBorder="1" applyAlignment="1">
      <alignment horizontal="center" vertical="center" wrapText="1"/>
    </xf>
    <xf numFmtId="14" fontId="0" fillId="0" borderId="0" xfId="0" applyNumberFormat="1"/>
    <xf numFmtId="38" fontId="14" fillId="3" borderId="2" xfId="0" applyNumberFormat="1" applyFont="1" applyFill="1" applyBorder="1" applyAlignment="1">
      <alignment horizontal="right" vertical="center"/>
    </xf>
    <xf numFmtId="14" fontId="14" fillId="0" borderId="2" xfId="0" applyNumberFormat="1" applyFont="1" applyBorder="1" applyAlignment="1">
      <alignment horizontal="center" vertical="center"/>
    </xf>
    <xf numFmtId="0" fontId="14" fillId="0" borderId="2" xfId="0" applyFont="1" applyBorder="1" applyAlignment="1">
      <alignment horizontal="left" vertical="center"/>
    </xf>
    <xf numFmtId="38" fontId="14" fillId="0" borderId="2" xfId="0" applyNumberFormat="1" applyFont="1" applyBorder="1" applyAlignment="1">
      <alignment horizontal="right" vertical="center"/>
    </xf>
    <xf numFmtId="14" fontId="14" fillId="3" borderId="2" xfId="0" applyNumberFormat="1" applyFont="1" applyFill="1" applyBorder="1" applyAlignment="1">
      <alignment horizontal="left" vertical="center"/>
    </xf>
    <xf numFmtId="38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164" fontId="0" fillId="0" borderId="0" xfId="1" applyFont="1"/>
    <xf numFmtId="0" fontId="14" fillId="0" borderId="8" xfId="0" applyFont="1" applyBorder="1" applyAlignment="1">
      <alignment horizontal="left" vertical="center"/>
    </xf>
    <xf numFmtId="0" fontId="15" fillId="0" borderId="0" xfId="0" applyFont="1"/>
    <xf numFmtId="14" fontId="15" fillId="0" borderId="0" xfId="0" applyNumberFormat="1" applyFont="1"/>
    <xf numFmtId="38" fontId="15" fillId="0" borderId="0" xfId="0" applyNumberFormat="1" applyFont="1"/>
    <xf numFmtId="0" fontId="17" fillId="0" borderId="0" xfId="0" applyFont="1"/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38" fontId="2" fillId="0" borderId="0" xfId="0" applyNumberFormat="1" applyFont="1" applyAlignment="1">
      <alignment horizontal="center"/>
    </xf>
    <xf numFmtId="0" fontId="16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38" fontId="2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38" fontId="1" fillId="0" borderId="0" xfId="0" applyNumberFormat="1" applyFont="1" applyAlignment="1">
      <alignment horizontal="left"/>
    </xf>
    <xf numFmtId="0" fontId="18" fillId="0" borderId="0" xfId="0" applyFont="1" applyAlignment="1">
      <alignment horizontal="center"/>
    </xf>
    <xf numFmtId="0" fontId="1" fillId="0" borderId="0" xfId="0" applyFont="1" applyAlignment="1">
      <alignment horizontal="left" vertical="top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38" fontId="9" fillId="0" borderId="3" xfId="0" applyNumberFormat="1" applyFont="1" applyBorder="1" applyAlignment="1">
      <alignment horizontal="right" vertical="center"/>
    </xf>
    <xf numFmtId="38" fontId="9" fillId="0" borderId="4" xfId="0" applyNumberFormat="1" applyFont="1" applyBorder="1" applyAlignment="1">
      <alignment horizontal="right" vertical="center"/>
    </xf>
    <xf numFmtId="38" fontId="9" fillId="0" borderId="5" xfId="0" applyNumberFormat="1" applyFont="1" applyBorder="1" applyAlignment="1">
      <alignment horizontal="right" vertic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right" vertical="center" wrapText="1"/>
    </xf>
    <xf numFmtId="38" fontId="9" fillId="0" borderId="1" xfId="0" applyNumberFormat="1" applyFont="1" applyBorder="1" applyAlignment="1">
      <alignment horizontal="right" vertical="center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min" refreshedDate="46190.706557175923" createdVersion="6" refreshedVersion="6" minRefreshableVersion="3" recordCount="75" xr:uid="{00000000-000A-0000-FFFF-FFFF24000000}">
  <cacheSource type="worksheet">
    <worksheetSource ref="B3:L78" sheet="Báo cáo"/>
  </cacheSource>
  <cacheFields count="11">
    <cacheField name="Ngày hóa đơn" numFmtId="14">
      <sharedItems containsSemiMixedTypes="0" containsNonDate="0" containsDate="1" containsString="0" minDate="2026-04-01T00:00:00" maxDate="2026-04-30T00:00:00"/>
    </cacheField>
    <cacheField name="Số hóa đơn" numFmtId="0">
      <sharedItems containsMixedTypes="1" containsNumber="1" containsInteger="1" minValue="772" maxValue="772"/>
    </cacheField>
    <cacheField name="Ký hiệu HĐ" numFmtId="0">
      <sharedItems/>
    </cacheField>
    <cacheField name="Diễn giải" numFmtId="0">
      <sharedItems/>
    </cacheField>
    <cacheField name="Doanh số bán chưa có thuế GTGT" numFmtId="38">
      <sharedItems containsSemiMixedTypes="0" containsString="0" containsNumber="1" containsInteger="1" minValue="-764968" maxValue="8260970"/>
    </cacheField>
    <cacheField name="Thuế GTGT" numFmtId="38">
      <sharedItems containsSemiMixedTypes="0" containsString="0" containsNumber="1" containsInteger="1" minValue="-61197" maxValue="660878"/>
    </cacheField>
    <cacheField name="Tổng tiền " numFmtId="38">
      <sharedItems containsSemiMixedTypes="0" containsString="0" containsNumber="1" containsInteger="1" minValue="-826165" maxValue="8921848"/>
    </cacheField>
    <cacheField name="Ngày chứng từ" numFmtId="14">
      <sharedItems containsNonDate="0" containsDate="1" containsString="0" containsBlank="1" minDate="2026-04-01T00:00:00" maxDate="2026-04-30T00:00:00"/>
    </cacheField>
    <cacheField name="Số chứng từ" numFmtId="0">
      <sharedItems containsBlank="1"/>
    </cacheField>
    <cacheField name="Tên người mua" numFmtId="0">
      <sharedItems count="13">
        <s v="CÔNG TY CỔ PHẦN TRUNG TÂM THƯƠNG MẠI LOTTE VIỆT NAM - CHI NHÁNH TÂY HỒ"/>
        <s v="CÔNG TY CỔ PHẦN TRUNG TÂM THƯƠNG MẠI LOTTE VIỆT NAM"/>
        <s v="CÔNG TY CỔ PHẦN TRUNG TÂM THƯƠNG MẠI LOTTE VIỆT NAM - CHI NHÁNH BÌNH DƯƠNG"/>
        <s v="CÔNG TY CỔ PHẦN TRUNG TÂM THƯƠNG MẠI LOTTE VIỆT NAM - CHI NHÁNH ĐÀ NẴNG"/>
        <s v="CÔNG TY CỔ PHẦN TRUNG TÂM THƯƠNG MẠI LOTTE VIỆT NAM - CHI NHÁNH VINH"/>
        <s v="CÔNG TY CỔ PHẦN TRUNG TÂM THƯƠNG MẠI LOTTE VIỆT NAM - CHI NHÁNH GÒ VẤP"/>
        <s v="CÔNG TY CỔ PHẦN TRUNG TÂM THƯƠNG MẠI LOTTE VIỆT NAM - CHI NHÁNH NHA TRANG"/>
        <s v="CÔNG TY CỔ PHẦN TRUNG TÂM THƯƠNG MẠI LOTTE VIỆT NAM - CHI NHÁNH BÌNH THUẬN"/>
        <s v="CÔNG TY CỔ PHẦN TRUNG TÂM THƯƠNG MẠI LOTTE VIỆT NAM - CHI NHÁNH CẦN THƠ"/>
        <s v="CÔNG TY CỔ PHẦN TRUNG TÂM THƯƠNG MẠI LOTTE VIỆT NAM - CHI NHÁNH BA ĐÌNH"/>
        <s v="CÔNG TY CỔ PHẦN TRUNG TÂM THƯƠNG MẠI LOTTE VIỆT NAM - CHI NHÁNH BÀ RỊA VŨNG TÀU"/>
        <s v="CÔNG TY CỔ PHẦN TRUNG TÂM THƯƠNG MẠI LOTTE VIỆT NAM - CHI NHÁNH ĐỒNG NAI"/>
        <s v="CÔNG TY CỔ PHẦN TRUNG TÂM THƯƠNG MẠI LOTTE VIỆT NAM - CHI NHÁNH TÂN BÌNH"/>
      </sharedItems>
    </cacheField>
    <cacheField name="Mã số thuế người mua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5">
  <r>
    <d v="2026-04-01T00:00:00"/>
    <s v="00024187"/>
    <s v="1C26TTN"/>
    <s v="Bán hàng CÔNG TY CỔ PHẦN TRUNG TÂM THƯƠNG MẠI LOTTE VIỆT NAM - CHI NHÁNH TÂY HỒ theo hóa đơn 00024187"/>
    <n v="1434315"/>
    <n v="114745"/>
    <n v="1549060"/>
    <d v="2026-04-01T00:00:00"/>
    <s v="BH24892"/>
    <x v="0"/>
    <s v="0304741634-015"/>
  </r>
  <r>
    <d v="2026-04-01T00:00:00"/>
    <s v="00024261"/>
    <s v="1C26TTN"/>
    <s v="260331-01001-00048 - LOTTE NAM SÀI GÒN"/>
    <n v="956210"/>
    <n v="76497"/>
    <n v="1032707"/>
    <d v="2026-04-01T00:00:00"/>
    <s v="BH09715"/>
    <x v="1"/>
    <s v="0304741634"/>
  </r>
  <r>
    <d v="2026-04-01T00:00:00"/>
    <s v="00024262"/>
    <s v="1C26TTN"/>
    <s v="260331-01001-00209 - LOTTE NAM SÀI GÒN"/>
    <n v="1190660"/>
    <n v="95253"/>
    <n v="1285913"/>
    <d v="2026-04-01T00:00:00"/>
    <s v="BH09716"/>
    <x v="1"/>
    <s v="0304741634"/>
  </r>
  <r>
    <d v="2026-04-01T00:00:00"/>
    <s v="00024263"/>
    <s v="1C26TTN"/>
    <s v="260328-01001-00122 - LOTTE NAM SÀI GÒN"/>
    <n v="2144100"/>
    <n v="171528"/>
    <n v="2315628"/>
    <d v="2026-04-01T00:00:00"/>
    <s v="BH09717"/>
    <x v="1"/>
    <s v="0304741634"/>
  </r>
  <r>
    <d v="2026-04-01T00:00:00"/>
    <s v="00024268"/>
    <s v="1C26TTN"/>
    <s v="260330-01005-00141"/>
    <n v="536025"/>
    <n v="42882"/>
    <n v="578907"/>
    <d v="2026-04-01T00:00:00"/>
    <s v="BH09723"/>
    <x v="2"/>
    <s v="0304741634-003"/>
  </r>
  <r>
    <d v="2026-04-01T00:00:00"/>
    <s v="00024270"/>
    <s v="1C26TTN"/>
    <s v="260328-01005-00038"/>
    <n v="1190660"/>
    <n v="95253"/>
    <n v="1285913"/>
    <d v="2026-04-01T00:00:00"/>
    <s v="BH09724"/>
    <x v="2"/>
    <s v="0304741634-003"/>
  </r>
  <r>
    <d v="2026-04-01T00:00:00"/>
    <s v="00024311"/>
    <s v="1C26TTN"/>
    <s v="TC260330-01004-00480"/>
    <n v="1190660"/>
    <n v="95253"/>
    <n v="1285913"/>
    <d v="2026-04-02T00:00:00"/>
    <s v="BH09920"/>
    <x v="3"/>
    <s v="0304741634-009"/>
  </r>
  <r>
    <d v="2026-04-01T00:00:00"/>
    <s v="00024312"/>
    <s v="1C26TTN"/>
    <s v="TC260331-01016-00024"/>
    <n v="2868630"/>
    <n v="229490"/>
    <n v="3098120"/>
    <d v="2026-04-02T00:00:00"/>
    <s v="BH09921"/>
    <x v="4"/>
    <s v="0304741634-013"/>
  </r>
  <r>
    <d v="2026-04-02T00:00:00"/>
    <s v="00024372"/>
    <s v="1C26TTN"/>
    <s v="Bán hàng CÔNG TY CỔ PHẦN TRUNG TÂM THƯƠNG MẠI LOTTE VIỆT NAM - CHI NHÁNH TÂY HỒ theo hóa đơn 00024372"/>
    <n v="956210"/>
    <n v="76497"/>
    <n v="1032707"/>
    <d v="2026-04-02T00:00:00"/>
    <s v="BH25145"/>
    <x v="0"/>
    <s v="0304741634-015"/>
  </r>
  <r>
    <d v="2026-04-03T00:00:00"/>
    <s v="00024780"/>
    <s v="1C26TTN"/>
    <s v="260402-01012-00034"/>
    <n v="4858585"/>
    <n v="388687"/>
    <n v="5247272"/>
    <d v="2026-04-03T00:00:00"/>
    <s v="BH09995"/>
    <x v="5"/>
    <s v="0304741634-010"/>
  </r>
  <r>
    <d v="2026-04-03T00:00:00"/>
    <s v="00024781"/>
    <s v="1C26TTN"/>
    <s v="260330-01012-00090"/>
    <n v="956210"/>
    <n v="76497"/>
    <n v="1032707"/>
    <d v="2026-04-03T00:00:00"/>
    <s v="BH09996"/>
    <x v="5"/>
    <s v="0304741634-010"/>
  </r>
  <r>
    <d v="2026-04-03T00:00:00"/>
    <s v="00024822"/>
    <s v="1C26TTN"/>
    <s v="TC260402-01013-00117"/>
    <n v="2381320"/>
    <n v="190506"/>
    <n v="2571826"/>
    <d v="2026-04-04T00:00:00"/>
    <s v="BH10091"/>
    <x v="6"/>
    <s v="0304741634-011"/>
  </r>
  <r>
    <d v="2026-04-03T00:00:00"/>
    <s v="00024823"/>
    <s v="1C26TTN"/>
    <s v="TC260402-01006-00013"/>
    <n v="2307465"/>
    <n v="184597"/>
    <n v="2492062"/>
    <d v="2026-04-04T00:00:00"/>
    <s v="BH10092"/>
    <x v="7"/>
    <s v="0304741634-002"/>
  </r>
  <r>
    <d v="2026-04-06T00:00:00"/>
    <s v="00024889"/>
    <s v="1C26TTN"/>
    <s v="260401-01001-00028 - LOTTE NAM SÀI GÒN"/>
    <n v="3424270"/>
    <n v="273942"/>
    <n v="3698212"/>
    <d v="2026-04-06T00:00:00"/>
    <s v="BH10148"/>
    <x v="1"/>
    <s v="0304741634"/>
  </r>
  <r>
    <d v="2026-04-06T00:00:00"/>
    <s v="00024939"/>
    <s v="1C26TTN"/>
    <s v="TC260403-01013-00034"/>
    <n v="1166110"/>
    <n v="93289"/>
    <n v="1259399"/>
    <d v="2026-04-07T00:00:00"/>
    <s v="BH10167"/>
    <x v="6"/>
    <s v="0304741634-011"/>
  </r>
  <r>
    <d v="2026-04-06T00:00:00"/>
    <s v="00024940"/>
    <s v="1C26TTN"/>
    <s v="TC260406-01013-00064"/>
    <n v="2122320"/>
    <n v="169786"/>
    <n v="2292106"/>
    <d v="2026-04-07T00:00:00"/>
    <s v="BH10168"/>
    <x v="6"/>
    <s v="0304741634-011"/>
  </r>
  <r>
    <d v="2026-04-06T00:00:00"/>
    <s v="00024941"/>
    <s v="1C26TTN"/>
    <s v="TC260406-01006-00030"/>
    <n v="1489960"/>
    <n v="119197"/>
    <n v="1609157"/>
    <d v="2026-04-07T00:00:00"/>
    <s v="BH10169"/>
    <x v="7"/>
    <s v="0304741634-002"/>
  </r>
  <r>
    <d v="2026-04-06T00:00:00"/>
    <s v="00024942"/>
    <s v="1C26TTN"/>
    <s v="TC260402-01006-00053"/>
    <n v="1116805"/>
    <n v="89344"/>
    <n v="1206149"/>
    <d v="2026-04-07T00:00:00"/>
    <s v="BH10170"/>
    <x v="7"/>
    <s v="0304741634-002"/>
  </r>
  <r>
    <d v="2026-04-06T00:00:00"/>
    <s v="00024943"/>
    <s v="1C26TTN"/>
    <s v="TC260401-01011-00005"/>
    <n v="1650555"/>
    <n v="132044"/>
    <n v="1782599"/>
    <d v="2026-04-07T00:00:00"/>
    <s v="BH10171"/>
    <x v="8"/>
    <s v="0304741634-007"/>
  </r>
  <r>
    <d v="2026-04-06T00:00:00"/>
    <s v="00024944"/>
    <s v="1C26TTN"/>
    <s v="TC260406-01015-00048"/>
    <n v="1166110"/>
    <n v="93289"/>
    <n v="1259399"/>
    <d v="2026-04-07T00:00:00"/>
    <s v="BH10172"/>
    <x v="6"/>
    <s v="0304741634-011"/>
  </r>
  <r>
    <d v="2026-04-08T00:00:00"/>
    <s v="00025026"/>
    <s v="1C26TTN"/>
    <s v="260406-01012-00034"/>
    <n v="2190240"/>
    <n v="175219"/>
    <n v="2365459"/>
    <d v="2026-04-08T00:00:00"/>
    <s v="BH10249"/>
    <x v="5"/>
    <s v="0304741634-010"/>
  </r>
  <r>
    <d v="2026-04-08T00:00:00"/>
    <s v="00026039"/>
    <s v="1C26TTN"/>
    <s v="TC260406-01004-00156"/>
    <n v="1116805"/>
    <n v="89344"/>
    <n v="1206149"/>
    <d v="2026-04-09T00:00:00"/>
    <s v="BH10290"/>
    <x v="3"/>
    <s v="0304741634-009"/>
  </r>
  <r>
    <d v="2026-04-08T00:00:00"/>
    <s v="00026040"/>
    <s v="1C26TTN"/>
    <s v="TC260408-01011-00035"/>
    <n v="1749165"/>
    <n v="139933"/>
    <n v="1889098"/>
    <d v="2026-04-09T00:00:00"/>
    <s v="BH10291"/>
    <x v="8"/>
    <s v="0304741634-007"/>
  </r>
  <r>
    <d v="2026-04-09T00:00:00"/>
    <s v="00026071"/>
    <s v="1C26TTN"/>
    <s v="260406-01002-00285 - LOTTEMART PHÚ THỌ"/>
    <n v="536025"/>
    <n v="42882"/>
    <n v="578907"/>
    <d v="2026-04-09T00:00:00"/>
    <s v="BH10322"/>
    <x v="1"/>
    <s v="0304741634"/>
  </r>
  <r>
    <d v="2026-04-09T00:00:00"/>
    <s v="00026082"/>
    <s v="1C26TTN"/>
    <s v="260406-01005-00116"/>
    <n v="1116805"/>
    <n v="89344"/>
    <n v="1206149"/>
    <d v="2026-04-09T00:00:00"/>
    <s v="BH10333"/>
    <x v="2"/>
    <s v="0304741634-003"/>
  </r>
  <r>
    <d v="2026-04-09T00:00:00"/>
    <s v="00026083"/>
    <s v="1C26TTN"/>
    <s v="260406-01005-00115"/>
    <n v="478105"/>
    <n v="38248"/>
    <n v="516353"/>
    <d v="2026-04-09T00:00:00"/>
    <s v="BH10334"/>
    <x v="2"/>
    <s v="0304741634-003"/>
  </r>
  <r>
    <d v="2026-04-10T00:00:00"/>
    <s v="00026346"/>
    <s v="1C26TTN"/>
    <s v="TC260409-01004-00051"/>
    <n v="533750"/>
    <n v="42700"/>
    <n v="576450"/>
    <d v="2026-04-11T00:00:00"/>
    <s v="BH10672"/>
    <x v="3"/>
    <s v="0304741634-009"/>
  </r>
  <r>
    <d v="2026-04-10T00:00:00"/>
    <s v="00026347"/>
    <s v="1C26TTN"/>
    <s v="TC260410-01013-00055"/>
    <n v="2381320"/>
    <n v="190506"/>
    <n v="2571826"/>
    <d v="2026-04-11T00:00:00"/>
    <s v="BH10673"/>
    <x v="6"/>
    <s v="0304741634-011"/>
  </r>
  <r>
    <d v="2026-04-13T00:00:00"/>
    <s v="00026411"/>
    <s v="1C26TTN"/>
    <s v="260405-01008-00121"/>
    <n v="2122320"/>
    <n v="169786"/>
    <n v="2292106"/>
    <d v="2026-04-13T00:00:00"/>
    <s v="BH26390"/>
    <x v="9"/>
    <s v="0304741634-008"/>
  </r>
  <r>
    <d v="2026-04-13T00:00:00"/>
    <s v="00026412"/>
    <s v="1C26TTN"/>
    <s v="260406-01017-00479"/>
    <n v="2144100"/>
    <n v="171528"/>
    <n v="2315628"/>
    <d v="2026-04-13T00:00:00"/>
    <s v="BH26391"/>
    <x v="0"/>
    <s v="0304741634-015"/>
  </r>
  <r>
    <d v="2026-04-13T00:00:00"/>
    <s v="00026413"/>
    <s v="1C26TTN"/>
    <s v="260408-01017-00300"/>
    <n v="1166110"/>
    <n v="93289"/>
    <n v="1259399"/>
    <d v="2026-04-13T00:00:00"/>
    <s v="BH26392"/>
    <x v="0"/>
    <s v="0304741634-015"/>
  </r>
  <r>
    <d v="2026-04-13T00:00:00"/>
    <s v="00026414"/>
    <s v="1C26TTN"/>
    <s v="260409-01017-00195"/>
    <n v="583055"/>
    <n v="46644"/>
    <n v="629699"/>
    <d v="2026-04-13T00:00:00"/>
    <s v="BH26393"/>
    <x v="0"/>
    <s v="0304741634-015"/>
  </r>
  <r>
    <d v="2026-04-13T00:00:00"/>
    <s v="00026415"/>
    <s v="1C26TTN"/>
    <s v="260411-01017-00124"/>
    <n v="1785990"/>
    <n v="142879"/>
    <n v="1928869"/>
    <d v="2026-04-13T00:00:00"/>
    <s v="BH26394"/>
    <x v="0"/>
    <s v="0304741634-015"/>
  </r>
  <r>
    <d v="2026-04-14T00:00:00"/>
    <s v="00026465"/>
    <s v="1C26TTN"/>
    <s v="TC260408-01009-00183"/>
    <n v="1116805"/>
    <n v="89344"/>
    <n v="1206149"/>
    <d v="2026-04-14T00:00:00"/>
    <s v="BH10883"/>
    <x v="10"/>
    <s v="0304741634-005"/>
  </r>
  <r>
    <d v="2026-04-14T00:00:00"/>
    <s v="00026466"/>
    <s v="1C26TTN"/>
    <s v="TC260412-01006-00009"/>
    <n v="595330"/>
    <n v="47626"/>
    <n v="642956"/>
    <d v="2026-04-14T00:00:00"/>
    <s v="BH10884"/>
    <x v="7"/>
    <s v="0304741634-002"/>
  </r>
  <r>
    <d v="2026-04-14T00:00:00"/>
    <s v="00026467"/>
    <s v="1C26TTN"/>
    <s v="TC260413-01004-00114"/>
    <n v="583055"/>
    <n v="46644"/>
    <n v="629699"/>
    <d v="2026-04-14T00:00:00"/>
    <s v="BH10885"/>
    <x v="3"/>
    <s v="0304741634-009"/>
  </r>
  <r>
    <d v="2026-04-14T00:00:00"/>
    <s v="00026468"/>
    <s v="1C26TTN"/>
    <s v="TC260413-01004-00456"/>
    <n v="1190660"/>
    <n v="95253"/>
    <n v="1285913"/>
    <d v="2026-04-14T00:00:00"/>
    <s v="BH10886"/>
    <x v="3"/>
    <s v="0304741634-009"/>
  </r>
  <r>
    <d v="2026-04-14T00:00:00"/>
    <s v="00026473"/>
    <s v="1C26TTN"/>
    <s v="260409-01002-00129 - LOTTEMART PHÚ THỌ"/>
    <n v="583055"/>
    <n v="46644"/>
    <n v="629699"/>
    <d v="2026-04-14T00:00:00"/>
    <s v="BH10913"/>
    <x v="1"/>
    <s v="0304741634"/>
  </r>
  <r>
    <d v="2026-04-15T00:00:00"/>
    <s v="00027846"/>
    <s v="1C26TTN"/>
    <s v="TC260415-01011-00022"/>
    <n v="1190660"/>
    <n v="95253"/>
    <n v="1285913"/>
    <d v="2026-04-16T00:00:00"/>
    <s v="BH11178"/>
    <x v="8"/>
    <s v="0304741634-007"/>
  </r>
  <r>
    <d v="2026-04-16T00:00:00"/>
    <s v="00027865"/>
    <s v="1C26TTN"/>
    <s v="260415-01001-00246 - LOTTE NAM SÀI GÒN"/>
    <n v="1072050"/>
    <n v="85764"/>
    <n v="1157814"/>
    <d v="2026-04-16T00:00:00"/>
    <s v="BH11257"/>
    <x v="1"/>
    <s v="0304741634"/>
  </r>
  <r>
    <d v="2026-04-16T00:00:00"/>
    <s v="00027866"/>
    <s v="1C26TTN"/>
    <s v="260413-01001-00128 - LOTTE NAM SÀI GÒN"/>
    <n v="2233610"/>
    <n v="178689"/>
    <n v="2412299"/>
    <d v="2026-04-16T00:00:00"/>
    <s v="BH11263"/>
    <x v="1"/>
    <s v="0304741634"/>
  </r>
  <r>
    <d v="2026-04-16T00:00:00"/>
    <s v="00027867"/>
    <s v="1C26TTN"/>
    <s v="260413-01001-00411 - LOTTE NAM SÀI GÒN"/>
    <n v="5597470"/>
    <n v="447798"/>
    <n v="6045268"/>
    <d v="2026-04-16T00:00:00"/>
    <s v="BH11267"/>
    <x v="1"/>
    <s v="0304741634"/>
  </r>
  <r>
    <d v="2026-04-16T00:00:00"/>
    <s v="00027885"/>
    <s v="1C26TTN"/>
    <s v="260413-01012-00398"/>
    <n v="1190660"/>
    <n v="95253"/>
    <n v="1285913"/>
    <d v="2026-04-16T00:00:00"/>
    <s v="BH11309"/>
    <x v="5"/>
    <s v="0304741634-010"/>
  </r>
  <r>
    <d v="2026-04-16T00:00:00"/>
    <s v="00028122"/>
    <s v="1C26TTN"/>
    <s v="TC260416-01009-00036"/>
    <n v="1131355"/>
    <n v="90508"/>
    <n v="1221863"/>
    <d v="2026-04-17T00:00:00"/>
    <s v="BH11314"/>
    <x v="10"/>
    <s v="0304741634-005"/>
  </r>
  <r>
    <d v="2026-04-17T00:00:00"/>
    <s v="00028165"/>
    <s v="1C26TTN"/>
    <s v="260415-01005-00104"/>
    <n v="1190660"/>
    <n v="95253"/>
    <n v="1285913"/>
    <d v="2026-04-17T00:00:00"/>
    <s v="BH11379"/>
    <x v="2"/>
    <s v="0304741634-003"/>
  </r>
  <r>
    <d v="2026-04-17T00:00:00"/>
    <s v="00028166"/>
    <s v="1C26TTN"/>
    <s v="260413-01005-00272"/>
    <n v="1178385"/>
    <n v="94271"/>
    <n v="1272656"/>
    <d v="2026-04-17T00:00:00"/>
    <s v="BH11382"/>
    <x v="2"/>
    <s v="0304741634-003"/>
  </r>
  <r>
    <d v="2026-04-17T00:00:00"/>
    <s v="00028183"/>
    <s v="1C26TTN"/>
    <s v="Bán hàng CÔNG TY CỔ PHẦN TRUNG TÂM THƯƠNG MẠI LOTTE VIỆT NAM - CHI NHÁNH TÂY HỒ theo hóa đơn 00028183 ( ĐƠN RA 16-4)"/>
    <n v="2332220"/>
    <n v="186578"/>
    <n v="2518798"/>
    <d v="2026-04-17T00:00:00"/>
    <s v="BH27280"/>
    <x v="0"/>
    <s v="0304741634-015"/>
  </r>
  <r>
    <d v="2026-04-18T00:00:00"/>
    <s v="00028228"/>
    <s v="1C26TTN"/>
    <s v="260416-01001-00270 - LOTTE NAM SÀI GÒN"/>
    <n v="1667380"/>
    <n v="133390"/>
    <n v="1800770"/>
    <d v="2026-04-18T00:00:00"/>
    <s v="BH11700"/>
    <x v="1"/>
    <s v="0304741634"/>
  </r>
  <r>
    <d v="2026-04-18T00:00:00"/>
    <s v="00028229"/>
    <s v="1C26TTN"/>
    <s v="260417-01001-00230 - LOTTE NAM SÀI GÒN"/>
    <n v="1131355"/>
    <n v="90508"/>
    <n v="1221863"/>
    <d v="2026-04-18T00:00:00"/>
    <s v="BH11701"/>
    <x v="1"/>
    <s v="0304741634"/>
  </r>
  <r>
    <d v="2026-04-18T00:00:00"/>
    <s v="00028231"/>
    <s v="1C26TTN"/>
    <s v="260416-01012-00264"/>
    <n v="1131355"/>
    <n v="90508"/>
    <n v="1221863"/>
    <d v="2026-04-18T00:00:00"/>
    <s v="BH11705"/>
    <x v="5"/>
    <s v="0304741634-010"/>
  </r>
  <r>
    <d v="2026-04-20T00:00:00"/>
    <s v="00028276"/>
    <s v="1C26TTN"/>
    <s v="Bán hàng CÔNG TY CỔ PHẦN TRUNG TÂM THƯƠNG MẠI LOTTE VIỆT NAM - CHI NHÁNH BA ĐÌNH theo hóa đơn 00028276"/>
    <n v="1667380"/>
    <n v="133390"/>
    <n v="1800770"/>
    <d v="2026-04-20T00:00:00"/>
    <s v="BH27624"/>
    <x v="9"/>
    <s v="0304741634-008"/>
  </r>
  <r>
    <d v="2026-04-21T00:00:00"/>
    <s v="00028322"/>
    <s v="1C26TTN"/>
    <s v="TC260418-01016-00045"/>
    <n v="8260970"/>
    <n v="660878"/>
    <n v="8921848"/>
    <d v="2026-04-21T00:00:00"/>
    <s v="BH11818"/>
    <x v="4"/>
    <s v="0304741634-013"/>
  </r>
  <r>
    <d v="2026-04-22T00:00:00"/>
    <s v="00028387"/>
    <s v="1C26TTN"/>
    <s v="260421-01002-00011"/>
    <n v="583055"/>
    <n v="46644"/>
    <n v="629699"/>
    <d v="2026-04-22T00:00:00"/>
    <s v="BH11892"/>
    <x v="1"/>
    <s v="0304741634"/>
  </r>
  <r>
    <d v="2026-04-22T00:00:00"/>
    <s v="00029583"/>
    <s v="1C26TTN"/>
    <s v="TC260420-01004-00147"/>
    <n v="1116805"/>
    <n v="89344"/>
    <n v="1206149"/>
    <d v="2026-04-23T00:00:00"/>
    <s v="BH12112"/>
    <x v="3"/>
    <s v="0304741634-009"/>
  </r>
  <r>
    <d v="2026-04-22T00:00:00"/>
    <s v="00029584"/>
    <s v="1C26TTN"/>
    <s v="TC260421-01004-00123"/>
    <n v="533750"/>
    <n v="42700"/>
    <n v="576450"/>
    <d v="2026-04-23T00:00:00"/>
    <s v="BH12113"/>
    <x v="3"/>
    <s v="0304741634-009"/>
  </r>
  <r>
    <d v="2026-04-22T00:00:00"/>
    <s v="00029585"/>
    <s v="1C26TTN"/>
    <s v="TC260420-01013-00067"/>
    <n v="2319740"/>
    <n v="185579"/>
    <n v="2505319"/>
    <d v="2026-04-23T00:00:00"/>
    <s v="BH12114"/>
    <x v="6"/>
    <s v="0304741634-011"/>
  </r>
  <r>
    <d v="2026-04-22T00:00:00"/>
    <s v="00029586"/>
    <s v="1C26TTN"/>
    <s v="TC260420-01011-00042"/>
    <n v="2952100"/>
    <n v="236168"/>
    <n v="3188268"/>
    <d v="2026-04-23T00:00:00"/>
    <s v="BH12115"/>
    <x v="8"/>
    <s v="0304741634-007"/>
  </r>
  <r>
    <d v="2026-04-23T00:00:00"/>
    <s v="00029622"/>
    <s v="1C26TTN"/>
    <s v="260420-01012-00139"/>
    <n v="1650555"/>
    <n v="132044"/>
    <n v="1782599"/>
    <d v="2026-04-23T00:00:00"/>
    <s v="BH12167"/>
    <x v="5"/>
    <s v="0304741634-010"/>
  </r>
  <r>
    <d v="2026-04-23T00:00:00"/>
    <s v="00029623"/>
    <s v="1C26TTN"/>
    <s v="260421-01012-00030"/>
    <n v="2233610"/>
    <n v="178689"/>
    <n v="2412299"/>
    <d v="2026-04-23T00:00:00"/>
    <s v="BH12168"/>
    <x v="5"/>
    <s v="0304741634-010"/>
  </r>
  <r>
    <d v="2026-04-24T00:00:00"/>
    <s v="00030004"/>
    <s v="1C26TTN"/>
    <s v="260423-01003-00057"/>
    <n v="1178385"/>
    <n v="94271"/>
    <n v="1272656"/>
    <d v="2026-04-24T00:00:00"/>
    <s v="BH12336"/>
    <x v="11"/>
    <s v="0304741634-001"/>
  </r>
  <r>
    <d v="2026-04-24T00:00:00"/>
    <s v="00030017"/>
    <s v="1C26TTN"/>
    <s v="260420-01010-00264"/>
    <n v="583055"/>
    <n v="46644"/>
    <n v="629699"/>
    <d v="2026-04-24T00:00:00"/>
    <s v="BH12349"/>
    <x v="12"/>
    <s v="0304741634-006"/>
  </r>
  <r>
    <d v="2026-04-24T00:00:00"/>
    <s v="00030047"/>
    <s v="1C26TTN"/>
    <s v="260423-01002-00121"/>
    <n v="1166110"/>
    <n v="93289"/>
    <n v="1259399"/>
    <d v="2026-04-24T00:00:00"/>
    <s v="BH12354"/>
    <x v="1"/>
    <s v="0304741634"/>
  </r>
  <r>
    <d v="2026-04-24T00:00:00"/>
    <s v="00030055"/>
    <s v="1C26TTN"/>
    <s v="260423-01005-00218"/>
    <n v="1072050"/>
    <n v="85764"/>
    <n v="1157814"/>
    <d v="2026-04-24T00:00:00"/>
    <s v="BH12362"/>
    <x v="2"/>
    <s v="0304741634-003"/>
  </r>
  <r>
    <d v="2026-04-24T00:00:00"/>
    <s v="00030060"/>
    <s v="1C26TTN"/>
    <s v="260423-01001-00260"/>
    <n v="2262710"/>
    <n v="181017"/>
    <n v="2443727"/>
    <d v="2026-04-24T00:00:00"/>
    <s v="BH12367"/>
    <x v="1"/>
    <s v="0304741634"/>
  </r>
  <r>
    <d v="2026-04-27T00:00:00"/>
    <s v="00030126"/>
    <s v="1C26TTN"/>
    <s v="260423-01012-00216"/>
    <n v="1190660"/>
    <n v="95253"/>
    <n v="1285913"/>
    <d v="2026-04-27T00:00:00"/>
    <s v="BH12392"/>
    <x v="5"/>
    <s v="0304741634-010"/>
  </r>
  <r>
    <d v="2026-04-27T00:00:00"/>
    <s v="00030172"/>
    <s v="1C26TTN"/>
    <s v="TC260423-01004-00226"/>
    <n v="1667380"/>
    <n v="133390"/>
    <n v="1800770"/>
    <d v="2026-04-28T00:00:00"/>
    <s v="BH12418"/>
    <x v="3"/>
    <s v="0304741634-009"/>
  </r>
  <r>
    <d v="2026-04-27T00:00:00"/>
    <s v="00030173"/>
    <s v="1C26TTN"/>
    <s v="TC260423-01006-00015"/>
    <n v="1190660"/>
    <n v="95253"/>
    <n v="1285913"/>
    <d v="2026-04-28T00:00:00"/>
    <s v="BH12419"/>
    <x v="7"/>
    <s v="0304741634-002"/>
  </r>
  <r>
    <d v="2026-04-28T00:00:00"/>
    <s v="00030179"/>
    <s v="1C26TTN"/>
    <s v="260425-01001-00229"/>
    <n v="1131355"/>
    <n v="90508"/>
    <n v="1221863"/>
    <d v="2026-04-28T00:00:00"/>
    <s v="BH12425"/>
    <x v="1"/>
    <s v="0304741634"/>
  </r>
  <r>
    <d v="2026-04-28T00:00:00"/>
    <s v="00030180"/>
    <s v="1C26TTN"/>
    <s v="260424-01001-00295"/>
    <n v="1131355"/>
    <n v="90508"/>
    <n v="1221863"/>
    <d v="2026-04-28T00:00:00"/>
    <s v="BH12426"/>
    <x v="1"/>
    <s v="0304741634"/>
  </r>
  <r>
    <d v="2026-04-28T00:00:00"/>
    <s v="00030224"/>
    <s v="1C26TTN"/>
    <s v="260427-01010-00246"/>
    <n v="595330"/>
    <n v="47626"/>
    <n v="642956"/>
    <d v="2026-04-28T00:00:00"/>
    <s v="BH12442"/>
    <x v="12"/>
    <s v="0304741634-006"/>
  </r>
  <r>
    <d v="2026-04-28T00:00:00"/>
    <s v="00030229"/>
    <s v="1C26TTN"/>
    <s v="260427-01005-00177"/>
    <n v="1116805"/>
    <n v="89344"/>
    <n v="1206149"/>
    <d v="2026-04-28T00:00:00"/>
    <s v="BH12447"/>
    <x v="2"/>
    <s v="0304741634-003"/>
  </r>
  <r>
    <d v="2026-04-29T00:00:00"/>
    <s v="00030264"/>
    <s v="1C26TTN"/>
    <s v="260427-01003-00061"/>
    <n v="536025"/>
    <n v="42882"/>
    <n v="578907"/>
    <d v="2026-04-29T00:00:00"/>
    <s v="BH12483"/>
    <x v="11"/>
    <s v="0304741634-001"/>
  </r>
  <r>
    <d v="2026-04-29T00:00:00"/>
    <s v="00030690"/>
    <s v="1C26TTN"/>
    <s v="260427-01012-00048"/>
    <n v="2245885"/>
    <n v="179671"/>
    <n v="2425556"/>
    <d v="2026-04-29T00:00:00"/>
    <s v="BH12520"/>
    <x v="5"/>
    <s v="0304741634-010"/>
  </r>
  <r>
    <d v="2026-04-29T00:00:00"/>
    <s v="00030691"/>
    <s v="1C26TTN"/>
    <s v="260427-01012-00375"/>
    <n v="595330"/>
    <n v="47626"/>
    <n v="642956"/>
    <d v="2026-04-29T00:00:00"/>
    <s v="BH12521"/>
    <x v="5"/>
    <s v="0304741634-010"/>
  </r>
  <r>
    <d v="2026-04-27T00:00:00"/>
    <n v="772"/>
    <s v="1C26TNF"/>
    <s v="hàng trả"/>
    <n v="-764968"/>
    <n v="-61197"/>
    <n v="-826165"/>
    <m/>
    <m/>
    <x v="7"/>
    <s v="0304741634-00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ivotTable7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D17" firstHeaderRow="0" firstDataRow="1" firstDataCol="1"/>
  <pivotFields count="11">
    <pivotField numFmtId="14" showAll="0"/>
    <pivotField showAll="0"/>
    <pivotField showAll="0"/>
    <pivotField showAll="0"/>
    <pivotField dataField="1" numFmtId="38" showAll="0"/>
    <pivotField dataField="1" numFmtId="38" showAll="0"/>
    <pivotField dataField="1" numFmtId="38" showAll="0"/>
    <pivotField showAll="0"/>
    <pivotField showAll="0"/>
    <pivotField axis="axisRow" showAll="0">
      <items count="14">
        <item x="1"/>
        <item x="9"/>
        <item x="10"/>
        <item x="2"/>
        <item x="7"/>
        <item x="8"/>
        <item x="3"/>
        <item x="11"/>
        <item x="5"/>
        <item x="6"/>
        <item x="12"/>
        <item x="0"/>
        <item x="4"/>
        <item t="default"/>
      </items>
    </pivotField>
    <pivotField showAll="0"/>
  </pivotFields>
  <rowFields count="1">
    <field x="9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Doanh số bán chưa có thuế GTGT" fld="4" baseField="0" baseItem="0"/>
    <dataField name="Sum of Thuế GTGT" fld="5" baseField="0" baseItem="0"/>
    <dataField name="Sum of Tổng tiền " fld="6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H24"/>
  <sheetViews>
    <sheetView workbookViewId="0">
      <selection activeCell="H21" sqref="H21"/>
    </sheetView>
  </sheetViews>
  <sheetFormatPr defaultRowHeight="15" x14ac:dyDescent="0.25"/>
  <cols>
    <col min="1" max="1" width="85.85546875" bestFit="1" customWidth="1"/>
    <col min="2" max="2" width="24" hidden="1" customWidth="1"/>
    <col min="3" max="3" width="17.5703125" hidden="1" customWidth="1"/>
    <col min="4" max="4" width="16.42578125" hidden="1" customWidth="1"/>
    <col min="5" max="5" width="0" hidden="1" customWidth="1"/>
    <col min="6" max="6" width="12.140625" bestFit="1" customWidth="1"/>
  </cols>
  <sheetData>
    <row r="3" spans="1:8" x14ac:dyDescent="0.25">
      <c r="A3" s="37" t="s">
        <v>323</v>
      </c>
      <c r="B3" t="s">
        <v>324</v>
      </c>
      <c r="C3" t="s">
        <v>325</v>
      </c>
      <c r="D3" t="s">
        <v>327</v>
      </c>
    </row>
    <row r="4" spans="1:8" x14ac:dyDescent="0.25">
      <c r="A4" s="38" t="s">
        <v>66</v>
      </c>
      <c r="B4">
        <v>26810770</v>
      </c>
      <c r="C4">
        <v>2144861</v>
      </c>
      <c r="D4">
        <v>28955631</v>
      </c>
      <c r="E4">
        <v>26810770</v>
      </c>
      <c r="F4" s="39">
        <f>E4*7%</f>
        <v>1876753.9000000001</v>
      </c>
      <c r="G4" t="s">
        <v>329</v>
      </c>
    </row>
    <row r="5" spans="1:8" x14ac:dyDescent="0.25">
      <c r="A5" s="38" t="s">
        <v>74</v>
      </c>
      <c r="B5">
        <v>3789700</v>
      </c>
      <c r="C5">
        <v>303176</v>
      </c>
      <c r="D5">
        <v>4092876</v>
      </c>
      <c r="E5">
        <v>3789700</v>
      </c>
      <c r="F5" s="39">
        <f t="shared" ref="F5:F16" si="0">E5*7%</f>
        <v>265279</v>
      </c>
      <c r="G5" t="s">
        <v>329</v>
      </c>
    </row>
    <row r="6" spans="1:8" x14ac:dyDescent="0.25">
      <c r="A6" s="38" t="s">
        <v>38</v>
      </c>
      <c r="B6">
        <v>2248160</v>
      </c>
      <c r="C6">
        <v>179852</v>
      </c>
      <c r="D6">
        <v>2428012</v>
      </c>
      <c r="E6">
        <v>2248160</v>
      </c>
      <c r="F6" s="39">
        <f t="shared" si="0"/>
        <v>157371.20000000001</v>
      </c>
      <c r="G6" t="s">
        <v>329</v>
      </c>
    </row>
    <row r="7" spans="1:8" x14ac:dyDescent="0.25">
      <c r="A7" s="38" t="s">
        <v>46</v>
      </c>
      <c r="B7">
        <v>7879495</v>
      </c>
      <c r="C7">
        <v>630359</v>
      </c>
      <c r="D7">
        <v>8509854</v>
      </c>
      <c r="E7">
        <v>7879495</v>
      </c>
      <c r="F7" s="39">
        <f t="shared" si="0"/>
        <v>551564.65</v>
      </c>
      <c r="G7" t="s">
        <v>329</v>
      </c>
    </row>
    <row r="8" spans="1:8" x14ac:dyDescent="0.25">
      <c r="A8" s="38" t="s">
        <v>42</v>
      </c>
      <c r="B8">
        <v>5935252</v>
      </c>
      <c r="C8">
        <v>474820</v>
      </c>
      <c r="D8">
        <v>6410072</v>
      </c>
      <c r="E8">
        <v>5935252</v>
      </c>
      <c r="F8" s="39">
        <f t="shared" si="0"/>
        <v>415467.64</v>
      </c>
      <c r="G8" t="s">
        <v>329</v>
      </c>
      <c r="H8" t="s">
        <v>333</v>
      </c>
    </row>
    <row r="9" spans="1:8" x14ac:dyDescent="0.25">
      <c r="A9" s="38" t="s">
        <v>30</v>
      </c>
      <c r="B9">
        <v>7542480</v>
      </c>
      <c r="C9">
        <v>603398</v>
      </c>
      <c r="D9">
        <v>8145878</v>
      </c>
      <c r="E9">
        <v>7542480</v>
      </c>
      <c r="F9" s="39">
        <f t="shared" si="0"/>
        <v>527973.60000000009</v>
      </c>
      <c r="G9" t="s">
        <v>329</v>
      </c>
    </row>
    <row r="10" spans="1:8" x14ac:dyDescent="0.25">
      <c r="A10" s="38" t="s">
        <v>54</v>
      </c>
      <c r="B10">
        <v>7932865</v>
      </c>
      <c r="C10">
        <v>634628</v>
      </c>
      <c r="D10">
        <v>8567493</v>
      </c>
      <c r="E10">
        <v>7932865</v>
      </c>
      <c r="F10" s="39">
        <f t="shared" si="0"/>
        <v>555300.55000000005</v>
      </c>
      <c r="G10" t="s">
        <v>329</v>
      </c>
    </row>
    <row r="11" spans="1:8" x14ac:dyDescent="0.25">
      <c r="A11" s="38" t="s">
        <v>50</v>
      </c>
      <c r="B11">
        <v>1714410</v>
      </c>
      <c r="C11">
        <v>137153</v>
      </c>
      <c r="D11">
        <v>1851563</v>
      </c>
      <c r="E11">
        <v>1714410</v>
      </c>
      <c r="F11" s="39">
        <f t="shared" si="0"/>
        <v>120008.70000000001</v>
      </c>
      <c r="G11" t="s">
        <v>329</v>
      </c>
    </row>
    <row r="12" spans="1:8" x14ac:dyDescent="0.25">
      <c r="A12" s="38" t="s">
        <v>58</v>
      </c>
      <c r="B12">
        <v>18243090</v>
      </c>
      <c r="C12">
        <v>1459447</v>
      </c>
      <c r="D12">
        <v>19702537</v>
      </c>
      <c r="E12">
        <v>18243090</v>
      </c>
      <c r="F12" s="39">
        <f t="shared" si="0"/>
        <v>1277016.3</v>
      </c>
      <c r="G12" t="s">
        <v>329</v>
      </c>
    </row>
    <row r="13" spans="1:8" x14ac:dyDescent="0.25">
      <c r="A13" s="38" t="s">
        <v>70</v>
      </c>
      <c r="B13">
        <v>11536920</v>
      </c>
      <c r="C13">
        <v>922955</v>
      </c>
      <c r="D13">
        <v>12459875</v>
      </c>
      <c r="E13">
        <v>11536920</v>
      </c>
      <c r="F13" s="39">
        <f t="shared" si="0"/>
        <v>807584.4</v>
      </c>
      <c r="G13" t="s">
        <v>329</v>
      </c>
    </row>
    <row r="14" spans="1:8" x14ac:dyDescent="0.25">
      <c r="A14" s="38" t="s">
        <v>62</v>
      </c>
      <c r="B14">
        <v>1178385</v>
      </c>
      <c r="C14">
        <v>94270</v>
      </c>
      <c r="D14">
        <v>1272655</v>
      </c>
      <c r="E14">
        <v>1178385</v>
      </c>
      <c r="F14" s="39">
        <f t="shared" si="0"/>
        <v>82486.950000000012</v>
      </c>
      <c r="G14" t="s">
        <v>329</v>
      </c>
    </row>
    <row r="15" spans="1:8" x14ac:dyDescent="0.25">
      <c r="A15" s="38" t="s">
        <v>78</v>
      </c>
      <c r="B15">
        <v>10402000</v>
      </c>
      <c r="C15">
        <v>832160</v>
      </c>
      <c r="D15">
        <v>11234160</v>
      </c>
      <c r="E15">
        <v>10402000</v>
      </c>
      <c r="F15" s="39">
        <f t="shared" si="0"/>
        <v>728140.00000000012</v>
      </c>
      <c r="G15" t="s">
        <v>329</v>
      </c>
    </row>
    <row r="16" spans="1:8" x14ac:dyDescent="0.25">
      <c r="A16" s="38" t="s">
        <v>34</v>
      </c>
      <c r="B16">
        <v>11129600</v>
      </c>
      <c r="C16">
        <v>890368</v>
      </c>
      <c r="D16">
        <v>12019968</v>
      </c>
      <c r="E16">
        <v>11129600</v>
      </c>
      <c r="F16" s="39">
        <f t="shared" si="0"/>
        <v>779072.00000000012</v>
      </c>
      <c r="G16" t="s">
        <v>329</v>
      </c>
    </row>
    <row r="17" spans="1:6" x14ac:dyDescent="0.25">
      <c r="A17" s="38" t="s">
        <v>322</v>
      </c>
      <c r="B17">
        <v>116343127</v>
      </c>
      <c r="C17">
        <v>9307447</v>
      </c>
      <c r="D17">
        <v>125650574</v>
      </c>
    </row>
    <row r="19" spans="1:6" x14ac:dyDescent="0.25">
      <c r="A19" s="38" t="s">
        <v>330</v>
      </c>
    </row>
    <row r="20" spans="1:6" x14ac:dyDescent="0.25">
      <c r="A20" t="s">
        <v>331</v>
      </c>
      <c r="F20">
        <v>-81628</v>
      </c>
    </row>
    <row r="21" spans="1:6" x14ac:dyDescent="0.25">
      <c r="A21" t="s">
        <v>332</v>
      </c>
      <c r="F21">
        <v>-725957</v>
      </c>
    </row>
    <row r="22" spans="1:6" x14ac:dyDescent="0.25">
      <c r="A22" t="s">
        <v>66</v>
      </c>
    </row>
    <row r="23" spans="1:6" x14ac:dyDescent="0.25">
      <c r="A23" t="s">
        <v>334</v>
      </c>
      <c r="F23">
        <v>-200777</v>
      </c>
    </row>
    <row r="24" spans="1:6" x14ac:dyDescent="0.25">
      <c r="A24" t="s">
        <v>335</v>
      </c>
      <c r="F24">
        <v>-1675977</v>
      </c>
    </row>
  </sheetData>
  <pageMargins left="0.7" right="0.7" top="0.75" bottom="0.75" header="0.3" footer="0.3"/>
  <pageSetup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J29"/>
  <sheetViews>
    <sheetView zoomScaleNormal="100" workbookViewId="0">
      <selection activeCell="F28" sqref="A1:H28"/>
    </sheetView>
  </sheetViews>
  <sheetFormatPr defaultColWidth="9.140625" defaultRowHeight="15.75" x14ac:dyDescent="0.25"/>
  <cols>
    <col min="1" max="1" width="6.140625" style="13" customWidth="1"/>
    <col min="2" max="2" width="13" style="13" customWidth="1"/>
    <col min="3" max="3" width="14.42578125" style="13" customWidth="1"/>
    <col min="4" max="4" width="15.85546875" style="21" customWidth="1"/>
    <col min="5" max="5" width="48.140625" style="13" customWidth="1"/>
    <col min="6" max="6" width="17.7109375" style="22" customWidth="1"/>
    <col min="7" max="7" width="15" style="22" customWidth="1"/>
    <col min="8" max="8" width="18.7109375" style="22" customWidth="1"/>
    <col min="9" max="9" width="23.7109375" style="13" customWidth="1"/>
    <col min="10" max="16384" width="9.140625" style="13"/>
  </cols>
  <sheetData>
    <row r="1" spans="1:10" s="1" customFormat="1" ht="16.5" x14ac:dyDescent="0.25">
      <c r="B1" s="48" t="s">
        <v>0</v>
      </c>
      <c r="C1" s="48"/>
      <c r="D1" s="48"/>
      <c r="E1" s="49" t="s">
        <v>1</v>
      </c>
      <c r="F1" s="49"/>
      <c r="G1" s="49"/>
      <c r="H1" s="49"/>
    </row>
    <row r="2" spans="1:10" s="1" customFormat="1" ht="16.5" x14ac:dyDescent="0.25">
      <c r="B2" s="48" t="s">
        <v>2</v>
      </c>
      <c r="C2" s="48"/>
      <c r="D2" s="48"/>
      <c r="E2" s="49" t="s">
        <v>3</v>
      </c>
      <c r="F2" s="49"/>
      <c r="G2" s="49"/>
      <c r="H2" s="49"/>
    </row>
    <row r="3" spans="1:10" s="1" customFormat="1" ht="27" customHeight="1" x14ac:dyDescent="0.25">
      <c r="D3" s="2"/>
      <c r="F3" s="3"/>
      <c r="G3" s="3"/>
      <c r="H3" s="3"/>
    </row>
    <row r="4" spans="1:10" s="1" customFormat="1" ht="16.5" x14ac:dyDescent="0.25">
      <c r="A4" s="41"/>
      <c r="B4" s="41"/>
      <c r="C4" s="41"/>
      <c r="D4" s="42"/>
      <c r="E4" s="50" t="s">
        <v>336</v>
      </c>
      <c r="F4" s="50"/>
      <c r="G4" s="50"/>
      <c r="H4" s="50"/>
      <c r="I4" s="41"/>
      <c r="J4" s="41"/>
    </row>
    <row r="5" spans="1:10" s="1" customFormat="1" ht="16.5" x14ac:dyDescent="0.25">
      <c r="A5" s="41"/>
      <c r="B5" s="41"/>
      <c r="C5" s="41"/>
      <c r="D5" s="42"/>
      <c r="E5" s="41"/>
      <c r="F5" s="43"/>
      <c r="G5" s="43"/>
      <c r="H5" s="43"/>
      <c r="I5" s="41"/>
      <c r="J5" s="41"/>
    </row>
    <row r="6" spans="1:10" s="1" customFormat="1" ht="16.5" x14ac:dyDescent="0.25">
      <c r="A6" s="47" t="s">
        <v>337</v>
      </c>
      <c r="B6" s="47"/>
      <c r="C6" s="47"/>
      <c r="D6" s="47"/>
      <c r="E6" s="47"/>
      <c r="F6" s="47"/>
      <c r="G6" s="47"/>
      <c r="H6" s="47"/>
      <c r="I6" s="41"/>
      <c r="J6" s="41"/>
    </row>
    <row r="7" spans="1:10" s="4" customFormat="1" ht="18.75" customHeight="1" x14ac:dyDescent="0.3">
      <c r="A7" s="55" t="s">
        <v>344</v>
      </c>
      <c r="B7" s="55"/>
      <c r="C7" s="55"/>
      <c r="D7" s="55"/>
      <c r="E7" s="55"/>
      <c r="F7" s="55"/>
      <c r="G7" s="55"/>
      <c r="H7" s="55"/>
      <c r="I7" s="44"/>
      <c r="J7" s="44"/>
    </row>
    <row r="8" spans="1:10" s="1" customFormat="1" ht="16.5" x14ac:dyDescent="0.25">
      <c r="D8" s="2"/>
      <c r="F8" s="3"/>
      <c r="G8" s="3"/>
      <c r="H8" s="3"/>
    </row>
    <row r="9" spans="1:10" s="7" customFormat="1" ht="22.5" customHeight="1" x14ac:dyDescent="0.25">
      <c r="A9" s="5" t="s">
        <v>4</v>
      </c>
      <c r="B9" s="5"/>
      <c r="C9" s="5" t="s">
        <v>5</v>
      </c>
      <c r="D9" s="6"/>
      <c r="F9" s="8"/>
      <c r="G9" s="8"/>
      <c r="H9" s="8"/>
    </row>
    <row r="10" spans="1:10" s="7" customFormat="1" ht="22.5" customHeight="1" x14ac:dyDescent="0.25">
      <c r="A10" s="7" t="s">
        <v>6</v>
      </c>
      <c r="C10" s="9" t="s">
        <v>7</v>
      </c>
      <c r="D10" s="6"/>
      <c r="F10" s="8"/>
      <c r="G10" s="8"/>
      <c r="H10" s="8"/>
    </row>
    <row r="11" spans="1:10" s="7" customFormat="1" ht="22.5" customHeight="1" x14ac:dyDescent="0.25">
      <c r="A11" s="7" t="s">
        <v>8</v>
      </c>
      <c r="C11" s="7" t="s">
        <v>86</v>
      </c>
      <c r="D11" s="6"/>
      <c r="F11" s="8"/>
      <c r="G11" s="8"/>
      <c r="H11" s="8"/>
    </row>
    <row r="12" spans="1:10" s="7" customFormat="1" ht="22.5" customHeight="1" x14ac:dyDescent="0.25">
      <c r="A12" s="7" t="s">
        <v>9</v>
      </c>
      <c r="C12" s="7" t="s">
        <v>10</v>
      </c>
      <c r="D12" s="6"/>
      <c r="E12" s="25" t="s">
        <v>87</v>
      </c>
      <c r="F12" s="8"/>
      <c r="G12" s="8"/>
      <c r="H12" s="8"/>
    </row>
    <row r="13" spans="1:10" s="7" customFormat="1" ht="22.5" customHeight="1" x14ac:dyDescent="0.25">
      <c r="A13" s="5"/>
      <c r="B13" s="5"/>
      <c r="C13" s="5"/>
      <c r="D13" s="6"/>
      <c r="F13" s="8"/>
      <c r="G13" s="8"/>
      <c r="H13" s="8"/>
    </row>
    <row r="14" spans="1:10" s="7" customFormat="1" ht="22.5" customHeight="1" x14ac:dyDescent="0.25">
      <c r="A14" s="5" t="s">
        <v>11</v>
      </c>
      <c r="B14" s="5"/>
      <c r="C14" s="5" t="str">
        <f>+VLOOKUP(J14,'Danh sách CN'!A:D,2,0)</f>
        <v>CÔNG TY CỔ PHẦN TRUNG TÂM THƯƠNG MẠI LOTTE VIỆT NAM - CHI NHÁNH BA ĐÌNH</v>
      </c>
      <c r="D14" s="6"/>
      <c r="F14" s="8"/>
      <c r="G14" s="8"/>
      <c r="H14" s="8"/>
      <c r="J14" s="7" t="s">
        <v>73</v>
      </c>
    </row>
    <row r="15" spans="1:10" s="7" customFormat="1" ht="22.5" customHeight="1" x14ac:dyDescent="0.25">
      <c r="A15" s="7" t="s">
        <v>6</v>
      </c>
      <c r="C15" s="9" t="str">
        <f>+VLOOKUP(J14,'Danh sách CN'!A:D,3,0)</f>
        <v>0304741634-008</v>
      </c>
      <c r="D15" s="6"/>
      <c r="F15" s="8"/>
      <c r="G15" s="8"/>
      <c r="H15" s="8"/>
      <c r="J15" s="7" t="s">
        <v>353</v>
      </c>
    </row>
    <row r="16" spans="1:10" s="7" customFormat="1" ht="22.5" customHeight="1" x14ac:dyDescent="0.25">
      <c r="A16" s="7" t="s">
        <v>8</v>
      </c>
      <c r="C16" s="9" t="str">
        <f>+VLOOKUP(J14,'Danh sách CN'!A:D,4,0)</f>
        <v>Tầng hầm 1 (B1), Trung tâm Lotte Hà Nội, số 54, đường Liễu Giai, Phường Giảng Võ, Thành phố Hà Nội, Việt Nam</v>
      </c>
      <c r="D16" s="6"/>
      <c r="F16" s="8"/>
      <c r="G16" s="8"/>
      <c r="H16" s="8"/>
    </row>
    <row r="17" spans="1:8" s="7" customFormat="1" ht="22.5" customHeight="1" x14ac:dyDescent="0.25">
      <c r="A17" s="7" t="s">
        <v>9</v>
      </c>
      <c r="C17" s="56"/>
      <c r="D17" s="56"/>
      <c r="E17" s="56" t="s">
        <v>13</v>
      </c>
      <c r="F17" s="56"/>
      <c r="G17" s="8"/>
      <c r="H17" s="8"/>
    </row>
    <row r="19" spans="1:8" ht="44.25" customHeight="1" x14ac:dyDescent="0.25">
      <c r="A19" s="10" t="s">
        <v>14</v>
      </c>
      <c r="B19" s="10" t="s">
        <v>15</v>
      </c>
      <c r="C19" s="10" t="s">
        <v>16</v>
      </c>
      <c r="D19" s="11" t="s">
        <v>17</v>
      </c>
      <c r="E19" s="10" t="s">
        <v>18</v>
      </c>
      <c r="F19" s="12" t="s">
        <v>19</v>
      </c>
      <c r="G19" s="12" t="s">
        <v>20</v>
      </c>
      <c r="H19" s="12" t="s">
        <v>21</v>
      </c>
    </row>
    <row r="20" spans="1:8" ht="47.25" x14ac:dyDescent="0.25">
      <c r="A20" s="14">
        <v>1</v>
      </c>
      <c r="B20" s="15" t="s">
        <v>184</v>
      </c>
      <c r="C20" s="14" t="s">
        <v>88</v>
      </c>
      <c r="D20" s="16">
        <v>46125</v>
      </c>
      <c r="E20" s="17" t="s">
        <v>74</v>
      </c>
      <c r="F20" s="18">
        <v>2122320</v>
      </c>
      <c r="G20" s="18">
        <v>169786</v>
      </c>
      <c r="H20" s="18">
        <f t="shared" ref="H20" si="0">+F20+G20</f>
        <v>2292106</v>
      </c>
    </row>
    <row r="21" spans="1:8" ht="47.25" x14ac:dyDescent="0.25">
      <c r="A21" s="14">
        <v>2</v>
      </c>
      <c r="B21" s="15" t="s">
        <v>250</v>
      </c>
      <c r="C21" s="14" t="s">
        <v>88</v>
      </c>
      <c r="D21" s="16">
        <v>46132</v>
      </c>
      <c r="E21" s="17" t="s">
        <v>74</v>
      </c>
      <c r="F21" s="18">
        <v>1667380</v>
      </c>
      <c r="G21" s="18">
        <v>133390</v>
      </c>
      <c r="H21" s="18">
        <f t="shared" ref="H21" si="1">+F21+G21</f>
        <v>1800770</v>
      </c>
    </row>
    <row r="22" spans="1:8" s="20" customFormat="1" ht="35.25" customHeight="1" x14ac:dyDescent="0.25">
      <c r="A22" s="66" t="s">
        <v>22</v>
      </c>
      <c r="B22" s="66"/>
      <c r="C22" s="66"/>
      <c r="D22" s="66"/>
      <c r="E22" s="66"/>
      <c r="F22" s="19">
        <f>SUM(F20:F21)</f>
        <v>3789700</v>
      </c>
      <c r="G22" s="19">
        <f>SUM(G20:G21)</f>
        <v>303176</v>
      </c>
      <c r="H22" s="19">
        <f>SUM(H20:H21)</f>
        <v>4092876</v>
      </c>
    </row>
    <row r="23" spans="1:8" s="20" customFormat="1" ht="35.25" customHeight="1" x14ac:dyDescent="0.25">
      <c r="A23" s="67" t="s">
        <v>85</v>
      </c>
      <c r="B23" s="67"/>
      <c r="C23" s="67"/>
      <c r="D23" s="67"/>
      <c r="E23" s="67"/>
      <c r="F23" s="19">
        <f>ROUND(F22*0.07,0)</f>
        <v>265279</v>
      </c>
      <c r="G23" s="19">
        <f>ROUND(F23*0.08,0)</f>
        <v>21222</v>
      </c>
      <c r="H23" s="19">
        <f>F23+G23</f>
        <v>286501</v>
      </c>
    </row>
    <row r="25" spans="1:8" s="1" customFormat="1" ht="16.5" x14ac:dyDescent="0.25">
      <c r="A25" s="63" t="s">
        <v>23</v>
      </c>
      <c r="B25" s="63"/>
      <c r="C25" s="63"/>
      <c r="D25" s="63"/>
      <c r="E25" s="63"/>
      <c r="F25" s="63"/>
      <c r="G25" s="63"/>
      <c r="H25" s="63"/>
    </row>
    <row r="26" spans="1:8" s="1" customFormat="1" ht="16.5" x14ac:dyDescent="0.25">
      <c r="D26" s="2"/>
      <c r="F26" s="3"/>
      <c r="G26" s="3"/>
      <c r="H26" s="3"/>
    </row>
    <row r="27" spans="1:8" s="1" customFormat="1" ht="16.5" x14ac:dyDescent="0.25">
      <c r="A27" s="4"/>
      <c r="B27" s="51" t="s">
        <v>24</v>
      </c>
      <c r="C27" s="51"/>
      <c r="D27" s="51"/>
      <c r="F27" s="52" t="s">
        <v>25</v>
      </c>
      <c r="G27" s="52"/>
      <c r="H27" s="52"/>
    </row>
    <row r="28" spans="1:8" s="1" customFormat="1" ht="16.5" x14ac:dyDescent="0.25">
      <c r="B28" s="53" t="s">
        <v>26</v>
      </c>
      <c r="C28" s="53"/>
      <c r="D28" s="53"/>
      <c r="F28" s="54" t="s">
        <v>26</v>
      </c>
      <c r="G28" s="54"/>
      <c r="H28" s="54"/>
    </row>
    <row r="29" spans="1:8" s="1" customFormat="1" ht="16.5" x14ac:dyDescent="0.25">
      <c r="D29" s="2"/>
      <c r="F29" s="3"/>
      <c r="G29" s="3"/>
      <c r="H29" s="3"/>
    </row>
  </sheetData>
  <mergeCells count="16">
    <mergeCell ref="B27:D27"/>
    <mergeCell ref="F27:H27"/>
    <mergeCell ref="B28:D28"/>
    <mergeCell ref="F28:H28"/>
    <mergeCell ref="A7:H7"/>
    <mergeCell ref="C17:D17"/>
    <mergeCell ref="E17:F17"/>
    <mergeCell ref="A22:E22"/>
    <mergeCell ref="A23:E23"/>
    <mergeCell ref="A25:H25"/>
    <mergeCell ref="A6:H6"/>
    <mergeCell ref="B1:D1"/>
    <mergeCell ref="E1:H1"/>
    <mergeCell ref="B2:D2"/>
    <mergeCell ref="E2:H2"/>
    <mergeCell ref="E4:H4"/>
  </mergeCells>
  <printOptions horizontalCentered="1"/>
  <pageMargins left="0.7" right="0.7" top="0.75" bottom="0.75" header="0.3" footer="0.3"/>
  <pageSetup paperSize="9" scale="58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J33"/>
  <sheetViews>
    <sheetView topLeftCell="A22" zoomScaleNormal="100" workbookViewId="0">
      <selection sqref="A1:H32"/>
    </sheetView>
  </sheetViews>
  <sheetFormatPr defaultColWidth="9.140625" defaultRowHeight="15.75" x14ac:dyDescent="0.25"/>
  <cols>
    <col min="1" max="1" width="6.140625" style="13" customWidth="1"/>
    <col min="2" max="2" width="13" style="13" customWidth="1"/>
    <col min="3" max="3" width="14.42578125" style="13" customWidth="1"/>
    <col min="4" max="4" width="15.85546875" style="21" customWidth="1"/>
    <col min="5" max="5" width="48.140625" style="13" customWidth="1"/>
    <col min="6" max="6" width="17.7109375" style="22" customWidth="1"/>
    <col min="7" max="7" width="15" style="22" customWidth="1"/>
    <col min="8" max="8" width="18.7109375" style="22" customWidth="1"/>
    <col min="9" max="9" width="23.7109375" style="13" customWidth="1"/>
    <col min="10" max="16384" width="9.140625" style="13"/>
  </cols>
  <sheetData>
    <row r="1" spans="1:10" s="1" customFormat="1" ht="16.5" x14ac:dyDescent="0.25">
      <c r="B1" s="48" t="s">
        <v>0</v>
      </c>
      <c r="C1" s="48"/>
      <c r="D1" s="48"/>
      <c r="E1" s="49" t="s">
        <v>1</v>
      </c>
      <c r="F1" s="49"/>
      <c r="G1" s="49"/>
      <c r="H1" s="49"/>
    </row>
    <row r="2" spans="1:10" s="1" customFormat="1" ht="16.5" x14ac:dyDescent="0.25">
      <c r="B2" s="48" t="s">
        <v>2</v>
      </c>
      <c r="C2" s="48"/>
      <c r="D2" s="48"/>
      <c r="E2" s="49" t="s">
        <v>3</v>
      </c>
      <c r="F2" s="49"/>
      <c r="G2" s="49"/>
      <c r="H2" s="49"/>
    </row>
    <row r="3" spans="1:10" s="1" customFormat="1" ht="27" customHeight="1" x14ac:dyDescent="0.25">
      <c r="D3" s="2"/>
      <c r="F3" s="3"/>
      <c r="G3" s="3"/>
      <c r="H3" s="3"/>
    </row>
    <row r="4" spans="1:10" s="1" customFormat="1" ht="16.5" x14ac:dyDescent="0.25">
      <c r="A4" s="41"/>
      <c r="B4" s="41"/>
      <c r="C4" s="41"/>
      <c r="D4" s="42"/>
      <c r="E4" s="50" t="s">
        <v>336</v>
      </c>
      <c r="F4" s="50"/>
      <c r="G4" s="50"/>
      <c r="H4" s="50"/>
      <c r="I4" s="41"/>
      <c r="J4" s="41"/>
    </row>
    <row r="5" spans="1:10" s="1" customFormat="1" ht="16.5" x14ac:dyDescent="0.25">
      <c r="A5" s="41"/>
      <c r="B5" s="41"/>
      <c r="C5" s="41"/>
      <c r="D5" s="42"/>
      <c r="E5" s="41"/>
      <c r="F5" s="43"/>
      <c r="G5" s="43"/>
      <c r="H5" s="43"/>
      <c r="I5" s="41"/>
      <c r="J5" s="41"/>
    </row>
    <row r="6" spans="1:10" s="1" customFormat="1" ht="16.5" x14ac:dyDescent="0.25">
      <c r="A6" s="47" t="s">
        <v>337</v>
      </c>
      <c r="B6" s="47"/>
      <c r="C6" s="47"/>
      <c r="D6" s="47"/>
      <c r="E6" s="47"/>
      <c r="F6" s="47"/>
      <c r="G6" s="47"/>
      <c r="H6" s="47"/>
      <c r="I6" s="41"/>
      <c r="J6" s="41"/>
    </row>
    <row r="7" spans="1:10" s="4" customFormat="1" ht="18.75" customHeight="1" x14ac:dyDescent="0.3">
      <c r="A7" s="55" t="s">
        <v>343</v>
      </c>
      <c r="B7" s="55"/>
      <c r="C7" s="55"/>
      <c r="D7" s="55"/>
      <c r="E7" s="55"/>
      <c r="F7" s="55"/>
      <c r="G7" s="55"/>
      <c r="H7" s="55"/>
      <c r="I7" s="44"/>
      <c r="J7" s="44"/>
    </row>
    <row r="8" spans="1:10" s="1" customFormat="1" ht="16.5" x14ac:dyDescent="0.25">
      <c r="D8" s="2"/>
      <c r="F8" s="3"/>
      <c r="G8" s="3"/>
      <c r="H8" s="3"/>
    </row>
    <row r="9" spans="1:10" s="7" customFormat="1" ht="22.5" customHeight="1" x14ac:dyDescent="0.25">
      <c r="A9" s="5" t="s">
        <v>4</v>
      </c>
      <c r="B9" s="5"/>
      <c r="C9" s="5" t="s">
        <v>5</v>
      </c>
      <c r="D9" s="6"/>
      <c r="F9" s="8"/>
      <c r="G9" s="8"/>
      <c r="H9" s="8"/>
    </row>
    <row r="10" spans="1:10" s="7" customFormat="1" ht="22.5" customHeight="1" x14ac:dyDescent="0.25">
      <c r="A10" s="7" t="s">
        <v>6</v>
      </c>
      <c r="C10" s="9" t="s">
        <v>7</v>
      </c>
      <c r="D10" s="6"/>
      <c r="F10" s="8"/>
      <c r="G10" s="8"/>
      <c r="H10" s="8"/>
    </row>
    <row r="11" spans="1:10" s="7" customFormat="1" ht="22.5" customHeight="1" x14ac:dyDescent="0.25">
      <c r="A11" s="7" t="s">
        <v>8</v>
      </c>
      <c r="C11" s="7" t="s">
        <v>86</v>
      </c>
      <c r="D11" s="6"/>
      <c r="F11" s="8"/>
      <c r="G11" s="8"/>
      <c r="H11" s="8"/>
    </row>
    <row r="12" spans="1:10" s="7" customFormat="1" ht="22.5" customHeight="1" x14ac:dyDescent="0.25">
      <c r="A12" s="7" t="s">
        <v>9</v>
      </c>
      <c r="C12" s="7" t="s">
        <v>10</v>
      </c>
      <c r="D12" s="6"/>
      <c r="E12" s="25" t="s">
        <v>87</v>
      </c>
      <c r="F12" s="8"/>
      <c r="G12" s="8"/>
      <c r="H12" s="8"/>
    </row>
    <row r="13" spans="1:10" s="7" customFormat="1" ht="22.5" customHeight="1" x14ac:dyDescent="0.25">
      <c r="A13" s="5"/>
      <c r="B13" s="5"/>
      <c r="C13" s="5"/>
      <c r="D13" s="6"/>
      <c r="F13" s="8"/>
      <c r="G13" s="8"/>
      <c r="H13" s="8"/>
    </row>
    <row r="14" spans="1:10" s="7" customFormat="1" ht="22.5" customHeight="1" x14ac:dyDescent="0.25">
      <c r="A14" s="5" t="s">
        <v>11</v>
      </c>
      <c r="B14" s="5"/>
      <c r="C14" s="5" t="str">
        <f>+VLOOKUP(J14,'Danh sách CN'!A:D,2,0)</f>
        <v>CÔNG TY CỔ PHẦN TRUNG TÂM THƯƠNG MẠI LOTTE VIỆT NAM - CHI NHÁNH BÌNH THUẬN</v>
      </c>
      <c r="D14" s="6"/>
      <c r="F14" s="8"/>
      <c r="G14" s="8"/>
      <c r="H14" s="8"/>
      <c r="J14" s="7" t="s">
        <v>41</v>
      </c>
    </row>
    <row r="15" spans="1:10" s="7" customFormat="1" ht="22.5" customHeight="1" x14ac:dyDescent="0.25">
      <c r="A15" s="7" t="s">
        <v>6</v>
      </c>
      <c r="C15" s="9" t="str">
        <f>+VLOOKUP(J14,'Danh sách CN'!A:D,3,0)</f>
        <v>0304741634-002</v>
      </c>
      <c r="D15" s="6"/>
      <c r="F15" s="8"/>
      <c r="G15" s="8"/>
      <c r="H15" s="8"/>
      <c r="J15" s="7" t="s">
        <v>359</v>
      </c>
    </row>
    <row r="16" spans="1:10" s="7" customFormat="1" ht="22.5" customHeight="1" x14ac:dyDescent="0.25">
      <c r="A16" s="7" t="s">
        <v>8</v>
      </c>
      <c r="C16" s="9" t="str">
        <f>+VLOOKUP(J14,'Danh sách CN'!A:D,4,0)</f>
        <v>Khu dân cư Hùng Vương I, Phường Phú Thủy, Tỉnh Lâm Đồng, Việt Nam</v>
      </c>
      <c r="D16" s="6"/>
      <c r="F16" s="8"/>
      <c r="G16" s="8"/>
      <c r="H16" s="8"/>
    </row>
    <row r="17" spans="1:8" s="7" customFormat="1" ht="22.5" customHeight="1" x14ac:dyDescent="0.25">
      <c r="A17" s="7" t="s">
        <v>9</v>
      </c>
      <c r="C17" s="56"/>
      <c r="D17" s="56"/>
      <c r="E17" s="56" t="s">
        <v>13</v>
      </c>
      <c r="F17" s="56"/>
      <c r="G17" s="8"/>
      <c r="H17" s="8"/>
    </row>
    <row r="19" spans="1:8" ht="44.25" customHeight="1" x14ac:dyDescent="0.25">
      <c r="A19" s="10" t="s">
        <v>14</v>
      </c>
      <c r="B19" s="10" t="s">
        <v>15</v>
      </c>
      <c r="C19" s="10" t="s">
        <v>16</v>
      </c>
      <c r="D19" s="11" t="s">
        <v>17</v>
      </c>
      <c r="E19" s="10" t="s">
        <v>18</v>
      </c>
      <c r="F19" s="12" t="s">
        <v>19</v>
      </c>
      <c r="G19" s="12" t="s">
        <v>20</v>
      </c>
      <c r="H19" s="12" t="s">
        <v>21</v>
      </c>
    </row>
    <row r="20" spans="1:8" ht="47.25" x14ac:dyDescent="0.25">
      <c r="A20" s="14">
        <v>1</v>
      </c>
      <c r="B20" s="15" t="s">
        <v>136</v>
      </c>
      <c r="C20" s="14" t="s">
        <v>88</v>
      </c>
      <c r="D20" s="16">
        <v>46115</v>
      </c>
      <c r="E20" s="17" t="s">
        <v>42</v>
      </c>
      <c r="F20" s="18">
        <v>2307465</v>
      </c>
      <c r="G20" s="18">
        <v>184597</v>
      </c>
      <c r="H20" s="18">
        <f>+F20+G20</f>
        <v>2492062</v>
      </c>
    </row>
    <row r="21" spans="1:8" ht="47.25" x14ac:dyDescent="0.25">
      <c r="A21" s="14">
        <v>2</v>
      </c>
      <c r="B21" s="15" t="s">
        <v>148</v>
      </c>
      <c r="C21" s="14" t="s">
        <v>88</v>
      </c>
      <c r="D21" s="16">
        <v>46118</v>
      </c>
      <c r="E21" s="17" t="s">
        <v>42</v>
      </c>
      <c r="F21" s="18">
        <v>1489960</v>
      </c>
      <c r="G21" s="18">
        <v>119197</v>
      </c>
      <c r="H21" s="18">
        <f t="shared" ref="H21:H25" si="0">+F21+G21</f>
        <v>1609157</v>
      </c>
    </row>
    <row r="22" spans="1:8" ht="47.25" x14ac:dyDescent="0.25">
      <c r="A22" s="14">
        <v>3</v>
      </c>
      <c r="B22" s="15" t="s">
        <v>151</v>
      </c>
      <c r="C22" s="14" t="s">
        <v>88</v>
      </c>
      <c r="D22" s="16">
        <v>46118</v>
      </c>
      <c r="E22" s="17" t="s">
        <v>42</v>
      </c>
      <c r="F22" s="18">
        <v>1116805</v>
      </c>
      <c r="G22" s="18">
        <v>89344</v>
      </c>
      <c r="H22" s="18">
        <f t="shared" si="0"/>
        <v>1206149</v>
      </c>
    </row>
    <row r="23" spans="1:8" ht="47.25" x14ac:dyDescent="0.25">
      <c r="A23" s="14">
        <v>4</v>
      </c>
      <c r="B23" s="15" t="s">
        <v>202</v>
      </c>
      <c r="C23" s="14" t="s">
        <v>88</v>
      </c>
      <c r="D23" s="16">
        <v>46126</v>
      </c>
      <c r="E23" s="17" t="s">
        <v>42</v>
      </c>
      <c r="F23" s="18">
        <v>595330</v>
      </c>
      <c r="G23" s="18">
        <v>47626</v>
      </c>
      <c r="H23" s="18">
        <f t="shared" si="0"/>
        <v>642956</v>
      </c>
    </row>
    <row r="24" spans="1:8" ht="47.25" x14ac:dyDescent="0.25">
      <c r="A24" s="14">
        <v>5</v>
      </c>
      <c r="B24" s="15" t="s">
        <v>298</v>
      </c>
      <c r="C24" s="14" t="s">
        <v>88</v>
      </c>
      <c r="D24" s="16">
        <v>46139</v>
      </c>
      <c r="E24" s="17" t="s">
        <v>42</v>
      </c>
      <c r="F24" s="18">
        <v>1190660</v>
      </c>
      <c r="G24" s="18">
        <v>95253</v>
      </c>
      <c r="H24" s="18">
        <f t="shared" si="0"/>
        <v>1285913</v>
      </c>
    </row>
    <row r="25" spans="1:8" ht="47.25" x14ac:dyDescent="0.25">
      <c r="A25" s="14">
        <v>6</v>
      </c>
      <c r="B25" s="15">
        <v>772</v>
      </c>
      <c r="C25" s="14" t="s">
        <v>89</v>
      </c>
      <c r="D25" s="16">
        <v>46139</v>
      </c>
      <c r="E25" s="17" t="s">
        <v>42</v>
      </c>
      <c r="F25" s="18">
        <v>-764968</v>
      </c>
      <c r="G25" s="18">
        <v>-61197</v>
      </c>
      <c r="H25" s="18">
        <f t="shared" si="0"/>
        <v>-826165</v>
      </c>
    </row>
    <row r="26" spans="1:8" s="20" customFormat="1" ht="35.25" customHeight="1" x14ac:dyDescent="0.25">
      <c r="A26" s="57" t="s">
        <v>22</v>
      </c>
      <c r="B26" s="58"/>
      <c r="C26" s="58"/>
      <c r="D26" s="58"/>
      <c r="E26" s="59"/>
      <c r="F26" s="19">
        <f>SUM(F20:F25)</f>
        <v>5935252</v>
      </c>
      <c r="G26" s="19">
        <f>SUM(G20:G25)</f>
        <v>474820</v>
      </c>
      <c r="H26" s="19">
        <f>SUM(H20:H25)</f>
        <v>6410072</v>
      </c>
    </row>
    <row r="27" spans="1:8" s="20" customFormat="1" ht="35.25" customHeight="1" x14ac:dyDescent="0.25">
      <c r="A27" s="60" t="s">
        <v>85</v>
      </c>
      <c r="B27" s="61"/>
      <c r="C27" s="61"/>
      <c r="D27" s="61"/>
      <c r="E27" s="62"/>
      <c r="F27" s="19">
        <f>ROUND(F26*0.07,0)</f>
        <v>415468</v>
      </c>
      <c r="G27" s="19">
        <f>ROUND(F27*0.08,0)</f>
        <v>33237</v>
      </c>
      <c r="H27" s="19">
        <f>F27+G27</f>
        <v>448705</v>
      </c>
    </row>
    <row r="29" spans="1:8" s="1" customFormat="1" ht="16.5" x14ac:dyDescent="0.25">
      <c r="A29" s="63" t="s">
        <v>23</v>
      </c>
      <c r="B29" s="63"/>
      <c r="C29" s="63"/>
      <c r="D29" s="63"/>
      <c r="E29" s="63"/>
      <c r="F29" s="63"/>
      <c r="G29" s="63"/>
      <c r="H29" s="63"/>
    </row>
    <row r="30" spans="1:8" s="1" customFormat="1" ht="16.5" x14ac:dyDescent="0.25">
      <c r="D30" s="2"/>
      <c r="F30" s="3"/>
      <c r="G30" s="3"/>
      <c r="H30" s="3"/>
    </row>
    <row r="31" spans="1:8" s="1" customFormat="1" ht="16.5" x14ac:dyDescent="0.25">
      <c r="A31" s="4"/>
      <c r="B31" s="51" t="s">
        <v>24</v>
      </c>
      <c r="C31" s="51"/>
      <c r="D31" s="51"/>
      <c r="F31" s="52" t="s">
        <v>25</v>
      </c>
      <c r="G31" s="52"/>
      <c r="H31" s="52"/>
    </row>
    <row r="32" spans="1:8" s="1" customFormat="1" ht="16.5" x14ac:dyDescent="0.25">
      <c r="B32" s="53" t="s">
        <v>26</v>
      </c>
      <c r="C32" s="53"/>
      <c r="D32" s="53"/>
      <c r="F32" s="54" t="s">
        <v>26</v>
      </c>
      <c r="G32" s="54"/>
      <c r="H32" s="54"/>
    </row>
    <row r="33" spans="4:8" s="1" customFormat="1" ht="16.5" x14ac:dyDescent="0.25">
      <c r="D33" s="2"/>
      <c r="F33" s="3"/>
      <c r="G33" s="3"/>
      <c r="H33" s="3"/>
    </row>
  </sheetData>
  <mergeCells count="16">
    <mergeCell ref="B31:D31"/>
    <mergeCell ref="F31:H31"/>
    <mergeCell ref="B32:D32"/>
    <mergeCell ref="F32:H32"/>
    <mergeCell ref="A7:H7"/>
    <mergeCell ref="C17:D17"/>
    <mergeCell ref="E17:F17"/>
    <mergeCell ref="A26:E26"/>
    <mergeCell ref="A27:E27"/>
    <mergeCell ref="A29:H29"/>
    <mergeCell ref="A6:H6"/>
    <mergeCell ref="B1:D1"/>
    <mergeCell ref="E1:H1"/>
    <mergeCell ref="B2:D2"/>
    <mergeCell ref="E2:H2"/>
    <mergeCell ref="E4:H4"/>
  </mergeCells>
  <printOptions horizontalCentered="1"/>
  <pageMargins left="0.7" right="0.7" top="0.75" bottom="0.75" header="0.3" footer="0.3"/>
  <pageSetup paperSize="9" scale="58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J35"/>
  <sheetViews>
    <sheetView zoomScaleNormal="100" workbookViewId="0">
      <selection activeCell="F34" sqref="A1:H34"/>
    </sheetView>
  </sheetViews>
  <sheetFormatPr defaultColWidth="9.140625" defaultRowHeight="15.75" x14ac:dyDescent="0.25"/>
  <cols>
    <col min="1" max="1" width="6.140625" style="13" customWidth="1"/>
    <col min="2" max="2" width="13" style="13" customWidth="1"/>
    <col min="3" max="3" width="14.42578125" style="13" customWidth="1"/>
    <col min="4" max="4" width="15.85546875" style="21" customWidth="1"/>
    <col min="5" max="5" width="50.28515625" style="13" customWidth="1"/>
    <col min="6" max="6" width="17.7109375" style="22" customWidth="1"/>
    <col min="7" max="7" width="15" style="22" customWidth="1"/>
    <col min="8" max="8" width="18.7109375" style="22" customWidth="1"/>
    <col min="9" max="9" width="23.7109375" style="13" customWidth="1"/>
    <col min="10" max="16384" width="9.140625" style="13"/>
  </cols>
  <sheetData>
    <row r="1" spans="1:10" s="1" customFormat="1" ht="16.5" x14ac:dyDescent="0.25">
      <c r="B1" s="48" t="s">
        <v>0</v>
      </c>
      <c r="C1" s="48"/>
      <c r="D1" s="48"/>
      <c r="E1" s="49" t="s">
        <v>1</v>
      </c>
      <c r="F1" s="49"/>
      <c r="G1" s="49"/>
      <c r="H1" s="49"/>
    </row>
    <row r="2" spans="1:10" s="1" customFormat="1" ht="16.5" x14ac:dyDescent="0.25">
      <c r="B2" s="48" t="s">
        <v>2</v>
      </c>
      <c r="C2" s="48"/>
      <c r="D2" s="48"/>
      <c r="E2" s="49" t="s">
        <v>3</v>
      </c>
      <c r="F2" s="49"/>
      <c r="G2" s="49"/>
      <c r="H2" s="49"/>
    </row>
    <row r="3" spans="1:10" s="1" customFormat="1" ht="27" customHeight="1" x14ac:dyDescent="0.25">
      <c r="D3" s="2"/>
      <c r="F3" s="3"/>
      <c r="G3" s="3"/>
      <c r="H3" s="3"/>
    </row>
    <row r="4" spans="1:10" s="1" customFormat="1" ht="16.5" x14ac:dyDescent="0.25">
      <c r="A4" s="41"/>
      <c r="B4" s="41"/>
      <c r="C4" s="41"/>
      <c r="D4" s="42"/>
      <c r="E4" s="50" t="s">
        <v>336</v>
      </c>
      <c r="F4" s="50"/>
      <c r="G4" s="50"/>
      <c r="H4" s="50"/>
      <c r="I4" s="41"/>
      <c r="J4" s="41"/>
    </row>
    <row r="5" spans="1:10" s="1" customFormat="1" ht="16.5" x14ac:dyDescent="0.25">
      <c r="A5" s="41"/>
      <c r="B5" s="41"/>
      <c r="C5" s="41"/>
      <c r="D5" s="42"/>
      <c r="E5" s="41"/>
      <c r="F5" s="43"/>
      <c r="G5" s="43"/>
      <c r="H5" s="43"/>
      <c r="I5" s="41"/>
      <c r="J5" s="41"/>
    </row>
    <row r="6" spans="1:10" s="1" customFormat="1" ht="16.5" x14ac:dyDescent="0.25">
      <c r="A6" s="47" t="s">
        <v>337</v>
      </c>
      <c r="B6" s="47"/>
      <c r="C6" s="47"/>
      <c r="D6" s="47"/>
      <c r="E6" s="47"/>
      <c r="F6" s="47"/>
      <c r="G6" s="47"/>
      <c r="H6" s="47"/>
      <c r="I6" s="41"/>
      <c r="J6" s="41"/>
    </row>
    <row r="7" spans="1:10" s="4" customFormat="1" ht="18.75" customHeight="1" x14ac:dyDescent="0.3">
      <c r="A7" s="55" t="s">
        <v>342</v>
      </c>
      <c r="B7" s="55"/>
      <c r="C7" s="55"/>
      <c r="D7" s="55"/>
      <c r="E7" s="55"/>
      <c r="F7" s="55"/>
      <c r="G7" s="55"/>
      <c r="H7" s="55"/>
      <c r="I7" s="44"/>
      <c r="J7" s="44"/>
    </row>
    <row r="8" spans="1:10" s="1" customFormat="1" ht="16.5" x14ac:dyDescent="0.25">
      <c r="D8" s="2"/>
      <c r="F8" s="3"/>
      <c r="G8" s="3"/>
      <c r="H8" s="3"/>
    </row>
    <row r="9" spans="1:10" s="7" customFormat="1" ht="22.5" customHeight="1" x14ac:dyDescent="0.25">
      <c r="A9" s="5" t="s">
        <v>4</v>
      </c>
      <c r="B9" s="5"/>
      <c r="C9" s="5" t="s">
        <v>5</v>
      </c>
      <c r="D9" s="6"/>
      <c r="F9" s="8"/>
      <c r="G9" s="8"/>
      <c r="H9" s="8"/>
    </row>
    <row r="10" spans="1:10" s="7" customFormat="1" ht="22.5" customHeight="1" x14ac:dyDescent="0.25">
      <c r="A10" s="7" t="s">
        <v>6</v>
      </c>
      <c r="C10" s="9" t="s">
        <v>7</v>
      </c>
      <c r="D10" s="6"/>
      <c r="F10" s="8"/>
      <c r="G10" s="8"/>
      <c r="H10" s="8"/>
    </row>
    <row r="11" spans="1:10" s="7" customFormat="1" ht="22.5" customHeight="1" x14ac:dyDescent="0.25">
      <c r="A11" s="7" t="s">
        <v>8</v>
      </c>
      <c r="C11" s="7" t="s">
        <v>86</v>
      </c>
      <c r="D11" s="6"/>
      <c r="F11" s="8"/>
      <c r="G11" s="8"/>
      <c r="H11" s="8"/>
    </row>
    <row r="12" spans="1:10" s="7" customFormat="1" ht="22.5" customHeight="1" x14ac:dyDescent="0.25">
      <c r="A12" s="7" t="s">
        <v>9</v>
      </c>
      <c r="C12" s="7" t="s">
        <v>10</v>
      </c>
      <c r="D12" s="6"/>
      <c r="E12" s="25" t="s">
        <v>87</v>
      </c>
      <c r="F12" s="8"/>
      <c r="G12" s="8"/>
      <c r="H12" s="8"/>
    </row>
    <row r="13" spans="1:10" s="7" customFormat="1" ht="22.5" customHeight="1" x14ac:dyDescent="0.25">
      <c r="A13" s="5"/>
      <c r="B13" s="5"/>
      <c r="C13" s="5"/>
      <c r="D13" s="6"/>
      <c r="F13" s="8"/>
      <c r="G13" s="8"/>
      <c r="H13" s="8"/>
    </row>
    <row r="14" spans="1:10" s="7" customFormat="1" ht="22.5" customHeight="1" x14ac:dyDescent="0.25">
      <c r="A14" s="5" t="s">
        <v>11</v>
      </c>
      <c r="B14" s="5"/>
      <c r="C14" s="5" t="str">
        <f>+VLOOKUP(J14,'Danh sách CN'!A:D,2,0)</f>
        <v>CÔNG TY CỔ PHẦN TRUNG TÂM THƯƠNG MẠI LOTTE VIỆT NAM - CHI NHÁNH BÌNH DƯƠNG</v>
      </c>
      <c r="D14" s="6"/>
      <c r="F14" s="8"/>
      <c r="G14" s="8"/>
      <c r="H14" s="8"/>
      <c r="J14" s="7" t="s">
        <v>45</v>
      </c>
    </row>
    <row r="15" spans="1:10" s="7" customFormat="1" ht="22.5" customHeight="1" x14ac:dyDescent="0.25">
      <c r="A15" s="7" t="s">
        <v>6</v>
      </c>
      <c r="C15" s="9" t="str">
        <f>+VLOOKUP(J14,'Danh sách CN'!A:D,3,0)</f>
        <v>0304741634-003</v>
      </c>
      <c r="D15" s="6"/>
      <c r="F15" s="8"/>
      <c r="G15" s="8"/>
      <c r="H15" s="8"/>
      <c r="J15" s="7" t="s">
        <v>360</v>
      </c>
    </row>
    <row r="16" spans="1:10" s="7" customFormat="1" ht="22.5" customHeight="1" x14ac:dyDescent="0.25">
      <c r="A16" s="7" t="s">
        <v>8</v>
      </c>
      <c r="C16" s="9" t="str">
        <f>+VLOOKUP(J14,'Danh sách CN'!A:D,4,0)</f>
        <v>Khu đô thị The Seasons Bình Dương, Phường Lái Thiêu, TP. Hồ Chí Minh, Việt Nam</v>
      </c>
      <c r="D16" s="6"/>
      <c r="F16" s="8"/>
      <c r="G16" s="8"/>
      <c r="H16" s="8"/>
    </row>
    <row r="17" spans="1:8" s="7" customFormat="1" ht="22.5" customHeight="1" x14ac:dyDescent="0.25">
      <c r="A17" s="7" t="s">
        <v>9</v>
      </c>
      <c r="C17" s="56"/>
      <c r="D17" s="56"/>
      <c r="E17" s="56" t="s">
        <v>13</v>
      </c>
      <c r="F17" s="56"/>
      <c r="G17" s="8"/>
      <c r="H17" s="8"/>
    </row>
    <row r="19" spans="1:8" ht="44.25" customHeight="1" x14ac:dyDescent="0.25">
      <c r="A19" s="10" t="s">
        <v>14</v>
      </c>
      <c r="B19" s="10" t="s">
        <v>15</v>
      </c>
      <c r="C19" s="10" t="s">
        <v>16</v>
      </c>
      <c r="D19" s="11" t="s">
        <v>17</v>
      </c>
      <c r="E19" s="10" t="s">
        <v>18</v>
      </c>
      <c r="F19" s="12" t="s">
        <v>19</v>
      </c>
      <c r="G19" s="12" t="s">
        <v>20</v>
      </c>
      <c r="H19" s="12" t="s">
        <v>21</v>
      </c>
    </row>
    <row r="20" spans="1:8" ht="47.25" x14ac:dyDescent="0.25">
      <c r="A20" s="14">
        <v>1</v>
      </c>
      <c r="B20" s="15" t="s">
        <v>112</v>
      </c>
      <c r="C20" s="14" t="s">
        <v>88</v>
      </c>
      <c r="D20" s="16">
        <v>46113</v>
      </c>
      <c r="E20" s="17" t="s">
        <v>46</v>
      </c>
      <c r="F20" s="18">
        <v>536025</v>
      </c>
      <c r="G20" s="18">
        <v>42882</v>
      </c>
      <c r="H20" s="18">
        <f>+F20+G20</f>
        <v>578907</v>
      </c>
    </row>
    <row r="21" spans="1:8" ht="47.25" x14ac:dyDescent="0.25">
      <c r="A21" s="14">
        <v>2</v>
      </c>
      <c r="B21" s="15" t="s">
        <v>115</v>
      </c>
      <c r="C21" s="14" t="s">
        <v>88</v>
      </c>
      <c r="D21" s="16">
        <v>46113</v>
      </c>
      <c r="E21" s="17" t="s">
        <v>46</v>
      </c>
      <c r="F21" s="18">
        <v>1190660</v>
      </c>
      <c r="G21" s="18">
        <v>95253</v>
      </c>
      <c r="H21" s="18">
        <f t="shared" ref="H21:H27" si="0">+F21+G21</f>
        <v>1285913</v>
      </c>
    </row>
    <row r="22" spans="1:8" ht="47.25" x14ac:dyDescent="0.25">
      <c r="A22" s="14">
        <v>3</v>
      </c>
      <c r="B22" s="15" t="s">
        <v>172</v>
      </c>
      <c r="C22" s="14" t="s">
        <v>88</v>
      </c>
      <c r="D22" s="16">
        <v>46121</v>
      </c>
      <c r="E22" s="17" t="s">
        <v>46</v>
      </c>
      <c r="F22" s="18">
        <v>1116805</v>
      </c>
      <c r="G22" s="18">
        <v>89344</v>
      </c>
      <c r="H22" s="18">
        <f t="shared" si="0"/>
        <v>1206149</v>
      </c>
    </row>
    <row r="23" spans="1:8" ht="47.25" x14ac:dyDescent="0.25">
      <c r="A23" s="14">
        <v>4</v>
      </c>
      <c r="B23" s="15" t="s">
        <v>175</v>
      </c>
      <c r="C23" s="14" t="s">
        <v>88</v>
      </c>
      <c r="D23" s="16">
        <v>46121</v>
      </c>
      <c r="E23" s="17" t="s">
        <v>46</v>
      </c>
      <c r="F23" s="18">
        <v>478105</v>
      </c>
      <c r="G23" s="18">
        <v>38248</v>
      </c>
      <c r="H23" s="18">
        <f t="shared" si="0"/>
        <v>516353</v>
      </c>
    </row>
    <row r="24" spans="1:8" ht="47.25" x14ac:dyDescent="0.25">
      <c r="A24" s="14">
        <v>5</v>
      </c>
      <c r="B24" s="15" t="s">
        <v>232</v>
      </c>
      <c r="C24" s="14" t="s">
        <v>88</v>
      </c>
      <c r="D24" s="16">
        <v>46129</v>
      </c>
      <c r="E24" s="17" t="s">
        <v>46</v>
      </c>
      <c r="F24" s="18">
        <v>1190660</v>
      </c>
      <c r="G24" s="18">
        <v>95253</v>
      </c>
      <c r="H24" s="18">
        <f t="shared" si="0"/>
        <v>1285913</v>
      </c>
    </row>
    <row r="25" spans="1:8" ht="47.25" x14ac:dyDescent="0.25">
      <c r="A25" s="14">
        <v>6</v>
      </c>
      <c r="B25" s="15" t="s">
        <v>235</v>
      </c>
      <c r="C25" s="14" t="s">
        <v>88</v>
      </c>
      <c r="D25" s="16">
        <v>46129</v>
      </c>
      <c r="E25" s="17" t="s">
        <v>46</v>
      </c>
      <c r="F25" s="18">
        <v>1178385</v>
      </c>
      <c r="G25" s="18">
        <v>94271</v>
      </c>
      <c r="H25" s="18">
        <f t="shared" si="0"/>
        <v>1272656</v>
      </c>
    </row>
    <row r="26" spans="1:8" ht="47.25" x14ac:dyDescent="0.25">
      <c r="A26" s="14">
        <v>7</v>
      </c>
      <c r="B26" s="15" t="s">
        <v>286</v>
      </c>
      <c r="C26" s="14" t="s">
        <v>88</v>
      </c>
      <c r="D26" s="16">
        <v>46136</v>
      </c>
      <c r="E26" s="17" t="s">
        <v>46</v>
      </c>
      <c r="F26" s="18">
        <v>1072050</v>
      </c>
      <c r="G26" s="18">
        <v>85764</v>
      </c>
      <c r="H26" s="18">
        <f t="shared" ref="H26" si="1">+F26+G26</f>
        <v>1157814</v>
      </c>
    </row>
    <row r="27" spans="1:8" ht="47.25" x14ac:dyDescent="0.25">
      <c r="A27" s="14">
        <v>8</v>
      </c>
      <c r="B27" s="15" t="s">
        <v>310</v>
      </c>
      <c r="C27" s="14" t="s">
        <v>88</v>
      </c>
      <c r="D27" s="16">
        <v>46140</v>
      </c>
      <c r="E27" s="17" t="s">
        <v>46</v>
      </c>
      <c r="F27" s="18">
        <v>1116805</v>
      </c>
      <c r="G27" s="18">
        <v>89344</v>
      </c>
      <c r="H27" s="18">
        <f t="shared" si="0"/>
        <v>1206149</v>
      </c>
    </row>
    <row r="28" spans="1:8" s="20" customFormat="1" ht="35.25" customHeight="1" x14ac:dyDescent="0.25">
      <c r="A28" s="57" t="s">
        <v>22</v>
      </c>
      <c r="B28" s="58"/>
      <c r="C28" s="58"/>
      <c r="D28" s="58"/>
      <c r="E28" s="59"/>
      <c r="F28" s="19">
        <f>SUM(F20:F27)</f>
        <v>7879495</v>
      </c>
      <c r="G28" s="19">
        <f>SUM(G20:G27)</f>
        <v>630359</v>
      </c>
      <c r="H28" s="19">
        <f>SUM(H20:H27)</f>
        <v>8509854</v>
      </c>
    </row>
    <row r="29" spans="1:8" s="20" customFormat="1" ht="35.25" customHeight="1" x14ac:dyDescent="0.25">
      <c r="A29" s="60" t="s">
        <v>85</v>
      </c>
      <c r="B29" s="61"/>
      <c r="C29" s="61"/>
      <c r="D29" s="61"/>
      <c r="E29" s="62"/>
      <c r="F29" s="19">
        <f>ROUND(F28*0.07,0)</f>
        <v>551565</v>
      </c>
      <c r="G29" s="19">
        <f>ROUND(F29*0.08,0)</f>
        <v>44125</v>
      </c>
      <c r="H29" s="19">
        <f>F29+G29</f>
        <v>595690</v>
      </c>
    </row>
    <row r="31" spans="1:8" s="1" customFormat="1" ht="16.5" x14ac:dyDescent="0.25">
      <c r="A31" s="63" t="s">
        <v>23</v>
      </c>
      <c r="B31" s="63"/>
      <c r="C31" s="63"/>
      <c r="D31" s="63"/>
      <c r="E31" s="63"/>
      <c r="F31" s="63"/>
      <c r="G31" s="63"/>
      <c r="H31" s="63"/>
    </row>
    <row r="32" spans="1:8" s="1" customFormat="1" ht="16.5" x14ac:dyDescent="0.25">
      <c r="D32" s="2"/>
      <c r="F32" s="3"/>
      <c r="G32" s="3"/>
      <c r="H32" s="3"/>
    </row>
    <row r="33" spans="1:8" s="1" customFormat="1" ht="16.5" x14ac:dyDescent="0.25">
      <c r="A33" s="4"/>
      <c r="B33" s="51" t="s">
        <v>24</v>
      </c>
      <c r="C33" s="51"/>
      <c r="D33" s="51"/>
      <c r="F33" s="52" t="s">
        <v>25</v>
      </c>
      <c r="G33" s="52"/>
      <c r="H33" s="52"/>
    </row>
    <row r="34" spans="1:8" s="1" customFormat="1" ht="16.5" x14ac:dyDescent="0.25">
      <c r="B34" s="53" t="s">
        <v>26</v>
      </c>
      <c r="C34" s="53"/>
      <c r="D34" s="53"/>
      <c r="F34" s="54" t="s">
        <v>26</v>
      </c>
      <c r="G34" s="54"/>
      <c r="H34" s="54"/>
    </row>
    <row r="35" spans="1:8" s="1" customFormat="1" ht="16.5" x14ac:dyDescent="0.25">
      <c r="D35" s="2"/>
      <c r="F35" s="3"/>
      <c r="G35" s="3"/>
      <c r="H35" s="3"/>
    </row>
  </sheetData>
  <mergeCells count="16">
    <mergeCell ref="B33:D33"/>
    <mergeCell ref="F33:H33"/>
    <mergeCell ref="B34:D34"/>
    <mergeCell ref="F34:H34"/>
    <mergeCell ref="A7:H7"/>
    <mergeCell ref="C17:D17"/>
    <mergeCell ref="E17:F17"/>
    <mergeCell ref="A28:E28"/>
    <mergeCell ref="A29:E29"/>
    <mergeCell ref="A31:H31"/>
    <mergeCell ref="A6:H6"/>
    <mergeCell ref="B1:D1"/>
    <mergeCell ref="E1:H1"/>
    <mergeCell ref="B2:D2"/>
    <mergeCell ref="E2:H2"/>
    <mergeCell ref="E4:H4"/>
  </mergeCells>
  <printOptions horizontalCentered="1"/>
  <pageMargins left="0.7" right="0.7" top="0.75" bottom="0.75" header="0.3" footer="0.3"/>
  <pageSetup paperSize="9" scale="57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35"/>
  <sheetViews>
    <sheetView zoomScaleNormal="100" workbookViewId="0">
      <selection activeCell="F34" sqref="A1:H34"/>
    </sheetView>
  </sheetViews>
  <sheetFormatPr defaultColWidth="9.140625" defaultRowHeight="15.75" x14ac:dyDescent="0.25"/>
  <cols>
    <col min="1" max="1" width="6.140625" style="13" customWidth="1"/>
    <col min="2" max="2" width="13" style="13" customWidth="1"/>
    <col min="3" max="3" width="14.42578125" style="13" customWidth="1"/>
    <col min="4" max="4" width="15.85546875" style="21" customWidth="1"/>
    <col min="5" max="5" width="48.140625" style="13" customWidth="1"/>
    <col min="6" max="6" width="17.7109375" style="22" customWidth="1"/>
    <col min="7" max="7" width="15" style="22" customWidth="1"/>
    <col min="8" max="8" width="18.7109375" style="22" customWidth="1"/>
    <col min="9" max="9" width="23.7109375" style="13" customWidth="1"/>
    <col min="10" max="16384" width="9.140625" style="13"/>
  </cols>
  <sheetData>
    <row r="1" spans="1:10" s="1" customFormat="1" ht="16.5" x14ac:dyDescent="0.25">
      <c r="B1" s="48" t="s">
        <v>0</v>
      </c>
      <c r="C1" s="48"/>
      <c r="D1" s="48"/>
      <c r="E1" s="49" t="s">
        <v>1</v>
      </c>
      <c r="F1" s="49"/>
      <c r="G1" s="49"/>
      <c r="H1" s="49"/>
    </row>
    <row r="2" spans="1:10" s="1" customFormat="1" ht="16.5" x14ac:dyDescent="0.25">
      <c r="B2" s="48" t="s">
        <v>2</v>
      </c>
      <c r="C2" s="48"/>
      <c r="D2" s="48"/>
      <c r="E2" s="49" t="s">
        <v>3</v>
      </c>
      <c r="F2" s="49"/>
      <c r="G2" s="49"/>
      <c r="H2" s="49"/>
    </row>
    <row r="3" spans="1:10" s="1" customFormat="1" ht="27" customHeight="1" x14ac:dyDescent="0.25">
      <c r="D3" s="2"/>
      <c r="F3" s="3"/>
      <c r="G3" s="3"/>
      <c r="H3" s="3"/>
    </row>
    <row r="4" spans="1:10" s="1" customFormat="1" ht="16.5" x14ac:dyDescent="0.25">
      <c r="A4" s="41"/>
      <c r="B4" s="41"/>
      <c r="C4" s="41"/>
      <c r="D4" s="42"/>
      <c r="E4" s="50" t="s">
        <v>336</v>
      </c>
      <c r="F4" s="50"/>
      <c r="G4" s="50"/>
      <c r="H4" s="50"/>
      <c r="I4" s="41"/>
      <c r="J4" s="41"/>
    </row>
    <row r="5" spans="1:10" s="1" customFormat="1" ht="16.5" x14ac:dyDescent="0.25">
      <c r="A5" s="41"/>
      <c r="B5" s="41"/>
      <c r="C5" s="41"/>
      <c r="D5" s="42"/>
      <c r="E5" s="41"/>
      <c r="F5" s="43"/>
      <c r="G5" s="43"/>
      <c r="H5" s="43"/>
      <c r="I5" s="41"/>
      <c r="J5" s="41"/>
    </row>
    <row r="6" spans="1:10" s="1" customFormat="1" ht="16.5" x14ac:dyDescent="0.25">
      <c r="A6" s="47" t="s">
        <v>337</v>
      </c>
      <c r="B6" s="47"/>
      <c r="C6" s="47"/>
      <c r="D6" s="47"/>
      <c r="E6" s="47"/>
      <c r="F6" s="47"/>
      <c r="G6" s="47"/>
      <c r="H6" s="47"/>
      <c r="I6" s="41"/>
      <c r="J6" s="41"/>
    </row>
    <row r="7" spans="1:10" s="4" customFormat="1" ht="18.75" customHeight="1" x14ac:dyDescent="0.3">
      <c r="A7" s="55" t="s">
        <v>341</v>
      </c>
      <c r="B7" s="55"/>
      <c r="C7" s="55"/>
      <c r="D7" s="55"/>
      <c r="E7" s="55"/>
      <c r="F7" s="55"/>
      <c r="G7" s="55"/>
      <c r="H7" s="55"/>
      <c r="I7" s="44"/>
      <c r="J7" s="44"/>
    </row>
    <row r="8" spans="1:10" s="1" customFormat="1" ht="16.5" x14ac:dyDescent="0.25">
      <c r="D8" s="2"/>
      <c r="F8" s="3"/>
      <c r="G8" s="3"/>
      <c r="H8" s="3"/>
    </row>
    <row r="9" spans="1:10" s="7" customFormat="1" ht="22.5" customHeight="1" x14ac:dyDescent="0.25">
      <c r="A9" s="5" t="s">
        <v>4</v>
      </c>
      <c r="B9" s="5"/>
      <c r="C9" s="5" t="s">
        <v>5</v>
      </c>
      <c r="D9" s="6"/>
      <c r="F9" s="8"/>
      <c r="G9" s="8"/>
      <c r="H9" s="8"/>
    </row>
    <row r="10" spans="1:10" s="7" customFormat="1" ht="22.5" customHeight="1" x14ac:dyDescent="0.25">
      <c r="A10" s="7" t="s">
        <v>6</v>
      </c>
      <c r="C10" s="9" t="s">
        <v>7</v>
      </c>
      <c r="D10" s="6"/>
      <c r="F10" s="8"/>
      <c r="G10" s="8"/>
      <c r="H10" s="8"/>
    </row>
    <row r="11" spans="1:10" s="7" customFormat="1" ht="22.5" customHeight="1" x14ac:dyDescent="0.25">
      <c r="A11" s="7" t="s">
        <v>8</v>
      </c>
      <c r="C11" s="7" t="s">
        <v>86</v>
      </c>
      <c r="D11" s="6"/>
      <c r="F11" s="8"/>
      <c r="G11" s="8"/>
      <c r="H11" s="8"/>
    </row>
    <row r="12" spans="1:10" s="7" customFormat="1" ht="22.5" customHeight="1" x14ac:dyDescent="0.25">
      <c r="A12" s="7" t="s">
        <v>9</v>
      </c>
      <c r="C12" s="7" t="s">
        <v>10</v>
      </c>
      <c r="D12" s="6"/>
      <c r="E12" s="25" t="s">
        <v>87</v>
      </c>
      <c r="F12" s="8"/>
      <c r="G12" s="8"/>
      <c r="H12" s="8"/>
    </row>
    <row r="13" spans="1:10" s="7" customFormat="1" ht="22.5" customHeight="1" x14ac:dyDescent="0.25">
      <c r="A13" s="5"/>
      <c r="B13" s="5"/>
      <c r="C13" s="5"/>
      <c r="D13" s="6"/>
      <c r="F13" s="8"/>
      <c r="G13" s="8"/>
      <c r="H13" s="8"/>
    </row>
    <row r="14" spans="1:10" s="7" customFormat="1" ht="22.5" customHeight="1" x14ac:dyDescent="0.25">
      <c r="A14" s="5" t="s">
        <v>11</v>
      </c>
      <c r="B14" s="5"/>
      <c r="C14" s="5" t="str">
        <f>+VLOOKUP(J14,'Danh sách CN'!A:D,2,0)</f>
        <v>CÔNG TY CỔ PHẦN TRUNG TÂM THƯƠNG MẠI LOTTE VIỆT NAM - CHI NHÁNH ĐÀ NẴNG</v>
      </c>
      <c r="D14" s="6"/>
      <c r="F14" s="8"/>
      <c r="G14" s="8"/>
      <c r="H14" s="8"/>
      <c r="J14" s="7" t="s">
        <v>53</v>
      </c>
    </row>
    <row r="15" spans="1:10" s="7" customFormat="1" ht="22.5" customHeight="1" x14ac:dyDescent="0.25">
      <c r="A15" s="7" t="s">
        <v>6</v>
      </c>
      <c r="C15" s="9" t="str">
        <f>+VLOOKUP(J14,'Danh sách CN'!A:D,3,0)</f>
        <v>0304741634-009</v>
      </c>
      <c r="D15" s="6"/>
      <c r="F15" s="8"/>
      <c r="G15" s="8"/>
      <c r="H15" s="8"/>
    </row>
    <row r="16" spans="1:10" s="7" customFormat="1" ht="22.5" customHeight="1" x14ac:dyDescent="0.25">
      <c r="A16" s="7" t="s">
        <v>8</v>
      </c>
      <c r="C16" s="9" t="str">
        <f>+VLOOKUP(J14,'Danh sách CN'!A:D,4,0)</f>
        <v>số 06 đường Nại Nam, Phường Hòa Cường, Thành phố Đà Nẵng, Việt Nam</v>
      </c>
      <c r="D16" s="6"/>
      <c r="F16" s="8"/>
      <c r="G16" s="8"/>
      <c r="H16" s="8"/>
    </row>
    <row r="17" spans="1:8" s="7" customFormat="1" ht="22.5" customHeight="1" x14ac:dyDescent="0.25">
      <c r="A17" s="7" t="s">
        <v>9</v>
      </c>
      <c r="C17" s="56"/>
      <c r="D17" s="56"/>
      <c r="E17" s="56" t="s">
        <v>13</v>
      </c>
      <c r="F17" s="56"/>
      <c r="G17" s="8"/>
      <c r="H17" s="8"/>
    </row>
    <row r="19" spans="1:8" ht="44.25" customHeight="1" x14ac:dyDescent="0.25">
      <c r="A19" s="10" t="s">
        <v>14</v>
      </c>
      <c r="B19" s="10" t="s">
        <v>15</v>
      </c>
      <c r="C19" s="10" t="s">
        <v>16</v>
      </c>
      <c r="D19" s="11" t="s">
        <v>17</v>
      </c>
      <c r="E19" s="10" t="s">
        <v>18</v>
      </c>
      <c r="F19" s="12" t="s">
        <v>19</v>
      </c>
      <c r="G19" s="12" t="s">
        <v>20</v>
      </c>
      <c r="H19" s="12" t="s">
        <v>21</v>
      </c>
    </row>
    <row r="20" spans="1:8" ht="47.25" x14ac:dyDescent="0.25">
      <c r="A20" s="14">
        <v>1</v>
      </c>
      <c r="B20" s="15" t="s">
        <v>118</v>
      </c>
      <c r="C20" s="14" t="s">
        <v>88</v>
      </c>
      <c r="D20" s="16">
        <v>46113</v>
      </c>
      <c r="E20" s="17" t="s">
        <v>54</v>
      </c>
      <c r="F20" s="18">
        <v>1190660</v>
      </c>
      <c r="G20" s="18">
        <v>95253</v>
      </c>
      <c r="H20" s="18">
        <f>+F20+G20</f>
        <v>1285913</v>
      </c>
    </row>
    <row r="21" spans="1:8" ht="47.25" x14ac:dyDescent="0.25">
      <c r="A21" s="14">
        <v>2</v>
      </c>
      <c r="B21" s="15" t="s">
        <v>163</v>
      </c>
      <c r="C21" s="14" t="s">
        <v>88</v>
      </c>
      <c r="D21" s="16">
        <v>46120</v>
      </c>
      <c r="E21" s="17" t="s">
        <v>54</v>
      </c>
      <c r="F21" s="18">
        <v>1116805</v>
      </c>
      <c r="G21" s="18">
        <v>89344</v>
      </c>
      <c r="H21" s="18">
        <f t="shared" ref="H21:H23" si="0">+F21+G21</f>
        <v>1206149</v>
      </c>
    </row>
    <row r="22" spans="1:8" ht="47.25" x14ac:dyDescent="0.25">
      <c r="A22" s="14">
        <v>3</v>
      </c>
      <c r="B22" s="15" t="s">
        <v>178</v>
      </c>
      <c r="C22" s="14" t="s">
        <v>88</v>
      </c>
      <c r="D22" s="16">
        <v>46122</v>
      </c>
      <c r="E22" s="17" t="s">
        <v>54</v>
      </c>
      <c r="F22" s="18">
        <v>533750</v>
      </c>
      <c r="G22" s="18">
        <v>42700</v>
      </c>
      <c r="H22" s="18">
        <f t="shared" si="0"/>
        <v>576450</v>
      </c>
    </row>
    <row r="23" spans="1:8" ht="47.25" x14ac:dyDescent="0.25">
      <c r="A23" s="14">
        <v>4</v>
      </c>
      <c r="B23" s="15" t="s">
        <v>205</v>
      </c>
      <c r="C23" s="14" t="s">
        <v>88</v>
      </c>
      <c r="D23" s="16">
        <v>46126</v>
      </c>
      <c r="E23" s="17" t="s">
        <v>54</v>
      </c>
      <c r="F23" s="18">
        <v>583055</v>
      </c>
      <c r="G23" s="18">
        <v>46644</v>
      </c>
      <c r="H23" s="18">
        <f t="shared" si="0"/>
        <v>629699</v>
      </c>
    </row>
    <row r="24" spans="1:8" ht="47.25" x14ac:dyDescent="0.25">
      <c r="A24" s="14">
        <v>5</v>
      </c>
      <c r="B24" s="15" t="s">
        <v>208</v>
      </c>
      <c r="C24" s="14" t="s">
        <v>88</v>
      </c>
      <c r="D24" s="16">
        <v>46126</v>
      </c>
      <c r="E24" s="17" t="s">
        <v>54</v>
      </c>
      <c r="F24" s="18">
        <v>1190660</v>
      </c>
      <c r="G24" s="18">
        <v>95253</v>
      </c>
      <c r="H24" s="18">
        <f t="shared" ref="H24:H27" si="1">+F24+G24</f>
        <v>1285913</v>
      </c>
    </row>
    <row r="25" spans="1:8" ht="47.25" x14ac:dyDescent="0.25">
      <c r="A25" s="14">
        <v>6</v>
      </c>
      <c r="B25" s="15" t="s">
        <v>259</v>
      </c>
      <c r="C25" s="14" t="s">
        <v>88</v>
      </c>
      <c r="D25" s="16">
        <v>46134</v>
      </c>
      <c r="E25" s="17" t="s">
        <v>54</v>
      </c>
      <c r="F25" s="18">
        <v>1116805</v>
      </c>
      <c r="G25" s="18">
        <v>89344</v>
      </c>
      <c r="H25" s="18">
        <f t="shared" si="1"/>
        <v>1206149</v>
      </c>
    </row>
    <row r="26" spans="1:8" ht="47.25" x14ac:dyDescent="0.25">
      <c r="A26" s="14">
        <v>7</v>
      </c>
      <c r="B26" s="15" t="s">
        <v>262</v>
      </c>
      <c r="C26" s="14" t="s">
        <v>88</v>
      </c>
      <c r="D26" s="16">
        <v>46134</v>
      </c>
      <c r="E26" s="17" t="s">
        <v>54</v>
      </c>
      <c r="F26" s="18">
        <v>533750</v>
      </c>
      <c r="G26" s="18">
        <v>42700</v>
      </c>
      <c r="H26" s="18">
        <f t="shared" si="1"/>
        <v>576450</v>
      </c>
    </row>
    <row r="27" spans="1:8" ht="47.25" x14ac:dyDescent="0.25">
      <c r="A27" s="14">
        <v>8</v>
      </c>
      <c r="B27" s="15" t="s">
        <v>295</v>
      </c>
      <c r="C27" s="14" t="s">
        <v>88</v>
      </c>
      <c r="D27" s="16">
        <v>46139</v>
      </c>
      <c r="E27" s="17" t="s">
        <v>54</v>
      </c>
      <c r="F27" s="18">
        <v>1667380</v>
      </c>
      <c r="G27" s="18">
        <v>133390</v>
      </c>
      <c r="H27" s="18">
        <f t="shared" si="1"/>
        <v>1800770</v>
      </c>
    </row>
    <row r="28" spans="1:8" s="20" customFormat="1" ht="35.25" customHeight="1" x14ac:dyDescent="0.25">
      <c r="A28" s="57" t="s">
        <v>22</v>
      </c>
      <c r="B28" s="58"/>
      <c r="C28" s="58"/>
      <c r="D28" s="58"/>
      <c r="E28" s="59"/>
      <c r="F28" s="19">
        <f>SUM(F20:F27)</f>
        <v>7932865</v>
      </c>
      <c r="G28" s="19">
        <f>SUM(G20:G27)</f>
        <v>634628</v>
      </c>
      <c r="H28" s="19">
        <f>SUM(H20:H27)</f>
        <v>8567493</v>
      </c>
    </row>
    <row r="29" spans="1:8" s="20" customFormat="1" ht="35.25" customHeight="1" x14ac:dyDescent="0.25">
      <c r="A29" s="60" t="s">
        <v>85</v>
      </c>
      <c r="B29" s="61"/>
      <c r="C29" s="61"/>
      <c r="D29" s="61"/>
      <c r="E29" s="62"/>
      <c r="F29" s="19">
        <f>ROUND(F28*0.07,0)</f>
        <v>555301</v>
      </c>
      <c r="G29" s="19">
        <f>ROUND(F29*0.08,0)</f>
        <v>44424</v>
      </c>
      <c r="H29" s="19">
        <f>F29+G29</f>
        <v>599725</v>
      </c>
    </row>
    <row r="31" spans="1:8" s="1" customFormat="1" ht="16.5" x14ac:dyDescent="0.25">
      <c r="A31" s="63" t="s">
        <v>23</v>
      </c>
      <c r="B31" s="63"/>
      <c r="C31" s="63"/>
      <c r="D31" s="63"/>
      <c r="E31" s="63"/>
      <c r="F31" s="63"/>
      <c r="G31" s="63"/>
      <c r="H31" s="63"/>
    </row>
    <row r="32" spans="1:8" s="1" customFormat="1" ht="16.5" x14ac:dyDescent="0.25">
      <c r="D32" s="2"/>
      <c r="F32" s="3"/>
      <c r="G32" s="3"/>
      <c r="H32" s="3"/>
    </row>
    <row r="33" spans="1:8" s="1" customFormat="1" ht="16.5" x14ac:dyDescent="0.25">
      <c r="A33" s="4"/>
      <c r="B33" s="51" t="s">
        <v>24</v>
      </c>
      <c r="C33" s="51"/>
      <c r="D33" s="51"/>
      <c r="F33" s="52" t="s">
        <v>25</v>
      </c>
      <c r="G33" s="52"/>
      <c r="H33" s="52"/>
    </row>
    <row r="34" spans="1:8" s="1" customFormat="1" ht="16.5" x14ac:dyDescent="0.25">
      <c r="B34" s="53" t="s">
        <v>26</v>
      </c>
      <c r="C34" s="53"/>
      <c r="D34" s="53"/>
      <c r="F34" s="54" t="s">
        <v>26</v>
      </c>
      <c r="G34" s="54"/>
      <c r="H34" s="54"/>
    </row>
    <row r="35" spans="1:8" s="1" customFormat="1" ht="16.5" x14ac:dyDescent="0.25">
      <c r="D35" s="2"/>
      <c r="F35" s="3"/>
      <c r="G35" s="3"/>
      <c r="H35" s="3"/>
    </row>
  </sheetData>
  <mergeCells count="16">
    <mergeCell ref="A6:H6"/>
    <mergeCell ref="B1:D1"/>
    <mergeCell ref="E1:H1"/>
    <mergeCell ref="B2:D2"/>
    <mergeCell ref="E2:H2"/>
    <mergeCell ref="E4:H4"/>
    <mergeCell ref="B33:D33"/>
    <mergeCell ref="F33:H33"/>
    <mergeCell ref="B34:D34"/>
    <mergeCell ref="F34:H34"/>
    <mergeCell ref="A7:H7"/>
    <mergeCell ref="C17:D17"/>
    <mergeCell ref="E17:F17"/>
    <mergeCell ref="A28:E28"/>
    <mergeCell ref="A29:E29"/>
    <mergeCell ref="A31:H31"/>
  </mergeCells>
  <printOptions horizontalCentered="1"/>
  <pageMargins left="0.7" right="0.7" top="0.75" bottom="0.75" header="0.3" footer="0.3"/>
  <pageSetup paperSize="9" scale="58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J29"/>
  <sheetViews>
    <sheetView topLeftCell="A15" zoomScaleNormal="100" workbookViewId="0">
      <selection sqref="A1:H28"/>
    </sheetView>
  </sheetViews>
  <sheetFormatPr defaultColWidth="9.140625" defaultRowHeight="15.75" x14ac:dyDescent="0.25"/>
  <cols>
    <col min="1" max="1" width="6.140625" style="13" customWidth="1"/>
    <col min="2" max="2" width="13" style="13" customWidth="1"/>
    <col min="3" max="3" width="14.42578125" style="13" customWidth="1"/>
    <col min="4" max="4" width="15.85546875" style="21" customWidth="1"/>
    <col min="5" max="5" width="50.85546875" style="13" customWidth="1"/>
    <col min="6" max="6" width="17.7109375" style="22" customWidth="1"/>
    <col min="7" max="7" width="15" style="22" customWidth="1"/>
    <col min="8" max="8" width="18.7109375" style="22" customWidth="1"/>
    <col min="9" max="9" width="23.7109375" style="13" customWidth="1"/>
    <col min="10" max="16384" width="9.140625" style="13"/>
  </cols>
  <sheetData>
    <row r="1" spans="1:10" s="1" customFormat="1" ht="16.5" x14ac:dyDescent="0.25">
      <c r="B1" s="48" t="s">
        <v>0</v>
      </c>
      <c r="C1" s="48"/>
      <c r="D1" s="48"/>
      <c r="E1" s="49" t="s">
        <v>1</v>
      </c>
      <c r="F1" s="49"/>
      <c r="G1" s="49"/>
      <c r="H1" s="49"/>
    </row>
    <row r="2" spans="1:10" s="1" customFormat="1" ht="16.5" x14ac:dyDescent="0.25">
      <c r="B2" s="48" t="s">
        <v>2</v>
      </c>
      <c r="C2" s="48"/>
      <c r="D2" s="48"/>
      <c r="E2" s="49" t="s">
        <v>3</v>
      </c>
      <c r="F2" s="49"/>
      <c r="G2" s="49"/>
      <c r="H2" s="49"/>
    </row>
    <row r="3" spans="1:10" s="1" customFormat="1" ht="27" customHeight="1" x14ac:dyDescent="0.25">
      <c r="D3" s="2"/>
      <c r="F3" s="3"/>
      <c r="G3" s="3"/>
      <c r="H3" s="3"/>
    </row>
    <row r="4" spans="1:10" s="1" customFormat="1" ht="16.5" x14ac:dyDescent="0.25">
      <c r="A4" s="41"/>
      <c r="B4" s="41"/>
      <c r="C4" s="41"/>
      <c r="D4" s="42"/>
      <c r="E4" s="50" t="s">
        <v>336</v>
      </c>
      <c r="F4" s="50"/>
      <c r="G4" s="50"/>
      <c r="H4" s="50"/>
      <c r="I4" s="41"/>
      <c r="J4" s="41"/>
    </row>
    <row r="5" spans="1:10" s="1" customFormat="1" ht="16.5" x14ac:dyDescent="0.25">
      <c r="A5" s="41"/>
      <c r="B5" s="41"/>
      <c r="C5" s="41"/>
      <c r="D5" s="42"/>
      <c r="E5" s="41"/>
      <c r="F5" s="43"/>
      <c r="G5" s="43"/>
      <c r="H5" s="43"/>
      <c r="I5" s="41"/>
      <c r="J5" s="41"/>
    </row>
    <row r="6" spans="1:10" s="1" customFormat="1" ht="16.5" x14ac:dyDescent="0.25">
      <c r="A6" s="47" t="s">
        <v>337</v>
      </c>
      <c r="B6" s="47"/>
      <c r="C6" s="47"/>
      <c r="D6" s="47"/>
      <c r="E6" s="47"/>
      <c r="F6" s="47"/>
      <c r="G6" s="47"/>
      <c r="H6" s="47"/>
      <c r="I6" s="41"/>
      <c r="J6" s="41"/>
    </row>
    <row r="7" spans="1:10" s="4" customFormat="1" ht="18.75" customHeight="1" x14ac:dyDescent="0.3">
      <c r="A7" s="55" t="s">
        <v>340</v>
      </c>
      <c r="B7" s="55"/>
      <c r="C7" s="55"/>
      <c r="D7" s="55"/>
      <c r="E7" s="55"/>
      <c r="F7" s="55"/>
      <c r="G7" s="55"/>
      <c r="H7" s="55"/>
      <c r="I7" s="44"/>
      <c r="J7" s="44"/>
    </row>
    <row r="8" spans="1:10" s="1" customFormat="1" ht="16.5" x14ac:dyDescent="0.25">
      <c r="D8" s="2"/>
      <c r="F8" s="3"/>
      <c r="G8" s="3"/>
      <c r="H8" s="3"/>
    </row>
    <row r="9" spans="1:10" s="7" customFormat="1" ht="22.5" customHeight="1" x14ac:dyDescent="0.25">
      <c r="A9" s="5" t="s">
        <v>4</v>
      </c>
      <c r="B9" s="5"/>
      <c r="C9" s="5" t="s">
        <v>5</v>
      </c>
      <c r="D9" s="6"/>
      <c r="F9" s="8"/>
      <c r="G9" s="8"/>
      <c r="H9" s="8"/>
    </row>
    <row r="10" spans="1:10" s="7" customFormat="1" ht="22.5" customHeight="1" x14ac:dyDescent="0.25">
      <c r="A10" s="7" t="s">
        <v>6</v>
      </c>
      <c r="C10" s="9" t="s">
        <v>7</v>
      </c>
      <c r="D10" s="6"/>
      <c r="F10" s="8"/>
      <c r="G10" s="8"/>
      <c r="H10" s="8"/>
    </row>
    <row r="11" spans="1:10" s="7" customFormat="1" ht="22.5" customHeight="1" x14ac:dyDescent="0.25">
      <c r="A11" s="7" t="s">
        <v>8</v>
      </c>
      <c r="C11" s="7" t="s">
        <v>86</v>
      </c>
      <c r="D11" s="6"/>
      <c r="F11" s="8"/>
      <c r="G11" s="8"/>
      <c r="H11" s="8"/>
    </row>
    <row r="12" spans="1:10" s="7" customFormat="1" ht="22.5" customHeight="1" x14ac:dyDescent="0.25">
      <c r="A12" s="7" t="s">
        <v>9</v>
      </c>
      <c r="C12" s="7" t="s">
        <v>10</v>
      </c>
      <c r="D12" s="6"/>
      <c r="E12" s="25" t="s">
        <v>87</v>
      </c>
      <c r="F12" s="8"/>
      <c r="G12" s="8"/>
      <c r="H12" s="8"/>
    </row>
    <row r="13" spans="1:10" s="7" customFormat="1" ht="22.5" customHeight="1" x14ac:dyDescent="0.25">
      <c r="A13" s="5"/>
      <c r="B13" s="5"/>
      <c r="C13" s="5"/>
      <c r="D13" s="6"/>
      <c r="F13" s="8"/>
      <c r="G13" s="8"/>
      <c r="H13" s="8"/>
    </row>
    <row r="14" spans="1:10" s="7" customFormat="1" ht="22.5" customHeight="1" x14ac:dyDescent="0.25">
      <c r="A14" s="5" t="s">
        <v>11</v>
      </c>
      <c r="B14" s="5"/>
      <c r="C14" s="5" t="str">
        <f>+VLOOKUP(J14,'Danh sách CN'!A:D,2,0)</f>
        <v>CÔNG TY CỔ PHẦN TRUNG TÂM THƯƠNG MẠI LOTTE VIỆT NAM - CHI NHÁNH ĐỒNG NAI</v>
      </c>
      <c r="D14" s="6"/>
      <c r="F14" s="8"/>
      <c r="G14" s="8"/>
      <c r="H14" s="8"/>
      <c r="J14" s="7" t="s">
        <v>49</v>
      </c>
    </row>
    <row r="15" spans="1:10" s="7" customFormat="1" ht="22.5" customHeight="1" x14ac:dyDescent="0.25">
      <c r="A15" s="7" t="s">
        <v>6</v>
      </c>
      <c r="C15" s="9" t="str">
        <f>+VLOOKUP(J14,'Danh sách CN'!A:D,3,0)</f>
        <v>0304741634-001</v>
      </c>
      <c r="D15" s="6"/>
      <c r="F15" s="8"/>
      <c r="G15" s="8"/>
      <c r="H15" s="8"/>
      <c r="J15" s="7" t="s">
        <v>361</v>
      </c>
    </row>
    <row r="16" spans="1:10" s="7" customFormat="1" ht="22.5" customHeight="1" x14ac:dyDescent="0.25">
      <c r="A16" s="7" t="s">
        <v>8</v>
      </c>
      <c r="C16" s="9" t="str">
        <f>+VLOOKUP(J14,'Danh sách CN'!A:D,4,0)</f>
        <v>Lô B-03 Khu thương mại Amata, Quốc lộ 1A, Phường Long Bình, Tỉnh Đồng Nai, Việt Nam</v>
      </c>
      <c r="D16" s="6"/>
      <c r="F16" s="8"/>
      <c r="G16" s="8"/>
      <c r="H16" s="8"/>
    </row>
    <row r="17" spans="1:8" s="7" customFormat="1" ht="22.5" customHeight="1" x14ac:dyDescent="0.25">
      <c r="A17" s="7" t="s">
        <v>9</v>
      </c>
      <c r="C17" s="56"/>
      <c r="D17" s="56"/>
      <c r="E17" s="56" t="s">
        <v>13</v>
      </c>
      <c r="F17" s="56"/>
      <c r="G17" s="8"/>
      <c r="H17" s="8"/>
    </row>
    <row r="19" spans="1:8" ht="44.25" customHeight="1" x14ac:dyDescent="0.25">
      <c r="A19" s="10" t="s">
        <v>14</v>
      </c>
      <c r="B19" s="10" t="s">
        <v>15</v>
      </c>
      <c r="C19" s="10" t="s">
        <v>16</v>
      </c>
      <c r="D19" s="11" t="s">
        <v>17</v>
      </c>
      <c r="E19" s="10" t="s">
        <v>18</v>
      </c>
      <c r="F19" s="12" t="s">
        <v>19</v>
      </c>
      <c r="G19" s="12" t="s">
        <v>20</v>
      </c>
      <c r="H19" s="12" t="s">
        <v>21</v>
      </c>
    </row>
    <row r="20" spans="1:8" ht="47.25" x14ac:dyDescent="0.25">
      <c r="A20" s="14">
        <v>1</v>
      </c>
      <c r="B20" s="15" t="s">
        <v>277</v>
      </c>
      <c r="C20" s="14" t="s">
        <v>88</v>
      </c>
      <c r="D20" s="16">
        <v>46136</v>
      </c>
      <c r="E20" s="17" t="s">
        <v>50</v>
      </c>
      <c r="F20" s="18">
        <v>1178385</v>
      </c>
      <c r="G20" s="18">
        <v>94271</v>
      </c>
      <c r="H20" s="18">
        <f>+F20+G20</f>
        <v>1272656</v>
      </c>
    </row>
    <row r="21" spans="1:8" ht="47.25" x14ac:dyDescent="0.25">
      <c r="A21" s="14">
        <v>2</v>
      </c>
      <c r="B21" s="15" t="s">
        <v>313</v>
      </c>
      <c r="C21" s="14" t="s">
        <v>88</v>
      </c>
      <c r="D21" s="16">
        <v>46141</v>
      </c>
      <c r="E21" s="17" t="s">
        <v>50</v>
      </c>
      <c r="F21" s="18">
        <v>536025</v>
      </c>
      <c r="G21" s="18">
        <v>42882</v>
      </c>
      <c r="H21" s="18">
        <f t="shared" ref="H21" si="0">+F21+G21</f>
        <v>578907</v>
      </c>
    </row>
    <row r="22" spans="1:8" s="20" customFormat="1" ht="35.25" customHeight="1" x14ac:dyDescent="0.25">
      <c r="A22" s="57" t="s">
        <v>22</v>
      </c>
      <c r="B22" s="58"/>
      <c r="C22" s="58"/>
      <c r="D22" s="58"/>
      <c r="E22" s="59"/>
      <c r="F22" s="19">
        <f>SUM(F20:F21)</f>
        <v>1714410</v>
      </c>
      <c r="G22" s="19">
        <f>SUM(G20:G21)</f>
        <v>137153</v>
      </c>
      <c r="H22" s="19">
        <f>SUM(H20:H21)</f>
        <v>1851563</v>
      </c>
    </row>
    <row r="23" spans="1:8" s="20" customFormat="1" ht="35.25" customHeight="1" x14ac:dyDescent="0.25">
      <c r="A23" s="60" t="s">
        <v>85</v>
      </c>
      <c r="B23" s="61"/>
      <c r="C23" s="61"/>
      <c r="D23" s="61"/>
      <c r="E23" s="62"/>
      <c r="F23" s="19">
        <f>ROUND(F22*0.07,0)</f>
        <v>120009</v>
      </c>
      <c r="G23" s="19">
        <f>ROUND(F23*0.08,0)</f>
        <v>9601</v>
      </c>
      <c r="H23" s="19">
        <f>F23+G23</f>
        <v>129610</v>
      </c>
    </row>
    <row r="25" spans="1:8" s="1" customFormat="1" ht="16.5" x14ac:dyDescent="0.25">
      <c r="A25" s="63" t="s">
        <v>23</v>
      </c>
      <c r="B25" s="63"/>
      <c r="C25" s="63"/>
      <c r="D25" s="63"/>
      <c r="E25" s="63"/>
      <c r="F25" s="63"/>
      <c r="G25" s="63"/>
      <c r="H25" s="63"/>
    </row>
    <row r="26" spans="1:8" s="1" customFormat="1" ht="16.5" x14ac:dyDescent="0.25">
      <c r="D26" s="2"/>
      <c r="F26" s="3"/>
      <c r="G26" s="3"/>
      <c r="H26" s="3"/>
    </row>
    <row r="27" spans="1:8" s="1" customFormat="1" ht="16.5" x14ac:dyDescent="0.25">
      <c r="A27" s="4"/>
      <c r="B27" s="51" t="s">
        <v>24</v>
      </c>
      <c r="C27" s="51"/>
      <c r="D27" s="51"/>
      <c r="F27" s="52" t="s">
        <v>25</v>
      </c>
      <c r="G27" s="52"/>
      <c r="H27" s="52"/>
    </row>
    <row r="28" spans="1:8" s="1" customFormat="1" ht="16.5" x14ac:dyDescent="0.25">
      <c r="B28" s="53" t="s">
        <v>26</v>
      </c>
      <c r="C28" s="53"/>
      <c r="D28" s="53"/>
      <c r="F28" s="54" t="s">
        <v>26</v>
      </c>
      <c r="G28" s="54"/>
      <c r="H28" s="54"/>
    </row>
    <row r="29" spans="1:8" s="1" customFormat="1" ht="16.5" x14ac:dyDescent="0.25">
      <c r="D29" s="2"/>
      <c r="F29" s="3"/>
      <c r="G29" s="3"/>
      <c r="H29" s="3"/>
    </row>
  </sheetData>
  <mergeCells count="16">
    <mergeCell ref="A6:H6"/>
    <mergeCell ref="B1:D1"/>
    <mergeCell ref="E1:H1"/>
    <mergeCell ref="B2:D2"/>
    <mergeCell ref="E2:H2"/>
    <mergeCell ref="E4:H4"/>
    <mergeCell ref="B27:D27"/>
    <mergeCell ref="F27:H27"/>
    <mergeCell ref="B28:D28"/>
    <mergeCell ref="F28:H28"/>
    <mergeCell ref="A7:H7"/>
    <mergeCell ref="C17:D17"/>
    <mergeCell ref="E17:F17"/>
    <mergeCell ref="A22:E22"/>
    <mergeCell ref="A23:E23"/>
    <mergeCell ref="A25:H25"/>
  </mergeCells>
  <printOptions horizontalCentered="1"/>
  <pageMargins left="0.7" right="0.7" top="0.75" bottom="0.75" header="0.3" footer="0.3"/>
  <pageSetup paperSize="9" scale="57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J31"/>
  <sheetViews>
    <sheetView topLeftCell="A17" zoomScaleNormal="100" workbookViewId="0">
      <selection sqref="A1:H30"/>
    </sheetView>
  </sheetViews>
  <sheetFormatPr defaultColWidth="9.140625" defaultRowHeight="15.75" x14ac:dyDescent="0.25"/>
  <cols>
    <col min="1" max="1" width="6.140625" style="13" customWidth="1"/>
    <col min="2" max="2" width="13" style="13" customWidth="1"/>
    <col min="3" max="3" width="14.42578125" style="13" customWidth="1"/>
    <col min="4" max="4" width="15.85546875" style="21" customWidth="1"/>
    <col min="5" max="5" width="48.140625" style="13" customWidth="1"/>
    <col min="6" max="6" width="17.7109375" style="22" customWidth="1"/>
    <col min="7" max="7" width="15" style="22" customWidth="1"/>
    <col min="8" max="8" width="18.7109375" style="22" customWidth="1"/>
    <col min="9" max="9" width="23.7109375" style="13" customWidth="1"/>
    <col min="10" max="16384" width="9.140625" style="13"/>
  </cols>
  <sheetData>
    <row r="1" spans="1:10" s="1" customFormat="1" ht="16.5" x14ac:dyDescent="0.25">
      <c r="B1" s="48" t="s">
        <v>0</v>
      </c>
      <c r="C1" s="48"/>
      <c r="D1" s="48"/>
      <c r="E1" s="49" t="s">
        <v>1</v>
      </c>
      <c r="F1" s="49"/>
      <c r="G1" s="49"/>
      <c r="H1" s="49"/>
    </row>
    <row r="2" spans="1:10" s="1" customFormat="1" ht="16.5" x14ac:dyDescent="0.25">
      <c r="B2" s="48" t="s">
        <v>2</v>
      </c>
      <c r="C2" s="48"/>
      <c r="D2" s="48"/>
      <c r="E2" s="49" t="s">
        <v>3</v>
      </c>
      <c r="F2" s="49"/>
      <c r="G2" s="49"/>
      <c r="H2" s="49"/>
    </row>
    <row r="3" spans="1:10" s="1" customFormat="1" ht="27" customHeight="1" x14ac:dyDescent="0.25">
      <c r="D3" s="2"/>
      <c r="F3" s="3"/>
      <c r="G3" s="3"/>
      <c r="H3" s="3"/>
    </row>
    <row r="4" spans="1:10" s="1" customFormat="1" ht="16.5" x14ac:dyDescent="0.25">
      <c r="D4" s="2"/>
      <c r="E4" s="64" t="s">
        <v>336</v>
      </c>
      <c r="F4" s="64"/>
      <c r="G4" s="64"/>
      <c r="H4" s="64"/>
    </row>
    <row r="5" spans="1:10" s="1" customFormat="1" ht="11.25" customHeight="1" x14ac:dyDescent="0.25">
      <c r="D5" s="2"/>
      <c r="F5" s="3"/>
      <c r="G5" s="3"/>
      <c r="H5" s="3"/>
    </row>
    <row r="6" spans="1:10" s="1" customFormat="1" ht="16.5" x14ac:dyDescent="0.25">
      <c r="A6" s="51" t="s">
        <v>337</v>
      </c>
      <c r="B6" s="51"/>
      <c r="C6" s="51"/>
      <c r="D6" s="51"/>
      <c r="E6" s="51"/>
      <c r="F6" s="51"/>
      <c r="G6" s="51"/>
      <c r="H6" s="51"/>
    </row>
    <row r="7" spans="1:10" s="4" customFormat="1" ht="18.75" customHeight="1" x14ac:dyDescent="0.3">
      <c r="A7" s="65" t="s">
        <v>339</v>
      </c>
      <c r="B7" s="65"/>
      <c r="C7" s="65"/>
      <c r="D7" s="65"/>
      <c r="E7" s="65"/>
      <c r="F7" s="65"/>
      <c r="G7" s="65"/>
      <c r="H7" s="65"/>
    </row>
    <row r="8" spans="1:10" s="1" customFormat="1" ht="16.5" x14ac:dyDescent="0.25">
      <c r="D8" s="2"/>
      <c r="F8" s="3"/>
      <c r="G8" s="3"/>
      <c r="H8" s="3"/>
    </row>
    <row r="9" spans="1:10" s="7" customFormat="1" ht="22.5" customHeight="1" x14ac:dyDescent="0.25">
      <c r="A9" s="5" t="s">
        <v>4</v>
      </c>
      <c r="B9" s="5"/>
      <c r="C9" s="5" t="s">
        <v>5</v>
      </c>
      <c r="D9" s="6"/>
      <c r="F9" s="8"/>
      <c r="G9" s="8"/>
      <c r="H9" s="8"/>
    </row>
    <row r="10" spans="1:10" s="7" customFormat="1" ht="22.5" customHeight="1" x14ac:dyDescent="0.25">
      <c r="A10" s="7" t="s">
        <v>6</v>
      </c>
      <c r="C10" s="9" t="s">
        <v>7</v>
      </c>
      <c r="D10" s="6"/>
      <c r="F10" s="8"/>
      <c r="G10" s="8"/>
      <c r="H10" s="8"/>
    </row>
    <row r="11" spans="1:10" s="7" customFormat="1" ht="22.5" customHeight="1" x14ac:dyDescent="0.25">
      <c r="A11" s="7" t="s">
        <v>8</v>
      </c>
      <c r="C11" s="7" t="s">
        <v>86</v>
      </c>
      <c r="D11" s="6"/>
      <c r="F11" s="8"/>
      <c r="G11" s="8"/>
      <c r="H11" s="8"/>
    </row>
    <row r="12" spans="1:10" s="7" customFormat="1" ht="22.5" customHeight="1" x14ac:dyDescent="0.25">
      <c r="A12" s="7" t="s">
        <v>9</v>
      </c>
      <c r="C12" s="7" t="s">
        <v>10</v>
      </c>
      <c r="D12" s="6"/>
      <c r="E12" s="25" t="s">
        <v>87</v>
      </c>
      <c r="F12" s="8"/>
      <c r="G12" s="8"/>
      <c r="H12" s="8"/>
    </row>
    <row r="13" spans="1:10" s="7" customFormat="1" ht="22.5" customHeight="1" x14ac:dyDescent="0.25">
      <c r="A13" s="5"/>
      <c r="B13" s="5"/>
      <c r="C13" s="5"/>
      <c r="D13" s="6"/>
      <c r="F13" s="8"/>
      <c r="G13" s="8"/>
      <c r="H13" s="8"/>
    </row>
    <row r="14" spans="1:10" s="7" customFormat="1" ht="22.5" customHeight="1" x14ac:dyDescent="0.25">
      <c r="A14" s="5" t="s">
        <v>11</v>
      </c>
      <c r="B14" s="5"/>
      <c r="C14" s="5" t="str">
        <f>+VLOOKUP(J14,'Danh sách CN'!A:D,2,0)</f>
        <v>CÔNG TY CỔ PHẦN TRUNG TÂM THƯƠNG MẠI LOTTE VIỆT NAM</v>
      </c>
      <c r="D14" s="6"/>
      <c r="F14" s="8"/>
      <c r="G14" s="8"/>
      <c r="H14" s="8"/>
      <c r="J14" s="7" t="s">
        <v>65</v>
      </c>
    </row>
    <row r="15" spans="1:10" s="7" customFormat="1" ht="22.5" customHeight="1" x14ac:dyDescent="0.25">
      <c r="A15" s="7" t="s">
        <v>6</v>
      </c>
      <c r="C15" s="9" t="str">
        <f>+VLOOKUP(J14,'Danh sách CN'!A:D,3,0)</f>
        <v>0304741634</v>
      </c>
      <c r="D15" s="6"/>
      <c r="F15" s="8"/>
      <c r="G15" s="8"/>
      <c r="H15" s="8"/>
      <c r="J15" s="7" t="s">
        <v>362</v>
      </c>
    </row>
    <row r="16" spans="1:10" s="7" customFormat="1" ht="22.5" customHeight="1" x14ac:dyDescent="0.25">
      <c r="A16" s="7" t="s">
        <v>8</v>
      </c>
      <c r="C16" s="9" t="str">
        <f>+VLOOKUP(J14,'Danh sách CN'!A:D,4,0)</f>
        <v>Số 469, Đường Nguyễn Hữu Thọ, Phường Tân Hưng, Thành phố Hồ Chí Minh, Việt Nam</v>
      </c>
      <c r="D16" s="6"/>
      <c r="F16" s="8"/>
      <c r="G16" s="8"/>
      <c r="H16" s="8"/>
    </row>
    <row r="17" spans="1:8" s="7" customFormat="1" ht="22.5" customHeight="1" x14ac:dyDescent="0.25">
      <c r="A17" s="7" t="s">
        <v>9</v>
      </c>
      <c r="C17" s="56"/>
      <c r="D17" s="56"/>
      <c r="E17" s="56" t="s">
        <v>13</v>
      </c>
      <c r="F17" s="56"/>
      <c r="G17" s="8"/>
      <c r="H17" s="8"/>
    </row>
    <row r="19" spans="1:8" ht="44.25" customHeight="1" x14ac:dyDescent="0.25">
      <c r="A19" s="10" t="s">
        <v>14</v>
      </c>
      <c r="B19" s="10" t="s">
        <v>15</v>
      </c>
      <c r="C19" s="10" t="s">
        <v>16</v>
      </c>
      <c r="D19" s="11" t="s">
        <v>17</v>
      </c>
      <c r="E19" s="10" t="s">
        <v>18</v>
      </c>
      <c r="F19" s="12" t="s">
        <v>19</v>
      </c>
      <c r="G19" s="12" t="s">
        <v>20</v>
      </c>
      <c r="H19" s="12" t="s">
        <v>21</v>
      </c>
    </row>
    <row r="20" spans="1:8" ht="35.25" customHeight="1" x14ac:dyDescent="0.25">
      <c r="A20" s="14">
        <v>1</v>
      </c>
      <c r="B20" s="15" t="s">
        <v>169</v>
      </c>
      <c r="C20" s="14" t="s">
        <v>88</v>
      </c>
      <c r="D20" s="16">
        <v>46121</v>
      </c>
      <c r="E20" s="17" t="s">
        <v>66</v>
      </c>
      <c r="F20" s="18">
        <v>536025</v>
      </c>
      <c r="G20" s="18">
        <v>42882</v>
      </c>
      <c r="H20" s="18">
        <f>+F20+G20</f>
        <v>578907</v>
      </c>
    </row>
    <row r="21" spans="1:8" ht="35.25" customHeight="1" x14ac:dyDescent="0.25">
      <c r="A21" s="14">
        <v>2</v>
      </c>
      <c r="B21" s="15" t="s">
        <v>211</v>
      </c>
      <c r="C21" s="14" t="s">
        <v>88</v>
      </c>
      <c r="D21" s="16">
        <v>46126</v>
      </c>
      <c r="E21" s="17" t="s">
        <v>66</v>
      </c>
      <c r="F21" s="18">
        <v>583055</v>
      </c>
      <c r="G21" s="18">
        <v>46644</v>
      </c>
      <c r="H21" s="18">
        <f t="shared" ref="H21:H23" si="0">+F21+G21</f>
        <v>629699</v>
      </c>
    </row>
    <row r="22" spans="1:8" ht="35.25" customHeight="1" x14ac:dyDescent="0.25">
      <c r="A22" s="14">
        <v>3</v>
      </c>
      <c r="B22" s="15" t="s">
        <v>256</v>
      </c>
      <c r="C22" s="14" t="s">
        <v>88</v>
      </c>
      <c r="D22" s="16">
        <v>46134</v>
      </c>
      <c r="E22" s="17" t="s">
        <v>66</v>
      </c>
      <c r="F22" s="18">
        <v>583055</v>
      </c>
      <c r="G22" s="18">
        <v>46644</v>
      </c>
      <c r="H22" s="18">
        <f t="shared" si="0"/>
        <v>629699</v>
      </c>
    </row>
    <row r="23" spans="1:8" ht="35.25" customHeight="1" x14ac:dyDescent="0.25">
      <c r="A23" s="14">
        <v>4</v>
      </c>
      <c r="B23" s="15" t="s">
        <v>283</v>
      </c>
      <c r="C23" s="14" t="s">
        <v>88</v>
      </c>
      <c r="D23" s="16">
        <v>46136</v>
      </c>
      <c r="E23" s="17" t="s">
        <v>66</v>
      </c>
      <c r="F23" s="18">
        <v>1166110</v>
      </c>
      <c r="G23" s="18">
        <v>93289</v>
      </c>
      <c r="H23" s="18">
        <f t="shared" si="0"/>
        <v>1259399</v>
      </c>
    </row>
    <row r="24" spans="1:8" s="20" customFormat="1" ht="35.25" customHeight="1" x14ac:dyDescent="0.25">
      <c r="A24" s="57" t="s">
        <v>22</v>
      </c>
      <c r="B24" s="58"/>
      <c r="C24" s="58"/>
      <c r="D24" s="58"/>
      <c r="E24" s="59"/>
      <c r="F24" s="19">
        <f>SUM(F20:F23)</f>
        <v>2868245</v>
      </c>
      <c r="G24" s="19">
        <f>SUM(G20:G23)</f>
        <v>229459</v>
      </c>
      <c r="H24" s="19">
        <f>SUM(H20:H23)</f>
        <v>3097704</v>
      </c>
    </row>
    <row r="25" spans="1:8" s="20" customFormat="1" ht="35.25" customHeight="1" x14ac:dyDescent="0.25">
      <c r="A25" s="60" t="s">
        <v>85</v>
      </c>
      <c r="B25" s="61"/>
      <c r="C25" s="61"/>
      <c r="D25" s="61"/>
      <c r="E25" s="62"/>
      <c r="F25" s="19">
        <f>ROUND(F24*0.07,0)</f>
        <v>200777</v>
      </c>
      <c r="G25" s="19">
        <f>ROUND(F25*0.08,0)</f>
        <v>16062</v>
      </c>
      <c r="H25" s="19">
        <f>F25+G25</f>
        <v>216839</v>
      </c>
    </row>
    <row r="27" spans="1:8" s="1" customFormat="1" ht="16.5" x14ac:dyDescent="0.25">
      <c r="A27" s="63" t="s">
        <v>23</v>
      </c>
      <c r="B27" s="63"/>
      <c r="C27" s="63"/>
      <c r="D27" s="63"/>
      <c r="E27" s="63"/>
      <c r="F27" s="63"/>
      <c r="G27" s="63"/>
      <c r="H27" s="63"/>
    </row>
    <row r="28" spans="1:8" s="1" customFormat="1" ht="16.5" x14ac:dyDescent="0.25">
      <c r="D28" s="2"/>
      <c r="F28" s="3"/>
      <c r="G28" s="3"/>
      <c r="H28" s="3"/>
    </row>
    <row r="29" spans="1:8" s="1" customFormat="1" ht="16.5" x14ac:dyDescent="0.25">
      <c r="A29" s="4"/>
      <c r="B29" s="51" t="s">
        <v>24</v>
      </c>
      <c r="C29" s="51"/>
      <c r="D29" s="51"/>
      <c r="F29" s="52" t="s">
        <v>25</v>
      </c>
      <c r="G29" s="52"/>
      <c r="H29" s="52"/>
    </row>
    <row r="30" spans="1:8" s="1" customFormat="1" ht="16.5" x14ac:dyDescent="0.25">
      <c r="B30" s="53" t="s">
        <v>26</v>
      </c>
      <c r="C30" s="53"/>
      <c r="D30" s="53"/>
      <c r="F30" s="54" t="s">
        <v>26</v>
      </c>
      <c r="G30" s="54"/>
      <c r="H30" s="54"/>
    </row>
    <row r="31" spans="1:8" s="1" customFormat="1" ht="16.5" x14ac:dyDescent="0.25">
      <c r="D31" s="2"/>
      <c r="F31" s="3"/>
      <c r="G31" s="3"/>
      <c r="H31" s="3"/>
    </row>
  </sheetData>
  <mergeCells count="16">
    <mergeCell ref="B29:D29"/>
    <mergeCell ref="F29:H29"/>
    <mergeCell ref="B30:D30"/>
    <mergeCell ref="F30:H30"/>
    <mergeCell ref="A7:H7"/>
    <mergeCell ref="C17:D17"/>
    <mergeCell ref="E17:F17"/>
    <mergeCell ref="A24:E24"/>
    <mergeCell ref="A25:E25"/>
    <mergeCell ref="A27:H27"/>
    <mergeCell ref="A6:H6"/>
    <mergeCell ref="B1:D1"/>
    <mergeCell ref="E1:H1"/>
    <mergeCell ref="B2:D2"/>
    <mergeCell ref="E2:H2"/>
    <mergeCell ref="E4:H4"/>
  </mergeCells>
  <printOptions horizontalCentered="1"/>
  <pageMargins left="0.7" right="0.7" top="0.75" bottom="0.75" header="0.3" footer="0.3"/>
  <pageSetup paperSize="9" scale="58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J39"/>
  <sheetViews>
    <sheetView tabSelected="1" zoomScaleNormal="100" workbookViewId="0">
      <selection activeCell="F38" sqref="A1:H38"/>
    </sheetView>
  </sheetViews>
  <sheetFormatPr defaultColWidth="9.140625" defaultRowHeight="15.75" x14ac:dyDescent="0.25"/>
  <cols>
    <col min="1" max="1" width="6.140625" style="13" customWidth="1"/>
    <col min="2" max="2" width="13" style="13" customWidth="1"/>
    <col min="3" max="3" width="14.42578125" style="13" customWidth="1"/>
    <col min="4" max="4" width="15.85546875" style="21" customWidth="1"/>
    <col min="5" max="5" width="48.140625" style="13" customWidth="1"/>
    <col min="6" max="6" width="17.7109375" style="22" customWidth="1"/>
    <col min="7" max="7" width="15" style="22" customWidth="1"/>
    <col min="8" max="8" width="18.7109375" style="22" customWidth="1"/>
    <col min="9" max="9" width="23.7109375" style="13" customWidth="1"/>
    <col min="10" max="16384" width="9.140625" style="13"/>
  </cols>
  <sheetData>
    <row r="1" spans="1:10" s="1" customFormat="1" ht="16.5" x14ac:dyDescent="0.25">
      <c r="B1" s="48" t="s">
        <v>0</v>
      </c>
      <c r="C1" s="48"/>
      <c r="D1" s="48"/>
      <c r="E1" s="49" t="s">
        <v>1</v>
      </c>
      <c r="F1" s="49"/>
      <c r="G1" s="49"/>
      <c r="H1" s="49"/>
    </row>
    <row r="2" spans="1:10" s="1" customFormat="1" ht="16.5" x14ac:dyDescent="0.25">
      <c r="B2" s="48" t="s">
        <v>2</v>
      </c>
      <c r="C2" s="48"/>
      <c r="D2" s="48"/>
      <c r="E2" s="49" t="s">
        <v>3</v>
      </c>
      <c r="F2" s="49"/>
      <c r="G2" s="49"/>
      <c r="H2" s="49"/>
    </row>
    <row r="3" spans="1:10" s="1" customFormat="1" ht="16.5" customHeight="1" x14ac:dyDescent="0.25">
      <c r="D3" s="2"/>
      <c r="F3" s="3"/>
      <c r="G3" s="3"/>
      <c r="H3" s="3"/>
    </row>
    <row r="4" spans="1:10" s="1" customFormat="1" ht="16.5" x14ac:dyDescent="0.25">
      <c r="D4" s="2"/>
      <c r="E4" s="64" t="s">
        <v>336</v>
      </c>
      <c r="F4" s="64"/>
      <c r="G4" s="64"/>
      <c r="H4" s="64"/>
    </row>
    <row r="5" spans="1:10" s="1" customFormat="1" ht="11.25" customHeight="1" x14ac:dyDescent="0.25">
      <c r="D5" s="2"/>
      <c r="F5" s="3"/>
      <c r="G5" s="3"/>
      <c r="H5" s="3"/>
    </row>
    <row r="6" spans="1:10" s="1" customFormat="1" ht="16.5" x14ac:dyDescent="0.25">
      <c r="A6" s="51" t="s">
        <v>337</v>
      </c>
      <c r="B6" s="51"/>
      <c r="C6" s="51"/>
      <c r="D6" s="51"/>
      <c r="E6" s="51"/>
      <c r="F6" s="51"/>
      <c r="G6" s="51"/>
      <c r="H6" s="51"/>
    </row>
    <row r="7" spans="1:10" s="4" customFormat="1" ht="18.75" customHeight="1" x14ac:dyDescent="0.3">
      <c r="A7" s="65" t="s">
        <v>338</v>
      </c>
      <c r="B7" s="65"/>
      <c r="C7" s="65"/>
      <c r="D7" s="65"/>
      <c r="E7" s="65"/>
      <c r="F7" s="65"/>
      <c r="G7" s="65"/>
      <c r="H7" s="65"/>
    </row>
    <row r="8" spans="1:10" s="1" customFormat="1" ht="9.75" customHeight="1" x14ac:dyDescent="0.25">
      <c r="D8" s="2"/>
      <c r="F8" s="3"/>
      <c r="G8" s="3"/>
      <c r="H8" s="3"/>
    </row>
    <row r="9" spans="1:10" s="7" customFormat="1" ht="22.5" customHeight="1" x14ac:dyDescent="0.25">
      <c r="A9" s="5" t="s">
        <v>4</v>
      </c>
      <c r="B9" s="5"/>
      <c r="C9" s="5" t="s">
        <v>5</v>
      </c>
      <c r="D9" s="6"/>
      <c r="F9" s="8"/>
      <c r="G9" s="8"/>
      <c r="H9" s="8"/>
    </row>
    <row r="10" spans="1:10" s="7" customFormat="1" ht="22.5" customHeight="1" x14ac:dyDescent="0.25">
      <c r="A10" s="7" t="s">
        <v>6</v>
      </c>
      <c r="C10" s="9" t="s">
        <v>7</v>
      </c>
      <c r="D10" s="6"/>
      <c r="F10" s="8"/>
      <c r="G10" s="8"/>
      <c r="H10" s="8"/>
    </row>
    <row r="11" spans="1:10" s="7" customFormat="1" ht="22.5" customHeight="1" x14ac:dyDescent="0.25">
      <c r="A11" s="7" t="s">
        <v>8</v>
      </c>
      <c r="C11" s="7" t="s">
        <v>86</v>
      </c>
      <c r="D11" s="6"/>
      <c r="F11" s="8"/>
      <c r="G11" s="8"/>
      <c r="H11" s="8"/>
    </row>
    <row r="12" spans="1:10" s="7" customFormat="1" ht="22.5" customHeight="1" x14ac:dyDescent="0.25">
      <c r="A12" s="7" t="s">
        <v>9</v>
      </c>
      <c r="C12" s="7" t="s">
        <v>10</v>
      </c>
      <c r="D12" s="6"/>
      <c r="E12" s="25" t="s">
        <v>87</v>
      </c>
      <c r="F12" s="8"/>
      <c r="G12" s="8"/>
      <c r="H12" s="8"/>
    </row>
    <row r="13" spans="1:10" s="7" customFormat="1" ht="12" customHeight="1" x14ac:dyDescent="0.25">
      <c r="A13" s="5"/>
      <c r="B13" s="5"/>
      <c r="C13" s="5"/>
      <c r="D13" s="6"/>
      <c r="F13" s="8"/>
      <c r="G13" s="8"/>
      <c r="H13" s="8"/>
    </row>
    <row r="14" spans="1:10" s="7" customFormat="1" ht="22.5" customHeight="1" x14ac:dyDescent="0.25">
      <c r="A14" s="5" t="s">
        <v>11</v>
      </c>
      <c r="B14" s="5"/>
      <c r="C14" s="5" t="str">
        <f>+VLOOKUP(J14,'Danh sách CN'!A:D,2,0)</f>
        <v>CÔNG TY CỔ PHẦN TRUNG TÂM THƯƠNG MẠI LOTTE VIỆT NAM</v>
      </c>
      <c r="D14" s="6"/>
      <c r="F14" s="8"/>
      <c r="G14" s="8"/>
      <c r="H14" s="8"/>
      <c r="J14" s="7" t="s">
        <v>65</v>
      </c>
    </row>
    <row r="15" spans="1:10" s="7" customFormat="1" ht="22.5" customHeight="1" x14ac:dyDescent="0.25">
      <c r="A15" s="7" t="s">
        <v>6</v>
      </c>
      <c r="C15" s="9" t="str">
        <f>+VLOOKUP(J14,'Danh sách CN'!A:D,3,0)</f>
        <v>0304741634</v>
      </c>
      <c r="D15" s="6"/>
      <c r="F15" s="8"/>
      <c r="G15" s="8"/>
      <c r="H15" s="8"/>
      <c r="J15" s="7" t="s">
        <v>362</v>
      </c>
    </row>
    <row r="16" spans="1:10" s="7" customFormat="1" ht="22.5" customHeight="1" x14ac:dyDescent="0.25">
      <c r="A16" s="7" t="s">
        <v>8</v>
      </c>
      <c r="C16" s="9" t="str">
        <f>+VLOOKUP(J14,'Danh sách CN'!A:D,4,0)</f>
        <v>Số 469, Đường Nguyễn Hữu Thọ, Phường Tân Hưng, Thành phố Hồ Chí Minh, Việt Nam</v>
      </c>
      <c r="D16" s="6"/>
      <c r="F16" s="8"/>
      <c r="G16" s="8"/>
      <c r="H16" s="8"/>
    </row>
    <row r="17" spans="1:8" s="7" customFormat="1" ht="22.5" customHeight="1" x14ac:dyDescent="0.25">
      <c r="A17" s="7" t="s">
        <v>9</v>
      </c>
      <c r="C17" s="56"/>
      <c r="D17" s="56"/>
      <c r="E17" s="56" t="s">
        <v>13</v>
      </c>
      <c r="F17" s="56"/>
      <c r="G17" s="8"/>
      <c r="H17" s="8"/>
    </row>
    <row r="18" spans="1:8" ht="9" customHeight="1" x14ac:dyDescent="0.25"/>
    <row r="19" spans="1:8" ht="31.5" x14ac:dyDescent="0.25">
      <c r="A19" s="10" t="s">
        <v>14</v>
      </c>
      <c r="B19" s="10" t="s">
        <v>15</v>
      </c>
      <c r="C19" s="10" t="s">
        <v>16</v>
      </c>
      <c r="D19" s="11" t="s">
        <v>17</v>
      </c>
      <c r="E19" s="10" t="s">
        <v>18</v>
      </c>
      <c r="F19" s="12" t="s">
        <v>19</v>
      </c>
      <c r="G19" s="12" t="s">
        <v>20</v>
      </c>
      <c r="H19" s="12" t="s">
        <v>21</v>
      </c>
    </row>
    <row r="20" spans="1:8" ht="35.25" customHeight="1" x14ac:dyDescent="0.25">
      <c r="A20" s="14">
        <v>1</v>
      </c>
      <c r="B20" s="15" t="s">
        <v>103</v>
      </c>
      <c r="C20" s="14" t="s">
        <v>88</v>
      </c>
      <c r="D20" s="16">
        <v>46113</v>
      </c>
      <c r="E20" s="17" t="s">
        <v>66</v>
      </c>
      <c r="F20" s="18">
        <v>956210</v>
      </c>
      <c r="G20" s="18">
        <v>76497</v>
      </c>
      <c r="H20" s="18">
        <f>+F20+G20</f>
        <v>1032707</v>
      </c>
    </row>
    <row r="21" spans="1:8" ht="35.25" customHeight="1" x14ac:dyDescent="0.25">
      <c r="A21" s="14">
        <v>2</v>
      </c>
      <c r="B21" s="15" t="s">
        <v>106</v>
      </c>
      <c r="C21" s="14" t="s">
        <v>88</v>
      </c>
      <c r="D21" s="16">
        <v>46113</v>
      </c>
      <c r="E21" s="17" t="s">
        <v>66</v>
      </c>
      <c r="F21" s="18">
        <v>1190660</v>
      </c>
      <c r="G21" s="18">
        <v>95253</v>
      </c>
      <c r="H21" s="18">
        <f t="shared" ref="H21:H31" si="0">+F21+G21</f>
        <v>1285913</v>
      </c>
    </row>
    <row r="22" spans="1:8" ht="35.25" customHeight="1" x14ac:dyDescent="0.25">
      <c r="A22" s="14">
        <v>3</v>
      </c>
      <c r="B22" s="15" t="s">
        <v>109</v>
      </c>
      <c r="C22" s="14" t="s">
        <v>88</v>
      </c>
      <c r="D22" s="16">
        <v>46113</v>
      </c>
      <c r="E22" s="17" t="s">
        <v>66</v>
      </c>
      <c r="F22" s="18">
        <v>2144100</v>
      </c>
      <c r="G22" s="18">
        <v>171528</v>
      </c>
      <c r="H22" s="18">
        <f t="shared" si="0"/>
        <v>2315628</v>
      </c>
    </row>
    <row r="23" spans="1:8" ht="35.25" customHeight="1" x14ac:dyDescent="0.25">
      <c r="A23" s="14">
        <v>4</v>
      </c>
      <c r="B23" s="15" t="s">
        <v>139</v>
      </c>
      <c r="C23" s="14" t="s">
        <v>88</v>
      </c>
      <c r="D23" s="16">
        <v>46118</v>
      </c>
      <c r="E23" s="17" t="s">
        <v>66</v>
      </c>
      <c r="F23" s="18">
        <v>3424270</v>
      </c>
      <c r="G23" s="18">
        <v>273942</v>
      </c>
      <c r="H23" s="18">
        <f t="shared" si="0"/>
        <v>3698212</v>
      </c>
    </row>
    <row r="24" spans="1:8" ht="35.25" customHeight="1" x14ac:dyDescent="0.25">
      <c r="A24" s="14">
        <v>5</v>
      </c>
      <c r="B24" s="15" t="s">
        <v>217</v>
      </c>
      <c r="C24" s="14" t="s">
        <v>88</v>
      </c>
      <c r="D24" s="16">
        <v>46128</v>
      </c>
      <c r="E24" s="17" t="s">
        <v>66</v>
      </c>
      <c r="F24" s="18">
        <v>1072050</v>
      </c>
      <c r="G24" s="18">
        <v>85764</v>
      </c>
      <c r="H24" s="18">
        <f t="shared" si="0"/>
        <v>1157814</v>
      </c>
    </row>
    <row r="25" spans="1:8" ht="35.25" customHeight="1" x14ac:dyDescent="0.25">
      <c r="A25" s="14">
        <v>6</v>
      </c>
      <c r="B25" s="15" t="s">
        <v>220</v>
      </c>
      <c r="C25" s="14" t="s">
        <v>88</v>
      </c>
      <c r="D25" s="16">
        <v>46128</v>
      </c>
      <c r="E25" s="17" t="s">
        <v>66</v>
      </c>
      <c r="F25" s="18">
        <v>2233610</v>
      </c>
      <c r="G25" s="18">
        <v>178689</v>
      </c>
      <c r="H25" s="18">
        <f t="shared" si="0"/>
        <v>2412299</v>
      </c>
    </row>
    <row r="26" spans="1:8" ht="35.25" customHeight="1" x14ac:dyDescent="0.25">
      <c r="A26" s="14">
        <v>7</v>
      </c>
      <c r="B26" s="15" t="s">
        <v>223</v>
      </c>
      <c r="C26" s="14" t="s">
        <v>88</v>
      </c>
      <c r="D26" s="16">
        <v>46128</v>
      </c>
      <c r="E26" s="17" t="s">
        <v>66</v>
      </c>
      <c r="F26" s="18">
        <v>5597470</v>
      </c>
      <c r="G26" s="18">
        <v>447798</v>
      </c>
      <c r="H26" s="18">
        <f t="shared" si="0"/>
        <v>6045268</v>
      </c>
    </row>
    <row r="27" spans="1:8" ht="35.25" customHeight="1" x14ac:dyDescent="0.25">
      <c r="A27" s="14">
        <v>8</v>
      </c>
      <c r="B27" s="15" t="s">
        <v>241</v>
      </c>
      <c r="C27" s="14" t="s">
        <v>88</v>
      </c>
      <c r="D27" s="16">
        <v>46130</v>
      </c>
      <c r="E27" s="17" t="s">
        <v>66</v>
      </c>
      <c r="F27" s="18">
        <v>1667380</v>
      </c>
      <c r="G27" s="18">
        <v>133390</v>
      </c>
      <c r="H27" s="18">
        <f t="shared" si="0"/>
        <v>1800770</v>
      </c>
    </row>
    <row r="28" spans="1:8" ht="35.25" customHeight="1" x14ac:dyDescent="0.25">
      <c r="A28" s="14">
        <v>9</v>
      </c>
      <c r="B28" s="15" t="s">
        <v>244</v>
      </c>
      <c r="C28" s="14" t="s">
        <v>88</v>
      </c>
      <c r="D28" s="16">
        <v>46130</v>
      </c>
      <c r="E28" s="17" t="s">
        <v>66</v>
      </c>
      <c r="F28" s="18">
        <v>1131355</v>
      </c>
      <c r="G28" s="18">
        <v>90508</v>
      </c>
      <c r="H28" s="18">
        <f t="shared" si="0"/>
        <v>1221863</v>
      </c>
    </row>
    <row r="29" spans="1:8" ht="35.25" customHeight="1" x14ac:dyDescent="0.25">
      <c r="A29" s="14">
        <v>10</v>
      </c>
      <c r="B29" s="15" t="s">
        <v>289</v>
      </c>
      <c r="C29" s="14" t="s">
        <v>88</v>
      </c>
      <c r="D29" s="16">
        <v>46136</v>
      </c>
      <c r="E29" s="17" t="s">
        <v>66</v>
      </c>
      <c r="F29" s="18">
        <v>2262710</v>
      </c>
      <c r="G29" s="18">
        <v>181017</v>
      </c>
      <c r="H29" s="18">
        <f t="shared" si="0"/>
        <v>2443727</v>
      </c>
    </row>
    <row r="30" spans="1:8" ht="35.25" customHeight="1" x14ac:dyDescent="0.25">
      <c r="A30" s="14">
        <v>11</v>
      </c>
      <c r="B30" s="15" t="s">
        <v>301</v>
      </c>
      <c r="C30" s="14" t="s">
        <v>88</v>
      </c>
      <c r="D30" s="16">
        <v>46140</v>
      </c>
      <c r="E30" s="17" t="s">
        <v>66</v>
      </c>
      <c r="F30" s="18">
        <v>1131355</v>
      </c>
      <c r="G30" s="18">
        <v>90508</v>
      </c>
      <c r="H30" s="18">
        <f t="shared" si="0"/>
        <v>1221863</v>
      </c>
    </row>
    <row r="31" spans="1:8" ht="35.25" customHeight="1" x14ac:dyDescent="0.25">
      <c r="A31" s="14">
        <v>12</v>
      </c>
      <c r="B31" s="15" t="s">
        <v>304</v>
      </c>
      <c r="C31" s="14" t="s">
        <v>88</v>
      </c>
      <c r="D31" s="16">
        <v>46140</v>
      </c>
      <c r="E31" s="17" t="s">
        <v>66</v>
      </c>
      <c r="F31" s="18">
        <v>1131355</v>
      </c>
      <c r="G31" s="18">
        <v>90508</v>
      </c>
      <c r="H31" s="18">
        <f t="shared" si="0"/>
        <v>1221863</v>
      </c>
    </row>
    <row r="32" spans="1:8" s="20" customFormat="1" ht="30" customHeight="1" x14ac:dyDescent="0.25">
      <c r="A32" s="57" t="s">
        <v>22</v>
      </c>
      <c r="B32" s="58"/>
      <c r="C32" s="58"/>
      <c r="D32" s="58"/>
      <c r="E32" s="59"/>
      <c r="F32" s="19">
        <f>SUM(F20:F31)</f>
        <v>23942525</v>
      </c>
      <c r="G32" s="19">
        <f>SUM(G20:G31)</f>
        <v>1915402</v>
      </c>
      <c r="H32" s="19">
        <f>SUM(H20:H31)</f>
        <v>25857927</v>
      </c>
    </row>
    <row r="33" spans="1:8" s="20" customFormat="1" ht="30" customHeight="1" x14ac:dyDescent="0.25">
      <c r="A33" s="60" t="s">
        <v>85</v>
      </c>
      <c r="B33" s="61"/>
      <c r="C33" s="61"/>
      <c r="D33" s="61"/>
      <c r="E33" s="62"/>
      <c r="F33" s="19">
        <f>ROUND(F32*0.07,0)</f>
        <v>1675977</v>
      </c>
      <c r="G33" s="19">
        <f>ROUND(F33*0.08,0)</f>
        <v>134078</v>
      </c>
      <c r="H33" s="19">
        <f>F33+G33</f>
        <v>1810055</v>
      </c>
    </row>
    <row r="34" spans="1:8" ht="12.75" customHeight="1" x14ac:dyDescent="0.25"/>
    <row r="35" spans="1:8" s="1" customFormat="1" ht="16.5" x14ac:dyDescent="0.25">
      <c r="A35" s="63" t="s">
        <v>23</v>
      </c>
      <c r="B35" s="63"/>
      <c r="C35" s="63"/>
      <c r="D35" s="63"/>
      <c r="E35" s="63"/>
      <c r="F35" s="63"/>
      <c r="G35" s="63"/>
      <c r="H35" s="63"/>
    </row>
    <row r="36" spans="1:8" s="1" customFormat="1" ht="12" customHeight="1" x14ac:dyDescent="0.25">
      <c r="D36" s="2"/>
      <c r="F36" s="3"/>
      <c r="G36" s="3"/>
      <c r="H36" s="3"/>
    </row>
    <row r="37" spans="1:8" s="1" customFormat="1" ht="16.5" x14ac:dyDescent="0.25">
      <c r="A37" s="4"/>
      <c r="B37" s="51" t="s">
        <v>24</v>
      </c>
      <c r="C37" s="51"/>
      <c r="D37" s="51"/>
      <c r="F37" s="52" t="s">
        <v>25</v>
      </c>
      <c r="G37" s="52"/>
      <c r="H37" s="52"/>
    </row>
    <row r="38" spans="1:8" s="1" customFormat="1" ht="16.5" x14ac:dyDescent="0.25">
      <c r="B38" s="53" t="s">
        <v>26</v>
      </c>
      <c r="C38" s="53"/>
      <c r="D38" s="53"/>
      <c r="F38" s="54" t="s">
        <v>26</v>
      </c>
      <c r="G38" s="54"/>
      <c r="H38" s="54"/>
    </row>
    <row r="39" spans="1:8" s="1" customFormat="1" ht="16.5" x14ac:dyDescent="0.25">
      <c r="D39" s="2"/>
      <c r="F39" s="3"/>
      <c r="G39" s="3"/>
      <c r="H39" s="3"/>
    </row>
  </sheetData>
  <mergeCells count="16">
    <mergeCell ref="B37:D37"/>
    <mergeCell ref="F37:H37"/>
    <mergeCell ref="B38:D38"/>
    <mergeCell ref="F38:H38"/>
    <mergeCell ref="A7:H7"/>
    <mergeCell ref="C17:D17"/>
    <mergeCell ref="E17:F17"/>
    <mergeCell ref="A32:E32"/>
    <mergeCell ref="A33:E33"/>
    <mergeCell ref="A35:H35"/>
    <mergeCell ref="A6:H6"/>
    <mergeCell ref="B1:D1"/>
    <mergeCell ref="E1:H1"/>
    <mergeCell ref="B2:D2"/>
    <mergeCell ref="E2:H2"/>
    <mergeCell ref="E4:H4"/>
  </mergeCells>
  <printOptions horizontalCentered="1"/>
  <pageMargins left="0.7" right="0.7" top="0.75" bottom="0.75" header="0.3" footer="0.3"/>
  <pageSetup paperSize="9" scale="58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15"/>
  <sheetViews>
    <sheetView workbookViewId="0">
      <selection activeCell="A8" sqref="A8"/>
    </sheetView>
  </sheetViews>
  <sheetFormatPr defaultRowHeight="15" x14ac:dyDescent="0.25"/>
  <cols>
    <col min="1" max="1" width="9" bestFit="1" customWidth="1"/>
    <col min="2" max="2" width="74.140625" bestFit="1" customWidth="1"/>
    <col min="3" max="3" width="12.5703125" bestFit="1" customWidth="1"/>
    <col min="4" max="4" width="80.85546875" bestFit="1" customWidth="1"/>
  </cols>
  <sheetData>
    <row r="1" spans="1:4" ht="21" x14ac:dyDescent="0.25">
      <c r="A1" s="23" t="s">
        <v>27</v>
      </c>
      <c r="B1" s="23" t="s">
        <v>18</v>
      </c>
      <c r="C1" s="23" t="s">
        <v>28</v>
      </c>
      <c r="D1" s="23" t="s">
        <v>29</v>
      </c>
    </row>
    <row r="2" spans="1:4" x14ac:dyDescent="0.25">
      <c r="A2" s="24" t="s">
        <v>12</v>
      </c>
      <c r="B2" s="24" t="s">
        <v>30</v>
      </c>
      <c r="C2" s="24" t="s">
        <v>31</v>
      </c>
      <c r="D2" s="24" t="s">
        <v>32</v>
      </c>
    </row>
    <row r="3" spans="1:4" x14ac:dyDescent="0.25">
      <c r="A3" s="24" t="s">
        <v>33</v>
      </c>
      <c r="B3" s="24" t="s">
        <v>34</v>
      </c>
      <c r="C3" s="24" t="s">
        <v>35</v>
      </c>
      <c r="D3" s="24" t="s">
        <v>36</v>
      </c>
    </row>
    <row r="4" spans="1:4" x14ac:dyDescent="0.25">
      <c r="A4" s="24" t="s">
        <v>37</v>
      </c>
      <c r="B4" s="24" t="s">
        <v>38</v>
      </c>
      <c r="C4" s="24" t="s">
        <v>39</v>
      </c>
      <c r="D4" s="24" t="s">
        <v>40</v>
      </c>
    </row>
    <row r="5" spans="1:4" x14ac:dyDescent="0.25">
      <c r="A5" s="24" t="s">
        <v>41</v>
      </c>
      <c r="B5" s="24" t="s">
        <v>42</v>
      </c>
      <c r="C5" s="24" t="s">
        <v>43</v>
      </c>
      <c r="D5" s="24" t="s">
        <v>44</v>
      </c>
    </row>
    <row r="6" spans="1:4" x14ac:dyDescent="0.25">
      <c r="A6" s="24" t="s">
        <v>45</v>
      </c>
      <c r="B6" s="24" t="s">
        <v>46</v>
      </c>
      <c r="C6" s="24" t="s">
        <v>47</v>
      </c>
      <c r="D6" s="24" t="s">
        <v>48</v>
      </c>
    </row>
    <row r="7" spans="1:4" x14ac:dyDescent="0.25">
      <c r="A7" s="24" t="s">
        <v>49</v>
      </c>
      <c r="B7" s="24" t="s">
        <v>50</v>
      </c>
      <c r="C7" s="24" t="s">
        <v>51</v>
      </c>
      <c r="D7" s="24" t="s">
        <v>52</v>
      </c>
    </row>
    <row r="8" spans="1:4" x14ac:dyDescent="0.25">
      <c r="A8" s="24" t="s">
        <v>53</v>
      </c>
      <c r="B8" s="24" t="s">
        <v>54</v>
      </c>
      <c r="C8" s="24" t="s">
        <v>55</v>
      </c>
      <c r="D8" s="24" t="s">
        <v>56</v>
      </c>
    </row>
    <row r="9" spans="1:4" x14ac:dyDescent="0.25">
      <c r="A9" s="24" t="s">
        <v>57</v>
      </c>
      <c r="B9" s="24" t="s">
        <v>58</v>
      </c>
      <c r="C9" s="24" t="s">
        <v>59</v>
      </c>
      <c r="D9" s="24" t="s">
        <v>60</v>
      </c>
    </row>
    <row r="10" spans="1:4" x14ac:dyDescent="0.25">
      <c r="A10" s="24" t="s">
        <v>61</v>
      </c>
      <c r="B10" s="24" t="s">
        <v>62</v>
      </c>
      <c r="C10" s="24" t="s">
        <v>63</v>
      </c>
      <c r="D10" s="24" t="s">
        <v>64</v>
      </c>
    </row>
    <row r="11" spans="1:4" x14ac:dyDescent="0.25">
      <c r="A11" s="24" t="s">
        <v>65</v>
      </c>
      <c r="B11" s="24" t="s">
        <v>66</v>
      </c>
      <c r="C11" s="24" t="s">
        <v>67</v>
      </c>
      <c r="D11" s="24" t="s">
        <v>68</v>
      </c>
    </row>
    <row r="12" spans="1:4" x14ac:dyDescent="0.25">
      <c r="A12" s="24" t="s">
        <v>69</v>
      </c>
      <c r="B12" s="24" t="s">
        <v>70</v>
      </c>
      <c r="C12" s="24" t="s">
        <v>71</v>
      </c>
      <c r="D12" s="24" t="s">
        <v>72</v>
      </c>
    </row>
    <row r="13" spans="1:4" x14ac:dyDescent="0.25">
      <c r="A13" s="24" t="s">
        <v>73</v>
      </c>
      <c r="B13" s="24" t="s">
        <v>74</v>
      </c>
      <c r="C13" s="24" t="s">
        <v>75</v>
      </c>
      <c r="D13" s="24" t="s">
        <v>76</v>
      </c>
    </row>
    <row r="14" spans="1:4" x14ac:dyDescent="0.25">
      <c r="A14" s="24" t="s">
        <v>77</v>
      </c>
      <c r="B14" s="24" t="s">
        <v>78</v>
      </c>
      <c r="C14" s="24" t="s">
        <v>79</v>
      </c>
      <c r="D14" s="24" t="s">
        <v>80</v>
      </c>
    </row>
    <row r="15" spans="1:4" x14ac:dyDescent="0.25">
      <c r="A15" s="24" t="s">
        <v>81</v>
      </c>
      <c r="B15" s="24" t="s">
        <v>82</v>
      </c>
      <c r="C15" s="24" t="s">
        <v>83</v>
      </c>
      <c r="D15" s="24" t="s">
        <v>84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>
    <outlinePr summaryBelow="0"/>
  </sheetPr>
  <dimension ref="A1:L78"/>
  <sheetViews>
    <sheetView topLeftCell="C1" zoomScaleNormal="100" workbookViewId="0">
      <selection activeCell="F11" sqref="F11:F55"/>
    </sheetView>
  </sheetViews>
  <sheetFormatPr defaultColWidth="9.140625" defaultRowHeight="15" outlineLevelRow="1" x14ac:dyDescent="0.25"/>
  <cols>
    <col min="1" max="1" width="1.42578125" customWidth="1"/>
    <col min="2" max="2" width="14.28515625" style="30" customWidth="1"/>
    <col min="3" max="4" width="14.28515625" customWidth="1"/>
    <col min="5" max="5" width="23.5703125" customWidth="1"/>
    <col min="6" max="6" width="21.42578125" style="36" customWidth="1"/>
    <col min="7" max="8" width="14.28515625" style="36" customWidth="1"/>
    <col min="9" max="9" width="14.28515625" style="30" customWidth="1"/>
    <col min="10" max="10" width="14.28515625" customWidth="1"/>
    <col min="11" max="11" width="74.140625" bestFit="1" customWidth="1"/>
    <col min="12" max="12" width="21.42578125" customWidth="1"/>
  </cols>
  <sheetData>
    <row r="1" spans="1:12" ht="18.75" x14ac:dyDescent="0.3">
      <c r="A1" s="45" t="s">
        <v>90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2" x14ac:dyDescent="0.25">
      <c r="A2" s="46" t="s">
        <v>91</v>
      </c>
      <c r="B2" s="46"/>
      <c r="C2" s="46"/>
      <c r="D2" s="46"/>
      <c r="E2" s="46"/>
      <c r="F2" s="46"/>
      <c r="G2" s="46"/>
      <c r="H2" s="46"/>
      <c r="I2" s="46"/>
      <c r="J2" s="46"/>
      <c r="K2" s="46"/>
    </row>
    <row r="3" spans="1:12" ht="24.75" customHeight="1" x14ac:dyDescent="0.25">
      <c r="B3" s="27" t="s">
        <v>17</v>
      </c>
      <c r="C3" s="28" t="s">
        <v>15</v>
      </c>
      <c r="D3" s="28" t="s">
        <v>92</v>
      </c>
      <c r="E3" s="28" t="s">
        <v>93</v>
      </c>
      <c r="F3" s="29" t="s">
        <v>94</v>
      </c>
      <c r="G3" s="29" t="s">
        <v>95</v>
      </c>
      <c r="H3" s="29" t="s">
        <v>326</v>
      </c>
      <c r="I3" s="27" t="s">
        <v>96</v>
      </c>
      <c r="J3" s="28" t="s">
        <v>97</v>
      </c>
      <c r="K3" s="28" t="s">
        <v>98</v>
      </c>
      <c r="L3" s="28" t="s">
        <v>99</v>
      </c>
    </row>
    <row r="4" spans="1:12" hidden="1" outlineLevel="1" x14ac:dyDescent="0.25">
      <c r="B4" s="32">
        <v>46113</v>
      </c>
      <c r="C4" s="33" t="s">
        <v>100</v>
      </c>
      <c r="D4" s="33" t="s">
        <v>88</v>
      </c>
      <c r="E4" s="33" t="s">
        <v>101</v>
      </c>
      <c r="F4" s="34">
        <v>1434315</v>
      </c>
      <c r="G4" s="34">
        <v>114745</v>
      </c>
      <c r="H4" s="34">
        <f>F4+G4</f>
        <v>1549060</v>
      </c>
      <c r="I4" s="32">
        <v>46113</v>
      </c>
      <c r="J4" s="33" t="s">
        <v>102</v>
      </c>
      <c r="K4" s="33" t="s">
        <v>78</v>
      </c>
      <c r="L4" s="33" t="s">
        <v>79</v>
      </c>
    </row>
    <row r="5" spans="1:12" hidden="1" outlineLevel="1" x14ac:dyDescent="0.25">
      <c r="B5" s="32">
        <v>46113</v>
      </c>
      <c r="C5" s="33" t="s">
        <v>103</v>
      </c>
      <c r="D5" s="33" t="s">
        <v>88</v>
      </c>
      <c r="E5" s="33" t="s">
        <v>104</v>
      </c>
      <c r="F5" s="34">
        <v>956210</v>
      </c>
      <c r="G5" s="34">
        <v>76497</v>
      </c>
      <c r="H5" s="34">
        <f t="shared" ref="H5:H68" si="0">F5+G5</f>
        <v>1032707</v>
      </c>
      <c r="I5" s="32">
        <v>46113</v>
      </c>
      <c r="J5" s="33" t="s">
        <v>105</v>
      </c>
      <c r="K5" s="33" t="s">
        <v>66</v>
      </c>
      <c r="L5" s="33" t="s">
        <v>67</v>
      </c>
    </row>
    <row r="6" spans="1:12" hidden="1" outlineLevel="1" x14ac:dyDescent="0.25">
      <c r="B6" s="32">
        <v>46113</v>
      </c>
      <c r="C6" s="33" t="s">
        <v>106</v>
      </c>
      <c r="D6" s="33" t="s">
        <v>88</v>
      </c>
      <c r="E6" s="33" t="s">
        <v>107</v>
      </c>
      <c r="F6" s="34">
        <v>1190660</v>
      </c>
      <c r="G6" s="34">
        <v>95253</v>
      </c>
      <c r="H6" s="34">
        <f t="shared" si="0"/>
        <v>1285913</v>
      </c>
      <c r="I6" s="32">
        <v>46113</v>
      </c>
      <c r="J6" s="33" t="s">
        <v>108</v>
      </c>
      <c r="K6" s="33" t="s">
        <v>66</v>
      </c>
      <c r="L6" s="33" t="s">
        <v>67</v>
      </c>
    </row>
    <row r="7" spans="1:12" hidden="1" outlineLevel="1" x14ac:dyDescent="0.25">
      <c r="B7" s="32">
        <v>46113</v>
      </c>
      <c r="C7" s="33" t="s">
        <v>109</v>
      </c>
      <c r="D7" s="33" t="s">
        <v>88</v>
      </c>
      <c r="E7" s="33" t="s">
        <v>110</v>
      </c>
      <c r="F7" s="34">
        <v>2144100</v>
      </c>
      <c r="G7" s="34">
        <v>171528</v>
      </c>
      <c r="H7" s="34">
        <f t="shared" si="0"/>
        <v>2315628</v>
      </c>
      <c r="I7" s="32">
        <v>46113</v>
      </c>
      <c r="J7" s="33" t="s">
        <v>111</v>
      </c>
      <c r="K7" s="33" t="s">
        <v>66</v>
      </c>
      <c r="L7" s="33" t="s">
        <v>67</v>
      </c>
    </row>
    <row r="8" spans="1:12" hidden="1" outlineLevel="1" x14ac:dyDescent="0.25">
      <c r="B8" s="32">
        <v>46113</v>
      </c>
      <c r="C8" s="33" t="s">
        <v>112</v>
      </c>
      <c r="D8" s="33" t="s">
        <v>88</v>
      </c>
      <c r="E8" s="33" t="s">
        <v>113</v>
      </c>
      <c r="F8" s="34">
        <v>536025</v>
      </c>
      <c r="G8" s="34">
        <v>42882</v>
      </c>
      <c r="H8" s="34">
        <f t="shared" si="0"/>
        <v>578907</v>
      </c>
      <c r="I8" s="32">
        <v>46113</v>
      </c>
      <c r="J8" s="33" t="s">
        <v>114</v>
      </c>
      <c r="K8" s="33" t="s">
        <v>46</v>
      </c>
      <c r="L8" s="33" t="s">
        <v>47</v>
      </c>
    </row>
    <row r="9" spans="1:12" hidden="1" outlineLevel="1" x14ac:dyDescent="0.25">
      <c r="B9" s="32">
        <v>46113</v>
      </c>
      <c r="C9" s="33" t="s">
        <v>115</v>
      </c>
      <c r="D9" s="33" t="s">
        <v>88</v>
      </c>
      <c r="E9" s="33" t="s">
        <v>116</v>
      </c>
      <c r="F9" s="34">
        <v>1190660</v>
      </c>
      <c r="G9" s="34">
        <v>95253</v>
      </c>
      <c r="H9" s="34">
        <f t="shared" si="0"/>
        <v>1285913</v>
      </c>
      <c r="I9" s="32">
        <v>46113</v>
      </c>
      <c r="J9" s="33" t="s">
        <v>117</v>
      </c>
      <c r="K9" s="33" t="s">
        <v>46</v>
      </c>
      <c r="L9" s="33" t="s">
        <v>47</v>
      </c>
    </row>
    <row r="10" spans="1:12" hidden="1" outlineLevel="1" x14ac:dyDescent="0.25">
      <c r="B10" s="32">
        <v>46113</v>
      </c>
      <c r="C10" s="33" t="s">
        <v>118</v>
      </c>
      <c r="D10" s="33" t="s">
        <v>88</v>
      </c>
      <c r="E10" s="33" t="s">
        <v>119</v>
      </c>
      <c r="F10" s="34">
        <v>1190660</v>
      </c>
      <c r="G10" s="34">
        <v>95253</v>
      </c>
      <c r="H10" s="34">
        <f t="shared" si="0"/>
        <v>1285913</v>
      </c>
      <c r="I10" s="32">
        <v>46114</v>
      </c>
      <c r="J10" s="33" t="s">
        <v>120</v>
      </c>
      <c r="K10" s="33" t="s">
        <v>54</v>
      </c>
      <c r="L10" s="33" t="s">
        <v>55</v>
      </c>
    </row>
    <row r="11" spans="1:12" outlineLevel="1" x14ac:dyDescent="0.25">
      <c r="B11" s="32">
        <v>46113</v>
      </c>
      <c r="C11" s="33" t="s">
        <v>121</v>
      </c>
      <c r="D11" s="33" t="s">
        <v>88</v>
      </c>
      <c r="E11" s="33" t="s">
        <v>122</v>
      </c>
      <c r="F11" s="34">
        <v>2868630</v>
      </c>
      <c r="G11" s="34">
        <v>229490</v>
      </c>
      <c r="H11" s="34">
        <f t="shared" si="0"/>
        <v>3098120</v>
      </c>
      <c r="I11" s="32">
        <v>46114</v>
      </c>
      <c r="J11" s="33" t="s">
        <v>123</v>
      </c>
      <c r="K11" s="33" t="s">
        <v>34</v>
      </c>
      <c r="L11" s="33" t="s">
        <v>35</v>
      </c>
    </row>
    <row r="12" spans="1:12" hidden="1" outlineLevel="1" x14ac:dyDescent="0.25">
      <c r="B12" s="32">
        <v>46114</v>
      </c>
      <c r="C12" s="33" t="s">
        <v>124</v>
      </c>
      <c r="D12" s="33" t="s">
        <v>88</v>
      </c>
      <c r="E12" s="33" t="s">
        <v>125</v>
      </c>
      <c r="F12" s="34">
        <v>956210</v>
      </c>
      <c r="G12" s="34">
        <v>76497</v>
      </c>
      <c r="H12" s="34">
        <f t="shared" si="0"/>
        <v>1032707</v>
      </c>
      <c r="I12" s="32">
        <v>46114</v>
      </c>
      <c r="J12" s="33" t="s">
        <v>126</v>
      </c>
      <c r="K12" s="33" t="s">
        <v>78</v>
      </c>
      <c r="L12" s="33" t="s">
        <v>79</v>
      </c>
    </row>
    <row r="13" spans="1:12" hidden="1" outlineLevel="1" x14ac:dyDescent="0.25">
      <c r="B13" s="32">
        <v>46115</v>
      </c>
      <c r="C13" s="33" t="s">
        <v>127</v>
      </c>
      <c r="D13" s="33" t="s">
        <v>88</v>
      </c>
      <c r="E13" s="33" t="s">
        <v>128</v>
      </c>
      <c r="F13" s="34">
        <v>4858585</v>
      </c>
      <c r="G13" s="34">
        <v>388687</v>
      </c>
      <c r="H13" s="34">
        <f t="shared" si="0"/>
        <v>5247272</v>
      </c>
      <c r="I13" s="32">
        <v>46115</v>
      </c>
      <c r="J13" s="33" t="s">
        <v>129</v>
      </c>
      <c r="K13" s="33" t="s">
        <v>58</v>
      </c>
      <c r="L13" s="33" t="s">
        <v>59</v>
      </c>
    </row>
    <row r="14" spans="1:12" hidden="1" outlineLevel="1" x14ac:dyDescent="0.25">
      <c r="B14" s="32">
        <v>46115</v>
      </c>
      <c r="C14" s="33" t="s">
        <v>130</v>
      </c>
      <c r="D14" s="33" t="s">
        <v>88</v>
      </c>
      <c r="E14" s="33" t="s">
        <v>131</v>
      </c>
      <c r="F14" s="34">
        <v>956210</v>
      </c>
      <c r="G14" s="34">
        <v>76497</v>
      </c>
      <c r="H14" s="34">
        <f t="shared" si="0"/>
        <v>1032707</v>
      </c>
      <c r="I14" s="32">
        <v>46115</v>
      </c>
      <c r="J14" s="33" t="s">
        <v>132</v>
      </c>
      <c r="K14" s="33" t="s">
        <v>58</v>
      </c>
      <c r="L14" s="33" t="s">
        <v>59</v>
      </c>
    </row>
    <row r="15" spans="1:12" hidden="1" outlineLevel="1" x14ac:dyDescent="0.25">
      <c r="B15" s="32">
        <v>46115</v>
      </c>
      <c r="C15" s="33" t="s">
        <v>133</v>
      </c>
      <c r="D15" s="33" t="s">
        <v>88</v>
      </c>
      <c r="E15" s="33" t="s">
        <v>134</v>
      </c>
      <c r="F15" s="34">
        <v>2381320</v>
      </c>
      <c r="G15" s="34">
        <v>190506</v>
      </c>
      <c r="H15" s="34">
        <f t="shared" si="0"/>
        <v>2571826</v>
      </c>
      <c r="I15" s="32">
        <v>46116</v>
      </c>
      <c r="J15" s="33" t="s">
        <v>135</v>
      </c>
      <c r="K15" s="33" t="s">
        <v>70</v>
      </c>
      <c r="L15" s="33" t="s">
        <v>71</v>
      </c>
    </row>
    <row r="16" spans="1:12" hidden="1" outlineLevel="1" x14ac:dyDescent="0.25">
      <c r="B16" s="32">
        <v>46115</v>
      </c>
      <c r="C16" s="33" t="s">
        <v>136</v>
      </c>
      <c r="D16" s="33" t="s">
        <v>88</v>
      </c>
      <c r="E16" s="33" t="s">
        <v>137</v>
      </c>
      <c r="F16" s="34">
        <v>2307465</v>
      </c>
      <c r="G16" s="34">
        <v>184597</v>
      </c>
      <c r="H16" s="34">
        <f t="shared" si="0"/>
        <v>2492062</v>
      </c>
      <c r="I16" s="32">
        <v>46116</v>
      </c>
      <c r="J16" s="33" t="s">
        <v>138</v>
      </c>
      <c r="K16" s="33" t="s">
        <v>42</v>
      </c>
      <c r="L16" s="33" t="s">
        <v>43</v>
      </c>
    </row>
    <row r="17" spans="2:12" hidden="1" outlineLevel="1" x14ac:dyDescent="0.25">
      <c r="B17" s="32">
        <v>46118</v>
      </c>
      <c r="C17" s="33" t="s">
        <v>139</v>
      </c>
      <c r="D17" s="33" t="s">
        <v>88</v>
      </c>
      <c r="E17" s="33" t="s">
        <v>140</v>
      </c>
      <c r="F17" s="34">
        <v>3424270</v>
      </c>
      <c r="G17" s="34">
        <v>273942</v>
      </c>
      <c r="H17" s="34">
        <f t="shared" si="0"/>
        <v>3698212</v>
      </c>
      <c r="I17" s="32">
        <v>46118</v>
      </c>
      <c r="J17" s="33" t="s">
        <v>141</v>
      </c>
      <c r="K17" s="33" t="s">
        <v>66</v>
      </c>
      <c r="L17" s="33" t="s">
        <v>67</v>
      </c>
    </row>
    <row r="18" spans="2:12" hidden="1" outlineLevel="1" x14ac:dyDescent="0.25">
      <c r="B18" s="32">
        <v>46118</v>
      </c>
      <c r="C18" s="33" t="s">
        <v>142</v>
      </c>
      <c r="D18" s="33" t="s">
        <v>88</v>
      </c>
      <c r="E18" s="33" t="s">
        <v>143</v>
      </c>
      <c r="F18" s="34">
        <v>1166110</v>
      </c>
      <c r="G18" s="34">
        <v>93289</v>
      </c>
      <c r="H18" s="34">
        <f t="shared" si="0"/>
        <v>1259399</v>
      </c>
      <c r="I18" s="32">
        <v>46119</v>
      </c>
      <c r="J18" s="33" t="s">
        <v>144</v>
      </c>
      <c r="K18" s="33" t="s">
        <v>70</v>
      </c>
      <c r="L18" s="33" t="s">
        <v>71</v>
      </c>
    </row>
    <row r="19" spans="2:12" hidden="1" outlineLevel="1" x14ac:dyDescent="0.25">
      <c r="B19" s="32">
        <v>46118</v>
      </c>
      <c r="C19" s="33" t="s">
        <v>145</v>
      </c>
      <c r="D19" s="33" t="s">
        <v>88</v>
      </c>
      <c r="E19" s="33" t="s">
        <v>146</v>
      </c>
      <c r="F19" s="34">
        <v>2122320</v>
      </c>
      <c r="G19" s="34">
        <v>169786</v>
      </c>
      <c r="H19" s="34">
        <f t="shared" si="0"/>
        <v>2292106</v>
      </c>
      <c r="I19" s="32">
        <v>46119</v>
      </c>
      <c r="J19" s="33" t="s">
        <v>147</v>
      </c>
      <c r="K19" s="33" t="s">
        <v>70</v>
      </c>
      <c r="L19" s="33" t="s">
        <v>71</v>
      </c>
    </row>
    <row r="20" spans="2:12" hidden="1" outlineLevel="1" x14ac:dyDescent="0.25">
      <c r="B20" s="32">
        <v>46118</v>
      </c>
      <c r="C20" s="33" t="s">
        <v>148</v>
      </c>
      <c r="D20" s="33" t="s">
        <v>88</v>
      </c>
      <c r="E20" s="33" t="s">
        <v>149</v>
      </c>
      <c r="F20" s="34">
        <v>1489960</v>
      </c>
      <c r="G20" s="34">
        <v>119197</v>
      </c>
      <c r="H20" s="34">
        <f t="shared" si="0"/>
        <v>1609157</v>
      </c>
      <c r="I20" s="32">
        <v>46119</v>
      </c>
      <c r="J20" s="33" t="s">
        <v>150</v>
      </c>
      <c r="K20" s="33" t="s">
        <v>42</v>
      </c>
      <c r="L20" s="33" t="s">
        <v>43</v>
      </c>
    </row>
    <row r="21" spans="2:12" hidden="1" outlineLevel="1" x14ac:dyDescent="0.25">
      <c r="B21" s="32">
        <v>46118</v>
      </c>
      <c r="C21" s="33" t="s">
        <v>151</v>
      </c>
      <c r="D21" s="33" t="s">
        <v>88</v>
      </c>
      <c r="E21" s="33" t="s">
        <v>152</v>
      </c>
      <c r="F21" s="34">
        <v>1116805</v>
      </c>
      <c r="G21" s="34">
        <v>89344</v>
      </c>
      <c r="H21" s="34">
        <f t="shared" si="0"/>
        <v>1206149</v>
      </c>
      <c r="I21" s="32">
        <v>46119</v>
      </c>
      <c r="J21" s="33" t="s">
        <v>153</v>
      </c>
      <c r="K21" s="33" t="s">
        <v>42</v>
      </c>
      <c r="L21" s="33" t="s">
        <v>43</v>
      </c>
    </row>
    <row r="22" spans="2:12" hidden="1" outlineLevel="1" x14ac:dyDescent="0.25">
      <c r="B22" s="32">
        <v>46118</v>
      </c>
      <c r="C22" s="33" t="s">
        <v>154</v>
      </c>
      <c r="D22" s="33" t="s">
        <v>88</v>
      </c>
      <c r="E22" s="33" t="s">
        <v>155</v>
      </c>
      <c r="F22" s="34">
        <v>1650555</v>
      </c>
      <c r="G22" s="34">
        <v>132044</v>
      </c>
      <c r="H22" s="34">
        <f t="shared" si="0"/>
        <v>1782599</v>
      </c>
      <c r="I22" s="32">
        <v>46119</v>
      </c>
      <c r="J22" s="33" t="s">
        <v>156</v>
      </c>
      <c r="K22" s="33" t="s">
        <v>30</v>
      </c>
      <c r="L22" s="33" t="s">
        <v>31</v>
      </c>
    </row>
    <row r="23" spans="2:12" hidden="1" outlineLevel="1" x14ac:dyDescent="0.25">
      <c r="B23" s="32">
        <v>46118</v>
      </c>
      <c r="C23" s="33" t="s">
        <v>157</v>
      </c>
      <c r="D23" s="33" t="s">
        <v>88</v>
      </c>
      <c r="E23" s="33" t="s">
        <v>158</v>
      </c>
      <c r="F23" s="34">
        <v>1166110</v>
      </c>
      <c r="G23" s="34">
        <v>93289</v>
      </c>
      <c r="H23" s="34">
        <f t="shared" si="0"/>
        <v>1259399</v>
      </c>
      <c r="I23" s="32">
        <v>46119</v>
      </c>
      <c r="J23" s="33" t="s">
        <v>159</v>
      </c>
      <c r="K23" s="33" t="s">
        <v>70</v>
      </c>
      <c r="L23" s="33" t="s">
        <v>71</v>
      </c>
    </row>
    <row r="24" spans="2:12" hidden="1" outlineLevel="1" x14ac:dyDescent="0.25">
      <c r="B24" s="32">
        <v>46120</v>
      </c>
      <c r="C24" s="33" t="s">
        <v>160</v>
      </c>
      <c r="D24" s="33" t="s">
        <v>88</v>
      </c>
      <c r="E24" s="33" t="s">
        <v>161</v>
      </c>
      <c r="F24" s="34">
        <v>2190240</v>
      </c>
      <c r="G24" s="34">
        <v>175219</v>
      </c>
      <c r="H24" s="34">
        <f t="shared" si="0"/>
        <v>2365459</v>
      </c>
      <c r="I24" s="32">
        <v>46120</v>
      </c>
      <c r="J24" s="33" t="s">
        <v>162</v>
      </c>
      <c r="K24" s="33" t="s">
        <v>58</v>
      </c>
      <c r="L24" s="33" t="s">
        <v>59</v>
      </c>
    </row>
    <row r="25" spans="2:12" hidden="1" outlineLevel="1" x14ac:dyDescent="0.25">
      <c r="B25" s="32">
        <v>46120</v>
      </c>
      <c r="C25" s="33" t="s">
        <v>163</v>
      </c>
      <c r="D25" s="33" t="s">
        <v>88</v>
      </c>
      <c r="E25" s="33" t="s">
        <v>164</v>
      </c>
      <c r="F25" s="34">
        <v>1116805</v>
      </c>
      <c r="G25" s="34">
        <v>89344</v>
      </c>
      <c r="H25" s="34">
        <f t="shared" si="0"/>
        <v>1206149</v>
      </c>
      <c r="I25" s="32">
        <v>46121</v>
      </c>
      <c r="J25" s="33" t="s">
        <v>165</v>
      </c>
      <c r="K25" s="33" t="s">
        <v>54</v>
      </c>
      <c r="L25" s="33" t="s">
        <v>55</v>
      </c>
    </row>
    <row r="26" spans="2:12" hidden="1" outlineLevel="1" x14ac:dyDescent="0.25">
      <c r="B26" s="32">
        <v>46120</v>
      </c>
      <c r="C26" s="33" t="s">
        <v>166</v>
      </c>
      <c r="D26" s="33" t="s">
        <v>88</v>
      </c>
      <c r="E26" s="33" t="s">
        <v>167</v>
      </c>
      <c r="F26" s="34">
        <v>1749165</v>
      </c>
      <c r="G26" s="34">
        <v>139933</v>
      </c>
      <c r="H26" s="34">
        <f t="shared" si="0"/>
        <v>1889098</v>
      </c>
      <c r="I26" s="32">
        <v>46121</v>
      </c>
      <c r="J26" s="33" t="s">
        <v>168</v>
      </c>
      <c r="K26" s="33" t="s">
        <v>30</v>
      </c>
      <c r="L26" s="33" t="s">
        <v>31</v>
      </c>
    </row>
    <row r="27" spans="2:12" hidden="1" outlineLevel="1" x14ac:dyDescent="0.25">
      <c r="B27" s="32">
        <v>46121</v>
      </c>
      <c r="C27" s="33" t="s">
        <v>169</v>
      </c>
      <c r="D27" s="33" t="s">
        <v>88</v>
      </c>
      <c r="E27" s="33" t="s">
        <v>170</v>
      </c>
      <c r="F27" s="34">
        <v>536025</v>
      </c>
      <c r="G27" s="34">
        <v>42882</v>
      </c>
      <c r="H27" s="34">
        <f t="shared" si="0"/>
        <v>578907</v>
      </c>
      <c r="I27" s="32">
        <v>46121</v>
      </c>
      <c r="J27" s="33" t="s">
        <v>171</v>
      </c>
      <c r="K27" s="33" t="s">
        <v>66</v>
      </c>
      <c r="L27" s="33" t="s">
        <v>67</v>
      </c>
    </row>
    <row r="28" spans="2:12" hidden="1" outlineLevel="1" x14ac:dyDescent="0.25">
      <c r="B28" s="32">
        <v>46121</v>
      </c>
      <c r="C28" s="33" t="s">
        <v>172</v>
      </c>
      <c r="D28" s="33" t="s">
        <v>88</v>
      </c>
      <c r="E28" s="33" t="s">
        <v>173</v>
      </c>
      <c r="F28" s="34">
        <v>1116805</v>
      </c>
      <c r="G28" s="34">
        <v>89344</v>
      </c>
      <c r="H28" s="34">
        <f t="shared" si="0"/>
        <v>1206149</v>
      </c>
      <c r="I28" s="32">
        <v>46121</v>
      </c>
      <c r="J28" s="33" t="s">
        <v>174</v>
      </c>
      <c r="K28" s="33" t="s">
        <v>46</v>
      </c>
      <c r="L28" s="33" t="s">
        <v>47</v>
      </c>
    </row>
    <row r="29" spans="2:12" hidden="1" outlineLevel="1" x14ac:dyDescent="0.25">
      <c r="B29" s="32">
        <v>46121</v>
      </c>
      <c r="C29" s="33" t="s">
        <v>175</v>
      </c>
      <c r="D29" s="33" t="s">
        <v>88</v>
      </c>
      <c r="E29" s="33" t="s">
        <v>176</v>
      </c>
      <c r="F29" s="34">
        <v>478105</v>
      </c>
      <c r="G29" s="34">
        <v>38248</v>
      </c>
      <c r="H29" s="34">
        <f t="shared" si="0"/>
        <v>516353</v>
      </c>
      <c r="I29" s="32">
        <v>46121</v>
      </c>
      <c r="J29" s="33" t="s">
        <v>177</v>
      </c>
      <c r="K29" s="33" t="s">
        <v>46</v>
      </c>
      <c r="L29" s="33" t="s">
        <v>47</v>
      </c>
    </row>
    <row r="30" spans="2:12" hidden="1" outlineLevel="1" x14ac:dyDescent="0.25">
      <c r="B30" s="32">
        <v>46122</v>
      </c>
      <c r="C30" s="33" t="s">
        <v>178</v>
      </c>
      <c r="D30" s="33" t="s">
        <v>88</v>
      </c>
      <c r="E30" s="33" t="s">
        <v>179</v>
      </c>
      <c r="F30" s="34">
        <v>533750</v>
      </c>
      <c r="G30" s="34">
        <v>42700</v>
      </c>
      <c r="H30" s="34">
        <f t="shared" si="0"/>
        <v>576450</v>
      </c>
      <c r="I30" s="32">
        <v>46123</v>
      </c>
      <c r="J30" s="33" t="s">
        <v>180</v>
      </c>
      <c r="K30" s="33" t="s">
        <v>54</v>
      </c>
      <c r="L30" s="33" t="s">
        <v>55</v>
      </c>
    </row>
    <row r="31" spans="2:12" hidden="1" outlineLevel="1" x14ac:dyDescent="0.25">
      <c r="B31" s="32">
        <v>46122</v>
      </c>
      <c r="C31" s="33" t="s">
        <v>181</v>
      </c>
      <c r="D31" s="33" t="s">
        <v>88</v>
      </c>
      <c r="E31" s="33" t="s">
        <v>182</v>
      </c>
      <c r="F31" s="34">
        <v>2381320</v>
      </c>
      <c r="G31" s="34">
        <v>190506</v>
      </c>
      <c r="H31" s="34">
        <f t="shared" si="0"/>
        <v>2571826</v>
      </c>
      <c r="I31" s="32">
        <v>46123</v>
      </c>
      <c r="J31" s="33" t="s">
        <v>183</v>
      </c>
      <c r="K31" s="33" t="s">
        <v>70</v>
      </c>
      <c r="L31" s="33" t="s">
        <v>71</v>
      </c>
    </row>
    <row r="32" spans="2:12" hidden="1" outlineLevel="1" x14ac:dyDescent="0.25">
      <c r="B32" s="32">
        <v>46125</v>
      </c>
      <c r="C32" s="33" t="s">
        <v>184</v>
      </c>
      <c r="D32" s="33" t="s">
        <v>88</v>
      </c>
      <c r="E32" s="33" t="s">
        <v>185</v>
      </c>
      <c r="F32" s="34">
        <v>2122320</v>
      </c>
      <c r="G32" s="34">
        <v>169786</v>
      </c>
      <c r="H32" s="34">
        <f t="shared" si="0"/>
        <v>2292106</v>
      </c>
      <c r="I32" s="32">
        <v>46125</v>
      </c>
      <c r="J32" s="33" t="s">
        <v>186</v>
      </c>
      <c r="K32" s="33" t="s">
        <v>74</v>
      </c>
      <c r="L32" s="33" t="s">
        <v>75</v>
      </c>
    </row>
    <row r="33" spans="2:12" hidden="1" outlineLevel="1" x14ac:dyDescent="0.25">
      <c r="B33" s="32">
        <v>46125</v>
      </c>
      <c r="C33" s="33" t="s">
        <v>187</v>
      </c>
      <c r="D33" s="33" t="s">
        <v>88</v>
      </c>
      <c r="E33" s="33" t="s">
        <v>188</v>
      </c>
      <c r="F33" s="34">
        <v>2144100</v>
      </c>
      <c r="G33" s="34">
        <v>171528</v>
      </c>
      <c r="H33" s="34">
        <f t="shared" si="0"/>
        <v>2315628</v>
      </c>
      <c r="I33" s="32">
        <v>46125</v>
      </c>
      <c r="J33" s="33" t="s">
        <v>189</v>
      </c>
      <c r="K33" s="33" t="s">
        <v>78</v>
      </c>
      <c r="L33" s="33" t="s">
        <v>79</v>
      </c>
    </row>
    <row r="34" spans="2:12" hidden="1" outlineLevel="1" x14ac:dyDescent="0.25">
      <c r="B34" s="32">
        <v>46125</v>
      </c>
      <c r="C34" s="33" t="s">
        <v>190</v>
      </c>
      <c r="D34" s="33" t="s">
        <v>88</v>
      </c>
      <c r="E34" s="33" t="s">
        <v>191</v>
      </c>
      <c r="F34" s="34">
        <v>1166110</v>
      </c>
      <c r="G34" s="34">
        <v>93289</v>
      </c>
      <c r="H34" s="34">
        <f t="shared" si="0"/>
        <v>1259399</v>
      </c>
      <c r="I34" s="32">
        <v>46125</v>
      </c>
      <c r="J34" s="33" t="s">
        <v>192</v>
      </c>
      <c r="K34" s="33" t="s">
        <v>78</v>
      </c>
      <c r="L34" s="33" t="s">
        <v>79</v>
      </c>
    </row>
    <row r="35" spans="2:12" hidden="1" outlineLevel="1" x14ac:dyDescent="0.25">
      <c r="B35" s="32">
        <v>46125</v>
      </c>
      <c r="C35" s="33" t="s">
        <v>193</v>
      </c>
      <c r="D35" s="33" t="s">
        <v>88</v>
      </c>
      <c r="E35" s="33" t="s">
        <v>194</v>
      </c>
      <c r="F35" s="34">
        <v>583055</v>
      </c>
      <c r="G35" s="34">
        <v>46644</v>
      </c>
      <c r="H35" s="34">
        <f t="shared" si="0"/>
        <v>629699</v>
      </c>
      <c r="I35" s="32">
        <v>46125</v>
      </c>
      <c r="J35" s="33" t="s">
        <v>195</v>
      </c>
      <c r="K35" s="33" t="s">
        <v>78</v>
      </c>
      <c r="L35" s="33" t="s">
        <v>79</v>
      </c>
    </row>
    <row r="36" spans="2:12" hidden="1" outlineLevel="1" x14ac:dyDescent="0.25">
      <c r="B36" s="32">
        <v>46125</v>
      </c>
      <c r="C36" s="33" t="s">
        <v>196</v>
      </c>
      <c r="D36" s="33" t="s">
        <v>88</v>
      </c>
      <c r="E36" s="33" t="s">
        <v>197</v>
      </c>
      <c r="F36" s="34">
        <v>1785990</v>
      </c>
      <c r="G36" s="34">
        <v>142879</v>
      </c>
      <c r="H36" s="34">
        <f t="shared" si="0"/>
        <v>1928869</v>
      </c>
      <c r="I36" s="32">
        <v>46125</v>
      </c>
      <c r="J36" s="33" t="s">
        <v>198</v>
      </c>
      <c r="K36" s="33" t="s">
        <v>78</v>
      </c>
      <c r="L36" s="33" t="s">
        <v>79</v>
      </c>
    </row>
    <row r="37" spans="2:12" hidden="1" outlineLevel="1" x14ac:dyDescent="0.25">
      <c r="B37" s="32">
        <v>46126</v>
      </c>
      <c r="C37" s="33" t="s">
        <v>199</v>
      </c>
      <c r="D37" s="33" t="s">
        <v>88</v>
      </c>
      <c r="E37" s="33" t="s">
        <v>200</v>
      </c>
      <c r="F37" s="34">
        <v>1116805</v>
      </c>
      <c r="G37" s="34">
        <v>89344</v>
      </c>
      <c r="H37" s="34">
        <f t="shared" si="0"/>
        <v>1206149</v>
      </c>
      <c r="I37" s="32">
        <v>46126</v>
      </c>
      <c r="J37" s="33" t="s">
        <v>201</v>
      </c>
      <c r="K37" s="33" t="s">
        <v>38</v>
      </c>
      <c r="L37" s="33" t="s">
        <v>39</v>
      </c>
    </row>
    <row r="38" spans="2:12" hidden="1" outlineLevel="1" x14ac:dyDescent="0.25">
      <c r="B38" s="32">
        <v>46126</v>
      </c>
      <c r="C38" s="33" t="s">
        <v>202</v>
      </c>
      <c r="D38" s="33" t="s">
        <v>88</v>
      </c>
      <c r="E38" s="33" t="s">
        <v>203</v>
      </c>
      <c r="F38" s="34">
        <v>595330</v>
      </c>
      <c r="G38" s="34">
        <v>47626</v>
      </c>
      <c r="H38" s="34">
        <f t="shared" si="0"/>
        <v>642956</v>
      </c>
      <c r="I38" s="32">
        <v>46126</v>
      </c>
      <c r="J38" s="33" t="s">
        <v>204</v>
      </c>
      <c r="K38" s="33" t="s">
        <v>42</v>
      </c>
      <c r="L38" s="33" t="s">
        <v>43</v>
      </c>
    </row>
    <row r="39" spans="2:12" hidden="1" outlineLevel="1" x14ac:dyDescent="0.25">
      <c r="B39" s="32">
        <v>46126</v>
      </c>
      <c r="C39" s="33" t="s">
        <v>205</v>
      </c>
      <c r="D39" s="33" t="s">
        <v>88</v>
      </c>
      <c r="E39" s="33" t="s">
        <v>206</v>
      </c>
      <c r="F39" s="34">
        <v>583055</v>
      </c>
      <c r="G39" s="34">
        <v>46644</v>
      </c>
      <c r="H39" s="34">
        <f t="shared" si="0"/>
        <v>629699</v>
      </c>
      <c r="I39" s="32">
        <v>46126</v>
      </c>
      <c r="J39" s="33" t="s">
        <v>207</v>
      </c>
      <c r="K39" s="33" t="s">
        <v>54</v>
      </c>
      <c r="L39" s="33" t="s">
        <v>55</v>
      </c>
    </row>
    <row r="40" spans="2:12" hidden="1" outlineLevel="1" x14ac:dyDescent="0.25">
      <c r="B40" s="32">
        <v>46126</v>
      </c>
      <c r="C40" s="33" t="s">
        <v>208</v>
      </c>
      <c r="D40" s="33" t="s">
        <v>88</v>
      </c>
      <c r="E40" s="33" t="s">
        <v>209</v>
      </c>
      <c r="F40" s="34">
        <v>1190660</v>
      </c>
      <c r="G40" s="34">
        <v>95253</v>
      </c>
      <c r="H40" s="34">
        <f t="shared" si="0"/>
        <v>1285913</v>
      </c>
      <c r="I40" s="32">
        <v>46126</v>
      </c>
      <c r="J40" s="33" t="s">
        <v>210</v>
      </c>
      <c r="K40" s="33" t="s">
        <v>54</v>
      </c>
      <c r="L40" s="33" t="s">
        <v>55</v>
      </c>
    </row>
    <row r="41" spans="2:12" hidden="1" outlineLevel="1" x14ac:dyDescent="0.25">
      <c r="B41" s="32">
        <v>46126</v>
      </c>
      <c r="C41" s="33" t="s">
        <v>211</v>
      </c>
      <c r="D41" s="33" t="s">
        <v>88</v>
      </c>
      <c r="E41" s="33" t="s">
        <v>212</v>
      </c>
      <c r="F41" s="34">
        <v>583055</v>
      </c>
      <c r="G41" s="34">
        <v>46644</v>
      </c>
      <c r="H41" s="34">
        <f t="shared" si="0"/>
        <v>629699</v>
      </c>
      <c r="I41" s="32">
        <v>46126</v>
      </c>
      <c r="J41" s="33" t="s">
        <v>213</v>
      </c>
      <c r="K41" s="33" t="s">
        <v>66</v>
      </c>
      <c r="L41" s="33" t="s">
        <v>67</v>
      </c>
    </row>
    <row r="42" spans="2:12" hidden="1" outlineLevel="1" x14ac:dyDescent="0.25">
      <c r="B42" s="32">
        <v>46127</v>
      </c>
      <c r="C42" s="33" t="s">
        <v>214</v>
      </c>
      <c r="D42" s="33" t="s">
        <v>88</v>
      </c>
      <c r="E42" s="33" t="s">
        <v>215</v>
      </c>
      <c r="F42" s="34">
        <v>1190660</v>
      </c>
      <c r="G42" s="34">
        <v>95253</v>
      </c>
      <c r="H42" s="34">
        <f t="shared" si="0"/>
        <v>1285913</v>
      </c>
      <c r="I42" s="32">
        <v>46128</v>
      </c>
      <c r="J42" s="33" t="s">
        <v>216</v>
      </c>
      <c r="K42" s="33" t="s">
        <v>30</v>
      </c>
      <c r="L42" s="33" t="s">
        <v>31</v>
      </c>
    </row>
    <row r="43" spans="2:12" hidden="1" outlineLevel="1" x14ac:dyDescent="0.25">
      <c r="B43" s="32">
        <v>46128</v>
      </c>
      <c r="C43" s="33" t="s">
        <v>217</v>
      </c>
      <c r="D43" s="33" t="s">
        <v>88</v>
      </c>
      <c r="E43" s="33" t="s">
        <v>218</v>
      </c>
      <c r="F43" s="34">
        <v>1072050</v>
      </c>
      <c r="G43" s="34">
        <v>85764</v>
      </c>
      <c r="H43" s="34">
        <f t="shared" si="0"/>
        <v>1157814</v>
      </c>
      <c r="I43" s="32">
        <v>46128</v>
      </c>
      <c r="J43" s="33" t="s">
        <v>219</v>
      </c>
      <c r="K43" s="33" t="s">
        <v>66</v>
      </c>
      <c r="L43" s="33" t="s">
        <v>67</v>
      </c>
    </row>
    <row r="44" spans="2:12" hidden="1" outlineLevel="1" x14ac:dyDescent="0.25">
      <c r="B44" s="32">
        <v>46128</v>
      </c>
      <c r="C44" s="33" t="s">
        <v>220</v>
      </c>
      <c r="D44" s="33" t="s">
        <v>88</v>
      </c>
      <c r="E44" s="33" t="s">
        <v>221</v>
      </c>
      <c r="F44" s="34">
        <v>2233610</v>
      </c>
      <c r="G44" s="34">
        <v>178689</v>
      </c>
      <c r="H44" s="34">
        <f t="shared" si="0"/>
        <v>2412299</v>
      </c>
      <c r="I44" s="32">
        <v>46128</v>
      </c>
      <c r="J44" s="33" t="s">
        <v>222</v>
      </c>
      <c r="K44" s="33" t="s">
        <v>66</v>
      </c>
      <c r="L44" s="33" t="s">
        <v>67</v>
      </c>
    </row>
    <row r="45" spans="2:12" hidden="1" outlineLevel="1" x14ac:dyDescent="0.25">
      <c r="B45" s="32">
        <v>46128</v>
      </c>
      <c r="C45" s="33" t="s">
        <v>223</v>
      </c>
      <c r="D45" s="33" t="s">
        <v>88</v>
      </c>
      <c r="E45" s="33" t="s">
        <v>224</v>
      </c>
      <c r="F45" s="34">
        <v>5597470</v>
      </c>
      <c r="G45" s="34">
        <v>447798</v>
      </c>
      <c r="H45" s="34">
        <f t="shared" si="0"/>
        <v>6045268</v>
      </c>
      <c r="I45" s="32">
        <v>46128</v>
      </c>
      <c r="J45" s="33" t="s">
        <v>225</v>
      </c>
      <c r="K45" s="33" t="s">
        <v>66</v>
      </c>
      <c r="L45" s="33" t="s">
        <v>67</v>
      </c>
    </row>
    <row r="46" spans="2:12" hidden="1" outlineLevel="1" x14ac:dyDescent="0.25">
      <c r="B46" s="32">
        <v>46128</v>
      </c>
      <c r="C46" s="33" t="s">
        <v>226</v>
      </c>
      <c r="D46" s="33" t="s">
        <v>88</v>
      </c>
      <c r="E46" s="33" t="s">
        <v>227</v>
      </c>
      <c r="F46" s="34">
        <v>1190660</v>
      </c>
      <c r="G46" s="34">
        <v>95253</v>
      </c>
      <c r="H46" s="34">
        <f t="shared" si="0"/>
        <v>1285913</v>
      </c>
      <c r="I46" s="32">
        <v>46128</v>
      </c>
      <c r="J46" s="33" t="s">
        <v>228</v>
      </c>
      <c r="K46" s="33" t="s">
        <v>58</v>
      </c>
      <c r="L46" s="33" t="s">
        <v>59</v>
      </c>
    </row>
    <row r="47" spans="2:12" hidden="1" outlineLevel="1" x14ac:dyDescent="0.25">
      <c r="B47" s="32">
        <v>46128</v>
      </c>
      <c r="C47" s="33" t="s">
        <v>229</v>
      </c>
      <c r="D47" s="33" t="s">
        <v>88</v>
      </c>
      <c r="E47" s="33" t="s">
        <v>230</v>
      </c>
      <c r="F47" s="34">
        <v>1131355</v>
      </c>
      <c r="G47" s="34">
        <v>90508</v>
      </c>
      <c r="H47" s="34">
        <f t="shared" si="0"/>
        <v>1221863</v>
      </c>
      <c r="I47" s="32">
        <v>46129</v>
      </c>
      <c r="J47" s="33" t="s">
        <v>231</v>
      </c>
      <c r="K47" s="33" t="s">
        <v>38</v>
      </c>
      <c r="L47" s="33" t="s">
        <v>39</v>
      </c>
    </row>
    <row r="48" spans="2:12" hidden="1" outlineLevel="1" x14ac:dyDescent="0.25">
      <c r="B48" s="32">
        <v>46129</v>
      </c>
      <c r="C48" s="33" t="s">
        <v>232</v>
      </c>
      <c r="D48" s="33" t="s">
        <v>88</v>
      </c>
      <c r="E48" s="33" t="s">
        <v>233</v>
      </c>
      <c r="F48" s="34">
        <v>1190660</v>
      </c>
      <c r="G48" s="34">
        <v>95253</v>
      </c>
      <c r="H48" s="34">
        <f t="shared" si="0"/>
        <v>1285913</v>
      </c>
      <c r="I48" s="32">
        <v>46129</v>
      </c>
      <c r="J48" s="33" t="s">
        <v>234</v>
      </c>
      <c r="K48" s="33" t="s">
        <v>46</v>
      </c>
      <c r="L48" s="33" t="s">
        <v>47</v>
      </c>
    </row>
    <row r="49" spans="2:12" hidden="1" outlineLevel="1" x14ac:dyDescent="0.25">
      <c r="B49" s="32">
        <v>46129</v>
      </c>
      <c r="C49" s="33" t="s">
        <v>235</v>
      </c>
      <c r="D49" s="33" t="s">
        <v>88</v>
      </c>
      <c r="E49" s="33" t="s">
        <v>236</v>
      </c>
      <c r="F49" s="34">
        <v>1178385</v>
      </c>
      <c r="G49" s="34">
        <v>94271</v>
      </c>
      <c r="H49" s="34">
        <f t="shared" si="0"/>
        <v>1272656</v>
      </c>
      <c r="I49" s="32">
        <v>46129</v>
      </c>
      <c r="J49" s="33" t="s">
        <v>237</v>
      </c>
      <c r="K49" s="33" t="s">
        <v>46</v>
      </c>
      <c r="L49" s="33" t="s">
        <v>47</v>
      </c>
    </row>
    <row r="50" spans="2:12" hidden="1" outlineLevel="1" x14ac:dyDescent="0.25">
      <c r="B50" s="32">
        <v>46129</v>
      </c>
      <c r="C50" s="33" t="s">
        <v>238</v>
      </c>
      <c r="D50" s="33" t="s">
        <v>88</v>
      </c>
      <c r="E50" s="33" t="s">
        <v>239</v>
      </c>
      <c r="F50" s="34">
        <v>2332220</v>
      </c>
      <c r="G50" s="34">
        <v>186578</v>
      </c>
      <c r="H50" s="34">
        <f t="shared" si="0"/>
        <v>2518798</v>
      </c>
      <c r="I50" s="32">
        <v>46129</v>
      </c>
      <c r="J50" s="33" t="s">
        <v>240</v>
      </c>
      <c r="K50" s="33" t="s">
        <v>78</v>
      </c>
      <c r="L50" s="33" t="s">
        <v>79</v>
      </c>
    </row>
    <row r="51" spans="2:12" hidden="1" outlineLevel="1" x14ac:dyDescent="0.25">
      <c r="B51" s="32">
        <v>46130</v>
      </c>
      <c r="C51" s="33" t="s">
        <v>241</v>
      </c>
      <c r="D51" s="33" t="s">
        <v>88</v>
      </c>
      <c r="E51" s="33" t="s">
        <v>242</v>
      </c>
      <c r="F51" s="34">
        <v>1667380</v>
      </c>
      <c r="G51" s="34">
        <v>133390</v>
      </c>
      <c r="H51" s="34">
        <f t="shared" si="0"/>
        <v>1800770</v>
      </c>
      <c r="I51" s="32">
        <v>46130</v>
      </c>
      <c r="J51" s="33" t="s">
        <v>243</v>
      </c>
      <c r="K51" s="33" t="s">
        <v>66</v>
      </c>
      <c r="L51" s="33" t="s">
        <v>67</v>
      </c>
    </row>
    <row r="52" spans="2:12" hidden="1" outlineLevel="1" x14ac:dyDescent="0.25">
      <c r="B52" s="32">
        <v>46130</v>
      </c>
      <c r="C52" s="33" t="s">
        <v>244</v>
      </c>
      <c r="D52" s="33" t="s">
        <v>88</v>
      </c>
      <c r="E52" s="33" t="s">
        <v>245</v>
      </c>
      <c r="F52" s="34">
        <v>1131355</v>
      </c>
      <c r="G52" s="34">
        <v>90508</v>
      </c>
      <c r="H52" s="34">
        <f t="shared" si="0"/>
        <v>1221863</v>
      </c>
      <c r="I52" s="32">
        <v>46130</v>
      </c>
      <c r="J52" s="33" t="s">
        <v>246</v>
      </c>
      <c r="K52" s="33" t="s">
        <v>66</v>
      </c>
      <c r="L52" s="33" t="s">
        <v>67</v>
      </c>
    </row>
    <row r="53" spans="2:12" hidden="1" outlineLevel="1" x14ac:dyDescent="0.25">
      <c r="B53" s="32">
        <v>46130</v>
      </c>
      <c r="C53" s="33" t="s">
        <v>247</v>
      </c>
      <c r="D53" s="33" t="s">
        <v>88</v>
      </c>
      <c r="E53" s="33" t="s">
        <v>248</v>
      </c>
      <c r="F53" s="34">
        <v>1131355</v>
      </c>
      <c r="G53" s="34">
        <v>90508</v>
      </c>
      <c r="H53" s="34">
        <f t="shared" si="0"/>
        <v>1221863</v>
      </c>
      <c r="I53" s="32">
        <v>46130</v>
      </c>
      <c r="J53" s="33" t="s">
        <v>249</v>
      </c>
      <c r="K53" s="33" t="s">
        <v>58</v>
      </c>
      <c r="L53" s="33" t="s">
        <v>59</v>
      </c>
    </row>
    <row r="54" spans="2:12" hidden="1" outlineLevel="1" x14ac:dyDescent="0.25">
      <c r="B54" s="32">
        <v>46132</v>
      </c>
      <c r="C54" s="33" t="s">
        <v>250</v>
      </c>
      <c r="D54" s="33" t="s">
        <v>88</v>
      </c>
      <c r="E54" s="33" t="s">
        <v>251</v>
      </c>
      <c r="F54" s="34">
        <v>1667380</v>
      </c>
      <c r="G54" s="34">
        <v>133390</v>
      </c>
      <c r="H54" s="34">
        <f t="shared" si="0"/>
        <v>1800770</v>
      </c>
      <c r="I54" s="32">
        <v>46132</v>
      </c>
      <c r="J54" s="33" t="s">
        <v>252</v>
      </c>
      <c r="K54" s="33" t="s">
        <v>74</v>
      </c>
      <c r="L54" s="33" t="s">
        <v>75</v>
      </c>
    </row>
    <row r="55" spans="2:12" outlineLevel="1" x14ac:dyDescent="0.25">
      <c r="B55" s="32">
        <v>46133</v>
      </c>
      <c r="C55" s="33" t="s">
        <v>253</v>
      </c>
      <c r="D55" s="33" t="s">
        <v>88</v>
      </c>
      <c r="E55" s="33" t="s">
        <v>254</v>
      </c>
      <c r="F55" s="34">
        <v>8260970</v>
      </c>
      <c r="G55" s="34">
        <v>660878</v>
      </c>
      <c r="H55" s="34">
        <f t="shared" si="0"/>
        <v>8921848</v>
      </c>
      <c r="I55" s="32">
        <v>46133</v>
      </c>
      <c r="J55" s="33" t="s">
        <v>255</v>
      </c>
      <c r="K55" s="33" t="s">
        <v>34</v>
      </c>
      <c r="L55" s="33" t="s">
        <v>35</v>
      </c>
    </row>
    <row r="56" spans="2:12" hidden="1" outlineLevel="1" x14ac:dyDescent="0.25">
      <c r="B56" s="32">
        <v>46134</v>
      </c>
      <c r="C56" s="33" t="s">
        <v>256</v>
      </c>
      <c r="D56" s="33" t="s">
        <v>88</v>
      </c>
      <c r="E56" s="33" t="s">
        <v>257</v>
      </c>
      <c r="F56" s="34">
        <v>583055</v>
      </c>
      <c r="G56" s="34">
        <v>46644</v>
      </c>
      <c r="H56" s="34">
        <f t="shared" si="0"/>
        <v>629699</v>
      </c>
      <c r="I56" s="32">
        <v>46134</v>
      </c>
      <c r="J56" s="33" t="s">
        <v>258</v>
      </c>
      <c r="K56" s="33" t="s">
        <v>66</v>
      </c>
      <c r="L56" s="33" t="s">
        <v>67</v>
      </c>
    </row>
    <row r="57" spans="2:12" hidden="1" outlineLevel="1" x14ac:dyDescent="0.25">
      <c r="B57" s="32">
        <v>46134</v>
      </c>
      <c r="C57" s="33" t="s">
        <v>259</v>
      </c>
      <c r="D57" s="33" t="s">
        <v>88</v>
      </c>
      <c r="E57" s="33" t="s">
        <v>260</v>
      </c>
      <c r="F57" s="34">
        <v>1116805</v>
      </c>
      <c r="G57" s="34">
        <v>89344</v>
      </c>
      <c r="H57" s="34">
        <f t="shared" si="0"/>
        <v>1206149</v>
      </c>
      <c r="I57" s="32">
        <v>46135</v>
      </c>
      <c r="J57" s="33" t="s">
        <v>261</v>
      </c>
      <c r="K57" s="33" t="s">
        <v>54</v>
      </c>
      <c r="L57" s="33" t="s">
        <v>55</v>
      </c>
    </row>
    <row r="58" spans="2:12" hidden="1" outlineLevel="1" x14ac:dyDescent="0.25">
      <c r="B58" s="32">
        <v>46134</v>
      </c>
      <c r="C58" s="33" t="s">
        <v>262</v>
      </c>
      <c r="D58" s="33" t="s">
        <v>88</v>
      </c>
      <c r="E58" s="33" t="s">
        <v>263</v>
      </c>
      <c r="F58" s="34">
        <v>533750</v>
      </c>
      <c r="G58" s="34">
        <v>42700</v>
      </c>
      <c r="H58" s="34">
        <f t="shared" si="0"/>
        <v>576450</v>
      </c>
      <c r="I58" s="32">
        <v>46135</v>
      </c>
      <c r="J58" s="33" t="s">
        <v>264</v>
      </c>
      <c r="K58" s="33" t="s">
        <v>54</v>
      </c>
      <c r="L58" s="33" t="s">
        <v>55</v>
      </c>
    </row>
    <row r="59" spans="2:12" hidden="1" outlineLevel="1" x14ac:dyDescent="0.25">
      <c r="B59" s="32">
        <v>46134</v>
      </c>
      <c r="C59" s="33" t="s">
        <v>265</v>
      </c>
      <c r="D59" s="33" t="s">
        <v>88</v>
      </c>
      <c r="E59" s="33" t="s">
        <v>266</v>
      </c>
      <c r="F59" s="34">
        <v>2319740</v>
      </c>
      <c r="G59" s="34">
        <v>185579</v>
      </c>
      <c r="H59" s="34">
        <f t="shared" si="0"/>
        <v>2505319</v>
      </c>
      <c r="I59" s="32">
        <v>46135</v>
      </c>
      <c r="J59" s="33" t="s">
        <v>267</v>
      </c>
      <c r="K59" s="33" t="s">
        <v>70</v>
      </c>
      <c r="L59" s="33" t="s">
        <v>71</v>
      </c>
    </row>
    <row r="60" spans="2:12" hidden="1" outlineLevel="1" x14ac:dyDescent="0.25">
      <c r="B60" s="32">
        <v>46134</v>
      </c>
      <c r="C60" s="33" t="s">
        <v>268</v>
      </c>
      <c r="D60" s="33" t="s">
        <v>88</v>
      </c>
      <c r="E60" s="33" t="s">
        <v>269</v>
      </c>
      <c r="F60" s="34">
        <v>2952100</v>
      </c>
      <c r="G60" s="34">
        <v>236168</v>
      </c>
      <c r="H60" s="34">
        <f t="shared" si="0"/>
        <v>3188268</v>
      </c>
      <c r="I60" s="32">
        <v>46135</v>
      </c>
      <c r="J60" s="33" t="s">
        <v>270</v>
      </c>
      <c r="K60" s="33" t="s">
        <v>30</v>
      </c>
      <c r="L60" s="33" t="s">
        <v>31</v>
      </c>
    </row>
    <row r="61" spans="2:12" hidden="1" outlineLevel="1" x14ac:dyDescent="0.25">
      <c r="B61" s="32">
        <v>46135</v>
      </c>
      <c r="C61" s="33" t="s">
        <v>271</v>
      </c>
      <c r="D61" s="33" t="s">
        <v>88</v>
      </c>
      <c r="E61" s="33" t="s">
        <v>272</v>
      </c>
      <c r="F61" s="34">
        <v>1650555</v>
      </c>
      <c r="G61" s="34">
        <v>132044</v>
      </c>
      <c r="H61" s="34">
        <f t="shared" si="0"/>
        <v>1782599</v>
      </c>
      <c r="I61" s="32">
        <v>46135</v>
      </c>
      <c r="J61" s="33" t="s">
        <v>273</v>
      </c>
      <c r="K61" s="33" t="s">
        <v>58</v>
      </c>
      <c r="L61" s="33" t="s">
        <v>59</v>
      </c>
    </row>
    <row r="62" spans="2:12" hidden="1" outlineLevel="1" x14ac:dyDescent="0.25">
      <c r="B62" s="32">
        <v>46135</v>
      </c>
      <c r="C62" s="33" t="s">
        <v>274</v>
      </c>
      <c r="D62" s="33" t="s">
        <v>88</v>
      </c>
      <c r="E62" s="33" t="s">
        <v>275</v>
      </c>
      <c r="F62" s="34">
        <v>2233610</v>
      </c>
      <c r="G62" s="34">
        <v>178689</v>
      </c>
      <c r="H62" s="34">
        <f t="shared" si="0"/>
        <v>2412299</v>
      </c>
      <c r="I62" s="32">
        <v>46135</v>
      </c>
      <c r="J62" s="33" t="s">
        <v>276</v>
      </c>
      <c r="K62" s="33" t="s">
        <v>58</v>
      </c>
      <c r="L62" s="33" t="s">
        <v>59</v>
      </c>
    </row>
    <row r="63" spans="2:12" hidden="1" outlineLevel="1" x14ac:dyDescent="0.25">
      <c r="B63" s="32">
        <v>46136</v>
      </c>
      <c r="C63" s="33" t="s">
        <v>277</v>
      </c>
      <c r="D63" s="33" t="s">
        <v>88</v>
      </c>
      <c r="E63" s="33" t="s">
        <v>278</v>
      </c>
      <c r="F63" s="34">
        <v>1178385</v>
      </c>
      <c r="G63" s="34">
        <v>94271</v>
      </c>
      <c r="H63" s="34">
        <f t="shared" si="0"/>
        <v>1272656</v>
      </c>
      <c r="I63" s="32">
        <v>46136</v>
      </c>
      <c r="J63" s="33" t="s">
        <v>279</v>
      </c>
      <c r="K63" s="33" t="s">
        <v>50</v>
      </c>
      <c r="L63" s="33" t="s">
        <v>51</v>
      </c>
    </row>
    <row r="64" spans="2:12" hidden="1" outlineLevel="1" x14ac:dyDescent="0.25">
      <c r="B64" s="32">
        <v>46136</v>
      </c>
      <c r="C64" s="33" t="s">
        <v>280</v>
      </c>
      <c r="D64" s="33" t="s">
        <v>88</v>
      </c>
      <c r="E64" s="33" t="s">
        <v>281</v>
      </c>
      <c r="F64" s="34">
        <v>583055</v>
      </c>
      <c r="G64" s="34">
        <v>46644</v>
      </c>
      <c r="H64" s="34">
        <f t="shared" si="0"/>
        <v>629699</v>
      </c>
      <c r="I64" s="32">
        <v>46136</v>
      </c>
      <c r="J64" s="33" t="s">
        <v>282</v>
      </c>
      <c r="K64" s="33" t="s">
        <v>62</v>
      </c>
      <c r="L64" s="33" t="s">
        <v>63</v>
      </c>
    </row>
    <row r="65" spans="2:12" hidden="1" outlineLevel="1" x14ac:dyDescent="0.25">
      <c r="B65" s="32">
        <v>46136</v>
      </c>
      <c r="C65" s="33" t="s">
        <v>283</v>
      </c>
      <c r="D65" s="33" t="s">
        <v>88</v>
      </c>
      <c r="E65" s="33" t="s">
        <v>284</v>
      </c>
      <c r="F65" s="34">
        <v>1166110</v>
      </c>
      <c r="G65" s="34">
        <v>93289</v>
      </c>
      <c r="H65" s="34">
        <f t="shared" si="0"/>
        <v>1259399</v>
      </c>
      <c r="I65" s="32">
        <v>46136</v>
      </c>
      <c r="J65" s="33" t="s">
        <v>285</v>
      </c>
      <c r="K65" s="33" t="s">
        <v>66</v>
      </c>
      <c r="L65" s="33" t="s">
        <v>67</v>
      </c>
    </row>
    <row r="66" spans="2:12" hidden="1" outlineLevel="1" x14ac:dyDescent="0.25">
      <c r="B66" s="32">
        <v>46136</v>
      </c>
      <c r="C66" s="33" t="s">
        <v>286</v>
      </c>
      <c r="D66" s="33" t="s">
        <v>88</v>
      </c>
      <c r="E66" s="33" t="s">
        <v>287</v>
      </c>
      <c r="F66" s="34">
        <v>1072050</v>
      </c>
      <c r="G66" s="34">
        <v>85764</v>
      </c>
      <c r="H66" s="34">
        <f t="shared" si="0"/>
        <v>1157814</v>
      </c>
      <c r="I66" s="32">
        <v>46136</v>
      </c>
      <c r="J66" s="33" t="s">
        <v>288</v>
      </c>
      <c r="K66" s="33" t="s">
        <v>46</v>
      </c>
      <c r="L66" s="33" t="s">
        <v>47</v>
      </c>
    </row>
    <row r="67" spans="2:12" hidden="1" outlineLevel="1" x14ac:dyDescent="0.25">
      <c r="B67" s="32">
        <v>46136</v>
      </c>
      <c r="C67" s="33" t="s">
        <v>289</v>
      </c>
      <c r="D67" s="33" t="s">
        <v>88</v>
      </c>
      <c r="E67" s="33" t="s">
        <v>290</v>
      </c>
      <c r="F67" s="34">
        <v>2262710</v>
      </c>
      <c r="G67" s="34">
        <v>181017</v>
      </c>
      <c r="H67" s="34">
        <f t="shared" si="0"/>
        <v>2443727</v>
      </c>
      <c r="I67" s="32">
        <v>46136</v>
      </c>
      <c r="J67" s="33" t="s">
        <v>291</v>
      </c>
      <c r="K67" s="33" t="s">
        <v>66</v>
      </c>
      <c r="L67" s="33" t="s">
        <v>67</v>
      </c>
    </row>
    <row r="68" spans="2:12" hidden="1" outlineLevel="1" x14ac:dyDescent="0.25">
      <c r="B68" s="32">
        <v>46139</v>
      </c>
      <c r="C68" s="33" t="s">
        <v>292</v>
      </c>
      <c r="D68" s="33" t="s">
        <v>88</v>
      </c>
      <c r="E68" s="33" t="s">
        <v>293</v>
      </c>
      <c r="F68" s="34">
        <v>1190660</v>
      </c>
      <c r="G68" s="34">
        <v>95253</v>
      </c>
      <c r="H68" s="34">
        <f t="shared" si="0"/>
        <v>1285913</v>
      </c>
      <c r="I68" s="32">
        <v>46139</v>
      </c>
      <c r="J68" s="33" t="s">
        <v>294</v>
      </c>
      <c r="K68" s="33" t="s">
        <v>58</v>
      </c>
      <c r="L68" s="33" t="s">
        <v>59</v>
      </c>
    </row>
    <row r="69" spans="2:12" hidden="1" outlineLevel="1" x14ac:dyDescent="0.25">
      <c r="B69" s="32">
        <v>46139</v>
      </c>
      <c r="C69" s="33" t="s">
        <v>295</v>
      </c>
      <c r="D69" s="33" t="s">
        <v>88</v>
      </c>
      <c r="E69" s="33" t="s">
        <v>296</v>
      </c>
      <c r="F69" s="34">
        <v>1667380</v>
      </c>
      <c r="G69" s="34">
        <v>133390</v>
      </c>
      <c r="H69" s="34">
        <f t="shared" ref="H69:H78" si="1">F69+G69</f>
        <v>1800770</v>
      </c>
      <c r="I69" s="32">
        <v>46140</v>
      </c>
      <c r="J69" s="33" t="s">
        <v>297</v>
      </c>
      <c r="K69" s="33" t="s">
        <v>54</v>
      </c>
      <c r="L69" s="33" t="s">
        <v>55</v>
      </c>
    </row>
    <row r="70" spans="2:12" hidden="1" outlineLevel="1" x14ac:dyDescent="0.25">
      <c r="B70" s="32">
        <v>46139</v>
      </c>
      <c r="C70" s="33" t="s">
        <v>298</v>
      </c>
      <c r="D70" s="33" t="s">
        <v>88</v>
      </c>
      <c r="E70" s="33" t="s">
        <v>299</v>
      </c>
      <c r="F70" s="34">
        <v>1190660</v>
      </c>
      <c r="G70" s="34">
        <v>95253</v>
      </c>
      <c r="H70" s="34">
        <f t="shared" si="1"/>
        <v>1285913</v>
      </c>
      <c r="I70" s="32">
        <v>46140</v>
      </c>
      <c r="J70" s="33" t="s">
        <v>300</v>
      </c>
      <c r="K70" s="33" t="s">
        <v>42</v>
      </c>
      <c r="L70" s="33" t="s">
        <v>43</v>
      </c>
    </row>
    <row r="71" spans="2:12" hidden="1" outlineLevel="1" x14ac:dyDescent="0.25">
      <c r="B71" s="32">
        <v>46140</v>
      </c>
      <c r="C71" s="33" t="s">
        <v>301</v>
      </c>
      <c r="D71" s="33" t="s">
        <v>88</v>
      </c>
      <c r="E71" s="33" t="s">
        <v>302</v>
      </c>
      <c r="F71" s="34">
        <v>1131355</v>
      </c>
      <c r="G71" s="34">
        <v>90508</v>
      </c>
      <c r="H71" s="34">
        <f t="shared" si="1"/>
        <v>1221863</v>
      </c>
      <c r="I71" s="32">
        <v>46140</v>
      </c>
      <c r="J71" s="33" t="s">
        <v>303</v>
      </c>
      <c r="K71" s="33" t="s">
        <v>66</v>
      </c>
      <c r="L71" s="33" t="s">
        <v>67</v>
      </c>
    </row>
    <row r="72" spans="2:12" hidden="1" outlineLevel="1" x14ac:dyDescent="0.25">
      <c r="B72" s="32">
        <v>46140</v>
      </c>
      <c r="C72" s="33" t="s">
        <v>304</v>
      </c>
      <c r="D72" s="33" t="s">
        <v>88</v>
      </c>
      <c r="E72" s="33" t="s">
        <v>305</v>
      </c>
      <c r="F72" s="34">
        <v>1131355</v>
      </c>
      <c r="G72" s="34">
        <v>90508</v>
      </c>
      <c r="H72" s="34">
        <f t="shared" si="1"/>
        <v>1221863</v>
      </c>
      <c r="I72" s="32">
        <v>46140</v>
      </c>
      <c r="J72" s="33" t="s">
        <v>306</v>
      </c>
      <c r="K72" s="33" t="s">
        <v>66</v>
      </c>
      <c r="L72" s="33" t="s">
        <v>67</v>
      </c>
    </row>
    <row r="73" spans="2:12" hidden="1" outlineLevel="1" x14ac:dyDescent="0.25">
      <c r="B73" s="32">
        <v>46140</v>
      </c>
      <c r="C73" s="33" t="s">
        <v>307</v>
      </c>
      <c r="D73" s="33" t="s">
        <v>88</v>
      </c>
      <c r="E73" s="33" t="s">
        <v>308</v>
      </c>
      <c r="F73" s="34">
        <v>595330</v>
      </c>
      <c r="G73" s="34">
        <v>47626</v>
      </c>
      <c r="H73" s="34">
        <f t="shared" si="1"/>
        <v>642956</v>
      </c>
      <c r="I73" s="32">
        <v>46140</v>
      </c>
      <c r="J73" s="33" t="s">
        <v>309</v>
      </c>
      <c r="K73" s="33" t="s">
        <v>62</v>
      </c>
      <c r="L73" s="33" t="s">
        <v>63</v>
      </c>
    </row>
    <row r="74" spans="2:12" hidden="1" outlineLevel="1" x14ac:dyDescent="0.25">
      <c r="B74" s="32">
        <v>46140</v>
      </c>
      <c r="C74" s="33" t="s">
        <v>310</v>
      </c>
      <c r="D74" s="33" t="s">
        <v>88</v>
      </c>
      <c r="E74" s="33" t="s">
        <v>311</v>
      </c>
      <c r="F74" s="34">
        <v>1116805</v>
      </c>
      <c r="G74" s="34">
        <v>89344</v>
      </c>
      <c r="H74" s="34">
        <f t="shared" si="1"/>
        <v>1206149</v>
      </c>
      <c r="I74" s="32">
        <v>46140</v>
      </c>
      <c r="J74" s="33" t="s">
        <v>312</v>
      </c>
      <c r="K74" s="33" t="s">
        <v>46</v>
      </c>
      <c r="L74" s="33" t="s">
        <v>47</v>
      </c>
    </row>
    <row r="75" spans="2:12" hidden="1" outlineLevel="1" x14ac:dyDescent="0.25">
      <c r="B75" s="32">
        <v>46141</v>
      </c>
      <c r="C75" s="33" t="s">
        <v>313</v>
      </c>
      <c r="D75" s="33" t="s">
        <v>88</v>
      </c>
      <c r="E75" s="33" t="s">
        <v>314</v>
      </c>
      <c r="F75" s="34">
        <v>536025</v>
      </c>
      <c r="G75" s="34">
        <v>42882</v>
      </c>
      <c r="H75" s="34">
        <f t="shared" si="1"/>
        <v>578907</v>
      </c>
      <c r="I75" s="32">
        <v>46141</v>
      </c>
      <c r="J75" s="33" t="s">
        <v>315</v>
      </c>
      <c r="K75" s="33" t="s">
        <v>50</v>
      </c>
      <c r="L75" s="33" t="s">
        <v>51</v>
      </c>
    </row>
    <row r="76" spans="2:12" hidden="1" outlineLevel="1" x14ac:dyDescent="0.25">
      <c r="B76" s="32">
        <v>46141</v>
      </c>
      <c r="C76" s="33" t="s">
        <v>316</v>
      </c>
      <c r="D76" s="33" t="s">
        <v>88</v>
      </c>
      <c r="E76" s="33" t="s">
        <v>317</v>
      </c>
      <c r="F76" s="34">
        <v>2245885</v>
      </c>
      <c r="G76" s="34">
        <v>179671</v>
      </c>
      <c r="H76" s="34">
        <f t="shared" si="1"/>
        <v>2425556</v>
      </c>
      <c r="I76" s="32">
        <v>46141</v>
      </c>
      <c r="J76" s="33" t="s">
        <v>318</v>
      </c>
      <c r="K76" s="33" t="s">
        <v>58</v>
      </c>
      <c r="L76" s="33" t="s">
        <v>59</v>
      </c>
    </row>
    <row r="77" spans="2:12" hidden="1" outlineLevel="1" x14ac:dyDescent="0.25">
      <c r="B77" s="32">
        <v>46141</v>
      </c>
      <c r="C77" s="33" t="s">
        <v>319</v>
      </c>
      <c r="D77" s="33" t="s">
        <v>88</v>
      </c>
      <c r="E77" s="33" t="s">
        <v>320</v>
      </c>
      <c r="F77" s="34">
        <v>595330</v>
      </c>
      <c r="G77" s="34">
        <v>47626</v>
      </c>
      <c r="H77" s="34">
        <f t="shared" si="1"/>
        <v>642956</v>
      </c>
      <c r="I77" s="32">
        <v>46141</v>
      </c>
      <c r="J77" s="33" t="s">
        <v>321</v>
      </c>
      <c r="K77" s="33" t="s">
        <v>58</v>
      </c>
      <c r="L77" s="33" t="s">
        <v>59</v>
      </c>
    </row>
    <row r="78" spans="2:12" hidden="1" x14ac:dyDescent="0.25">
      <c r="B78" s="35">
        <v>46139</v>
      </c>
      <c r="C78">
        <v>772</v>
      </c>
      <c r="D78" t="s">
        <v>89</v>
      </c>
      <c r="E78" s="40" t="s">
        <v>328</v>
      </c>
      <c r="F78" s="31">
        <v>-764968</v>
      </c>
      <c r="G78" s="31">
        <v>-61197</v>
      </c>
      <c r="H78" s="34">
        <f t="shared" si="1"/>
        <v>-826165</v>
      </c>
      <c r="K78" t="s">
        <v>42</v>
      </c>
      <c r="L78" t="s">
        <v>43</v>
      </c>
    </row>
  </sheetData>
  <autoFilter ref="A3:L78" xr:uid="{00000000-0009-0000-0000-000001000000}">
    <filterColumn colId="10">
      <filters>
        <filter val="CÔNG TY CỔ PHẦN TRUNG TÂM THƯƠNG MẠI LOTTE VIỆT NAM - CHI NHÁNH VINH"/>
      </filters>
    </filterColumn>
  </autoFilter>
  <mergeCells count="2">
    <mergeCell ref="A1:K1"/>
    <mergeCell ref="A2:K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34"/>
  <sheetViews>
    <sheetView topLeftCell="A22" zoomScaleNormal="100" workbookViewId="0">
      <selection activeCell="F33" sqref="A1:H33"/>
    </sheetView>
  </sheetViews>
  <sheetFormatPr defaultColWidth="9.140625" defaultRowHeight="15.75" x14ac:dyDescent="0.25"/>
  <cols>
    <col min="1" max="1" width="6.140625" style="13" customWidth="1"/>
    <col min="2" max="2" width="13" style="13" customWidth="1"/>
    <col min="3" max="3" width="14.42578125" style="13" customWidth="1"/>
    <col min="4" max="4" width="15.85546875" style="21" customWidth="1"/>
    <col min="5" max="5" width="48.140625" style="13" customWidth="1"/>
    <col min="6" max="6" width="17.7109375" style="22" customWidth="1"/>
    <col min="7" max="7" width="15" style="22" customWidth="1"/>
    <col min="8" max="8" width="18.7109375" style="22" customWidth="1"/>
    <col min="9" max="9" width="23.7109375" style="13" customWidth="1"/>
    <col min="10" max="16384" width="9.140625" style="13"/>
  </cols>
  <sheetData>
    <row r="1" spans="1:10" s="1" customFormat="1" ht="16.5" x14ac:dyDescent="0.25">
      <c r="B1" s="48" t="s">
        <v>0</v>
      </c>
      <c r="C1" s="48"/>
      <c r="D1" s="48"/>
      <c r="E1" s="49" t="s">
        <v>1</v>
      </c>
      <c r="F1" s="49"/>
      <c r="G1" s="49"/>
      <c r="H1" s="49"/>
    </row>
    <row r="2" spans="1:10" s="1" customFormat="1" ht="16.5" x14ac:dyDescent="0.25">
      <c r="B2" s="48" t="s">
        <v>2</v>
      </c>
      <c r="C2" s="48"/>
      <c r="D2" s="48"/>
      <c r="E2" s="49" t="s">
        <v>3</v>
      </c>
      <c r="F2" s="49"/>
      <c r="G2" s="49"/>
      <c r="H2" s="49"/>
    </row>
    <row r="3" spans="1:10" s="1" customFormat="1" ht="27" customHeight="1" x14ac:dyDescent="0.25">
      <c r="D3" s="2"/>
      <c r="F3" s="3"/>
      <c r="G3" s="3"/>
      <c r="H3" s="3"/>
    </row>
    <row r="4" spans="1:10" s="1" customFormat="1" ht="16.5" x14ac:dyDescent="0.25">
      <c r="A4" s="41"/>
      <c r="B4" s="41"/>
      <c r="C4" s="41"/>
      <c r="D4" s="42"/>
      <c r="E4" s="50" t="s">
        <v>336</v>
      </c>
      <c r="F4" s="50"/>
      <c r="G4" s="50"/>
      <c r="H4" s="50"/>
      <c r="I4" s="41"/>
      <c r="J4" s="41"/>
    </row>
    <row r="5" spans="1:10" s="1" customFormat="1" ht="16.5" x14ac:dyDescent="0.25">
      <c r="A5" s="41"/>
      <c r="B5" s="41"/>
      <c r="C5" s="41"/>
      <c r="D5" s="42"/>
      <c r="E5" s="41"/>
      <c r="F5" s="43"/>
      <c r="G5" s="43"/>
      <c r="H5" s="43"/>
      <c r="I5" s="41"/>
      <c r="J5" s="41"/>
    </row>
    <row r="6" spans="1:10" s="1" customFormat="1" ht="16.5" x14ac:dyDescent="0.25">
      <c r="A6" s="47" t="s">
        <v>337</v>
      </c>
      <c r="B6" s="47"/>
      <c r="C6" s="47"/>
      <c r="D6" s="47"/>
      <c r="E6" s="47"/>
      <c r="F6" s="47"/>
      <c r="G6" s="47"/>
      <c r="H6" s="47"/>
      <c r="I6" s="41"/>
      <c r="J6" s="41"/>
    </row>
    <row r="7" spans="1:10" s="4" customFormat="1" ht="18.75" customHeight="1" x14ac:dyDescent="0.3">
      <c r="A7" s="55" t="s">
        <v>351</v>
      </c>
      <c r="B7" s="55"/>
      <c r="C7" s="55"/>
      <c r="D7" s="55"/>
      <c r="E7" s="55"/>
      <c r="F7" s="55"/>
      <c r="G7" s="55"/>
      <c r="H7" s="55"/>
      <c r="I7" s="44"/>
      <c r="J7" s="44"/>
    </row>
    <row r="8" spans="1:10" s="1" customFormat="1" ht="16.5" x14ac:dyDescent="0.25">
      <c r="D8" s="2"/>
      <c r="F8" s="3"/>
      <c r="G8" s="3"/>
      <c r="H8" s="3"/>
    </row>
    <row r="9" spans="1:10" s="7" customFormat="1" ht="22.5" customHeight="1" x14ac:dyDescent="0.25">
      <c r="A9" s="5" t="s">
        <v>4</v>
      </c>
      <c r="B9" s="5"/>
      <c r="C9" s="5" t="s">
        <v>5</v>
      </c>
      <c r="D9" s="6"/>
      <c r="F9" s="8"/>
      <c r="G9" s="8"/>
      <c r="H9" s="8"/>
    </row>
    <row r="10" spans="1:10" s="7" customFormat="1" ht="22.5" customHeight="1" x14ac:dyDescent="0.25">
      <c r="A10" s="7" t="s">
        <v>6</v>
      </c>
      <c r="C10" s="9" t="s">
        <v>7</v>
      </c>
      <c r="D10" s="6"/>
      <c r="F10" s="8"/>
      <c r="G10" s="8"/>
      <c r="H10" s="8"/>
    </row>
    <row r="11" spans="1:10" s="7" customFormat="1" ht="22.5" customHeight="1" x14ac:dyDescent="0.25">
      <c r="A11" s="7" t="s">
        <v>8</v>
      </c>
      <c r="C11" s="7" t="s">
        <v>86</v>
      </c>
      <c r="D11" s="6"/>
      <c r="F11" s="8"/>
      <c r="G11" s="8"/>
      <c r="H11" s="8"/>
    </row>
    <row r="12" spans="1:10" s="7" customFormat="1" ht="22.5" customHeight="1" x14ac:dyDescent="0.25">
      <c r="A12" s="7" t="s">
        <v>9</v>
      </c>
      <c r="C12" s="7" t="s">
        <v>10</v>
      </c>
      <c r="D12" s="6"/>
      <c r="E12" s="25" t="s">
        <v>87</v>
      </c>
      <c r="F12" s="8"/>
      <c r="G12" s="8"/>
      <c r="H12" s="8"/>
    </row>
    <row r="13" spans="1:10" s="7" customFormat="1" ht="22.5" customHeight="1" x14ac:dyDescent="0.25">
      <c r="A13" s="5"/>
      <c r="B13" s="5"/>
      <c r="C13" s="5"/>
      <c r="D13" s="6"/>
      <c r="F13" s="8"/>
      <c r="G13" s="8"/>
      <c r="H13" s="8"/>
    </row>
    <row r="14" spans="1:10" s="7" customFormat="1" ht="22.5" customHeight="1" x14ac:dyDescent="0.25">
      <c r="A14" s="5" t="s">
        <v>11</v>
      </c>
      <c r="B14" s="5"/>
      <c r="C14" s="5" t="str">
        <f>+VLOOKUP(J14,'Danh sách CN'!A:D,2,0)</f>
        <v>CÔNG TY CỔ PHẦN TRUNG TÂM THƯƠNG MẠI LOTTE VIỆT NAM - CHI NHÁNH TÂY HỒ</v>
      </c>
      <c r="D14" s="6"/>
      <c r="F14" s="8"/>
      <c r="G14" s="8"/>
      <c r="H14" s="8"/>
      <c r="J14" s="7" t="s">
        <v>77</v>
      </c>
    </row>
    <row r="15" spans="1:10" s="7" customFormat="1" ht="22.5" customHeight="1" x14ac:dyDescent="0.25">
      <c r="A15" s="7" t="s">
        <v>6</v>
      </c>
      <c r="C15" s="9" t="str">
        <f>+VLOOKUP(J14,'Danh sách CN'!A:D,3,0)</f>
        <v>0304741634-015</v>
      </c>
      <c r="D15" s="6"/>
      <c r="F15" s="8"/>
      <c r="G15" s="8"/>
      <c r="H15" s="8"/>
      <c r="J15" s="7" t="s">
        <v>352</v>
      </c>
    </row>
    <row r="16" spans="1:10" s="7" customFormat="1" ht="22.5" customHeight="1" x14ac:dyDescent="0.25">
      <c r="A16" s="7" t="s">
        <v>8</v>
      </c>
      <c r="C16" s="9" t="str">
        <f>+VLOOKUP(J14,'Danh sách CN'!A:D,4,0)</f>
        <v>Tầng hầm B1, Lotte Mall Hà Nội, Số 272 Võ Chí Công, Phường Tây Hồ, Thành phố Hà Nội, Việt Nam</v>
      </c>
      <c r="D16" s="6"/>
      <c r="F16" s="8"/>
      <c r="G16" s="8"/>
      <c r="H16" s="8"/>
    </row>
    <row r="17" spans="1:8" s="7" customFormat="1" ht="22.5" customHeight="1" x14ac:dyDescent="0.25">
      <c r="A17" s="7" t="s">
        <v>9</v>
      </c>
      <c r="C17" s="56"/>
      <c r="D17" s="56"/>
      <c r="E17" s="56" t="s">
        <v>13</v>
      </c>
      <c r="F17" s="56"/>
      <c r="G17" s="8"/>
      <c r="H17" s="8"/>
    </row>
    <row r="19" spans="1:8" ht="44.25" customHeight="1" x14ac:dyDescent="0.25">
      <c r="A19" s="10" t="s">
        <v>14</v>
      </c>
      <c r="B19" s="10" t="s">
        <v>15</v>
      </c>
      <c r="C19" s="10" t="s">
        <v>16</v>
      </c>
      <c r="D19" s="11" t="s">
        <v>17</v>
      </c>
      <c r="E19" s="10" t="s">
        <v>18</v>
      </c>
      <c r="F19" s="12" t="s">
        <v>19</v>
      </c>
      <c r="G19" s="12" t="s">
        <v>20</v>
      </c>
      <c r="H19" s="12" t="s">
        <v>21</v>
      </c>
    </row>
    <row r="20" spans="1:8" ht="47.25" x14ac:dyDescent="0.25">
      <c r="A20" s="14">
        <v>1</v>
      </c>
      <c r="B20" s="15" t="s">
        <v>100</v>
      </c>
      <c r="C20" s="14" t="s">
        <v>88</v>
      </c>
      <c r="D20" s="16">
        <v>46113</v>
      </c>
      <c r="E20" s="17" t="s">
        <v>78</v>
      </c>
      <c r="F20" s="18">
        <v>1434315</v>
      </c>
      <c r="G20" s="18">
        <v>114745</v>
      </c>
      <c r="H20" s="18">
        <f>+F20+G20</f>
        <v>1549060</v>
      </c>
    </row>
    <row r="21" spans="1:8" ht="47.25" x14ac:dyDescent="0.25">
      <c r="A21" s="14">
        <v>2</v>
      </c>
      <c r="B21" s="15" t="s">
        <v>124</v>
      </c>
      <c r="C21" s="14" t="s">
        <v>88</v>
      </c>
      <c r="D21" s="16">
        <v>46114</v>
      </c>
      <c r="E21" s="17" t="s">
        <v>78</v>
      </c>
      <c r="F21" s="18">
        <v>956210</v>
      </c>
      <c r="G21" s="18">
        <v>76497</v>
      </c>
      <c r="H21" s="18">
        <f t="shared" ref="H21:H26" si="0">+F21+G21</f>
        <v>1032707</v>
      </c>
    </row>
    <row r="22" spans="1:8" ht="47.25" x14ac:dyDescent="0.25">
      <c r="A22" s="14">
        <v>3</v>
      </c>
      <c r="B22" s="15" t="s">
        <v>187</v>
      </c>
      <c r="C22" s="14" t="s">
        <v>88</v>
      </c>
      <c r="D22" s="16">
        <v>46125</v>
      </c>
      <c r="E22" s="17" t="s">
        <v>78</v>
      </c>
      <c r="F22" s="18">
        <v>2144100</v>
      </c>
      <c r="G22" s="18">
        <v>171528</v>
      </c>
      <c r="H22" s="18">
        <f t="shared" ref="H22:H25" si="1">+F22+G22</f>
        <v>2315628</v>
      </c>
    </row>
    <row r="23" spans="1:8" ht="47.25" x14ac:dyDescent="0.25">
      <c r="A23" s="14">
        <v>4</v>
      </c>
      <c r="B23" s="15" t="s">
        <v>190</v>
      </c>
      <c r="C23" s="14" t="s">
        <v>88</v>
      </c>
      <c r="D23" s="16">
        <v>46125</v>
      </c>
      <c r="E23" s="17" t="s">
        <v>78</v>
      </c>
      <c r="F23" s="18">
        <v>1166110</v>
      </c>
      <c r="G23" s="18">
        <v>93289</v>
      </c>
      <c r="H23" s="18">
        <f t="shared" si="1"/>
        <v>1259399</v>
      </c>
    </row>
    <row r="24" spans="1:8" ht="47.25" x14ac:dyDescent="0.25">
      <c r="A24" s="14">
        <v>5</v>
      </c>
      <c r="B24" s="15" t="s">
        <v>193</v>
      </c>
      <c r="C24" s="14" t="s">
        <v>88</v>
      </c>
      <c r="D24" s="16">
        <v>46125</v>
      </c>
      <c r="E24" s="17" t="s">
        <v>78</v>
      </c>
      <c r="F24" s="18">
        <v>583055</v>
      </c>
      <c r="G24" s="18">
        <v>46644</v>
      </c>
      <c r="H24" s="18">
        <f t="shared" si="1"/>
        <v>629699</v>
      </c>
    </row>
    <row r="25" spans="1:8" ht="47.25" x14ac:dyDescent="0.25">
      <c r="A25" s="14">
        <v>6</v>
      </c>
      <c r="B25" s="15" t="s">
        <v>196</v>
      </c>
      <c r="C25" s="14" t="s">
        <v>88</v>
      </c>
      <c r="D25" s="16">
        <v>46125</v>
      </c>
      <c r="E25" s="17" t="s">
        <v>78</v>
      </c>
      <c r="F25" s="18">
        <v>1785990</v>
      </c>
      <c r="G25" s="18">
        <v>142879</v>
      </c>
      <c r="H25" s="18">
        <f t="shared" si="1"/>
        <v>1928869</v>
      </c>
    </row>
    <row r="26" spans="1:8" ht="47.25" x14ac:dyDescent="0.25">
      <c r="A26" s="14">
        <v>7</v>
      </c>
      <c r="B26" s="15" t="s">
        <v>238</v>
      </c>
      <c r="C26" s="14" t="s">
        <v>88</v>
      </c>
      <c r="D26" s="16">
        <v>46129</v>
      </c>
      <c r="E26" s="17" t="s">
        <v>78</v>
      </c>
      <c r="F26" s="18">
        <v>2332220</v>
      </c>
      <c r="G26" s="18">
        <v>186578</v>
      </c>
      <c r="H26" s="18">
        <f t="shared" si="0"/>
        <v>2518798</v>
      </c>
    </row>
    <row r="27" spans="1:8" s="20" customFormat="1" ht="35.25" customHeight="1" x14ac:dyDescent="0.25">
      <c r="A27" s="66" t="s">
        <v>22</v>
      </c>
      <c r="B27" s="66"/>
      <c r="C27" s="66"/>
      <c r="D27" s="66"/>
      <c r="E27" s="66"/>
      <c r="F27" s="19">
        <f>SUM(F20:F26)</f>
        <v>10402000</v>
      </c>
      <c r="G27" s="19">
        <f>SUM(G20:G26)</f>
        <v>832160</v>
      </c>
      <c r="H27" s="19">
        <f>SUM(H20:H26)</f>
        <v>11234160</v>
      </c>
    </row>
    <row r="28" spans="1:8" s="20" customFormat="1" ht="35.25" customHeight="1" x14ac:dyDescent="0.25">
      <c r="A28" s="67" t="s">
        <v>85</v>
      </c>
      <c r="B28" s="67"/>
      <c r="C28" s="67"/>
      <c r="D28" s="67"/>
      <c r="E28" s="67"/>
      <c r="F28" s="19">
        <f>ROUND(F27*0.07,0)</f>
        <v>728140</v>
      </c>
      <c r="G28" s="19">
        <f>ROUND(F28*0.08,0)</f>
        <v>58251</v>
      </c>
      <c r="H28" s="19">
        <f>F28+G28</f>
        <v>786391</v>
      </c>
    </row>
    <row r="30" spans="1:8" s="1" customFormat="1" ht="16.5" x14ac:dyDescent="0.25">
      <c r="A30" s="63" t="s">
        <v>23</v>
      </c>
      <c r="B30" s="63"/>
      <c r="C30" s="63"/>
      <c r="D30" s="63"/>
      <c r="E30" s="63"/>
      <c r="F30" s="63"/>
      <c r="G30" s="63"/>
      <c r="H30" s="63"/>
    </row>
    <row r="31" spans="1:8" s="1" customFormat="1" ht="16.5" x14ac:dyDescent="0.25">
      <c r="D31" s="2"/>
      <c r="F31" s="3"/>
      <c r="G31" s="3"/>
      <c r="H31" s="3"/>
    </row>
    <row r="32" spans="1:8" s="1" customFormat="1" ht="16.5" x14ac:dyDescent="0.25">
      <c r="A32" s="4"/>
      <c r="B32" s="51" t="s">
        <v>24</v>
      </c>
      <c r="C32" s="51"/>
      <c r="D32" s="51"/>
      <c r="F32" s="52" t="s">
        <v>25</v>
      </c>
      <c r="G32" s="52"/>
      <c r="H32" s="52"/>
    </row>
    <row r="33" spans="2:8" s="1" customFormat="1" ht="16.5" x14ac:dyDescent="0.25">
      <c r="B33" s="53" t="s">
        <v>26</v>
      </c>
      <c r="C33" s="53"/>
      <c r="D33" s="53"/>
      <c r="F33" s="54" t="s">
        <v>26</v>
      </c>
      <c r="G33" s="54"/>
      <c r="H33" s="54"/>
    </row>
    <row r="34" spans="2:8" s="1" customFormat="1" ht="16.5" x14ac:dyDescent="0.25">
      <c r="D34" s="2"/>
      <c r="F34" s="3"/>
      <c r="G34" s="3"/>
      <c r="H34" s="3"/>
    </row>
  </sheetData>
  <mergeCells count="16">
    <mergeCell ref="B32:D32"/>
    <mergeCell ref="F32:H32"/>
    <mergeCell ref="B33:D33"/>
    <mergeCell ref="F33:H33"/>
    <mergeCell ref="A7:H7"/>
    <mergeCell ref="C17:D17"/>
    <mergeCell ref="E17:F17"/>
    <mergeCell ref="A27:E27"/>
    <mergeCell ref="A28:E28"/>
    <mergeCell ref="A30:H30"/>
    <mergeCell ref="A6:H6"/>
    <mergeCell ref="B1:D1"/>
    <mergeCell ref="E1:H1"/>
    <mergeCell ref="B2:D2"/>
    <mergeCell ref="E2:H2"/>
    <mergeCell ref="E4:H4"/>
  </mergeCells>
  <printOptions horizontalCentered="1"/>
  <pageMargins left="0.7" right="0.7" top="0.75" bottom="0.75" header="0.3" footer="0.3"/>
  <pageSetup paperSize="9" scale="58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29"/>
  <sheetViews>
    <sheetView zoomScaleNormal="100" workbookViewId="0">
      <selection activeCell="F28" sqref="A1:H28"/>
    </sheetView>
  </sheetViews>
  <sheetFormatPr defaultColWidth="9.140625" defaultRowHeight="15.75" x14ac:dyDescent="0.25"/>
  <cols>
    <col min="1" max="1" width="6.140625" style="13" customWidth="1"/>
    <col min="2" max="2" width="13" style="13" customWidth="1"/>
    <col min="3" max="3" width="14.42578125" style="13" customWidth="1"/>
    <col min="4" max="4" width="15.85546875" style="21" customWidth="1"/>
    <col min="5" max="5" width="48.140625" style="13" customWidth="1"/>
    <col min="6" max="6" width="17.7109375" style="22" customWidth="1"/>
    <col min="7" max="7" width="15" style="22" customWidth="1"/>
    <col min="8" max="8" width="18.7109375" style="22" customWidth="1"/>
    <col min="9" max="9" width="23.7109375" style="13" customWidth="1"/>
    <col min="10" max="16384" width="9.140625" style="13"/>
  </cols>
  <sheetData>
    <row r="1" spans="1:10" s="1" customFormat="1" ht="16.5" x14ac:dyDescent="0.25">
      <c r="B1" s="48" t="s">
        <v>0</v>
      </c>
      <c r="C1" s="48"/>
      <c r="D1" s="48"/>
      <c r="E1" s="49" t="s">
        <v>1</v>
      </c>
      <c r="F1" s="49"/>
      <c r="G1" s="49"/>
      <c r="H1" s="49"/>
    </row>
    <row r="2" spans="1:10" s="1" customFormat="1" ht="16.5" x14ac:dyDescent="0.25">
      <c r="B2" s="48" t="s">
        <v>2</v>
      </c>
      <c r="C2" s="48"/>
      <c r="D2" s="48"/>
      <c r="E2" s="49" t="s">
        <v>3</v>
      </c>
      <c r="F2" s="49"/>
      <c r="G2" s="49"/>
      <c r="H2" s="49"/>
    </row>
    <row r="3" spans="1:10" s="1" customFormat="1" ht="27" customHeight="1" x14ac:dyDescent="0.25">
      <c r="D3" s="2"/>
      <c r="F3" s="3"/>
      <c r="G3" s="3"/>
      <c r="H3" s="3"/>
    </row>
    <row r="4" spans="1:10" s="1" customFormat="1" ht="16.5" x14ac:dyDescent="0.25">
      <c r="A4" s="41"/>
      <c r="B4" s="41"/>
      <c r="C4" s="41"/>
      <c r="D4" s="42"/>
      <c r="E4" s="50" t="s">
        <v>336</v>
      </c>
      <c r="F4" s="50"/>
      <c r="G4" s="50"/>
      <c r="H4" s="50"/>
      <c r="I4" s="41"/>
      <c r="J4" s="41"/>
    </row>
    <row r="5" spans="1:10" s="1" customFormat="1" ht="16.5" x14ac:dyDescent="0.25">
      <c r="A5" s="41"/>
      <c r="B5" s="41"/>
      <c r="C5" s="41"/>
      <c r="D5" s="42"/>
      <c r="E5" s="41"/>
      <c r="F5" s="43"/>
      <c r="G5" s="43"/>
      <c r="H5" s="43"/>
      <c r="I5" s="41"/>
      <c r="J5" s="41"/>
    </row>
    <row r="6" spans="1:10" s="1" customFormat="1" ht="16.5" x14ac:dyDescent="0.25">
      <c r="A6" s="47" t="s">
        <v>337</v>
      </c>
      <c r="B6" s="47"/>
      <c r="C6" s="47"/>
      <c r="D6" s="47"/>
      <c r="E6" s="47"/>
      <c r="F6" s="47"/>
      <c r="G6" s="47"/>
      <c r="H6" s="47"/>
      <c r="I6" s="41"/>
      <c r="J6" s="41"/>
    </row>
    <row r="7" spans="1:10" s="4" customFormat="1" ht="18.75" customHeight="1" x14ac:dyDescent="0.3">
      <c r="A7" s="55" t="s">
        <v>350</v>
      </c>
      <c r="B7" s="55"/>
      <c r="C7" s="55"/>
      <c r="D7" s="55"/>
      <c r="E7" s="55"/>
      <c r="F7" s="55"/>
      <c r="G7" s="55"/>
      <c r="H7" s="55"/>
      <c r="I7" s="44"/>
      <c r="J7" s="44"/>
    </row>
    <row r="8" spans="1:10" s="1" customFormat="1" ht="16.5" x14ac:dyDescent="0.25">
      <c r="D8" s="2"/>
      <c r="F8" s="3"/>
      <c r="G8" s="3"/>
      <c r="H8" s="3"/>
    </row>
    <row r="9" spans="1:10" s="7" customFormat="1" ht="22.5" customHeight="1" x14ac:dyDescent="0.25">
      <c r="A9" s="5" t="s">
        <v>4</v>
      </c>
      <c r="B9" s="5"/>
      <c r="C9" s="5" t="s">
        <v>5</v>
      </c>
      <c r="D9" s="6"/>
      <c r="F9" s="8"/>
      <c r="G9" s="8"/>
      <c r="H9" s="8"/>
    </row>
    <row r="10" spans="1:10" s="7" customFormat="1" ht="22.5" customHeight="1" x14ac:dyDescent="0.25">
      <c r="A10" s="7" t="s">
        <v>6</v>
      </c>
      <c r="C10" s="9" t="s">
        <v>7</v>
      </c>
      <c r="D10" s="6"/>
      <c r="F10" s="8"/>
      <c r="G10" s="8"/>
      <c r="H10" s="8"/>
    </row>
    <row r="11" spans="1:10" s="7" customFormat="1" ht="22.5" customHeight="1" x14ac:dyDescent="0.25">
      <c r="A11" s="7" t="s">
        <v>8</v>
      </c>
      <c r="C11" s="7" t="s">
        <v>86</v>
      </c>
      <c r="D11" s="6"/>
      <c r="F11" s="8"/>
      <c r="G11" s="8"/>
      <c r="H11" s="8"/>
    </row>
    <row r="12" spans="1:10" s="7" customFormat="1" ht="22.5" customHeight="1" x14ac:dyDescent="0.25">
      <c r="A12" s="7" t="s">
        <v>9</v>
      </c>
      <c r="C12" s="7" t="s">
        <v>10</v>
      </c>
      <c r="D12" s="6"/>
      <c r="E12" s="25" t="s">
        <v>87</v>
      </c>
      <c r="F12" s="8"/>
      <c r="G12" s="8"/>
      <c r="H12" s="8"/>
    </row>
    <row r="13" spans="1:10" s="7" customFormat="1" ht="22.5" customHeight="1" x14ac:dyDescent="0.25">
      <c r="A13" s="5"/>
      <c r="B13" s="5"/>
      <c r="C13" s="5"/>
      <c r="D13" s="6"/>
      <c r="F13" s="8"/>
      <c r="G13" s="8"/>
      <c r="H13" s="8"/>
    </row>
    <row r="14" spans="1:10" s="7" customFormat="1" ht="22.5" customHeight="1" x14ac:dyDescent="0.25">
      <c r="A14" s="5" t="s">
        <v>11</v>
      </c>
      <c r="B14" s="5"/>
      <c r="C14" s="5" t="str">
        <f>+VLOOKUP(J14,'Danh sách CN'!A:D,2,0)</f>
        <v>CÔNG TY CỔ PHẦN TRUNG TÂM THƯƠNG MẠI LOTTE VIỆT NAM - CHI NHÁNH VINH</v>
      </c>
      <c r="D14" s="6"/>
      <c r="F14" s="8"/>
      <c r="G14" s="8"/>
      <c r="H14" s="8"/>
      <c r="J14" s="7" t="s">
        <v>33</v>
      </c>
    </row>
    <row r="15" spans="1:10" s="7" customFormat="1" ht="22.5" customHeight="1" x14ac:dyDescent="0.25">
      <c r="A15" s="7" t="s">
        <v>6</v>
      </c>
      <c r="C15" s="9" t="str">
        <f>+VLOOKUP(J14,'Danh sách CN'!A:D,3,0)</f>
        <v>0304741634-013</v>
      </c>
      <c r="D15" s="6"/>
      <c r="F15" s="8"/>
      <c r="G15" s="8"/>
      <c r="H15" s="8"/>
      <c r="J15" s="7" t="s">
        <v>354</v>
      </c>
    </row>
    <row r="16" spans="1:10" s="7" customFormat="1" ht="22.5" customHeight="1" x14ac:dyDescent="0.25">
      <c r="A16" s="7" t="s">
        <v>8</v>
      </c>
      <c r="C16" s="9" t="str">
        <f>+VLOOKUP(J14,'Danh sách CN'!A:D,4,0)</f>
        <v>Đại lộ V.I.Lenin, Khối Yên Sơn, Phường Vinh Phú, Tỉnh Nghệ An, Việt Nam</v>
      </c>
      <c r="D16" s="6"/>
      <c r="F16" s="8"/>
      <c r="G16" s="8"/>
      <c r="H16" s="8"/>
    </row>
    <row r="17" spans="1:8" s="7" customFormat="1" ht="22.5" customHeight="1" x14ac:dyDescent="0.25">
      <c r="A17" s="7" t="s">
        <v>9</v>
      </c>
      <c r="C17" s="56"/>
      <c r="D17" s="56"/>
      <c r="E17" s="56" t="s">
        <v>13</v>
      </c>
      <c r="F17" s="56"/>
      <c r="G17" s="8"/>
      <c r="H17" s="8"/>
    </row>
    <row r="19" spans="1:8" ht="44.25" customHeight="1" x14ac:dyDescent="0.25">
      <c r="A19" s="10" t="s">
        <v>14</v>
      </c>
      <c r="B19" s="10" t="s">
        <v>15</v>
      </c>
      <c r="C19" s="10" t="s">
        <v>16</v>
      </c>
      <c r="D19" s="11" t="s">
        <v>17</v>
      </c>
      <c r="E19" s="10" t="s">
        <v>18</v>
      </c>
      <c r="F19" s="12" t="s">
        <v>19</v>
      </c>
      <c r="G19" s="12" t="s">
        <v>20</v>
      </c>
      <c r="H19" s="12" t="s">
        <v>21</v>
      </c>
    </row>
    <row r="20" spans="1:8" ht="37.5" customHeight="1" x14ac:dyDescent="0.25">
      <c r="A20" s="14">
        <v>1</v>
      </c>
      <c r="B20" s="15" t="s">
        <v>121</v>
      </c>
      <c r="C20" s="14" t="s">
        <v>88</v>
      </c>
      <c r="D20" s="16">
        <v>46113</v>
      </c>
      <c r="E20" s="17" t="s">
        <v>34</v>
      </c>
      <c r="F20" s="18">
        <v>2868630</v>
      </c>
      <c r="G20" s="18">
        <v>229490</v>
      </c>
      <c r="H20" s="18">
        <f>+F20+G20</f>
        <v>3098120</v>
      </c>
    </row>
    <row r="21" spans="1:8" ht="37.5" customHeight="1" x14ac:dyDescent="0.25">
      <c r="A21" s="14">
        <v>2</v>
      </c>
      <c r="B21" s="15" t="s">
        <v>253</v>
      </c>
      <c r="C21" s="14" t="s">
        <v>88</v>
      </c>
      <c r="D21" s="16">
        <v>46133</v>
      </c>
      <c r="E21" s="17" t="s">
        <v>34</v>
      </c>
      <c r="F21" s="18">
        <v>8260970</v>
      </c>
      <c r="G21" s="18">
        <v>660878</v>
      </c>
      <c r="H21" s="18">
        <f>+F21+G21</f>
        <v>8921848</v>
      </c>
    </row>
    <row r="22" spans="1:8" s="20" customFormat="1" ht="35.25" customHeight="1" x14ac:dyDescent="0.25">
      <c r="A22" s="57" t="s">
        <v>22</v>
      </c>
      <c r="B22" s="58"/>
      <c r="C22" s="58"/>
      <c r="D22" s="58"/>
      <c r="E22" s="59"/>
      <c r="F22" s="19">
        <f>SUM(F20:F21)</f>
        <v>11129600</v>
      </c>
      <c r="G22" s="19">
        <f>SUM(G20:G21)</f>
        <v>890368</v>
      </c>
      <c r="H22" s="19">
        <f t="shared" ref="H22" si="0">SUM(H20:H21)</f>
        <v>12019968</v>
      </c>
    </row>
    <row r="23" spans="1:8" s="20" customFormat="1" ht="35.25" customHeight="1" x14ac:dyDescent="0.25">
      <c r="A23" s="60" t="s">
        <v>85</v>
      </c>
      <c r="B23" s="61"/>
      <c r="C23" s="61"/>
      <c r="D23" s="61"/>
      <c r="E23" s="62"/>
      <c r="F23" s="19">
        <f>ROUND(F22*0.07,0)</f>
        <v>779072</v>
      </c>
      <c r="G23" s="19">
        <f>ROUND(F23*0.08,0)</f>
        <v>62326</v>
      </c>
      <c r="H23" s="19">
        <f>F23+G23</f>
        <v>841398</v>
      </c>
    </row>
    <row r="25" spans="1:8" s="1" customFormat="1" ht="16.5" x14ac:dyDescent="0.25">
      <c r="A25" s="63" t="s">
        <v>23</v>
      </c>
      <c r="B25" s="63"/>
      <c r="C25" s="63"/>
      <c r="D25" s="63"/>
      <c r="E25" s="63"/>
      <c r="F25" s="63"/>
      <c r="G25" s="63"/>
      <c r="H25" s="63"/>
    </row>
    <row r="26" spans="1:8" s="1" customFormat="1" ht="16.5" x14ac:dyDescent="0.25">
      <c r="D26" s="2"/>
      <c r="F26" s="3"/>
      <c r="G26" s="3"/>
      <c r="H26" s="3"/>
    </row>
    <row r="27" spans="1:8" s="1" customFormat="1" ht="16.5" x14ac:dyDescent="0.25">
      <c r="A27" s="4"/>
      <c r="B27" s="51" t="s">
        <v>24</v>
      </c>
      <c r="C27" s="51"/>
      <c r="D27" s="51"/>
      <c r="F27" s="52" t="s">
        <v>25</v>
      </c>
      <c r="G27" s="52"/>
      <c r="H27" s="52"/>
    </row>
    <row r="28" spans="1:8" s="1" customFormat="1" ht="16.5" x14ac:dyDescent="0.25">
      <c r="B28" s="53" t="s">
        <v>26</v>
      </c>
      <c r="C28" s="53"/>
      <c r="D28" s="53"/>
      <c r="F28" s="54" t="s">
        <v>26</v>
      </c>
      <c r="G28" s="54"/>
      <c r="H28" s="54"/>
    </row>
    <row r="29" spans="1:8" s="1" customFormat="1" ht="16.5" x14ac:dyDescent="0.25">
      <c r="D29" s="2"/>
      <c r="F29" s="3"/>
      <c r="G29" s="3"/>
      <c r="H29" s="3"/>
    </row>
  </sheetData>
  <mergeCells count="16">
    <mergeCell ref="B27:D27"/>
    <mergeCell ref="F27:H27"/>
    <mergeCell ref="B28:D28"/>
    <mergeCell ref="F28:H28"/>
    <mergeCell ref="A7:H7"/>
    <mergeCell ref="C17:D17"/>
    <mergeCell ref="E17:F17"/>
    <mergeCell ref="A22:E22"/>
    <mergeCell ref="A23:E23"/>
    <mergeCell ref="A25:H25"/>
    <mergeCell ref="A6:H6"/>
    <mergeCell ref="B1:D1"/>
    <mergeCell ref="E1:H1"/>
    <mergeCell ref="B2:D2"/>
    <mergeCell ref="E2:H2"/>
    <mergeCell ref="E4:H4"/>
  </mergeCells>
  <printOptions horizontalCentered="1"/>
  <pageMargins left="0.7" right="0.7" top="0.75" bottom="0.75" header="0.3" footer="0.3"/>
  <pageSetup paperSize="9" scale="58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33"/>
  <sheetViews>
    <sheetView topLeftCell="A21" zoomScaleNormal="100" workbookViewId="0">
      <selection sqref="A1:H32"/>
    </sheetView>
  </sheetViews>
  <sheetFormatPr defaultColWidth="9.140625" defaultRowHeight="15.75" x14ac:dyDescent="0.25"/>
  <cols>
    <col min="1" max="1" width="6.140625" style="13" customWidth="1"/>
    <col min="2" max="2" width="13" style="13" customWidth="1"/>
    <col min="3" max="3" width="14.42578125" style="13" customWidth="1"/>
    <col min="4" max="4" width="15.85546875" style="21" customWidth="1"/>
    <col min="5" max="5" width="50.5703125" style="13" customWidth="1"/>
    <col min="6" max="6" width="17.7109375" style="22" customWidth="1"/>
    <col min="7" max="7" width="15" style="22" customWidth="1"/>
    <col min="8" max="8" width="18.7109375" style="22" customWidth="1"/>
    <col min="9" max="9" width="23.7109375" style="13" customWidth="1"/>
    <col min="10" max="16384" width="9.140625" style="13"/>
  </cols>
  <sheetData>
    <row r="1" spans="1:10" s="1" customFormat="1" ht="16.5" x14ac:dyDescent="0.25">
      <c r="B1" s="48" t="s">
        <v>0</v>
      </c>
      <c r="C1" s="48"/>
      <c r="D1" s="48"/>
      <c r="E1" s="49" t="s">
        <v>1</v>
      </c>
      <c r="F1" s="49"/>
      <c r="G1" s="49"/>
      <c r="H1" s="49"/>
    </row>
    <row r="2" spans="1:10" s="1" customFormat="1" ht="16.5" x14ac:dyDescent="0.25">
      <c r="B2" s="48" t="s">
        <v>2</v>
      </c>
      <c r="C2" s="48"/>
      <c r="D2" s="48"/>
      <c r="E2" s="49" t="s">
        <v>3</v>
      </c>
      <c r="F2" s="49"/>
      <c r="G2" s="49"/>
      <c r="H2" s="49"/>
    </row>
    <row r="3" spans="1:10" s="1" customFormat="1" ht="27" customHeight="1" x14ac:dyDescent="0.25">
      <c r="D3" s="2"/>
      <c r="F3" s="3"/>
      <c r="G3" s="3"/>
      <c r="H3" s="3"/>
    </row>
    <row r="4" spans="1:10" s="1" customFormat="1" ht="16.5" x14ac:dyDescent="0.25">
      <c r="A4" s="41"/>
      <c r="B4" s="41"/>
      <c r="C4" s="41"/>
      <c r="D4" s="42"/>
      <c r="E4" s="50" t="s">
        <v>336</v>
      </c>
      <c r="F4" s="50"/>
      <c r="G4" s="50"/>
      <c r="H4" s="50"/>
      <c r="I4" s="41"/>
      <c r="J4" s="41"/>
    </row>
    <row r="5" spans="1:10" s="1" customFormat="1" ht="16.5" x14ac:dyDescent="0.25">
      <c r="A5" s="41"/>
      <c r="B5" s="41"/>
      <c r="C5" s="41"/>
      <c r="D5" s="42"/>
      <c r="E5" s="41"/>
      <c r="F5" s="43"/>
      <c r="G5" s="43"/>
      <c r="H5" s="43"/>
      <c r="I5" s="41"/>
      <c r="J5" s="41"/>
    </row>
    <row r="6" spans="1:10" s="1" customFormat="1" ht="16.5" x14ac:dyDescent="0.25">
      <c r="A6" s="47" t="s">
        <v>337</v>
      </c>
      <c r="B6" s="47"/>
      <c r="C6" s="47"/>
      <c r="D6" s="47"/>
      <c r="E6" s="47"/>
      <c r="F6" s="47"/>
      <c r="G6" s="47"/>
      <c r="H6" s="47"/>
      <c r="I6" s="41"/>
      <c r="J6" s="41"/>
    </row>
    <row r="7" spans="1:10" s="4" customFormat="1" ht="18.75" customHeight="1" x14ac:dyDescent="0.3">
      <c r="A7" s="55" t="s">
        <v>349</v>
      </c>
      <c r="B7" s="55"/>
      <c r="C7" s="55"/>
      <c r="D7" s="55"/>
      <c r="E7" s="55"/>
      <c r="F7" s="55"/>
      <c r="G7" s="55"/>
      <c r="H7" s="55"/>
      <c r="I7" s="44"/>
      <c r="J7" s="44"/>
    </row>
    <row r="8" spans="1:10" s="1" customFormat="1" ht="16.5" x14ac:dyDescent="0.25">
      <c r="D8" s="2"/>
      <c r="F8" s="3"/>
      <c r="G8" s="3"/>
      <c r="H8" s="3"/>
    </row>
    <row r="9" spans="1:10" s="7" customFormat="1" ht="22.5" customHeight="1" x14ac:dyDescent="0.25">
      <c r="A9" s="5" t="s">
        <v>4</v>
      </c>
      <c r="B9" s="5"/>
      <c r="C9" s="5" t="s">
        <v>5</v>
      </c>
      <c r="D9" s="6"/>
      <c r="F9" s="8"/>
      <c r="G9" s="8"/>
      <c r="H9" s="8"/>
    </row>
    <row r="10" spans="1:10" s="7" customFormat="1" ht="22.5" customHeight="1" x14ac:dyDescent="0.25">
      <c r="A10" s="7" t="s">
        <v>6</v>
      </c>
      <c r="C10" s="9" t="s">
        <v>7</v>
      </c>
      <c r="D10" s="6"/>
      <c r="F10" s="8"/>
      <c r="G10" s="8"/>
      <c r="H10" s="8"/>
    </row>
    <row r="11" spans="1:10" s="7" customFormat="1" ht="22.5" customHeight="1" x14ac:dyDescent="0.25">
      <c r="A11" s="7" t="s">
        <v>8</v>
      </c>
      <c r="C11" s="7" t="s">
        <v>86</v>
      </c>
      <c r="D11" s="6"/>
      <c r="F11" s="8"/>
      <c r="G11" s="8"/>
      <c r="H11" s="8"/>
    </row>
    <row r="12" spans="1:10" s="7" customFormat="1" ht="22.5" customHeight="1" x14ac:dyDescent="0.25">
      <c r="A12" s="7" t="s">
        <v>9</v>
      </c>
      <c r="C12" s="7" t="s">
        <v>10</v>
      </c>
      <c r="D12" s="6"/>
      <c r="E12" s="25" t="s">
        <v>87</v>
      </c>
      <c r="F12" s="8"/>
      <c r="G12" s="8"/>
      <c r="H12" s="8"/>
    </row>
    <row r="13" spans="1:10" s="7" customFormat="1" ht="22.5" customHeight="1" x14ac:dyDescent="0.25">
      <c r="A13" s="5"/>
      <c r="B13" s="5"/>
      <c r="C13" s="5"/>
      <c r="D13" s="6"/>
      <c r="F13" s="8"/>
      <c r="G13" s="8"/>
      <c r="H13" s="8"/>
    </row>
    <row r="14" spans="1:10" s="7" customFormat="1" ht="22.5" customHeight="1" x14ac:dyDescent="0.25">
      <c r="A14" s="5" t="s">
        <v>11</v>
      </c>
      <c r="B14" s="5"/>
      <c r="C14" s="5" t="str">
        <f>+VLOOKUP(J14,'Danh sách CN'!A:D,2,0)</f>
        <v>CÔNG TY CỔ PHẦN TRUNG TÂM THƯƠNG MẠI LOTTE VIỆT NAM - CHI NHÁNH NHA TRANG</v>
      </c>
      <c r="D14" s="6"/>
      <c r="F14" s="8"/>
      <c r="G14" s="8"/>
      <c r="H14" s="8"/>
      <c r="J14" s="7" t="s">
        <v>69</v>
      </c>
    </row>
    <row r="15" spans="1:10" s="7" customFormat="1" ht="22.5" customHeight="1" x14ac:dyDescent="0.25">
      <c r="A15" s="7" t="s">
        <v>6</v>
      </c>
      <c r="C15" s="9" t="str">
        <f>+VLOOKUP(J14,'Danh sách CN'!A:D,3,0)</f>
        <v>0304741634-011</v>
      </c>
      <c r="D15" s="6"/>
      <c r="F15" s="8"/>
      <c r="G15" s="8"/>
      <c r="H15" s="8"/>
      <c r="J15" s="7" t="s">
        <v>355</v>
      </c>
    </row>
    <row r="16" spans="1:10" s="7" customFormat="1" ht="22.5" customHeight="1" x14ac:dyDescent="0.25">
      <c r="A16" s="7" t="s">
        <v>8</v>
      </c>
      <c r="C16" s="9" t="str">
        <f>+VLOOKUP(J14,'Danh sách CN'!A:D,4,0)</f>
        <v>Số 58 đường 23/10, Phường Tây Nha Trang, Tỉnh Khánh Hòa, Việt Nam</v>
      </c>
      <c r="D16" s="6"/>
      <c r="F16" s="8"/>
      <c r="G16" s="8"/>
      <c r="H16" s="8"/>
    </row>
    <row r="17" spans="1:8" s="7" customFormat="1" ht="22.5" customHeight="1" x14ac:dyDescent="0.25">
      <c r="A17" s="7" t="s">
        <v>9</v>
      </c>
      <c r="C17" s="56"/>
      <c r="D17" s="56"/>
      <c r="E17" s="56" t="s">
        <v>13</v>
      </c>
      <c r="F17" s="56"/>
      <c r="G17" s="8"/>
      <c r="H17" s="8"/>
    </row>
    <row r="19" spans="1:8" ht="44.25" customHeight="1" x14ac:dyDescent="0.25">
      <c r="A19" s="10" t="s">
        <v>14</v>
      </c>
      <c r="B19" s="10" t="s">
        <v>15</v>
      </c>
      <c r="C19" s="10" t="s">
        <v>16</v>
      </c>
      <c r="D19" s="11" t="s">
        <v>17</v>
      </c>
      <c r="E19" s="10" t="s">
        <v>18</v>
      </c>
      <c r="F19" s="12" t="s">
        <v>19</v>
      </c>
      <c r="G19" s="12" t="s">
        <v>20</v>
      </c>
      <c r="H19" s="12" t="s">
        <v>21</v>
      </c>
    </row>
    <row r="20" spans="1:8" ht="40.5" customHeight="1" x14ac:dyDescent="0.25">
      <c r="A20" s="14">
        <v>1</v>
      </c>
      <c r="B20" s="15" t="s">
        <v>133</v>
      </c>
      <c r="C20" s="14" t="s">
        <v>88</v>
      </c>
      <c r="D20" s="16">
        <v>46115</v>
      </c>
      <c r="E20" s="17" t="s">
        <v>70</v>
      </c>
      <c r="F20" s="18">
        <v>2381320</v>
      </c>
      <c r="G20" s="18">
        <v>190506</v>
      </c>
      <c r="H20" s="18">
        <f>+F20+G20</f>
        <v>2571826</v>
      </c>
    </row>
    <row r="21" spans="1:8" ht="40.5" customHeight="1" x14ac:dyDescent="0.25">
      <c r="A21" s="14">
        <v>2</v>
      </c>
      <c r="B21" s="15" t="s">
        <v>142</v>
      </c>
      <c r="C21" s="14" t="s">
        <v>88</v>
      </c>
      <c r="D21" s="16">
        <v>46118</v>
      </c>
      <c r="E21" s="17" t="s">
        <v>70</v>
      </c>
      <c r="F21" s="18">
        <v>1166110</v>
      </c>
      <c r="G21" s="18">
        <v>93289</v>
      </c>
      <c r="H21" s="18">
        <f t="shared" ref="H21:H25" si="0">+F21+G21</f>
        <v>1259399</v>
      </c>
    </row>
    <row r="22" spans="1:8" ht="40.5" customHeight="1" x14ac:dyDescent="0.25">
      <c r="A22" s="14">
        <v>3</v>
      </c>
      <c r="B22" s="15" t="s">
        <v>145</v>
      </c>
      <c r="C22" s="14" t="s">
        <v>88</v>
      </c>
      <c r="D22" s="16">
        <v>46118</v>
      </c>
      <c r="E22" s="17" t="s">
        <v>70</v>
      </c>
      <c r="F22" s="18">
        <v>2122320</v>
      </c>
      <c r="G22" s="18">
        <v>169786</v>
      </c>
      <c r="H22" s="18">
        <f t="shared" si="0"/>
        <v>2292106</v>
      </c>
    </row>
    <row r="23" spans="1:8" ht="40.5" customHeight="1" x14ac:dyDescent="0.25">
      <c r="A23" s="14">
        <v>4</v>
      </c>
      <c r="B23" s="15" t="s">
        <v>157</v>
      </c>
      <c r="C23" s="14" t="s">
        <v>88</v>
      </c>
      <c r="D23" s="16">
        <v>46118</v>
      </c>
      <c r="E23" s="17" t="s">
        <v>70</v>
      </c>
      <c r="F23" s="18">
        <v>1166110</v>
      </c>
      <c r="G23" s="18">
        <v>93289</v>
      </c>
      <c r="H23" s="18">
        <f t="shared" si="0"/>
        <v>1259399</v>
      </c>
    </row>
    <row r="24" spans="1:8" ht="40.5" customHeight="1" x14ac:dyDescent="0.25">
      <c r="A24" s="14"/>
      <c r="B24" s="15" t="s">
        <v>181</v>
      </c>
      <c r="C24" s="14" t="s">
        <v>88</v>
      </c>
      <c r="D24" s="16">
        <v>46122</v>
      </c>
      <c r="E24" s="17" t="s">
        <v>70</v>
      </c>
      <c r="F24" s="18">
        <v>2381320</v>
      </c>
      <c r="G24" s="18">
        <v>190506</v>
      </c>
      <c r="H24" s="18">
        <f t="shared" si="0"/>
        <v>2571826</v>
      </c>
    </row>
    <row r="25" spans="1:8" ht="40.5" customHeight="1" x14ac:dyDescent="0.25">
      <c r="A25" s="14">
        <v>5</v>
      </c>
      <c r="B25" s="15" t="s">
        <v>265</v>
      </c>
      <c r="C25" s="14" t="s">
        <v>88</v>
      </c>
      <c r="D25" s="16">
        <v>46134</v>
      </c>
      <c r="E25" s="17" t="s">
        <v>70</v>
      </c>
      <c r="F25" s="18">
        <v>2319740</v>
      </c>
      <c r="G25" s="18">
        <v>185579</v>
      </c>
      <c r="H25" s="18">
        <f t="shared" si="0"/>
        <v>2505319</v>
      </c>
    </row>
    <row r="26" spans="1:8" s="20" customFormat="1" ht="35.25" customHeight="1" x14ac:dyDescent="0.25">
      <c r="A26" s="57" t="s">
        <v>22</v>
      </c>
      <c r="B26" s="58"/>
      <c r="C26" s="58"/>
      <c r="D26" s="58"/>
      <c r="E26" s="59"/>
      <c r="F26" s="19">
        <f>SUM(F20:F25)</f>
        <v>11536920</v>
      </c>
      <c r="G26" s="19">
        <f>SUM(G20:G25)</f>
        <v>922955</v>
      </c>
      <c r="H26" s="19">
        <f>SUM(H20:H25)</f>
        <v>12459875</v>
      </c>
    </row>
    <row r="27" spans="1:8" s="20" customFormat="1" ht="35.25" customHeight="1" x14ac:dyDescent="0.25">
      <c r="A27" s="60" t="s">
        <v>85</v>
      </c>
      <c r="B27" s="61"/>
      <c r="C27" s="61"/>
      <c r="D27" s="61"/>
      <c r="E27" s="62"/>
      <c r="F27" s="19">
        <f>ROUND(F26*0.07,0)</f>
        <v>807584</v>
      </c>
      <c r="G27" s="19">
        <f>ROUND(F27*0.08,0)</f>
        <v>64607</v>
      </c>
      <c r="H27" s="19">
        <f>F27+G27</f>
        <v>872191</v>
      </c>
    </row>
    <row r="29" spans="1:8" s="1" customFormat="1" ht="16.5" x14ac:dyDescent="0.25">
      <c r="A29" s="63" t="s">
        <v>23</v>
      </c>
      <c r="B29" s="63"/>
      <c r="C29" s="63"/>
      <c r="D29" s="63"/>
      <c r="E29" s="63"/>
      <c r="F29" s="63"/>
      <c r="G29" s="63"/>
      <c r="H29" s="63"/>
    </row>
    <row r="30" spans="1:8" s="1" customFormat="1" ht="16.5" x14ac:dyDescent="0.25">
      <c r="D30" s="2"/>
      <c r="F30" s="3"/>
      <c r="G30" s="3"/>
      <c r="H30" s="3"/>
    </row>
    <row r="31" spans="1:8" s="1" customFormat="1" ht="16.5" x14ac:dyDescent="0.25">
      <c r="A31" s="4"/>
      <c r="B31" s="51" t="s">
        <v>24</v>
      </c>
      <c r="C31" s="51"/>
      <c r="D31" s="51"/>
      <c r="F31" s="52" t="s">
        <v>25</v>
      </c>
      <c r="G31" s="52"/>
      <c r="H31" s="52"/>
    </row>
    <row r="32" spans="1:8" s="1" customFormat="1" ht="16.5" x14ac:dyDescent="0.25">
      <c r="B32" s="53" t="s">
        <v>26</v>
      </c>
      <c r="C32" s="53"/>
      <c r="D32" s="53"/>
      <c r="F32" s="54" t="s">
        <v>26</v>
      </c>
      <c r="G32" s="54"/>
      <c r="H32" s="54"/>
    </row>
    <row r="33" spans="4:8" s="1" customFormat="1" ht="16.5" x14ac:dyDescent="0.25">
      <c r="D33" s="2"/>
      <c r="F33" s="3"/>
      <c r="G33" s="3"/>
      <c r="H33" s="3"/>
    </row>
  </sheetData>
  <mergeCells count="16">
    <mergeCell ref="B31:D31"/>
    <mergeCell ref="F31:H31"/>
    <mergeCell ref="B32:D32"/>
    <mergeCell ref="F32:H32"/>
    <mergeCell ref="A7:H7"/>
    <mergeCell ref="C17:D17"/>
    <mergeCell ref="E17:F17"/>
    <mergeCell ref="A26:E26"/>
    <mergeCell ref="A27:E27"/>
    <mergeCell ref="A29:H29"/>
    <mergeCell ref="A6:H6"/>
    <mergeCell ref="B1:D1"/>
    <mergeCell ref="E1:H1"/>
    <mergeCell ref="B2:D2"/>
    <mergeCell ref="E2:H2"/>
    <mergeCell ref="E4:H4"/>
  </mergeCells>
  <printOptions horizontalCentered="1"/>
  <pageMargins left="0.7" right="0.7" top="0.5" bottom="0.5" header="0.3" footer="0.3"/>
  <pageSetup paperSize="9" scale="57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37"/>
  <sheetViews>
    <sheetView topLeftCell="A24" zoomScale="80" zoomScaleNormal="80" workbookViewId="0">
      <selection sqref="A1:H36"/>
    </sheetView>
  </sheetViews>
  <sheetFormatPr defaultColWidth="9.140625" defaultRowHeight="15.75" x14ac:dyDescent="0.25"/>
  <cols>
    <col min="1" max="1" width="6.140625" style="13" customWidth="1"/>
    <col min="2" max="2" width="13" style="13" customWidth="1"/>
    <col min="3" max="3" width="14.42578125" style="13" customWidth="1"/>
    <col min="4" max="4" width="15.85546875" style="21" customWidth="1"/>
    <col min="5" max="5" width="48.140625" style="13" customWidth="1"/>
    <col min="6" max="6" width="17.7109375" style="22" customWidth="1"/>
    <col min="7" max="7" width="15" style="22" customWidth="1"/>
    <col min="8" max="8" width="18.7109375" style="22" customWidth="1"/>
    <col min="9" max="9" width="23.7109375" style="13" customWidth="1"/>
    <col min="10" max="16384" width="9.140625" style="13"/>
  </cols>
  <sheetData>
    <row r="1" spans="1:10" s="1" customFormat="1" ht="16.5" x14ac:dyDescent="0.25">
      <c r="B1" s="48" t="s">
        <v>0</v>
      </c>
      <c r="C1" s="48"/>
      <c r="D1" s="48"/>
      <c r="E1" s="49" t="s">
        <v>1</v>
      </c>
      <c r="F1" s="49"/>
      <c r="G1" s="49"/>
      <c r="H1" s="49"/>
    </row>
    <row r="2" spans="1:10" s="1" customFormat="1" ht="16.5" x14ac:dyDescent="0.25">
      <c r="B2" s="48" t="s">
        <v>2</v>
      </c>
      <c r="C2" s="48"/>
      <c r="D2" s="48"/>
      <c r="E2" s="49" t="s">
        <v>3</v>
      </c>
      <c r="F2" s="49"/>
      <c r="G2" s="49"/>
      <c r="H2" s="49"/>
    </row>
    <row r="3" spans="1:10" s="1" customFormat="1" ht="27" customHeight="1" x14ac:dyDescent="0.25">
      <c r="D3" s="2"/>
      <c r="F3" s="3"/>
      <c r="G3" s="3"/>
      <c r="H3" s="3"/>
    </row>
    <row r="4" spans="1:10" s="1" customFormat="1" ht="16.5" x14ac:dyDescent="0.25">
      <c r="A4" s="41"/>
      <c r="B4" s="41"/>
      <c r="C4" s="41"/>
      <c r="D4" s="42"/>
      <c r="E4" s="50" t="s">
        <v>336</v>
      </c>
      <c r="F4" s="50"/>
      <c r="G4" s="50"/>
      <c r="H4" s="50"/>
      <c r="I4" s="41"/>
      <c r="J4" s="41"/>
    </row>
    <row r="5" spans="1:10" s="1" customFormat="1" ht="16.5" x14ac:dyDescent="0.25">
      <c r="A5" s="41"/>
      <c r="B5" s="41"/>
      <c r="C5" s="41"/>
      <c r="D5" s="42"/>
      <c r="E5" s="41"/>
      <c r="F5" s="43"/>
      <c r="G5" s="43"/>
      <c r="H5" s="43"/>
      <c r="I5" s="41"/>
      <c r="J5" s="41"/>
    </row>
    <row r="6" spans="1:10" s="1" customFormat="1" ht="16.5" x14ac:dyDescent="0.25">
      <c r="A6" s="47" t="s">
        <v>337</v>
      </c>
      <c r="B6" s="47"/>
      <c r="C6" s="47"/>
      <c r="D6" s="47"/>
      <c r="E6" s="47"/>
      <c r="F6" s="47"/>
      <c r="G6" s="47"/>
      <c r="H6" s="47"/>
      <c r="I6" s="41"/>
      <c r="J6" s="41"/>
    </row>
    <row r="7" spans="1:10" s="4" customFormat="1" ht="18.75" customHeight="1" x14ac:dyDescent="0.3">
      <c r="A7" s="55" t="s">
        <v>348</v>
      </c>
      <c r="B7" s="55"/>
      <c r="C7" s="55"/>
      <c r="D7" s="55"/>
      <c r="E7" s="55"/>
      <c r="F7" s="55"/>
      <c r="G7" s="55"/>
      <c r="H7" s="55"/>
      <c r="I7" s="44"/>
      <c r="J7" s="44"/>
    </row>
    <row r="8" spans="1:10" s="1" customFormat="1" ht="16.5" x14ac:dyDescent="0.25">
      <c r="D8" s="2"/>
      <c r="F8" s="3"/>
      <c r="G8" s="3"/>
      <c r="H8" s="3"/>
    </row>
    <row r="9" spans="1:10" s="7" customFormat="1" ht="22.5" customHeight="1" x14ac:dyDescent="0.25">
      <c r="A9" s="5" t="s">
        <v>4</v>
      </c>
      <c r="B9" s="5"/>
      <c r="C9" s="5" t="s">
        <v>5</v>
      </c>
      <c r="D9" s="6"/>
      <c r="F9" s="8"/>
      <c r="G9" s="8"/>
      <c r="H9" s="8"/>
    </row>
    <row r="10" spans="1:10" s="7" customFormat="1" ht="22.5" customHeight="1" x14ac:dyDescent="0.25">
      <c r="A10" s="7" t="s">
        <v>6</v>
      </c>
      <c r="C10" s="9" t="s">
        <v>7</v>
      </c>
      <c r="D10" s="6"/>
      <c r="F10" s="8"/>
      <c r="G10" s="8"/>
      <c r="H10" s="8"/>
    </row>
    <row r="11" spans="1:10" s="7" customFormat="1" ht="22.5" customHeight="1" x14ac:dyDescent="0.25">
      <c r="A11" s="7" t="s">
        <v>8</v>
      </c>
      <c r="C11" s="7" t="s">
        <v>86</v>
      </c>
      <c r="D11" s="6"/>
      <c r="F11" s="8"/>
      <c r="G11" s="8"/>
      <c r="H11" s="8"/>
    </row>
    <row r="12" spans="1:10" s="7" customFormat="1" ht="22.5" customHeight="1" x14ac:dyDescent="0.25">
      <c r="A12" s="7" t="s">
        <v>9</v>
      </c>
      <c r="C12" s="7" t="s">
        <v>10</v>
      </c>
      <c r="D12" s="6"/>
      <c r="E12" s="25" t="s">
        <v>87</v>
      </c>
      <c r="F12" s="8"/>
      <c r="G12" s="8"/>
      <c r="H12" s="8"/>
    </row>
    <row r="13" spans="1:10" s="7" customFormat="1" ht="22.5" customHeight="1" x14ac:dyDescent="0.25">
      <c r="A13" s="5"/>
      <c r="B13" s="5"/>
      <c r="C13" s="5"/>
      <c r="D13" s="6"/>
      <c r="F13" s="8"/>
      <c r="G13" s="8"/>
      <c r="H13" s="8"/>
    </row>
    <row r="14" spans="1:10" s="7" customFormat="1" ht="22.5" customHeight="1" x14ac:dyDescent="0.25">
      <c r="A14" s="5" t="s">
        <v>11</v>
      </c>
      <c r="B14" s="5"/>
      <c r="C14" s="5" t="str">
        <f>+VLOOKUP(J14,'Danh sách CN'!A:D,2,0)</f>
        <v>CÔNG TY CỔ PHẦN TRUNG TÂM THƯƠNG MẠI LOTTE VIỆT NAM - CHI NHÁNH GÒ VẤP</v>
      </c>
      <c r="D14" s="6"/>
      <c r="F14" s="8"/>
      <c r="G14" s="8"/>
      <c r="H14" s="8"/>
      <c r="J14" s="7" t="s">
        <v>57</v>
      </c>
    </row>
    <row r="15" spans="1:10" s="7" customFormat="1" ht="22.5" customHeight="1" x14ac:dyDescent="0.25">
      <c r="A15" s="7" t="s">
        <v>6</v>
      </c>
      <c r="C15" s="9" t="str">
        <f>+VLOOKUP(J14,'Danh sách CN'!A:D,3,0)</f>
        <v>0304741634-010</v>
      </c>
      <c r="D15" s="6"/>
      <c r="F15" s="8"/>
      <c r="G15" s="8"/>
      <c r="H15" s="8"/>
      <c r="J15" s="7" t="s">
        <v>363</v>
      </c>
    </row>
    <row r="16" spans="1:10" s="7" customFormat="1" ht="22.5" customHeight="1" x14ac:dyDescent="0.25">
      <c r="A16" s="7" t="s">
        <v>8</v>
      </c>
      <c r="C16" s="9" t="str">
        <f>+VLOOKUP(J14,'Danh sách CN'!A:D,4,0)</f>
        <v>Số 18, Đường Phan Văn Trị, Phường Gò Vấp, Thành phố Hồ Chí Minh, Việt Nam</v>
      </c>
      <c r="D16" s="6"/>
      <c r="F16" s="8"/>
      <c r="G16" s="8"/>
      <c r="H16" s="8"/>
    </row>
    <row r="17" spans="1:8" s="7" customFormat="1" ht="22.5" customHeight="1" x14ac:dyDescent="0.25">
      <c r="A17" s="7" t="s">
        <v>9</v>
      </c>
      <c r="C17" s="56"/>
      <c r="D17" s="56"/>
      <c r="E17" s="56" t="s">
        <v>13</v>
      </c>
      <c r="F17" s="56"/>
      <c r="G17" s="8"/>
      <c r="H17" s="8"/>
    </row>
    <row r="19" spans="1:8" ht="44.25" customHeight="1" x14ac:dyDescent="0.25">
      <c r="A19" s="10" t="s">
        <v>14</v>
      </c>
      <c r="B19" s="10" t="s">
        <v>15</v>
      </c>
      <c r="C19" s="10" t="s">
        <v>16</v>
      </c>
      <c r="D19" s="11" t="s">
        <v>17</v>
      </c>
      <c r="E19" s="10" t="s">
        <v>18</v>
      </c>
      <c r="F19" s="12" t="s">
        <v>19</v>
      </c>
      <c r="G19" s="12" t="s">
        <v>20</v>
      </c>
      <c r="H19" s="12" t="s">
        <v>21</v>
      </c>
    </row>
    <row r="20" spans="1:8" ht="48" customHeight="1" x14ac:dyDescent="0.25">
      <c r="A20" s="14">
        <v>1</v>
      </c>
      <c r="B20" s="15" t="s">
        <v>127</v>
      </c>
      <c r="C20" s="14" t="s">
        <v>88</v>
      </c>
      <c r="D20" s="16">
        <v>46115</v>
      </c>
      <c r="E20" s="17" t="s">
        <v>58</v>
      </c>
      <c r="F20" s="18">
        <v>4858585</v>
      </c>
      <c r="G20" s="18">
        <v>388687</v>
      </c>
      <c r="H20" s="18">
        <f>+F20+G20</f>
        <v>5247272</v>
      </c>
    </row>
    <row r="21" spans="1:8" ht="48" customHeight="1" x14ac:dyDescent="0.25">
      <c r="A21" s="14">
        <v>2</v>
      </c>
      <c r="B21" s="15" t="s">
        <v>130</v>
      </c>
      <c r="C21" s="14" t="s">
        <v>88</v>
      </c>
      <c r="D21" s="16">
        <v>46115</v>
      </c>
      <c r="E21" s="17" t="s">
        <v>58</v>
      </c>
      <c r="F21" s="18">
        <v>956210</v>
      </c>
      <c r="G21" s="18">
        <v>76497</v>
      </c>
      <c r="H21" s="18">
        <f t="shared" ref="H21:H23" si="0">+F21+G21</f>
        <v>1032707</v>
      </c>
    </row>
    <row r="22" spans="1:8" ht="48" customHeight="1" x14ac:dyDescent="0.25">
      <c r="A22" s="14">
        <v>3</v>
      </c>
      <c r="B22" s="15" t="s">
        <v>160</v>
      </c>
      <c r="C22" s="14" t="s">
        <v>88</v>
      </c>
      <c r="D22" s="16">
        <v>46120</v>
      </c>
      <c r="E22" s="17" t="s">
        <v>58</v>
      </c>
      <c r="F22" s="18">
        <v>2190240</v>
      </c>
      <c r="G22" s="18">
        <v>175219</v>
      </c>
      <c r="H22" s="18">
        <f t="shared" si="0"/>
        <v>2365459</v>
      </c>
    </row>
    <row r="23" spans="1:8" ht="48" customHeight="1" x14ac:dyDescent="0.25">
      <c r="A23" s="14">
        <v>4</v>
      </c>
      <c r="B23" s="15" t="s">
        <v>226</v>
      </c>
      <c r="C23" s="14" t="s">
        <v>88</v>
      </c>
      <c r="D23" s="16">
        <v>46128</v>
      </c>
      <c r="E23" s="17" t="s">
        <v>58</v>
      </c>
      <c r="F23" s="18">
        <v>1190660</v>
      </c>
      <c r="G23" s="18">
        <v>95253</v>
      </c>
      <c r="H23" s="18">
        <f t="shared" si="0"/>
        <v>1285913</v>
      </c>
    </row>
    <row r="24" spans="1:8" ht="48" customHeight="1" x14ac:dyDescent="0.25">
      <c r="A24" s="14">
        <v>5</v>
      </c>
      <c r="B24" s="15" t="s">
        <v>247</v>
      </c>
      <c r="C24" s="14" t="s">
        <v>88</v>
      </c>
      <c r="D24" s="16">
        <v>46130</v>
      </c>
      <c r="E24" s="17" t="s">
        <v>58</v>
      </c>
      <c r="F24" s="18">
        <v>1131355</v>
      </c>
      <c r="G24" s="18">
        <v>90508</v>
      </c>
      <c r="H24" s="18">
        <f t="shared" ref="H24:H29" si="1">+F24+G24</f>
        <v>1221863</v>
      </c>
    </row>
    <row r="25" spans="1:8" ht="48" customHeight="1" x14ac:dyDescent="0.25">
      <c r="A25" s="14">
        <v>6</v>
      </c>
      <c r="B25" s="26" t="s">
        <v>271</v>
      </c>
      <c r="C25" s="14" t="s">
        <v>88</v>
      </c>
      <c r="D25" s="16">
        <v>46135</v>
      </c>
      <c r="E25" s="17" t="s">
        <v>58</v>
      </c>
      <c r="F25" s="18">
        <v>1650555</v>
      </c>
      <c r="G25" s="18">
        <v>132044</v>
      </c>
      <c r="H25" s="18">
        <f t="shared" si="1"/>
        <v>1782599</v>
      </c>
    </row>
    <row r="26" spans="1:8" ht="48" customHeight="1" x14ac:dyDescent="0.25">
      <c r="A26" s="14"/>
      <c r="B26" s="26" t="s">
        <v>274</v>
      </c>
      <c r="C26" s="14" t="s">
        <v>88</v>
      </c>
      <c r="D26" s="16">
        <v>46135</v>
      </c>
      <c r="E26" s="17" t="s">
        <v>58</v>
      </c>
      <c r="F26" s="18">
        <v>2233610</v>
      </c>
      <c r="G26" s="18">
        <v>178689</v>
      </c>
      <c r="H26" s="18">
        <f t="shared" si="1"/>
        <v>2412299</v>
      </c>
    </row>
    <row r="27" spans="1:8" ht="48" customHeight="1" x14ac:dyDescent="0.25">
      <c r="A27" s="14"/>
      <c r="B27" s="26" t="s">
        <v>292</v>
      </c>
      <c r="C27" s="14" t="s">
        <v>88</v>
      </c>
      <c r="D27" s="16">
        <v>46139</v>
      </c>
      <c r="E27" s="17" t="s">
        <v>58</v>
      </c>
      <c r="F27" s="18">
        <v>1190660</v>
      </c>
      <c r="G27" s="18">
        <v>95253</v>
      </c>
      <c r="H27" s="18">
        <f t="shared" si="1"/>
        <v>1285913</v>
      </c>
    </row>
    <row r="28" spans="1:8" ht="48" customHeight="1" x14ac:dyDescent="0.25">
      <c r="A28" s="14">
        <v>7</v>
      </c>
      <c r="B28" s="26" t="s">
        <v>316</v>
      </c>
      <c r="C28" s="14" t="s">
        <v>88</v>
      </c>
      <c r="D28" s="16">
        <v>46141</v>
      </c>
      <c r="E28" s="17" t="s">
        <v>58</v>
      </c>
      <c r="F28" s="18">
        <v>2245885</v>
      </c>
      <c r="G28" s="18">
        <v>179671</v>
      </c>
      <c r="H28" s="18">
        <f t="shared" si="1"/>
        <v>2425556</v>
      </c>
    </row>
    <row r="29" spans="1:8" ht="48" customHeight="1" x14ac:dyDescent="0.25">
      <c r="A29" s="14">
        <v>8</v>
      </c>
      <c r="B29" s="26" t="s">
        <v>319</v>
      </c>
      <c r="C29" s="14" t="s">
        <v>88</v>
      </c>
      <c r="D29" s="16">
        <v>46141</v>
      </c>
      <c r="E29" s="17" t="s">
        <v>58</v>
      </c>
      <c r="F29" s="18">
        <v>595330</v>
      </c>
      <c r="G29" s="18">
        <v>47626</v>
      </c>
      <c r="H29" s="18">
        <f t="shared" si="1"/>
        <v>642956</v>
      </c>
    </row>
    <row r="30" spans="1:8" s="20" customFormat="1" ht="35.25" customHeight="1" x14ac:dyDescent="0.25">
      <c r="A30" s="57" t="s">
        <v>22</v>
      </c>
      <c r="B30" s="58"/>
      <c r="C30" s="58"/>
      <c r="D30" s="58"/>
      <c r="E30" s="59"/>
      <c r="F30" s="19">
        <f>SUM(F20:F29)</f>
        <v>18243090</v>
      </c>
      <c r="G30" s="19">
        <f>SUM(G20:G29)</f>
        <v>1459447</v>
      </c>
      <c r="H30" s="19">
        <f>SUM(H20:H29)</f>
        <v>19702537</v>
      </c>
    </row>
    <row r="31" spans="1:8" s="20" customFormat="1" ht="35.25" customHeight="1" x14ac:dyDescent="0.25">
      <c r="A31" s="60" t="s">
        <v>85</v>
      </c>
      <c r="B31" s="61"/>
      <c r="C31" s="61"/>
      <c r="D31" s="61"/>
      <c r="E31" s="62"/>
      <c r="F31" s="19">
        <f>ROUND(F30*0.07,0)</f>
        <v>1277016</v>
      </c>
      <c r="G31" s="19">
        <f>ROUND(F31*0.08,0)</f>
        <v>102161</v>
      </c>
      <c r="H31" s="19">
        <f>F31+G31</f>
        <v>1379177</v>
      </c>
    </row>
    <row r="33" spans="1:8" s="1" customFormat="1" ht="16.5" x14ac:dyDescent="0.25">
      <c r="A33" s="63" t="s">
        <v>23</v>
      </c>
      <c r="B33" s="63"/>
      <c r="C33" s="63"/>
      <c r="D33" s="63"/>
      <c r="E33" s="63"/>
      <c r="F33" s="63"/>
      <c r="G33" s="63"/>
      <c r="H33" s="63"/>
    </row>
    <row r="34" spans="1:8" s="1" customFormat="1" ht="16.5" x14ac:dyDescent="0.25">
      <c r="D34" s="2"/>
      <c r="F34" s="3"/>
      <c r="G34" s="3"/>
      <c r="H34" s="3"/>
    </row>
    <row r="35" spans="1:8" s="1" customFormat="1" ht="16.5" x14ac:dyDescent="0.25">
      <c r="A35" s="4"/>
      <c r="B35" s="51" t="s">
        <v>24</v>
      </c>
      <c r="C35" s="51"/>
      <c r="D35" s="51"/>
      <c r="F35" s="52" t="s">
        <v>25</v>
      </c>
      <c r="G35" s="52"/>
      <c r="H35" s="52"/>
    </row>
    <row r="36" spans="1:8" s="1" customFormat="1" ht="16.5" x14ac:dyDescent="0.25">
      <c r="B36" s="53" t="s">
        <v>26</v>
      </c>
      <c r="C36" s="53"/>
      <c r="D36" s="53"/>
      <c r="F36" s="54" t="s">
        <v>26</v>
      </c>
      <c r="G36" s="54"/>
      <c r="H36" s="54"/>
    </row>
    <row r="37" spans="1:8" s="1" customFormat="1" ht="16.5" x14ac:dyDescent="0.25">
      <c r="D37" s="2"/>
      <c r="F37" s="3"/>
      <c r="G37" s="3"/>
      <c r="H37" s="3"/>
    </row>
  </sheetData>
  <mergeCells count="16">
    <mergeCell ref="B35:D35"/>
    <mergeCell ref="F35:H35"/>
    <mergeCell ref="B36:D36"/>
    <mergeCell ref="F36:H36"/>
    <mergeCell ref="A7:H7"/>
    <mergeCell ref="C17:D17"/>
    <mergeCell ref="E17:F17"/>
    <mergeCell ref="A30:E30"/>
    <mergeCell ref="A31:E31"/>
    <mergeCell ref="A33:H33"/>
    <mergeCell ref="A6:H6"/>
    <mergeCell ref="B1:D1"/>
    <mergeCell ref="E1:H1"/>
    <mergeCell ref="B2:D2"/>
    <mergeCell ref="E2:H2"/>
    <mergeCell ref="E4:H4"/>
  </mergeCells>
  <printOptions horizontalCentered="1"/>
  <pageMargins left="0.7" right="0.7" top="0.75" bottom="0.75" header="0.3" footer="0.3"/>
  <pageSetup paperSize="9" scale="58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J31"/>
  <sheetViews>
    <sheetView zoomScaleNormal="100" workbookViewId="0">
      <selection activeCell="F30" sqref="A1:H30"/>
    </sheetView>
  </sheetViews>
  <sheetFormatPr defaultColWidth="9.140625" defaultRowHeight="15.75" x14ac:dyDescent="0.25"/>
  <cols>
    <col min="1" max="1" width="6.140625" style="13" customWidth="1"/>
    <col min="2" max="2" width="13" style="13" customWidth="1"/>
    <col min="3" max="3" width="14.42578125" style="13" customWidth="1"/>
    <col min="4" max="4" width="15.85546875" style="21" customWidth="1"/>
    <col min="5" max="5" width="48.140625" style="13" customWidth="1"/>
    <col min="6" max="6" width="17.7109375" style="22" customWidth="1"/>
    <col min="7" max="7" width="15" style="22" customWidth="1"/>
    <col min="8" max="8" width="18.7109375" style="22" customWidth="1"/>
    <col min="9" max="9" width="23.7109375" style="13" customWidth="1"/>
    <col min="10" max="10" width="10.7109375" style="13" bestFit="1" customWidth="1"/>
    <col min="11" max="16384" width="9.140625" style="13"/>
  </cols>
  <sheetData>
    <row r="1" spans="1:10" s="1" customFormat="1" ht="16.5" x14ac:dyDescent="0.25">
      <c r="B1" s="48" t="s">
        <v>0</v>
      </c>
      <c r="C1" s="48"/>
      <c r="D1" s="48"/>
      <c r="E1" s="49" t="s">
        <v>1</v>
      </c>
      <c r="F1" s="49"/>
      <c r="G1" s="49"/>
      <c r="H1" s="49"/>
    </row>
    <row r="2" spans="1:10" s="1" customFormat="1" ht="16.5" x14ac:dyDescent="0.25">
      <c r="B2" s="48" t="s">
        <v>2</v>
      </c>
      <c r="C2" s="48"/>
      <c r="D2" s="48"/>
      <c r="E2" s="49" t="s">
        <v>3</v>
      </c>
      <c r="F2" s="49"/>
      <c r="G2" s="49"/>
      <c r="H2" s="49"/>
    </row>
    <row r="3" spans="1:10" s="1" customFormat="1" ht="27" customHeight="1" x14ac:dyDescent="0.25">
      <c r="D3" s="2"/>
      <c r="F3" s="3"/>
      <c r="G3" s="3"/>
      <c r="H3" s="3"/>
    </row>
    <row r="4" spans="1:10" s="1" customFormat="1" ht="16.5" x14ac:dyDescent="0.25">
      <c r="A4" s="41"/>
      <c r="B4" s="41"/>
      <c r="C4" s="41"/>
      <c r="D4" s="42"/>
      <c r="E4" s="50" t="s">
        <v>336</v>
      </c>
      <c r="F4" s="50"/>
      <c r="G4" s="50"/>
      <c r="H4" s="50"/>
      <c r="I4" s="41"/>
      <c r="J4" s="41"/>
    </row>
    <row r="5" spans="1:10" s="1" customFormat="1" ht="16.5" x14ac:dyDescent="0.25">
      <c r="A5" s="41"/>
      <c r="B5" s="41"/>
      <c r="C5" s="41"/>
      <c r="D5" s="42"/>
      <c r="E5" s="41"/>
      <c r="F5" s="43"/>
      <c r="G5" s="43"/>
      <c r="H5" s="43"/>
      <c r="I5" s="41"/>
      <c r="J5" s="41"/>
    </row>
    <row r="6" spans="1:10" s="1" customFormat="1" ht="16.5" x14ac:dyDescent="0.25">
      <c r="A6" s="47" t="s">
        <v>337</v>
      </c>
      <c r="B6" s="47"/>
      <c r="C6" s="47"/>
      <c r="D6" s="47"/>
      <c r="E6" s="47"/>
      <c r="F6" s="47"/>
      <c r="G6" s="47"/>
      <c r="H6" s="47"/>
      <c r="I6" s="41"/>
      <c r="J6" s="41"/>
    </row>
    <row r="7" spans="1:10" s="4" customFormat="1" ht="18.75" customHeight="1" x14ac:dyDescent="0.3">
      <c r="A7" s="55" t="s">
        <v>347</v>
      </c>
      <c r="B7" s="55"/>
      <c r="C7" s="55"/>
      <c r="D7" s="55"/>
      <c r="E7" s="55"/>
      <c r="F7" s="55"/>
      <c r="G7" s="55"/>
      <c r="H7" s="55"/>
      <c r="I7" s="44"/>
      <c r="J7" s="44"/>
    </row>
    <row r="8" spans="1:10" s="1" customFormat="1" ht="16.5" x14ac:dyDescent="0.25">
      <c r="D8" s="2"/>
      <c r="F8" s="3"/>
      <c r="G8" s="3"/>
      <c r="H8" s="3"/>
    </row>
    <row r="9" spans="1:10" s="7" customFormat="1" ht="22.5" customHeight="1" x14ac:dyDescent="0.25">
      <c r="A9" s="5" t="s">
        <v>4</v>
      </c>
      <c r="B9" s="5"/>
      <c r="C9" s="5" t="s">
        <v>5</v>
      </c>
      <c r="D9" s="6"/>
      <c r="F9" s="8"/>
      <c r="G9" s="8"/>
      <c r="H9" s="8"/>
    </row>
    <row r="10" spans="1:10" s="7" customFormat="1" ht="22.5" customHeight="1" x14ac:dyDescent="0.25">
      <c r="A10" s="7" t="s">
        <v>6</v>
      </c>
      <c r="C10" s="9" t="s">
        <v>7</v>
      </c>
      <c r="D10" s="6"/>
      <c r="F10" s="8"/>
      <c r="G10" s="8"/>
      <c r="H10" s="8"/>
    </row>
    <row r="11" spans="1:10" s="7" customFormat="1" ht="22.5" customHeight="1" x14ac:dyDescent="0.25">
      <c r="A11" s="7" t="s">
        <v>8</v>
      </c>
      <c r="C11" s="7" t="s">
        <v>86</v>
      </c>
      <c r="D11" s="6"/>
      <c r="F11" s="8"/>
      <c r="G11" s="8"/>
      <c r="H11" s="8"/>
    </row>
    <row r="12" spans="1:10" s="7" customFormat="1" ht="22.5" customHeight="1" x14ac:dyDescent="0.25">
      <c r="A12" s="7" t="s">
        <v>9</v>
      </c>
      <c r="C12" s="7" t="s">
        <v>10</v>
      </c>
      <c r="D12" s="6"/>
      <c r="E12" s="25" t="s">
        <v>87</v>
      </c>
      <c r="F12" s="8"/>
      <c r="G12" s="8"/>
      <c r="H12" s="8"/>
    </row>
    <row r="13" spans="1:10" s="7" customFormat="1" ht="22.5" customHeight="1" x14ac:dyDescent="0.25">
      <c r="A13" s="5"/>
      <c r="B13" s="5"/>
      <c r="C13" s="5"/>
      <c r="D13" s="6"/>
      <c r="F13" s="8"/>
      <c r="G13" s="8"/>
      <c r="H13" s="8"/>
    </row>
    <row r="14" spans="1:10" s="7" customFormat="1" ht="22.5" customHeight="1" x14ac:dyDescent="0.25">
      <c r="A14" s="5" t="s">
        <v>11</v>
      </c>
      <c r="B14" s="5"/>
      <c r="C14" s="5" t="str">
        <f>+VLOOKUP(J14,'Danh sách CN'!A:D,2,0)</f>
        <v>CÔNG TY CỔ PHẦN TRUNG TÂM THƯƠNG MẠI LOTTE VIỆT NAM - CHI NHÁNH CẦN THƠ</v>
      </c>
      <c r="D14" s="6"/>
      <c r="F14" s="8"/>
      <c r="G14" s="8"/>
      <c r="H14" s="8"/>
      <c r="J14" s="7" t="s">
        <v>12</v>
      </c>
    </row>
    <row r="15" spans="1:10" s="7" customFormat="1" ht="22.5" customHeight="1" x14ac:dyDescent="0.25">
      <c r="A15" s="7" t="s">
        <v>6</v>
      </c>
      <c r="C15" s="9" t="str">
        <f>+VLOOKUP(J14,'Danh sách CN'!A:D,3,0)</f>
        <v>0304741634-007</v>
      </c>
      <c r="D15" s="6"/>
      <c r="F15" s="8"/>
      <c r="G15" s="8"/>
      <c r="H15" s="8"/>
      <c r="J15" s="7" t="s">
        <v>356</v>
      </c>
    </row>
    <row r="16" spans="1:10" s="7" customFormat="1" ht="22.5" customHeight="1" x14ac:dyDescent="0.25">
      <c r="A16" s="7" t="s">
        <v>8</v>
      </c>
      <c r="C16" s="9" t="str">
        <f>+VLOOKUP(J14,'Danh sách CN'!A:D,4,0)</f>
        <v>84, Mậu Thân, Phường Cái Khế, Thành phố Cần Thơ, Việt Nam</v>
      </c>
      <c r="D16" s="6"/>
      <c r="F16" s="8"/>
      <c r="G16" s="8"/>
      <c r="H16" s="8"/>
    </row>
    <row r="17" spans="1:8" s="7" customFormat="1" ht="22.5" customHeight="1" x14ac:dyDescent="0.25">
      <c r="A17" s="7" t="s">
        <v>9</v>
      </c>
      <c r="C17" s="56"/>
      <c r="D17" s="56"/>
      <c r="E17" s="56" t="s">
        <v>13</v>
      </c>
      <c r="F17" s="56"/>
      <c r="G17" s="8"/>
      <c r="H17" s="8"/>
    </row>
    <row r="19" spans="1:8" ht="44.25" customHeight="1" x14ac:dyDescent="0.25">
      <c r="A19" s="10" t="s">
        <v>14</v>
      </c>
      <c r="B19" s="10" t="s">
        <v>15</v>
      </c>
      <c r="C19" s="10" t="s">
        <v>16</v>
      </c>
      <c r="D19" s="11" t="s">
        <v>17</v>
      </c>
      <c r="E19" s="10" t="s">
        <v>18</v>
      </c>
      <c r="F19" s="12" t="s">
        <v>19</v>
      </c>
      <c r="G19" s="12" t="s">
        <v>20</v>
      </c>
      <c r="H19" s="12" t="s">
        <v>21</v>
      </c>
    </row>
    <row r="20" spans="1:8" ht="47.25" x14ac:dyDescent="0.25">
      <c r="A20" s="14">
        <v>1</v>
      </c>
      <c r="B20" s="15" t="s">
        <v>154</v>
      </c>
      <c r="C20" s="14" t="s">
        <v>88</v>
      </c>
      <c r="D20" s="16">
        <v>46118</v>
      </c>
      <c r="E20" s="17" t="s">
        <v>30</v>
      </c>
      <c r="F20" s="18">
        <v>1650555</v>
      </c>
      <c r="G20" s="18">
        <v>132044</v>
      </c>
      <c r="H20" s="18">
        <f>+F20+G20</f>
        <v>1782599</v>
      </c>
    </row>
    <row r="21" spans="1:8" ht="47.25" x14ac:dyDescent="0.25">
      <c r="A21" s="14">
        <v>2</v>
      </c>
      <c r="B21" s="15" t="s">
        <v>166</v>
      </c>
      <c r="C21" s="14" t="s">
        <v>88</v>
      </c>
      <c r="D21" s="16">
        <v>46120</v>
      </c>
      <c r="E21" s="17" t="s">
        <v>30</v>
      </c>
      <c r="F21" s="18">
        <v>1749165</v>
      </c>
      <c r="G21" s="18">
        <v>139933</v>
      </c>
      <c r="H21" s="18">
        <f t="shared" ref="H21:H22" si="0">+F21+G21</f>
        <v>1889098</v>
      </c>
    </row>
    <row r="22" spans="1:8" ht="47.25" x14ac:dyDescent="0.25">
      <c r="A22" s="14">
        <v>3</v>
      </c>
      <c r="B22" s="15" t="s">
        <v>214</v>
      </c>
      <c r="C22" s="14" t="s">
        <v>88</v>
      </c>
      <c r="D22" s="16">
        <v>46127</v>
      </c>
      <c r="E22" s="17" t="s">
        <v>30</v>
      </c>
      <c r="F22" s="18">
        <v>1190660</v>
      </c>
      <c r="G22" s="18">
        <v>95253</v>
      </c>
      <c r="H22" s="18">
        <f t="shared" si="0"/>
        <v>1285913</v>
      </c>
    </row>
    <row r="23" spans="1:8" ht="47.25" x14ac:dyDescent="0.25">
      <c r="A23" s="14">
        <v>4</v>
      </c>
      <c r="B23" s="26" t="s">
        <v>268</v>
      </c>
      <c r="C23" s="14" t="s">
        <v>88</v>
      </c>
      <c r="D23" s="16">
        <v>46134</v>
      </c>
      <c r="E23" s="17" t="s">
        <v>30</v>
      </c>
      <c r="F23" s="18">
        <v>2952100</v>
      </c>
      <c r="G23" s="18">
        <v>236168</v>
      </c>
      <c r="H23" s="18">
        <f t="shared" ref="H23" si="1">+F23+G23</f>
        <v>3188268</v>
      </c>
    </row>
    <row r="24" spans="1:8" s="20" customFormat="1" ht="35.25" customHeight="1" x14ac:dyDescent="0.25">
      <c r="A24" s="57" t="s">
        <v>22</v>
      </c>
      <c r="B24" s="58"/>
      <c r="C24" s="58"/>
      <c r="D24" s="58"/>
      <c r="E24" s="59"/>
      <c r="F24" s="19">
        <f>SUM(F20:F23)</f>
        <v>7542480</v>
      </c>
      <c r="G24" s="19">
        <f>SUM(G20:G23)</f>
        <v>603398</v>
      </c>
      <c r="H24" s="19">
        <f>SUM(H20:H23)</f>
        <v>8145878</v>
      </c>
    </row>
    <row r="25" spans="1:8" s="20" customFormat="1" ht="35.25" customHeight="1" x14ac:dyDescent="0.25">
      <c r="A25" s="60" t="s">
        <v>85</v>
      </c>
      <c r="B25" s="61"/>
      <c r="C25" s="61"/>
      <c r="D25" s="61"/>
      <c r="E25" s="62"/>
      <c r="F25" s="19">
        <f>ROUND(F24*0.07,0)</f>
        <v>527974</v>
      </c>
      <c r="G25" s="19">
        <f>ROUND(F25*0.08,0)</f>
        <v>42238</v>
      </c>
      <c r="H25" s="19">
        <f>F25+G25</f>
        <v>570212</v>
      </c>
    </row>
    <row r="27" spans="1:8" s="1" customFormat="1" ht="16.5" x14ac:dyDescent="0.25">
      <c r="A27" s="63" t="s">
        <v>23</v>
      </c>
      <c r="B27" s="63"/>
      <c r="C27" s="63"/>
      <c r="D27" s="63"/>
      <c r="E27" s="63"/>
      <c r="F27" s="63"/>
      <c r="G27" s="63"/>
      <c r="H27" s="63"/>
    </row>
    <row r="28" spans="1:8" s="1" customFormat="1" ht="16.5" x14ac:dyDescent="0.25">
      <c r="D28" s="2"/>
      <c r="F28" s="3"/>
      <c r="G28" s="3"/>
      <c r="H28" s="3"/>
    </row>
    <row r="29" spans="1:8" s="1" customFormat="1" ht="16.5" x14ac:dyDescent="0.25">
      <c r="A29" s="4"/>
      <c r="B29" s="51" t="s">
        <v>24</v>
      </c>
      <c r="C29" s="51"/>
      <c r="D29" s="51"/>
      <c r="F29" s="52" t="s">
        <v>25</v>
      </c>
      <c r="G29" s="52"/>
      <c r="H29" s="52"/>
    </row>
    <row r="30" spans="1:8" s="1" customFormat="1" ht="16.5" x14ac:dyDescent="0.25">
      <c r="B30" s="53" t="s">
        <v>26</v>
      </c>
      <c r="C30" s="53"/>
      <c r="D30" s="53"/>
      <c r="F30" s="54" t="s">
        <v>26</v>
      </c>
      <c r="G30" s="54"/>
      <c r="H30" s="54"/>
    </row>
    <row r="31" spans="1:8" s="1" customFormat="1" ht="16.5" x14ac:dyDescent="0.25">
      <c r="D31" s="2"/>
      <c r="F31" s="3"/>
      <c r="G31" s="3"/>
      <c r="H31" s="3"/>
    </row>
  </sheetData>
  <mergeCells count="16">
    <mergeCell ref="B29:D29"/>
    <mergeCell ref="F29:H29"/>
    <mergeCell ref="B30:D30"/>
    <mergeCell ref="F30:H30"/>
    <mergeCell ref="A7:H7"/>
    <mergeCell ref="C17:D17"/>
    <mergeCell ref="E17:F17"/>
    <mergeCell ref="A24:E24"/>
    <mergeCell ref="A25:E25"/>
    <mergeCell ref="A27:H27"/>
    <mergeCell ref="A6:H6"/>
    <mergeCell ref="B1:D1"/>
    <mergeCell ref="E1:H1"/>
    <mergeCell ref="B2:D2"/>
    <mergeCell ref="E2:H2"/>
    <mergeCell ref="E4:H4"/>
  </mergeCells>
  <printOptions horizontalCentered="1"/>
  <pageMargins left="0.7" right="0.7" top="0.75" bottom="0.75" header="0.3" footer="0.3"/>
  <pageSetup paperSize="9" scale="58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29"/>
  <sheetViews>
    <sheetView topLeftCell="A15" zoomScaleNormal="100" workbookViewId="0">
      <selection sqref="A1:H28"/>
    </sheetView>
  </sheetViews>
  <sheetFormatPr defaultColWidth="9.140625" defaultRowHeight="15.75" x14ac:dyDescent="0.25"/>
  <cols>
    <col min="1" max="1" width="6.140625" style="13" customWidth="1"/>
    <col min="2" max="2" width="13" style="13" customWidth="1"/>
    <col min="3" max="3" width="14.42578125" style="13" customWidth="1"/>
    <col min="4" max="4" width="15.85546875" style="21" customWidth="1"/>
    <col min="5" max="5" width="48.140625" style="13" customWidth="1"/>
    <col min="6" max="6" width="17.7109375" style="22" customWidth="1"/>
    <col min="7" max="7" width="15" style="22" customWidth="1"/>
    <col min="8" max="8" width="18.7109375" style="22" customWidth="1"/>
    <col min="9" max="9" width="23.7109375" style="13" customWidth="1"/>
    <col min="10" max="16384" width="9.140625" style="13"/>
  </cols>
  <sheetData>
    <row r="1" spans="1:10" s="1" customFormat="1" ht="16.5" x14ac:dyDescent="0.25">
      <c r="B1" s="48" t="s">
        <v>0</v>
      </c>
      <c r="C1" s="48"/>
      <c r="D1" s="48"/>
      <c r="E1" s="49" t="s">
        <v>1</v>
      </c>
      <c r="F1" s="49"/>
      <c r="G1" s="49"/>
      <c r="H1" s="49"/>
    </row>
    <row r="2" spans="1:10" s="1" customFormat="1" ht="16.5" x14ac:dyDescent="0.25">
      <c r="B2" s="48" t="s">
        <v>2</v>
      </c>
      <c r="C2" s="48"/>
      <c r="D2" s="48"/>
      <c r="E2" s="49" t="s">
        <v>3</v>
      </c>
      <c r="F2" s="49"/>
      <c r="G2" s="49"/>
      <c r="H2" s="49"/>
    </row>
    <row r="3" spans="1:10" s="1" customFormat="1" ht="27" customHeight="1" x14ac:dyDescent="0.25">
      <c r="D3" s="2"/>
      <c r="F3" s="3"/>
      <c r="G3" s="3"/>
      <c r="H3" s="3"/>
    </row>
    <row r="4" spans="1:10" s="1" customFormat="1" ht="16.5" x14ac:dyDescent="0.25">
      <c r="A4" s="41"/>
      <c r="B4" s="41"/>
      <c r="C4" s="41"/>
      <c r="D4" s="42"/>
      <c r="E4" s="50" t="s">
        <v>336</v>
      </c>
      <c r="F4" s="50"/>
      <c r="G4" s="50"/>
      <c r="H4" s="50"/>
      <c r="I4" s="41"/>
      <c r="J4" s="41"/>
    </row>
    <row r="5" spans="1:10" s="1" customFormat="1" ht="16.5" x14ac:dyDescent="0.25">
      <c r="A5" s="41"/>
      <c r="B5" s="41"/>
      <c r="C5" s="41"/>
      <c r="D5" s="42"/>
      <c r="E5" s="41"/>
      <c r="F5" s="43"/>
      <c r="G5" s="43"/>
      <c r="H5" s="43"/>
      <c r="I5" s="41"/>
      <c r="J5" s="41"/>
    </row>
    <row r="6" spans="1:10" s="1" customFormat="1" ht="16.5" x14ac:dyDescent="0.25">
      <c r="A6" s="47" t="s">
        <v>337</v>
      </c>
      <c r="B6" s="47"/>
      <c r="C6" s="47"/>
      <c r="D6" s="47"/>
      <c r="E6" s="47"/>
      <c r="F6" s="47"/>
      <c r="G6" s="47"/>
      <c r="H6" s="47"/>
      <c r="I6" s="41"/>
      <c r="J6" s="41"/>
    </row>
    <row r="7" spans="1:10" s="4" customFormat="1" ht="18.75" customHeight="1" x14ac:dyDescent="0.3">
      <c r="A7" s="55" t="s">
        <v>346</v>
      </c>
      <c r="B7" s="55"/>
      <c r="C7" s="55"/>
      <c r="D7" s="55"/>
      <c r="E7" s="55"/>
      <c r="F7" s="55"/>
      <c r="G7" s="55"/>
      <c r="H7" s="55"/>
      <c r="I7" s="44"/>
      <c r="J7" s="44"/>
    </row>
    <row r="8" spans="1:10" s="1" customFormat="1" ht="16.5" x14ac:dyDescent="0.25">
      <c r="D8" s="2"/>
      <c r="F8" s="3"/>
      <c r="G8" s="3"/>
      <c r="H8" s="3"/>
    </row>
    <row r="9" spans="1:10" s="7" customFormat="1" ht="22.5" customHeight="1" x14ac:dyDescent="0.25">
      <c r="A9" s="5" t="s">
        <v>4</v>
      </c>
      <c r="B9" s="5"/>
      <c r="C9" s="5" t="s">
        <v>5</v>
      </c>
      <c r="D9" s="6"/>
      <c r="F9" s="8"/>
      <c r="G9" s="8"/>
      <c r="H9" s="8"/>
    </row>
    <row r="10" spans="1:10" s="7" customFormat="1" ht="22.5" customHeight="1" x14ac:dyDescent="0.25">
      <c r="A10" s="7" t="s">
        <v>6</v>
      </c>
      <c r="C10" s="9" t="s">
        <v>7</v>
      </c>
      <c r="D10" s="6"/>
      <c r="F10" s="8"/>
      <c r="G10" s="8"/>
      <c r="H10" s="8"/>
    </row>
    <row r="11" spans="1:10" s="7" customFormat="1" ht="22.5" customHeight="1" x14ac:dyDescent="0.25">
      <c r="A11" s="7" t="s">
        <v>8</v>
      </c>
      <c r="C11" s="7" t="s">
        <v>86</v>
      </c>
      <c r="D11" s="6"/>
      <c r="F11" s="8"/>
      <c r="G11" s="8"/>
      <c r="H11" s="8"/>
    </row>
    <row r="12" spans="1:10" s="7" customFormat="1" ht="22.5" customHeight="1" x14ac:dyDescent="0.25">
      <c r="A12" s="7" t="s">
        <v>9</v>
      </c>
      <c r="C12" s="7" t="s">
        <v>10</v>
      </c>
      <c r="D12" s="6"/>
      <c r="E12" s="25" t="s">
        <v>87</v>
      </c>
      <c r="F12" s="8"/>
      <c r="G12" s="8"/>
      <c r="H12" s="8"/>
    </row>
    <row r="13" spans="1:10" s="7" customFormat="1" ht="22.5" customHeight="1" x14ac:dyDescent="0.25">
      <c r="A13" s="5"/>
      <c r="B13" s="5"/>
      <c r="C13" s="5"/>
      <c r="D13" s="6"/>
      <c r="F13" s="8"/>
      <c r="G13" s="8"/>
      <c r="H13" s="8"/>
    </row>
    <row r="14" spans="1:10" s="7" customFormat="1" ht="22.5" customHeight="1" x14ac:dyDescent="0.25">
      <c r="A14" s="5" t="s">
        <v>11</v>
      </c>
      <c r="B14" s="5"/>
      <c r="C14" s="5" t="str">
        <f>+VLOOKUP(J14,'Danh sách CN'!A:D,2,0)</f>
        <v>CÔNG TY CỔ PHẦN TRUNG TÂM THƯƠNG MẠI LOTTE VIỆT NAM - CHI NHÁNH TÂN BÌNH</v>
      </c>
      <c r="D14" s="6"/>
      <c r="F14" s="8"/>
      <c r="G14" s="8"/>
      <c r="H14" s="8"/>
      <c r="J14" s="7" t="s">
        <v>61</v>
      </c>
    </row>
    <row r="15" spans="1:10" s="7" customFormat="1" ht="22.5" customHeight="1" x14ac:dyDescent="0.25">
      <c r="A15" s="7" t="s">
        <v>6</v>
      </c>
      <c r="C15" s="9" t="str">
        <f>+VLOOKUP(J14,'Danh sách CN'!A:D,3,0)</f>
        <v>0304741634-006</v>
      </c>
      <c r="D15" s="6"/>
      <c r="F15" s="8"/>
      <c r="G15" s="8"/>
      <c r="H15" s="8"/>
      <c r="J15" s="7" t="s">
        <v>357</v>
      </c>
    </row>
    <row r="16" spans="1:10" s="7" customFormat="1" ht="22.5" customHeight="1" x14ac:dyDescent="0.25">
      <c r="A16" s="7" t="s">
        <v>8</v>
      </c>
      <c r="C16" s="9" t="str">
        <f>+VLOOKUP(J14,'Danh sách CN'!A:D,4,0)</f>
        <v>Số 20, đường Cộng Hòa, Phường Bảy Hiền, Thành phố Hồ Chí Minh, Việt Nam</v>
      </c>
      <c r="D16" s="6"/>
      <c r="F16" s="8"/>
      <c r="G16" s="8"/>
      <c r="H16" s="8"/>
    </row>
    <row r="17" spans="1:8" s="7" customFormat="1" ht="22.5" customHeight="1" x14ac:dyDescent="0.25">
      <c r="A17" s="7" t="s">
        <v>9</v>
      </c>
      <c r="C17" s="56"/>
      <c r="D17" s="56"/>
      <c r="E17" s="56" t="s">
        <v>13</v>
      </c>
      <c r="F17" s="56"/>
      <c r="G17" s="8"/>
      <c r="H17" s="8"/>
    </row>
    <row r="19" spans="1:8" ht="44.25" customHeight="1" x14ac:dyDescent="0.25">
      <c r="A19" s="10" t="s">
        <v>14</v>
      </c>
      <c r="B19" s="10" t="s">
        <v>15</v>
      </c>
      <c r="C19" s="10" t="s">
        <v>16</v>
      </c>
      <c r="D19" s="11" t="s">
        <v>17</v>
      </c>
      <c r="E19" s="10" t="s">
        <v>18</v>
      </c>
      <c r="F19" s="12" t="s">
        <v>19</v>
      </c>
      <c r="G19" s="12" t="s">
        <v>20</v>
      </c>
      <c r="H19" s="12" t="s">
        <v>21</v>
      </c>
    </row>
    <row r="20" spans="1:8" ht="47.25" x14ac:dyDescent="0.25">
      <c r="A20" s="14">
        <v>1</v>
      </c>
      <c r="B20" s="15" t="s">
        <v>280</v>
      </c>
      <c r="C20" s="14" t="s">
        <v>88</v>
      </c>
      <c r="D20" s="16">
        <v>46136</v>
      </c>
      <c r="E20" s="17" t="s">
        <v>62</v>
      </c>
      <c r="F20" s="18">
        <v>583055</v>
      </c>
      <c r="G20" s="18">
        <v>46644</v>
      </c>
      <c r="H20" s="18">
        <f>+F20+G20</f>
        <v>629699</v>
      </c>
    </row>
    <row r="21" spans="1:8" ht="47.25" x14ac:dyDescent="0.25">
      <c r="A21" s="14">
        <v>2</v>
      </c>
      <c r="B21" s="15" t="s">
        <v>307</v>
      </c>
      <c r="C21" s="14" t="s">
        <v>88</v>
      </c>
      <c r="D21" s="16">
        <v>46140</v>
      </c>
      <c r="E21" s="17" t="s">
        <v>62</v>
      </c>
      <c r="F21" s="18">
        <v>595330</v>
      </c>
      <c r="G21" s="18">
        <v>47626</v>
      </c>
      <c r="H21" s="18">
        <f t="shared" ref="H21" si="0">+F21+G21</f>
        <v>642956</v>
      </c>
    </row>
    <row r="22" spans="1:8" s="20" customFormat="1" ht="35.25" customHeight="1" x14ac:dyDescent="0.25">
      <c r="A22" s="57" t="s">
        <v>22</v>
      </c>
      <c r="B22" s="58"/>
      <c r="C22" s="58"/>
      <c r="D22" s="58"/>
      <c r="E22" s="59"/>
      <c r="F22" s="19">
        <f>SUM(F20:F21)</f>
        <v>1178385</v>
      </c>
      <c r="G22" s="19">
        <f>SUM(G20:G21)</f>
        <v>94270</v>
      </c>
      <c r="H22" s="19">
        <f>SUM(H20:H21)</f>
        <v>1272655</v>
      </c>
    </row>
    <row r="23" spans="1:8" s="20" customFormat="1" ht="35.25" customHeight="1" x14ac:dyDescent="0.25">
      <c r="A23" s="60" t="s">
        <v>85</v>
      </c>
      <c r="B23" s="61"/>
      <c r="C23" s="61"/>
      <c r="D23" s="61"/>
      <c r="E23" s="62"/>
      <c r="F23" s="19">
        <f>ROUND(F22*0.07,0)</f>
        <v>82487</v>
      </c>
      <c r="G23" s="19">
        <f>ROUND(F23*0.08,0)</f>
        <v>6599</v>
      </c>
      <c r="H23" s="19">
        <f>F23+G23</f>
        <v>89086</v>
      </c>
    </row>
    <row r="25" spans="1:8" s="1" customFormat="1" ht="16.5" x14ac:dyDescent="0.25">
      <c r="A25" s="63" t="s">
        <v>23</v>
      </c>
      <c r="B25" s="63"/>
      <c r="C25" s="63"/>
      <c r="D25" s="63"/>
      <c r="E25" s="63"/>
      <c r="F25" s="63"/>
      <c r="G25" s="63"/>
      <c r="H25" s="63"/>
    </row>
    <row r="26" spans="1:8" s="1" customFormat="1" ht="16.5" x14ac:dyDescent="0.25">
      <c r="D26" s="2"/>
      <c r="F26" s="3"/>
      <c r="G26" s="3"/>
      <c r="H26" s="3"/>
    </row>
    <row r="27" spans="1:8" s="1" customFormat="1" ht="16.5" x14ac:dyDescent="0.25">
      <c r="A27" s="4"/>
      <c r="B27" s="51" t="s">
        <v>24</v>
      </c>
      <c r="C27" s="51"/>
      <c r="D27" s="51"/>
      <c r="F27" s="52" t="s">
        <v>25</v>
      </c>
      <c r="G27" s="52"/>
      <c r="H27" s="52"/>
    </row>
    <row r="28" spans="1:8" s="1" customFormat="1" ht="16.5" x14ac:dyDescent="0.25">
      <c r="B28" s="53" t="s">
        <v>26</v>
      </c>
      <c r="C28" s="53"/>
      <c r="D28" s="53"/>
      <c r="F28" s="54" t="s">
        <v>26</v>
      </c>
      <c r="G28" s="54"/>
      <c r="H28" s="54"/>
    </row>
    <row r="29" spans="1:8" s="1" customFormat="1" ht="16.5" x14ac:dyDescent="0.25">
      <c r="D29" s="2"/>
      <c r="F29" s="3"/>
      <c r="G29" s="3"/>
      <c r="H29" s="3"/>
    </row>
  </sheetData>
  <mergeCells count="16">
    <mergeCell ref="B27:D27"/>
    <mergeCell ref="F27:H27"/>
    <mergeCell ref="B28:D28"/>
    <mergeCell ref="F28:H28"/>
    <mergeCell ref="A7:H7"/>
    <mergeCell ref="C17:D17"/>
    <mergeCell ref="E17:F17"/>
    <mergeCell ref="A22:E22"/>
    <mergeCell ref="A23:E23"/>
    <mergeCell ref="A25:H25"/>
    <mergeCell ref="A6:H6"/>
    <mergeCell ref="B1:D1"/>
    <mergeCell ref="E1:H1"/>
    <mergeCell ref="B2:D2"/>
    <mergeCell ref="E2:H2"/>
    <mergeCell ref="E4:H4"/>
  </mergeCells>
  <printOptions horizontalCentered="1"/>
  <pageMargins left="0.7" right="0.7" top="0.75" bottom="0.75" header="0.3" footer="0.3"/>
  <pageSetup paperSize="9" scale="58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J29"/>
  <sheetViews>
    <sheetView topLeftCell="A15" zoomScaleNormal="100" workbookViewId="0">
      <selection sqref="A1:H28"/>
    </sheetView>
  </sheetViews>
  <sheetFormatPr defaultColWidth="9.140625" defaultRowHeight="15.75" x14ac:dyDescent="0.25"/>
  <cols>
    <col min="1" max="1" width="6.140625" style="13" customWidth="1"/>
    <col min="2" max="2" width="13" style="13" customWidth="1"/>
    <col min="3" max="3" width="14.42578125" style="13" customWidth="1"/>
    <col min="4" max="4" width="15.85546875" style="21" customWidth="1"/>
    <col min="5" max="5" width="48.140625" style="13" customWidth="1"/>
    <col min="6" max="6" width="17.7109375" style="22" customWidth="1"/>
    <col min="7" max="7" width="15" style="22" customWidth="1"/>
    <col min="8" max="8" width="18.7109375" style="22" customWidth="1"/>
    <col min="9" max="9" width="23.7109375" style="13" customWidth="1"/>
    <col min="10" max="16384" width="9.140625" style="13"/>
  </cols>
  <sheetData>
    <row r="1" spans="1:10" s="1" customFormat="1" ht="16.5" x14ac:dyDescent="0.25">
      <c r="B1" s="48" t="s">
        <v>0</v>
      </c>
      <c r="C1" s="48"/>
      <c r="D1" s="48"/>
      <c r="E1" s="49" t="s">
        <v>1</v>
      </c>
      <c r="F1" s="49"/>
      <c r="G1" s="49"/>
      <c r="H1" s="49"/>
    </row>
    <row r="2" spans="1:10" s="1" customFormat="1" ht="16.5" x14ac:dyDescent="0.25">
      <c r="B2" s="48" t="s">
        <v>2</v>
      </c>
      <c r="C2" s="48"/>
      <c r="D2" s="48"/>
      <c r="E2" s="49" t="s">
        <v>3</v>
      </c>
      <c r="F2" s="49"/>
      <c r="G2" s="49"/>
      <c r="H2" s="49"/>
    </row>
    <row r="3" spans="1:10" s="1" customFormat="1" ht="27" customHeight="1" x14ac:dyDescent="0.25">
      <c r="D3" s="2"/>
      <c r="F3" s="3"/>
      <c r="G3" s="3"/>
      <c r="H3" s="3"/>
    </row>
    <row r="4" spans="1:10" s="1" customFormat="1" ht="16.5" x14ac:dyDescent="0.25">
      <c r="A4" s="41"/>
      <c r="B4" s="41"/>
      <c r="C4" s="41"/>
      <c r="D4" s="42"/>
      <c r="E4" s="50" t="s">
        <v>336</v>
      </c>
      <c r="F4" s="50"/>
      <c r="G4" s="50"/>
      <c r="H4" s="50"/>
      <c r="I4" s="41"/>
      <c r="J4" s="41"/>
    </row>
    <row r="5" spans="1:10" s="1" customFormat="1" ht="16.5" x14ac:dyDescent="0.25">
      <c r="A5" s="41"/>
      <c r="B5" s="41"/>
      <c r="C5" s="41"/>
      <c r="D5" s="42"/>
      <c r="E5" s="41"/>
      <c r="F5" s="43"/>
      <c r="G5" s="43"/>
      <c r="H5" s="43"/>
      <c r="I5" s="41"/>
      <c r="J5" s="41"/>
    </row>
    <row r="6" spans="1:10" s="1" customFormat="1" ht="16.5" x14ac:dyDescent="0.25">
      <c r="A6" s="47" t="s">
        <v>337</v>
      </c>
      <c r="B6" s="47"/>
      <c r="C6" s="47"/>
      <c r="D6" s="47"/>
      <c r="E6" s="47"/>
      <c r="F6" s="47"/>
      <c r="G6" s="47"/>
      <c r="H6" s="47"/>
      <c r="I6" s="41"/>
      <c r="J6" s="41"/>
    </row>
    <row r="7" spans="1:10" s="4" customFormat="1" ht="18.75" customHeight="1" x14ac:dyDescent="0.3">
      <c r="A7" s="55" t="s">
        <v>345</v>
      </c>
      <c r="B7" s="55"/>
      <c r="C7" s="55"/>
      <c r="D7" s="55"/>
      <c r="E7" s="55"/>
      <c r="F7" s="55"/>
      <c r="G7" s="55"/>
      <c r="H7" s="55"/>
      <c r="I7" s="44"/>
      <c r="J7" s="44"/>
    </row>
    <row r="8" spans="1:10" s="1" customFormat="1" ht="16.5" x14ac:dyDescent="0.25">
      <c r="D8" s="2"/>
      <c r="F8" s="3"/>
      <c r="G8" s="3"/>
      <c r="H8" s="3"/>
    </row>
    <row r="9" spans="1:10" s="7" customFormat="1" ht="22.5" customHeight="1" x14ac:dyDescent="0.25">
      <c r="A9" s="5" t="s">
        <v>4</v>
      </c>
      <c r="B9" s="5"/>
      <c r="C9" s="5" t="s">
        <v>5</v>
      </c>
      <c r="D9" s="6"/>
      <c r="F9" s="8"/>
      <c r="G9" s="8"/>
      <c r="H9" s="8"/>
    </row>
    <row r="10" spans="1:10" s="7" customFormat="1" ht="22.5" customHeight="1" x14ac:dyDescent="0.25">
      <c r="A10" s="7" t="s">
        <v>6</v>
      </c>
      <c r="C10" s="9" t="s">
        <v>7</v>
      </c>
      <c r="D10" s="6"/>
      <c r="F10" s="8"/>
      <c r="G10" s="8"/>
      <c r="H10" s="8"/>
    </row>
    <row r="11" spans="1:10" s="7" customFormat="1" ht="22.5" customHeight="1" x14ac:dyDescent="0.25">
      <c r="A11" s="7" t="s">
        <v>8</v>
      </c>
      <c r="C11" s="7" t="s">
        <v>86</v>
      </c>
      <c r="D11" s="6"/>
      <c r="F11" s="8"/>
      <c r="G11" s="8"/>
      <c r="H11" s="8"/>
    </row>
    <row r="12" spans="1:10" s="7" customFormat="1" ht="22.5" customHeight="1" x14ac:dyDescent="0.25">
      <c r="A12" s="7" t="s">
        <v>9</v>
      </c>
      <c r="C12" s="7" t="s">
        <v>10</v>
      </c>
      <c r="D12" s="6"/>
      <c r="E12" s="25" t="s">
        <v>87</v>
      </c>
      <c r="F12" s="8"/>
      <c r="G12" s="8"/>
      <c r="H12" s="8"/>
    </row>
    <row r="13" spans="1:10" s="7" customFormat="1" ht="22.5" customHeight="1" x14ac:dyDescent="0.25">
      <c r="A13" s="5"/>
      <c r="B13" s="5"/>
      <c r="C13" s="5"/>
      <c r="D13" s="6"/>
      <c r="F13" s="8"/>
      <c r="G13" s="8"/>
      <c r="H13" s="8"/>
    </row>
    <row r="14" spans="1:10" s="7" customFormat="1" ht="22.5" customHeight="1" x14ac:dyDescent="0.25">
      <c r="A14" s="5" t="s">
        <v>11</v>
      </c>
      <c r="B14" s="5"/>
      <c r="C14" s="5" t="str">
        <f>+VLOOKUP(J14,'Danh sách CN'!A:D,2,0)</f>
        <v>CÔNG TY CỔ PHẦN TRUNG TÂM THƯƠNG MẠI LOTTE VIỆT NAM - CHI NHÁNH BÀ RỊA VŨNG TÀU</v>
      </c>
      <c r="D14" s="6"/>
      <c r="F14" s="8"/>
      <c r="G14" s="8"/>
      <c r="H14" s="8"/>
      <c r="J14" s="7" t="s">
        <v>37</v>
      </c>
    </row>
    <row r="15" spans="1:10" s="7" customFormat="1" ht="22.5" customHeight="1" x14ac:dyDescent="0.25">
      <c r="A15" s="7" t="s">
        <v>6</v>
      </c>
      <c r="C15" s="9" t="str">
        <f>+VLOOKUP(J14,'Danh sách CN'!A:D,3,0)</f>
        <v>0304741634-005</v>
      </c>
      <c r="D15" s="6"/>
      <c r="F15" s="8"/>
      <c r="G15" s="8"/>
      <c r="H15" s="8"/>
      <c r="J15" s="7" t="s">
        <v>358</v>
      </c>
    </row>
    <row r="16" spans="1:10" s="7" customFormat="1" ht="22.5" customHeight="1" x14ac:dyDescent="0.25">
      <c r="A16" s="7" t="s">
        <v>8</v>
      </c>
      <c r="C16" s="9" t="str">
        <f>+VLOOKUP(J14,'Danh sách CN'!A:D,4,0)</f>
        <v>Góc đường 3 tháng 2 và đường Thi Sách, Phường Tam Thắng, TP. Hồ Chí Minh, Việt Nam</v>
      </c>
      <c r="D16" s="6"/>
      <c r="F16" s="8"/>
      <c r="G16" s="8"/>
      <c r="H16" s="8"/>
    </row>
    <row r="17" spans="1:8" s="7" customFormat="1" ht="22.5" customHeight="1" x14ac:dyDescent="0.25">
      <c r="A17" s="7" t="s">
        <v>9</v>
      </c>
      <c r="C17" s="56"/>
      <c r="D17" s="56"/>
      <c r="E17" s="56" t="s">
        <v>13</v>
      </c>
      <c r="F17" s="56"/>
      <c r="G17" s="8"/>
      <c r="H17" s="8"/>
    </row>
    <row r="19" spans="1:8" ht="44.25" customHeight="1" x14ac:dyDescent="0.25">
      <c r="A19" s="10" t="s">
        <v>14</v>
      </c>
      <c r="B19" s="10" t="s">
        <v>15</v>
      </c>
      <c r="C19" s="10" t="s">
        <v>16</v>
      </c>
      <c r="D19" s="11" t="s">
        <v>17</v>
      </c>
      <c r="E19" s="10" t="s">
        <v>18</v>
      </c>
      <c r="F19" s="12" t="s">
        <v>19</v>
      </c>
      <c r="G19" s="12" t="s">
        <v>20</v>
      </c>
      <c r="H19" s="12" t="s">
        <v>21</v>
      </c>
    </row>
    <row r="20" spans="1:8" ht="47.25" x14ac:dyDescent="0.25">
      <c r="A20" s="14">
        <v>1</v>
      </c>
      <c r="B20" s="15" t="s">
        <v>199</v>
      </c>
      <c r="C20" s="14" t="s">
        <v>88</v>
      </c>
      <c r="D20" s="16">
        <v>46126</v>
      </c>
      <c r="E20" s="17" t="s">
        <v>38</v>
      </c>
      <c r="F20" s="18">
        <v>1116805</v>
      </c>
      <c r="G20" s="18">
        <v>89344</v>
      </c>
      <c r="H20" s="18">
        <f>+F20+G20</f>
        <v>1206149</v>
      </c>
    </row>
    <row r="21" spans="1:8" ht="47.25" x14ac:dyDescent="0.25">
      <c r="A21" s="14">
        <v>2</v>
      </c>
      <c r="B21" s="15" t="s">
        <v>229</v>
      </c>
      <c r="C21" s="14" t="s">
        <v>88</v>
      </c>
      <c r="D21" s="16">
        <v>46128</v>
      </c>
      <c r="E21" s="17" t="s">
        <v>38</v>
      </c>
      <c r="F21" s="18">
        <v>1131355</v>
      </c>
      <c r="G21" s="18">
        <v>90508</v>
      </c>
      <c r="H21" s="18">
        <f t="shared" ref="H21" si="0">+F21+G21</f>
        <v>1221863</v>
      </c>
    </row>
    <row r="22" spans="1:8" s="20" customFormat="1" ht="35.25" customHeight="1" x14ac:dyDescent="0.25">
      <c r="A22" s="57" t="s">
        <v>22</v>
      </c>
      <c r="B22" s="58"/>
      <c r="C22" s="58"/>
      <c r="D22" s="58"/>
      <c r="E22" s="59"/>
      <c r="F22" s="19">
        <f>SUM(F20:F21)</f>
        <v>2248160</v>
      </c>
      <c r="G22" s="19">
        <f>SUM(G20:G21)</f>
        <v>179852</v>
      </c>
      <c r="H22" s="19">
        <f>SUM(H20:H21)</f>
        <v>2428012</v>
      </c>
    </row>
    <row r="23" spans="1:8" s="20" customFormat="1" ht="35.25" customHeight="1" x14ac:dyDescent="0.25">
      <c r="A23" s="60" t="s">
        <v>85</v>
      </c>
      <c r="B23" s="61"/>
      <c r="C23" s="61"/>
      <c r="D23" s="61"/>
      <c r="E23" s="62"/>
      <c r="F23" s="19">
        <f>ROUND(F22*0.07,0)</f>
        <v>157371</v>
      </c>
      <c r="G23" s="19">
        <f>ROUND(F23*0.08,0)</f>
        <v>12590</v>
      </c>
      <c r="H23" s="19">
        <f>F23+G23</f>
        <v>169961</v>
      </c>
    </row>
    <row r="25" spans="1:8" s="1" customFormat="1" ht="16.5" x14ac:dyDescent="0.25">
      <c r="A25" s="63" t="s">
        <v>23</v>
      </c>
      <c r="B25" s="63"/>
      <c r="C25" s="63"/>
      <c r="D25" s="63"/>
      <c r="E25" s="63"/>
      <c r="F25" s="63"/>
      <c r="G25" s="63"/>
      <c r="H25" s="63"/>
    </row>
    <row r="26" spans="1:8" s="1" customFormat="1" ht="16.5" x14ac:dyDescent="0.25">
      <c r="D26" s="2"/>
      <c r="F26" s="3"/>
      <c r="G26" s="3"/>
      <c r="H26" s="3"/>
    </row>
    <row r="27" spans="1:8" s="1" customFormat="1" ht="16.5" x14ac:dyDescent="0.25">
      <c r="A27" s="4"/>
      <c r="B27" s="51" t="s">
        <v>24</v>
      </c>
      <c r="C27" s="51"/>
      <c r="D27" s="51"/>
      <c r="F27" s="52" t="s">
        <v>25</v>
      </c>
      <c r="G27" s="52"/>
      <c r="H27" s="52"/>
    </row>
    <row r="28" spans="1:8" s="1" customFormat="1" ht="16.5" x14ac:dyDescent="0.25">
      <c r="B28" s="53" t="s">
        <v>26</v>
      </c>
      <c r="C28" s="53"/>
      <c r="D28" s="53"/>
      <c r="F28" s="54" t="s">
        <v>26</v>
      </c>
      <c r="G28" s="54"/>
      <c r="H28" s="54"/>
    </row>
    <row r="29" spans="1:8" s="1" customFormat="1" ht="16.5" x14ac:dyDescent="0.25">
      <c r="D29" s="2"/>
      <c r="F29" s="3"/>
      <c r="G29" s="3"/>
      <c r="H29" s="3"/>
    </row>
  </sheetData>
  <mergeCells count="16">
    <mergeCell ref="B27:D27"/>
    <mergeCell ref="F27:H27"/>
    <mergeCell ref="B28:D28"/>
    <mergeCell ref="F28:H28"/>
    <mergeCell ref="A7:H7"/>
    <mergeCell ref="C17:D17"/>
    <mergeCell ref="E17:F17"/>
    <mergeCell ref="A22:E22"/>
    <mergeCell ref="A23:E23"/>
    <mergeCell ref="A25:H25"/>
    <mergeCell ref="A6:H6"/>
    <mergeCell ref="B1:D1"/>
    <mergeCell ref="E1:H1"/>
    <mergeCell ref="B2:D2"/>
    <mergeCell ref="E2:H2"/>
    <mergeCell ref="E4:H4"/>
  </mergeCells>
  <printOptions horizontalCentered="1"/>
  <pageMargins left="0.7" right="0.7" top="0.75" bottom="0.75" header="0.3" footer="0.3"/>
  <pageSetup paperSize="9" scale="5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28</vt:i4>
      </vt:variant>
    </vt:vector>
  </HeadingPairs>
  <TitlesOfParts>
    <vt:vector size="45" baseType="lpstr">
      <vt:lpstr>Sheet7</vt:lpstr>
      <vt:lpstr>Báo cáo</vt:lpstr>
      <vt:lpstr>TÂY HỒ</vt:lpstr>
      <vt:lpstr>VINH</vt:lpstr>
      <vt:lpstr>NHA TRANG</vt:lpstr>
      <vt:lpstr>GÒ VẤP</vt:lpstr>
      <vt:lpstr>CẦN THƠ</vt:lpstr>
      <vt:lpstr>TÂN BÌNH</vt:lpstr>
      <vt:lpstr>VŨNG TÀU</vt:lpstr>
      <vt:lpstr>BA ĐÌNH</vt:lpstr>
      <vt:lpstr>BÌNH THUẬN</vt:lpstr>
      <vt:lpstr>BÌNH DƯƠNG</vt:lpstr>
      <vt:lpstr>ĐÀ NẴNG</vt:lpstr>
      <vt:lpstr>ĐỒNG NAI</vt:lpstr>
      <vt:lpstr>PHÚ THỌ</vt:lpstr>
      <vt:lpstr>NAM SÀI GÒN</vt:lpstr>
      <vt:lpstr>Danh sách CN</vt:lpstr>
      <vt:lpstr>'BA ĐÌNH'!Print_Area</vt:lpstr>
      <vt:lpstr>'BÌNH DƯƠNG'!Print_Area</vt:lpstr>
      <vt:lpstr>'BÌNH THUẬN'!Print_Area</vt:lpstr>
      <vt:lpstr>'CẦN THƠ'!Print_Area</vt:lpstr>
      <vt:lpstr>'ĐÀ NẴNG'!Print_Area</vt:lpstr>
      <vt:lpstr>'ĐỒNG NAI'!Print_Area</vt:lpstr>
      <vt:lpstr>'GÒ VẤP'!Print_Area</vt:lpstr>
      <vt:lpstr>'NAM SÀI GÒN'!Print_Area</vt:lpstr>
      <vt:lpstr>'NHA TRANG'!Print_Area</vt:lpstr>
      <vt:lpstr>'PHÚ THỌ'!Print_Area</vt:lpstr>
      <vt:lpstr>'TÂN BÌNH'!Print_Area</vt:lpstr>
      <vt:lpstr>'TÂY HỒ'!Print_Area</vt:lpstr>
      <vt:lpstr>VINH!Print_Area</vt:lpstr>
      <vt:lpstr>'VŨNG TÀU'!Print_Area</vt:lpstr>
      <vt:lpstr>'BA ĐÌNH'!Print_Titles</vt:lpstr>
      <vt:lpstr>'BÌNH DƯƠNG'!Print_Titles</vt:lpstr>
      <vt:lpstr>'BÌNH THUẬN'!Print_Titles</vt:lpstr>
      <vt:lpstr>'CẦN THƠ'!Print_Titles</vt:lpstr>
      <vt:lpstr>'ĐÀ NẴNG'!Print_Titles</vt:lpstr>
      <vt:lpstr>'ĐỒNG NAI'!Print_Titles</vt:lpstr>
      <vt:lpstr>'GÒ VẤP'!Print_Titles</vt:lpstr>
      <vt:lpstr>'NAM SÀI GÒN'!Print_Titles</vt:lpstr>
      <vt:lpstr>'NHA TRANG'!Print_Titles</vt:lpstr>
      <vt:lpstr>'PHÚ THỌ'!Print_Titles</vt:lpstr>
      <vt:lpstr>'TÂN BÌNH'!Print_Titles</vt:lpstr>
      <vt:lpstr>'TÂY HỒ'!Print_Titles</vt:lpstr>
      <vt:lpstr>VINH!Print_Titles</vt:lpstr>
      <vt:lpstr>'VŨNG TÀU'!Print_Titles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2026-06-18T05:09:06Z</cp:lastPrinted>
  <dcterms:created xsi:type="dcterms:W3CDTF">2025-08-25T10:30:23Z</dcterms:created>
  <dcterms:modified xsi:type="dcterms:W3CDTF">2026-06-18T06:04:11Z</dcterms:modified>
</cp:coreProperties>
</file>