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LOTTE\XUẤT HÓA ĐƠN CHIẾT KHẤU NEW\T03.2026\"/>
    </mc:Choice>
  </mc:AlternateContent>
  <xr:revisionPtr revIDLastSave="0" documentId="13_ncr:1_{54B27FC5-D028-47D5-B36C-74B1AF4155F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ÂY HỒ" sheetId="13" r:id="rId1"/>
    <sheet name="VINH" sheetId="12" r:id="rId2"/>
    <sheet name="NHA TRANG" sheetId="11" r:id="rId3"/>
    <sheet name="GÒ VẤP" sheetId="10" r:id="rId4"/>
    <sheet name="CẦN THƠ" sheetId="9" r:id="rId5"/>
    <sheet name="TÂN BÌNH" sheetId="8" r:id="rId6"/>
    <sheet name="VŨNG TÀU" sheetId="7" r:id="rId7"/>
    <sheet name="BA ĐÌNH" sheetId="6" r:id="rId8"/>
    <sheet name="BÌNH THUẬN" sheetId="5" r:id="rId9"/>
    <sheet name="BÌNH DƯƠNG" sheetId="4" r:id="rId10"/>
    <sheet name="ĐÀ NẴNG" sheetId="15" r:id="rId11"/>
    <sheet name="ĐỒNG NAI" sheetId="14" r:id="rId12"/>
    <sheet name="PHÚ THỌ" sheetId="3" r:id="rId13"/>
    <sheet name="NAM SÀI GÒN" sheetId="1" r:id="rId14"/>
    <sheet name="Danh sách CN" sheetId="2" r:id="rId15"/>
  </sheets>
  <definedNames>
    <definedName name="_xlnm._FilterDatabase" localSheetId="7" hidden="1">'BA ĐÌNH'!$A$19:$H$24</definedName>
    <definedName name="_xlnm._FilterDatabase" localSheetId="9" hidden="1">'BÌNH DƯƠNG'!$A$19:$H$26</definedName>
    <definedName name="_xlnm._FilterDatabase" localSheetId="8" hidden="1">'BÌNH THUẬN'!$A$19:$H$26</definedName>
    <definedName name="_xlnm._FilterDatabase" localSheetId="4" hidden="1">'CẦN THƠ'!$A$19:$H$25</definedName>
    <definedName name="_xlnm._FilterDatabase" localSheetId="10" hidden="1">'ĐÀ NẴNG'!$A$19:$H$28</definedName>
    <definedName name="_xlnm._FilterDatabase" localSheetId="11" hidden="1">'ĐỒNG NAI'!$A$19:$H$26</definedName>
    <definedName name="_xlnm._FilterDatabase" localSheetId="3" hidden="1">'GÒ VẤP'!$A$19:$H$29</definedName>
    <definedName name="_xlnm._FilterDatabase" localSheetId="13" hidden="1">'NAM SÀI GÒN'!$A$19:$H$30</definedName>
    <definedName name="_xlnm._FilterDatabase" localSheetId="2" hidden="1">'NHA TRANG'!$A$19:$H$26</definedName>
    <definedName name="_xlnm._FilterDatabase" localSheetId="12" hidden="1">'PHÚ THỌ'!$A$19:$H$23</definedName>
    <definedName name="_xlnm._FilterDatabase" localSheetId="5" hidden="1">'TÂN BÌNH'!$A$19:$H$24</definedName>
    <definedName name="_xlnm._FilterDatabase" localSheetId="0" hidden="1">'TÂY HỒ'!$A$19:$H$28</definedName>
    <definedName name="_xlnm._FilterDatabase" localSheetId="1" hidden="1">VINH!$A$19:$H$22</definedName>
    <definedName name="_xlnm._FilterDatabase" localSheetId="6" hidden="1">'VŨNG TÀU'!$A$19:$H$23</definedName>
    <definedName name="_xlnm.Print_Area" localSheetId="7">'BA ĐÌNH'!$A$1:$H$40</definedName>
    <definedName name="_xlnm.Print_Area" localSheetId="9">'BÌNH DƯƠNG'!$A$1:$H$40</definedName>
    <definedName name="_xlnm.Print_Area" localSheetId="8">'BÌNH THUẬN'!$A$1:$H$40</definedName>
    <definedName name="_xlnm.Print_Area" localSheetId="4">'CẦN THƠ'!$A$1:$H$41</definedName>
    <definedName name="_xlnm.Print_Area" localSheetId="10">'ĐÀ NẴNG'!$A$1:$H$41</definedName>
    <definedName name="_xlnm.Print_Area" localSheetId="11">'ĐỒNG NAI'!$A$1:$H$40</definedName>
    <definedName name="_xlnm.Print_Area" localSheetId="3">'GÒ VẤP'!$A$1:$H$46</definedName>
    <definedName name="_xlnm.Print_Area" localSheetId="13">'NAM SÀI GÒN'!$A$1:$H$41</definedName>
    <definedName name="_xlnm.Print_Area" localSheetId="2">'NHA TRANG'!$A$1:$H$43</definedName>
    <definedName name="_xlnm.Print_Area" localSheetId="12">'PHÚ THỌ'!$A$1:$H$37</definedName>
    <definedName name="_xlnm.Print_Area" localSheetId="5">'TÂN BÌNH'!$A$1:$H$39</definedName>
    <definedName name="_xlnm.Print_Area" localSheetId="0">'TÂY HỒ'!$A$1:$H$46</definedName>
    <definedName name="_xlnm.Print_Area" localSheetId="1">VINH!$A$1:$H$37</definedName>
    <definedName name="_xlnm.Print_Area" localSheetId="6">'VŨNG TÀU'!$A$1:$H$38</definedName>
    <definedName name="_xlnm.Print_Titles" localSheetId="7">'BA ĐÌNH'!$19:$19</definedName>
    <definedName name="_xlnm.Print_Titles" localSheetId="9">'BÌNH DƯƠNG'!$19:$19</definedName>
    <definedName name="_xlnm.Print_Titles" localSheetId="8">'BÌNH THUẬN'!$19:$19</definedName>
    <definedName name="_xlnm.Print_Titles" localSheetId="4">'CẦN THƠ'!$19:$19</definedName>
    <definedName name="_xlnm.Print_Titles" localSheetId="10">'ĐÀ NẴNG'!$19:$19</definedName>
    <definedName name="_xlnm.Print_Titles" localSheetId="11">'ĐỒNG NAI'!$19:$19</definedName>
    <definedName name="_xlnm.Print_Titles" localSheetId="3">'GÒ VẤP'!$19:$19</definedName>
    <definedName name="_xlnm.Print_Titles" localSheetId="13">'NAM SÀI GÒN'!$19:$19</definedName>
    <definedName name="_xlnm.Print_Titles" localSheetId="2">'NHA TRANG'!$19:$19</definedName>
    <definedName name="_xlnm.Print_Titles" localSheetId="12">'PHÚ THỌ'!$19:$19</definedName>
    <definedName name="_xlnm.Print_Titles" localSheetId="5">'TÂN BÌNH'!$19:$19</definedName>
    <definedName name="_xlnm.Print_Titles" localSheetId="0">'TÂY HỒ'!$19:$19</definedName>
    <definedName name="_xlnm.Print_Titles" localSheetId="1">VINH!$19:$19</definedName>
    <definedName name="_xlnm.Print_Titles" localSheetId="6">'VŨNG TÀU'!$19:$19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3" l="1"/>
  <c r="H23" i="13"/>
  <c r="H24" i="13"/>
  <c r="H25" i="13"/>
  <c r="H21" i="6"/>
  <c r="H23" i="4"/>
  <c r="H21" i="15"/>
  <c r="H22" i="15"/>
  <c r="H23" i="15"/>
  <c r="H22" i="14"/>
  <c r="H23" i="14"/>
  <c r="F29" i="1"/>
  <c r="F30" i="1" s="1"/>
  <c r="G30" i="1" s="1"/>
  <c r="G29" i="1"/>
  <c r="H21" i="9"/>
  <c r="H22" i="9"/>
  <c r="H21" i="8"/>
  <c r="H22" i="8"/>
  <c r="H21" i="7"/>
  <c r="H20" i="6"/>
  <c r="H25" i="15"/>
  <c r="H26" i="15"/>
  <c r="H21" i="14"/>
  <c r="H24" i="14"/>
  <c r="G22" i="3"/>
  <c r="F22" i="3"/>
  <c r="F23" i="3" s="1"/>
  <c r="H21" i="3"/>
  <c r="G27" i="13"/>
  <c r="F27" i="13"/>
  <c r="G21" i="12"/>
  <c r="F21" i="12"/>
  <c r="F22" i="12" s="1"/>
  <c r="H24" i="10"/>
  <c r="H25" i="10"/>
  <c r="H26" i="10"/>
  <c r="H27" i="10"/>
  <c r="G23" i="6"/>
  <c r="F23" i="6"/>
  <c r="H22" i="6"/>
  <c r="H21" i="5"/>
  <c r="H22" i="5"/>
  <c r="H23" i="5"/>
  <c r="H21" i="4"/>
  <c r="H22" i="4"/>
  <c r="H24" i="4"/>
  <c r="H27" i="1"/>
  <c r="H28" i="1"/>
  <c r="H21" i="11"/>
  <c r="H22" i="11"/>
  <c r="H23" i="11"/>
  <c r="H24" i="11"/>
  <c r="G22" i="7"/>
  <c r="F22" i="7"/>
  <c r="G27" i="15"/>
  <c r="F27" i="15"/>
  <c r="H24" i="15"/>
  <c r="H21" i="13"/>
  <c r="H26" i="13"/>
  <c r="H23" i="9"/>
  <c r="H23" i="1"/>
  <c r="H24" i="1"/>
  <c r="H25" i="1"/>
  <c r="H26" i="1"/>
  <c r="H30" i="1" l="1"/>
  <c r="G23" i="3"/>
  <c r="H23" i="3" s="1"/>
  <c r="C16" i="15" l="1"/>
  <c r="F28" i="15"/>
  <c r="H20" i="15"/>
  <c r="H27" i="15" s="1"/>
  <c r="C16" i="14"/>
  <c r="G25" i="14"/>
  <c r="F25" i="14"/>
  <c r="F26" i="14" s="1"/>
  <c r="H20" i="14"/>
  <c r="H25" i="14" l="1"/>
  <c r="C14" i="15"/>
  <c r="C15" i="15"/>
  <c r="G28" i="15"/>
  <c r="H28" i="15" s="1"/>
  <c r="C14" i="14"/>
  <c r="C15" i="14"/>
  <c r="G26" i="14"/>
  <c r="H26" i="14" s="1"/>
  <c r="C15" i="13" l="1"/>
  <c r="F28" i="13"/>
  <c r="H20" i="13"/>
  <c r="H20" i="12"/>
  <c r="H21" i="12" s="1"/>
  <c r="C16" i="12"/>
  <c r="C15" i="12"/>
  <c r="C14" i="12"/>
  <c r="C16" i="11"/>
  <c r="G25" i="11"/>
  <c r="F25" i="11"/>
  <c r="F26" i="11" s="1"/>
  <c r="H20" i="11"/>
  <c r="C15" i="10"/>
  <c r="G28" i="10"/>
  <c r="F28" i="10"/>
  <c r="F29" i="10" s="1"/>
  <c r="H23" i="10"/>
  <c r="H22" i="10"/>
  <c r="H21" i="10"/>
  <c r="H20" i="10"/>
  <c r="C16" i="9"/>
  <c r="G24" i="9"/>
  <c r="F24" i="9"/>
  <c r="F25" i="9" s="1"/>
  <c r="G25" i="9" s="1"/>
  <c r="H20" i="9"/>
  <c r="C16" i="8"/>
  <c r="G23" i="8"/>
  <c r="F23" i="8"/>
  <c r="F24" i="8" s="1"/>
  <c r="H20" i="8"/>
  <c r="C15" i="7"/>
  <c r="F23" i="7"/>
  <c r="H20" i="7"/>
  <c r="H22" i="7" s="1"/>
  <c r="C16" i="6"/>
  <c r="F24" i="6"/>
  <c r="H23" i="6"/>
  <c r="C16" i="5"/>
  <c r="G25" i="5"/>
  <c r="F25" i="5"/>
  <c r="F26" i="5" s="1"/>
  <c r="H24" i="5"/>
  <c r="H20" i="5"/>
  <c r="C15" i="4"/>
  <c r="G25" i="4"/>
  <c r="F25" i="4"/>
  <c r="F26" i="4" s="1"/>
  <c r="G26" i="4" s="1"/>
  <c r="H26" i="4" s="1"/>
  <c r="H20" i="4"/>
  <c r="H20" i="3"/>
  <c r="H22" i="3" s="1"/>
  <c r="C16" i="3"/>
  <c r="C15" i="3"/>
  <c r="C14" i="3"/>
  <c r="H22" i="1"/>
  <c r="H21" i="1"/>
  <c r="H20" i="1"/>
  <c r="C16" i="1"/>
  <c r="C15" i="1"/>
  <c r="C14" i="1"/>
  <c r="H29" i="1" l="1"/>
  <c r="H27" i="13"/>
  <c r="C16" i="13"/>
  <c r="C14" i="13"/>
  <c r="G28" i="13"/>
  <c r="H28" i="13" s="1"/>
  <c r="G22" i="12"/>
  <c r="H22" i="12" s="1"/>
  <c r="H25" i="11"/>
  <c r="C14" i="11"/>
  <c r="C15" i="11"/>
  <c r="G26" i="11"/>
  <c r="H26" i="11" s="1"/>
  <c r="H28" i="10"/>
  <c r="C16" i="10"/>
  <c r="C14" i="10"/>
  <c r="G29" i="10"/>
  <c r="H29" i="10" s="1"/>
  <c r="H24" i="9"/>
  <c r="C14" i="9"/>
  <c r="C15" i="9"/>
  <c r="H25" i="9"/>
  <c r="H23" i="8"/>
  <c r="C14" i="8"/>
  <c r="C15" i="8"/>
  <c r="G24" i="8"/>
  <c r="H24" i="8" s="1"/>
  <c r="C14" i="7"/>
  <c r="C16" i="7"/>
  <c r="G23" i="7"/>
  <c r="H23" i="7" s="1"/>
  <c r="C14" i="6"/>
  <c r="C15" i="6"/>
  <c r="G24" i="6"/>
  <c r="H24" i="6" s="1"/>
  <c r="H25" i="5"/>
  <c r="C14" i="5"/>
  <c r="C15" i="5"/>
  <c r="G26" i="5"/>
  <c r="H26" i="5" s="1"/>
  <c r="C14" i="4"/>
  <c r="C16" i="4"/>
  <c r="H25" i="4"/>
</calcChain>
</file>

<file path=xl/sharedStrings.xml><?xml version="1.0" encoding="utf-8"?>
<sst xmlns="http://schemas.openxmlformats.org/spreadsheetml/2006/main" count="776" uniqueCount="172">
  <si>
    <t xml:space="preserve">CÔNG TY TNHH MTV TM &amp; DV </t>
  </si>
  <si>
    <t>CỘNG HÒA XÃ HỘI CHỦ NGHĨA VIỆT NAM</t>
  </si>
  <si>
    <t>NGỌC THƠM</t>
  </si>
  <si>
    <t>Độc lập - Tự do - Hạnh phúc</t>
  </si>
  <si>
    <t>Bên bán hàng:</t>
  </si>
  <si>
    <t>CÔNG TY TNHH MỘT THÀNH VIÊN THƯƠNG MẠI VÀ DỊCH VỤ NGỌC THƠM</t>
  </si>
  <si>
    <t xml:space="preserve">Mã số thuế: </t>
  </si>
  <si>
    <t>0309391503</t>
  </si>
  <si>
    <t>Địa chỉ:</t>
  </si>
  <si>
    <t>Đại diện:</t>
  </si>
  <si>
    <t>Nguyễn Bảo Thạch</t>
  </si>
  <si>
    <t>Bên mua hàng:</t>
  </si>
  <si>
    <t>LOTTE-007</t>
  </si>
  <si>
    <t xml:space="preserve">                     Chức vụ: </t>
  </si>
  <si>
    <t>STT</t>
  </si>
  <si>
    <t>Số hóa đơn</t>
  </si>
  <si>
    <t>Ký hiệu</t>
  </si>
  <si>
    <t>Ngày hóa đơn</t>
  </si>
  <si>
    <t>Tên khách hàng</t>
  </si>
  <si>
    <t>Thành tiền
 trước thuế</t>
  </si>
  <si>
    <t>Tiền thuế GTGT</t>
  </si>
  <si>
    <t>Tổng thanh toán</t>
  </si>
  <si>
    <t>Tổng cộng</t>
  </si>
  <si>
    <t xml:space="preserve">Bảng kê được lập thành 02 bản, có giá trị như nhau, mỗi bên giữ 01 bản </t>
  </si>
  <si>
    <t>ĐẠI DIỆN MUA HÀNG</t>
  </si>
  <si>
    <t xml:space="preserve">         ĐẠI DIỆN BÁN HÀNG</t>
  </si>
  <si>
    <t>(Ký điện tử/ký, đóng dấu và ghi rõ họ tên)</t>
  </si>
  <si>
    <t>Mã khách hàng</t>
  </si>
  <si>
    <t>Mã số thuế</t>
  </si>
  <si>
    <t>Địa chỉ</t>
  </si>
  <si>
    <t>CÔNG TY CỔ PHẦN TRUNG TÂM THƯƠNG MẠI LOTTE VIỆT NAM - CHI NHÁNH CẦN THƠ</t>
  </si>
  <si>
    <t>0304741634-007</t>
  </si>
  <si>
    <t>84, Mậu Thân, Phường Cái Khế, Thành phố Cần Thơ, Việt Nam</t>
  </si>
  <si>
    <t>LOTTE-013</t>
  </si>
  <si>
    <t>CÔNG TY CỔ PHẦN TRUNG TÂM THƯƠNG MẠI LOTTE VIỆT NAM - CHI NHÁNH VINH</t>
  </si>
  <si>
    <t>0304741634-013</t>
  </si>
  <si>
    <t>Đại lộ V.I.Lenin, Khối Yên Sơn, Phường Vinh Phú, Tỉnh Nghệ An, Việt Nam</t>
  </si>
  <si>
    <t>LOTTE-005</t>
  </si>
  <si>
    <t>CÔNG TY CỔ PHẦN TRUNG TÂM THƯƠNG MẠI LOTTE VIỆT NAM - CHI NHÁNH BÀ RỊA VŨNG TÀU</t>
  </si>
  <si>
    <t>0304741634-005</t>
  </si>
  <si>
    <t>Góc đường 3 tháng 2 và đường Thi Sách, Phường Tam Thắng, TP. Hồ Chí Minh, Việt Nam</t>
  </si>
  <si>
    <t>LOTTE-002</t>
  </si>
  <si>
    <t>CÔNG TY CỔ PHẦN TRUNG TÂM THƯƠNG MẠI LOTTE VIỆT NAM - CHI NHÁNH BÌNH THUẬN</t>
  </si>
  <si>
    <t>0304741634-002</t>
  </si>
  <si>
    <t>Khu dân cư Hùng Vương I, Phường Phú Thủy, Tỉnh Lâm Đồng, Việt Nam</t>
  </si>
  <si>
    <t>LOTTE-003</t>
  </si>
  <si>
    <t>CÔNG TY CỔ PHẦN TRUNG TÂM THƯƠNG MẠI LOTTE VIỆT NAM - CHI NHÁNH BÌNH DƯƠNG</t>
  </si>
  <si>
    <t>0304741634-003</t>
  </si>
  <si>
    <t>Khu đô thị The Seasons Bình Dương, Phường Lái Thiêu, TP. Hồ Chí Minh, Việt Nam</t>
  </si>
  <si>
    <t>LOTTE-001</t>
  </si>
  <si>
    <t>CÔNG TY CỔ PHẦN TRUNG TÂM THƯƠNG MẠI LOTTE VIỆT NAM - CHI NHÁNH ĐỒNG NAI</t>
  </si>
  <si>
    <t>0304741634-001</t>
  </si>
  <si>
    <t>Lô B-03 Khu thương mại Amata, Quốc lộ 1A, Phường Long Bình, Tỉnh Đồng Nai, Việt Nam</t>
  </si>
  <si>
    <t>LOTTE-009</t>
  </si>
  <si>
    <t>CÔNG TY CỔ PHẦN TRUNG TÂM THƯƠNG MẠI LOTTE VIỆT NAM - CHI NHÁNH ĐÀ NẴNG</t>
  </si>
  <si>
    <t>0304741634-009</t>
  </si>
  <si>
    <t>số 06 đường Nại Nam, Phường Hòa Cường, Thành phố Đà Nẵng, Việt Nam</t>
  </si>
  <si>
    <t>LOTTE-010</t>
  </si>
  <si>
    <t>CÔNG TY CỔ PHẦN TRUNG TÂM THƯƠNG MẠI LOTTE VIỆT NAM - CHI NHÁNH GÒ VẤP</t>
  </si>
  <si>
    <t>0304741634-010</t>
  </si>
  <si>
    <t>Số 18, Đường Phan Văn Trị, Phường Gò Vấp, Thành phố Hồ Chí Minh, Việt Nam</t>
  </si>
  <si>
    <t>LOTTE-006</t>
  </si>
  <si>
    <t>CÔNG TY CỔ PHẦN TRUNG TÂM THƯƠNG MẠI LOTTE VIỆT NAM - CHI NHÁNH TÂN BÌNH</t>
  </si>
  <si>
    <t>0304741634-006</t>
  </si>
  <si>
    <t>Số 20, đường Cộng Hòa, Phường Bảy Hiền, Thành phố Hồ Chí Minh, Việt Nam</t>
  </si>
  <si>
    <t>LOTTE</t>
  </si>
  <si>
    <t>CÔNG TY CỔ PHẦN TRUNG TÂM THƯƠNG MẠI LOTTE VIỆT NAM</t>
  </si>
  <si>
    <t>0304741634</t>
  </si>
  <si>
    <t>Số 469, Đường Nguyễn Hữu Thọ, Phường Tân Hưng, Thành phố Hồ Chí Minh, Việt Nam</t>
  </si>
  <si>
    <t>LOTTE-011</t>
  </si>
  <si>
    <t>CÔNG TY CỔ PHẦN TRUNG TÂM THƯƠNG MẠI LOTTE VIỆT NAM - CHI NHÁNH NHA TRANG</t>
  </si>
  <si>
    <t>0304741634-011</t>
  </si>
  <si>
    <t>Số 58 đường 23/10, Phường Tây Nha Trang, Tỉnh Khánh Hòa, Việt Nam</t>
  </si>
  <si>
    <t>LOTTE-008</t>
  </si>
  <si>
    <t>CÔNG TY CỔ PHẦN TRUNG TÂM THƯƠNG MẠI LOTTE VIỆT NAM - CHI NHÁNH BA ĐÌNH</t>
  </si>
  <si>
    <t>0304741634-008</t>
  </si>
  <si>
    <t>Tầng hầm 1 (B1), Trung tâm Lotte Hà Nội, số 54, đường Liễu Giai, Phường Giảng Võ, Thành phố Hà Nội, Việt Nam</t>
  </si>
  <si>
    <t>LOTTE-015</t>
  </si>
  <si>
    <t>CÔNG TY CỔ PHẦN TRUNG TÂM THƯƠNG MẠI LOTTE VIỆT NAM - CHI NHÁNH TÂY HỒ</t>
  </si>
  <si>
    <t>0304741634-015</t>
  </si>
  <si>
    <t>Tầng hầm B1, Lotte Mall Hà Nội, Số 272 Võ Chí Công, Phường Tây Hồ, Thành phố Hà Nội, Việt Nam</t>
  </si>
  <si>
    <t>LOTTE-004</t>
  </si>
  <si>
    <t>CÔNG TY CỔ PHẦN TRUNG TÂM THƯƠNG MẠI LOTTE VIỆT NAM - CHI NHÁNH ĐỐNG ĐA</t>
  </si>
  <si>
    <t>0304741634-004</t>
  </si>
  <si>
    <t>Tòa nhà Mipec, 229 Tây Sơn, Phường Ngã Tư Sở, Quận Đống đa, Thành phố Hà Nội, Việt Nam</t>
  </si>
  <si>
    <t>Tổng chiết khấu (tỷ lệ 7%)</t>
  </si>
  <si>
    <t>12/14/18 Đường 49, Khu phố 69, Phường Hiệp Bình, TP. Hồ Chí Minh, Việt Nam</t>
  </si>
  <si>
    <t xml:space="preserve">                     Chức vụ: Phó Giám đốc</t>
  </si>
  <si>
    <t>1C26TTN</t>
  </si>
  <si>
    <t>1C26TNF</t>
  </si>
  <si>
    <t>TP Hồ Chí Minh, ngày 24 tháng 04 năm 2026</t>
  </si>
  <si>
    <t>BẢNG KÊ HÓA ĐƠN THÁNG 03/2026</t>
  </si>
  <si>
    <t>Số: 14032026/BKHD/NT-LOTTE</t>
  </si>
  <si>
    <t>Số: 13032026/BKHD/NT-LOTTE</t>
  </si>
  <si>
    <t>Số: 12032026/BKHD/NT-LOTTE</t>
  </si>
  <si>
    <t>Số: 11032026/BKHD/NT-LOTTE</t>
  </si>
  <si>
    <t>Số: 10032026/BKHD/NT-LOTTE</t>
  </si>
  <si>
    <t>Số: 09032026/BKHD/NT-LOTTE</t>
  </si>
  <si>
    <t>Số: 08032026/BKHD/NT-LOTTE</t>
  </si>
  <si>
    <t>Số: 07032026/BKHD/NT-LOTTE</t>
  </si>
  <si>
    <t>Số: 06032026/BKHD/NT-LOTTE</t>
  </si>
  <si>
    <t>Số: 05032026/BKHD/NT-LOTTE</t>
  </si>
  <si>
    <t>Số: 04032026/BKHD/NT-LOTTE</t>
  </si>
  <si>
    <t>Số: 03032026/BKHD/NT-LOTTE</t>
  </si>
  <si>
    <t>Số: 02032026/BKHD/NT-LOTTE</t>
  </si>
  <si>
    <t>Số: 01032026/BKHD/NT-LOTTE</t>
  </si>
  <si>
    <t>00016283</t>
  </si>
  <si>
    <t>00019036</t>
  </si>
  <si>
    <t>00019182</t>
  </si>
  <si>
    <t>00019183</t>
  </si>
  <si>
    <t>00021515</t>
  </si>
  <si>
    <t>00021516</t>
  </si>
  <si>
    <t>00023065</t>
  </si>
  <si>
    <t>00023066</t>
  </si>
  <si>
    <t>00000534</t>
  </si>
  <si>
    <t>00023234</t>
  </si>
  <si>
    <t>00000533</t>
  </si>
  <si>
    <t>00014910</t>
  </si>
  <si>
    <t>00018479</t>
  </si>
  <si>
    <t>00018480</t>
  </si>
  <si>
    <t>00020712</t>
  </si>
  <si>
    <t>00023070</t>
  </si>
  <si>
    <t>00014452</t>
  </si>
  <si>
    <t>00000019</t>
  </si>
  <si>
    <t>00016264</t>
  </si>
  <si>
    <t>00018404</t>
  </si>
  <si>
    <t>00021633</t>
  </si>
  <si>
    <t>00000529</t>
  </si>
  <si>
    <t>00000530</t>
  </si>
  <si>
    <t>00014770</t>
  </si>
  <si>
    <t>00018443</t>
  </si>
  <si>
    <t>00018444</t>
  </si>
  <si>
    <t>00019189</t>
  </si>
  <si>
    <t>00021675</t>
  </si>
  <si>
    <t>00014451</t>
  </si>
  <si>
    <t>00016265</t>
  </si>
  <si>
    <t>00017215</t>
  </si>
  <si>
    <t>00017216</t>
  </si>
  <si>
    <t>00021512</t>
  </si>
  <si>
    <t>00019025</t>
  </si>
  <si>
    <t>00023179</t>
  </si>
  <si>
    <t>00023165</t>
  </si>
  <si>
    <t>00019136</t>
  </si>
  <si>
    <t>00022767</t>
  </si>
  <si>
    <t>00016304</t>
  </si>
  <si>
    <t>00017364</t>
  </si>
  <si>
    <t>00018863</t>
  </si>
  <si>
    <t>00018402</t>
  </si>
  <si>
    <t>00020690</t>
  </si>
  <si>
    <t>00022768</t>
  </si>
  <si>
    <t>00000528</t>
  </si>
  <si>
    <t>00017366</t>
  </si>
  <si>
    <t>00020731</t>
  </si>
  <si>
    <t>00021555</t>
  </si>
  <si>
    <t>00022729</t>
  </si>
  <si>
    <t>00022730</t>
  </si>
  <si>
    <t>00000531</t>
  </si>
  <si>
    <t>00000532</t>
  </si>
  <si>
    <t>00000547</t>
  </si>
  <si>
    <t>00016266</t>
  </si>
  <si>
    <t>00018403</t>
  </si>
  <si>
    <t>00019029</t>
  </si>
  <si>
    <t>00020691</t>
  </si>
  <si>
    <t>00021634</t>
  </si>
  <si>
    <t>00014453</t>
  </si>
  <si>
    <t>00014574</t>
  </si>
  <si>
    <t>00014575</t>
  </si>
  <si>
    <t>00014576</t>
  </si>
  <si>
    <t>00019026</t>
  </si>
  <si>
    <t>00019190</t>
  </si>
  <si>
    <t>00021574</t>
  </si>
  <si>
    <t>00022804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</si>
</sst>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rial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i/>
      <sz val="13"/>
      <color theme="1"/>
      <name val="Times New Roman"/>
      <family val="1"/>
    </font>
    <font>
      <b/>
      <i/>
      <sz val="13"/>
      <color theme="1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8"/>
      <color rgb="FF000000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14" fontId="1" fillId="0" borderId="0" xfId="0" applyNumberFormat="1" applyFont="1"/>
    <xf numFmtId="38" fontId="1" fillId="0" borderId="0" xfId="0" applyNumberFormat="1" applyFont="1"/>
    <xf numFmtId="0" fontId="2" fillId="0" borderId="0" xfId="0" applyFont="1"/>
    <xf numFmtId="0" fontId="2" fillId="0" borderId="0" xfId="0" applyFont="1" applyAlignment="1">
      <alignment vertical="top"/>
    </xf>
    <xf numFmtId="14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38" fontId="1" fillId="0" borderId="0" xfId="0" applyNumberFormat="1" applyFont="1" applyAlignment="1">
      <alignment vertical="top"/>
    </xf>
    <xf numFmtId="0" fontId="1" fillId="0" borderId="0" xfId="0" quotePrefix="1" applyFont="1" applyAlignment="1">
      <alignment vertical="top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38" fontId="5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38" fontId="7" fillId="0" borderId="1" xfId="0" applyNumberFormat="1" applyFont="1" applyBorder="1" applyAlignment="1">
      <alignment horizontal="right" vertical="center" wrapText="1"/>
    </xf>
    <xf numFmtId="38" fontId="9" fillId="0" borderId="1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4" fontId="6" fillId="0" borderId="0" xfId="0" applyNumberFormat="1" applyFont="1"/>
    <xf numFmtId="38" fontId="6" fillId="0" borderId="0" xfId="0" applyNumberFormat="1" applyFont="1"/>
    <xf numFmtId="0" fontId="10" fillId="2" borderId="6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8" fillId="0" borderId="1" xfId="0" quotePrefix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38" fontId="2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38" fontId="2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38" fontId="1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 vertical="top"/>
    </xf>
    <xf numFmtId="0" fontId="5" fillId="0" borderId="3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38" fontId="9" fillId="0" borderId="3" xfId="0" applyNumberFormat="1" applyFont="1" applyBorder="1" applyAlignment="1">
      <alignment horizontal="right" vertical="center"/>
    </xf>
    <xf numFmtId="38" fontId="9" fillId="0" borderId="4" xfId="0" applyNumberFormat="1" applyFont="1" applyBorder="1" applyAlignment="1">
      <alignment horizontal="right" vertical="center"/>
    </xf>
    <xf numFmtId="38" fontId="9" fillId="0" borderId="5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4"/>
  <sheetViews>
    <sheetView tabSelected="1" topLeftCell="A25" zoomScaleNormal="100" workbookViewId="0">
      <selection activeCell="F28" sqref="F28"/>
    </sheetView>
  </sheetViews>
  <sheetFormatPr defaultColWidth="9.125" defaultRowHeight="15.75" x14ac:dyDescent="0.25"/>
  <cols>
    <col min="1" max="1" width="6.125" style="13" customWidth="1"/>
    <col min="2" max="2" width="13" style="13" customWidth="1"/>
    <col min="3" max="3" width="14.375" style="13" customWidth="1"/>
    <col min="4" max="4" width="15.875" style="21" customWidth="1"/>
    <col min="5" max="5" width="48.125" style="13" customWidth="1"/>
    <col min="6" max="6" width="17.75" style="22" customWidth="1"/>
    <col min="7" max="7" width="15" style="22" customWidth="1"/>
    <col min="8" max="8" width="18.75" style="22" customWidth="1"/>
    <col min="9" max="9" width="23.75" style="13" customWidth="1"/>
    <col min="10" max="16384" width="9.125" style="13"/>
  </cols>
  <sheetData>
    <row r="1" spans="1:10" s="1" customFormat="1" ht="16.5" x14ac:dyDescent="0.25">
      <c r="B1" s="28" t="s">
        <v>0</v>
      </c>
      <c r="C1" s="28"/>
      <c r="D1" s="28"/>
      <c r="E1" s="29" t="s">
        <v>1</v>
      </c>
      <c r="F1" s="29"/>
      <c r="G1" s="29"/>
      <c r="H1" s="29"/>
    </row>
    <row r="2" spans="1:10" s="1" customFormat="1" ht="16.5" x14ac:dyDescent="0.25">
      <c r="B2" s="28" t="s">
        <v>2</v>
      </c>
      <c r="C2" s="28"/>
      <c r="D2" s="28"/>
      <c r="E2" s="29" t="s">
        <v>3</v>
      </c>
      <c r="F2" s="29"/>
      <c r="G2" s="29"/>
      <c r="H2" s="29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30" t="s">
        <v>90</v>
      </c>
      <c r="F4" s="30"/>
      <c r="G4" s="30"/>
      <c r="H4" s="30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7" t="s">
        <v>91</v>
      </c>
      <c r="B6" s="27"/>
      <c r="C6" s="27"/>
      <c r="D6" s="27"/>
      <c r="E6" s="27"/>
      <c r="F6" s="27"/>
      <c r="G6" s="27"/>
      <c r="H6" s="27"/>
    </row>
    <row r="7" spans="1:10" s="4" customFormat="1" ht="18.75" customHeight="1" x14ac:dyDescent="0.3">
      <c r="A7" s="34" t="s">
        <v>92</v>
      </c>
      <c r="B7" s="34"/>
      <c r="C7" s="34"/>
      <c r="D7" s="34"/>
      <c r="E7" s="34"/>
      <c r="F7" s="34"/>
      <c r="G7" s="34"/>
      <c r="H7" s="34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">
      <c r="A11" s="7" t="s">
        <v>8</v>
      </c>
      <c r="C11" s="7" t="s">
        <v>86</v>
      </c>
      <c r="D11" s="6"/>
      <c r="F11" s="8"/>
      <c r="G11" s="8"/>
      <c r="H11" s="8"/>
    </row>
    <row r="12" spans="1:10" s="7" customFormat="1" ht="22.5" customHeight="1" x14ac:dyDescent="0.2">
      <c r="A12" s="7" t="s">
        <v>9</v>
      </c>
      <c r="C12" s="7" t="s">
        <v>10</v>
      </c>
      <c r="D12" s="6"/>
      <c r="E12" s="25" t="s">
        <v>87</v>
      </c>
      <c r="F12" s="8"/>
      <c r="G12" s="8"/>
      <c r="H12" s="8"/>
    </row>
    <row r="13" spans="1:10" s="7" customFormat="1" ht="22.5" customHeight="1" x14ac:dyDescent="0.2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">
      <c r="A14" s="5" t="s">
        <v>11</v>
      </c>
      <c r="B14" s="5"/>
      <c r="C14" s="5" t="str">
        <f>+VLOOKUP(J14,'Danh sách CN'!A:D,2,0)</f>
        <v>CÔNG TY CỔ PHẦN TRUNG TÂM THƯƠNG MẠI LOTTE VIỆT NAM - CHI NHÁNH TÂY HỒ</v>
      </c>
      <c r="D14" s="6"/>
      <c r="F14" s="8"/>
      <c r="G14" s="8"/>
      <c r="H14" s="8"/>
      <c r="J14" s="7" t="s">
        <v>77</v>
      </c>
    </row>
    <row r="15" spans="1:10" s="7" customFormat="1" ht="22.5" customHeight="1" x14ac:dyDescent="0.2">
      <c r="A15" s="7" t="s">
        <v>6</v>
      </c>
      <c r="C15" s="9" t="str">
        <f>+VLOOKUP(J14,'Danh sách CN'!A:D,3,0)</f>
        <v>0304741634-015</v>
      </c>
      <c r="D15" s="6"/>
      <c r="F15" s="8"/>
      <c r="G15" s="8"/>
      <c r="H15" s="8"/>
    </row>
    <row r="16" spans="1:10" s="7" customFormat="1" ht="22.5" customHeight="1" x14ac:dyDescent="0.2">
      <c r="A16" s="7" t="s">
        <v>8</v>
      </c>
      <c r="C16" s="9" t="str">
        <f>+VLOOKUP(J14,'Danh sách CN'!A:D,4,0)</f>
        <v>Tầng hầm B1, Lotte Mall Hà Nội, Số 272 Võ Chí Công, Phường Tây Hồ, Thành phố Hà Nội, Việt Nam</v>
      </c>
      <c r="D16" s="6"/>
      <c r="F16" s="8"/>
      <c r="G16" s="8"/>
      <c r="H16" s="8"/>
    </row>
    <row r="17" spans="1:8" s="7" customFormat="1" ht="22.5" customHeight="1" x14ac:dyDescent="0.2">
      <c r="A17" s="7" t="s">
        <v>9</v>
      </c>
      <c r="C17" s="35"/>
      <c r="D17" s="35"/>
      <c r="E17" s="35" t="s">
        <v>13</v>
      </c>
      <c r="F17" s="35"/>
      <c r="G17" s="8"/>
      <c r="H17" s="8"/>
    </row>
    <row r="19" spans="1:8" ht="44.25" customHeight="1" x14ac:dyDescent="0.25">
      <c r="A19" s="10" t="s">
        <v>14</v>
      </c>
      <c r="B19" s="10" t="s">
        <v>15</v>
      </c>
      <c r="C19" s="10" t="s">
        <v>16</v>
      </c>
      <c r="D19" s="11" t="s">
        <v>17</v>
      </c>
      <c r="E19" s="10" t="s">
        <v>18</v>
      </c>
      <c r="F19" s="12" t="s">
        <v>19</v>
      </c>
      <c r="G19" s="12" t="s">
        <v>20</v>
      </c>
      <c r="H19" s="12" t="s">
        <v>21</v>
      </c>
    </row>
    <row r="20" spans="1:8" ht="31.5" x14ac:dyDescent="0.25">
      <c r="A20" s="14">
        <v>1</v>
      </c>
      <c r="B20" s="15" t="s">
        <v>165</v>
      </c>
      <c r="C20" s="14" t="s">
        <v>88</v>
      </c>
      <c r="D20" s="16">
        <v>46082</v>
      </c>
      <c r="E20" s="17" t="s">
        <v>78</v>
      </c>
      <c r="F20" s="18">
        <v>2858040</v>
      </c>
      <c r="G20" s="18">
        <v>228643</v>
      </c>
      <c r="H20" s="18">
        <f>+F20+G20</f>
        <v>3086683</v>
      </c>
    </row>
    <row r="21" spans="1:8" ht="31.5" x14ac:dyDescent="0.25">
      <c r="A21" s="14">
        <v>2</v>
      </c>
      <c r="B21" s="15" t="s">
        <v>166</v>
      </c>
      <c r="C21" s="14" t="s">
        <v>88</v>
      </c>
      <c r="D21" s="16">
        <v>46082</v>
      </c>
      <c r="E21" s="17" t="s">
        <v>78</v>
      </c>
      <c r="F21" s="18">
        <v>2332220</v>
      </c>
      <c r="G21" s="18">
        <v>186578</v>
      </c>
      <c r="H21" s="18">
        <f t="shared" ref="H21:H26" si="0">+F21+G21</f>
        <v>2518798</v>
      </c>
    </row>
    <row r="22" spans="1:8" ht="31.5" x14ac:dyDescent="0.25">
      <c r="A22" s="14">
        <v>3</v>
      </c>
      <c r="B22" s="15" t="s">
        <v>167</v>
      </c>
      <c r="C22" s="14" t="s">
        <v>88</v>
      </c>
      <c r="D22" s="16">
        <v>46082</v>
      </c>
      <c r="E22" s="17" t="s">
        <v>78</v>
      </c>
      <c r="F22" s="18">
        <v>1190660</v>
      </c>
      <c r="G22" s="18">
        <v>95253</v>
      </c>
      <c r="H22" s="18">
        <f t="shared" ref="H22:H25" si="1">+F22+G22</f>
        <v>1285913</v>
      </c>
    </row>
    <row r="23" spans="1:8" ht="31.5" x14ac:dyDescent="0.25">
      <c r="A23" s="14">
        <v>4</v>
      </c>
      <c r="B23" s="15" t="s">
        <v>168</v>
      </c>
      <c r="C23" s="14" t="s">
        <v>88</v>
      </c>
      <c r="D23" s="16">
        <v>46094</v>
      </c>
      <c r="E23" s="17" t="s">
        <v>78</v>
      </c>
      <c r="F23" s="18">
        <v>2217060</v>
      </c>
      <c r="G23" s="18">
        <v>177365</v>
      </c>
      <c r="H23" s="18">
        <f t="shared" si="1"/>
        <v>2394425</v>
      </c>
    </row>
    <row r="24" spans="1:8" ht="31.5" x14ac:dyDescent="0.25">
      <c r="A24" s="14">
        <v>5</v>
      </c>
      <c r="B24" s="15" t="s">
        <v>169</v>
      </c>
      <c r="C24" s="14" t="s">
        <v>88</v>
      </c>
      <c r="D24" s="16">
        <v>46098</v>
      </c>
      <c r="E24" s="17" t="s">
        <v>78</v>
      </c>
      <c r="F24" s="18">
        <v>1984675</v>
      </c>
      <c r="G24" s="18">
        <v>158774</v>
      </c>
      <c r="H24" s="18">
        <f t="shared" si="1"/>
        <v>2143449</v>
      </c>
    </row>
    <row r="25" spans="1:8" ht="31.5" x14ac:dyDescent="0.25">
      <c r="A25" s="14">
        <v>6</v>
      </c>
      <c r="B25" s="15" t="s">
        <v>170</v>
      </c>
      <c r="C25" s="14" t="s">
        <v>88</v>
      </c>
      <c r="D25" s="16">
        <v>46104</v>
      </c>
      <c r="E25" s="17" t="s">
        <v>78</v>
      </c>
      <c r="F25" s="18">
        <v>2624975</v>
      </c>
      <c r="G25" s="18">
        <v>209998</v>
      </c>
      <c r="H25" s="18">
        <f t="shared" si="1"/>
        <v>2834973</v>
      </c>
    </row>
    <row r="26" spans="1:8" ht="31.5" x14ac:dyDescent="0.25">
      <c r="A26" s="14">
        <v>7</v>
      </c>
      <c r="B26" s="15" t="s">
        <v>171</v>
      </c>
      <c r="C26" s="14" t="s">
        <v>88</v>
      </c>
      <c r="D26" s="16">
        <v>46107</v>
      </c>
      <c r="E26" s="17" t="s">
        <v>78</v>
      </c>
      <c r="F26" s="18">
        <v>1073435</v>
      </c>
      <c r="G26" s="18">
        <v>85875</v>
      </c>
      <c r="H26" s="18">
        <f t="shared" si="0"/>
        <v>1159310</v>
      </c>
    </row>
    <row r="27" spans="1:8" s="20" customFormat="1" ht="35.25" customHeight="1" x14ac:dyDescent="0.2">
      <c r="A27" s="36" t="s">
        <v>22</v>
      </c>
      <c r="B27" s="37"/>
      <c r="C27" s="37"/>
      <c r="D27" s="37"/>
      <c r="E27" s="38"/>
      <c r="F27" s="19">
        <f>SUM(F20:F26)</f>
        <v>14281065</v>
      </c>
      <c r="G27" s="19">
        <f>SUM(G20:G26)</f>
        <v>1142486</v>
      </c>
      <c r="H27" s="19">
        <f>SUM(H20:H26)</f>
        <v>15423551</v>
      </c>
    </row>
    <row r="28" spans="1:8" s="20" customFormat="1" ht="35.25" customHeight="1" x14ac:dyDescent="0.2">
      <c r="A28" s="39" t="s">
        <v>85</v>
      </c>
      <c r="B28" s="40"/>
      <c r="C28" s="40"/>
      <c r="D28" s="40"/>
      <c r="E28" s="41"/>
      <c r="F28" s="19">
        <f>ROUND(F27*0.07,0)</f>
        <v>999675</v>
      </c>
      <c r="G28" s="19">
        <f>ROUND(F28*0.08,0)</f>
        <v>79974</v>
      </c>
      <c r="H28" s="19">
        <f>F28+G28</f>
        <v>1079649</v>
      </c>
    </row>
    <row r="30" spans="1:8" s="1" customFormat="1" ht="16.5" x14ac:dyDescent="0.25">
      <c r="A30" s="42" t="s">
        <v>23</v>
      </c>
      <c r="B30" s="42"/>
      <c r="C30" s="42"/>
      <c r="D30" s="42"/>
      <c r="E30" s="42"/>
      <c r="F30" s="42"/>
      <c r="G30" s="42"/>
      <c r="H30" s="42"/>
    </row>
    <row r="31" spans="1:8" s="1" customFormat="1" ht="16.5" x14ac:dyDescent="0.25">
      <c r="D31" s="2"/>
      <c r="F31" s="3"/>
      <c r="G31" s="3"/>
      <c r="H31" s="3"/>
    </row>
    <row r="32" spans="1:8" s="1" customFormat="1" ht="16.5" x14ac:dyDescent="0.25">
      <c r="A32" s="4"/>
      <c r="B32" s="27" t="s">
        <v>24</v>
      </c>
      <c r="C32" s="27"/>
      <c r="D32" s="27"/>
      <c r="F32" s="31" t="s">
        <v>25</v>
      </c>
      <c r="G32" s="31"/>
      <c r="H32" s="31"/>
    </row>
    <row r="33" spans="2:8" s="1" customFormat="1" ht="16.5" x14ac:dyDescent="0.25">
      <c r="B33" s="32" t="s">
        <v>26</v>
      </c>
      <c r="C33" s="32"/>
      <c r="D33" s="32"/>
      <c r="F33" s="33" t="s">
        <v>26</v>
      </c>
      <c r="G33" s="33"/>
      <c r="H33" s="33"/>
    </row>
    <row r="34" spans="2:8" s="1" customFormat="1" ht="16.5" x14ac:dyDescent="0.25">
      <c r="D34" s="2"/>
      <c r="F34" s="3"/>
      <c r="G34" s="3"/>
      <c r="H34" s="3"/>
    </row>
  </sheetData>
  <mergeCells count="16">
    <mergeCell ref="B32:D32"/>
    <mergeCell ref="F32:H32"/>
    <mergeCell ref="B33:D33"/>
    <mergeCell ref="F33:H33"/>
    <mergeCell ref="A7:H7"/>
    <mergeCell ref="C17:D17"/>
    <mergeCell ref="E17:F17"/>
    <mergeCell ref="A27:E27"/>
    <mergeCell ref="A28:E28"/>
    <mergeCell ref="A30:H30"/>
    <mergeCell ref="A6:H6"/>
    <mergeCell ref="B1:D1"/>
    <mergeCell ref="E1:H1"/>
    <mergeCell ref="B2:D2"/>
    <mergeCell ref="E2:H2"/>
    <mergeCell ref="E4:H4"/>
  </mergeCells>
  <printOptions horizontalCentered="1"/>
  <pageMargins left="0.7" right="0.7" top="0.5" bottom="0.5" header="0.3" footer="0.3"/>
  <pageSetup paperSize="9" scale="54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32"/>
  <sheetViews>
    <sheetView topLeftCell="A19" zoomScaleNormal="100" workbookViewId="0">
      <selection activeCell="A19" sqref="A19"/>
    </sheetView>
  </sheetViews>
  <sheetFormatPr defaultColWidth="9.125" defaultRowHeight="15.75" x14ac:dyDescent="0.25"/>
  <cols>
    <col min="1" max="1" width="6.125" style="13" customWidth="1"/>
    <col min="2" max="2" width="13" style="13" customWidth="1"/>
    <col min="3" max="3" width="14.375" style="13" customWidth="1"/>
    <col min="4" max="4" width="15.875" style="21" customWidth="1"/>
    <col min="5" max="5" width="50.25" style="13" customWidth="1"/>
    <col min="6" max="6" width="17.75" style="22" customWidth="1"/>
    <col min="7" max="7" width="15" style="22" customWidth="1"/>
    <col min="8" max="8" width="18.75" style="22" customWidth="1"/>
    <col min="9" max="9" width="23.75" style="13" customWidth="1"/>
    <col min="10" max="16384" width="9.125" style="13"/>
  </cols>
  <sheetData>
    <row r="1" spans="1:10" s="1" customFormat="1" ht="16.5" x14ac:dyDescent="0.25">
      <c r="B1" s="28" t="s">
        <v>0</v>
      </c>
      <c r="C1" s="28"/>
      <c r="D1" s="28"/>
      <c r="E1" s="29" t="s">
        <v>1</v>
      </c>
      <c r="F1" s="29"/>
      <c r="G1" s="29"/>
      <c r="H1" s="29"/>
    </row>
    <row r="2" spans="1:10" s="1" customFormat="1" ht="16.5" x14ac:dyDescent="0.25">
      <c r="B2" s="28" t="s">
        <v>2</v>
      </c>
      <c r="C2" s="28"/>
      <c r="D2" s="28"/>
      <c r="E2" s="29" t="s">
        <v>3</v>
      </c>
      <c r="F2" s="29"/>
      <c r="G2" s="29"/>
      <c r="H2" s="29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30" t="s">
        <v>90</v>
      </c>
      <c r="F4" s="30"/>
      <c r="G4" s="30"/>
      <c r="H4" s="30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7" t="s">
        <v>91</v>
      </c>
      <c r="B6" s="27"/>
      <c r="C6" s="27"/>
      <c r="D6" s="27"/>
      <c r="E6" s="27"/>
      <c r="F6" s="27"/>
      <c r="G6" s="27"/>
      <c r="H6" s="27"/>
    </row>
    <row r="7" spans="1:10" s="4" customFormat="1" ht="18.75" customHeight="1" x14ac:dyDescent="0.3">
      <c r="A7" s="34" t="s">
        <v>101</v>
      </c>
      <c r="B7" s="34"/>
      <c r="C7" s="34"/>
      <c r="D7" s="34"/>
      <c r="E7" s="34"/>
      <c r="F7" s="34"/>
      <c r="G7" s="34"/>
      <c r="H7" s="34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">
      <c r="A11" s="7" t="s">
        <v>8</v>
      </c>
      <c r="C11" s="7" t="s">
        <v>86</v>
      </c>
      <c r="D11" s="6"/>
      <c r="F11" s="8"/>
      <c r="G11" s="8"/>
      <c r="H11" s="8"/>
    </row>
    <row r="12" spans="1:10" s="7" customFormat="1" ht="22.5" customHeight="1" x14ac:dyDescent="0.2">
      <c r="A12" s="7" t="s">
        <v>9</v>
      </c>
      <c r="C12" s="7" t="s">
        <v>10</v>
      </c>
      <c r="D12" s="6"/>
      <c r="E12" s="25" t="s">
        <v>87</v>
      </c>
      <c r="F12" s="8"/>
      <c r="G12" s="8"/>
      <c r="H12" s="8"/>
    </row>
    <row r="13" spans="1:10" s="7" customFormat="1" ht="22.5" customHeight="1" x14ac:dyDescent="0.2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">
      <c r="A14" s="5" t="s">
        <v>11</v>
      </c>
      <c r="B14" s="5"/>
      <c r="C14" s="5" t="str">
        <f>+VLOOKUP(J14,'Danh sách CN'!A:D,2,0)</f>
        <v>CÔNG TY CỔ PHẦN TRUNG TÂM THƯƠNG MẠI LOTTE VIỆT NAM - CHI NHÁNH BÌNH DƯƠNG</v>
      </c>
      <c r="D14" s="6"/>
      <c r="F14" s="8"/>
      <c r="G14" s="8"/>
      <c r="H14" s="8"/>
      <c r="J14" s="7" t="s">
        <v>45</v>
      </c>
    </row>
    <row r="15" spans="1:10" s="7" customFormat="1" ht="22.5" customHeight="1" x14ac:dyDescent="0.2">
      <c r="A15" s="7" t="s">
        <v>6</v>
      </c>
      <c r="C15" s="9" t="str">
        <f>+VLOOKUP(J14,'Danh sách CN'!A:D,3,0)</f>
        <v>0304741634-003</v>
      </c>
      <c r="D15" s="6"/>
      <c r="F15" s="8"/>
      <c r="G15" s="8"/>
      <c r="H15" s="8"/>
    </row>
    <row r="16" spans="1:10" s="7" customFormat="1" ht="22.5" customHeight="1" x14ac:dyDescent="0.2">
      <c r="A16" s="7" t="s">
        <v>8</v>
      </c>
      <c r="C16" s="9" t="str">
        <f>+VLOOKUP(J14,'Danh sách CN'!A:D,4,0)</f>
        <v>Khu đô thị The Seasons Bình Dương, Phường Lái Thiêu, TP. Hồ Chí Minh, Việt Nam</v>
      </c>
      <c r="D16" s="6"/>
      <c r="F16" s="8"/>
      <c r="G16" s="8"/>
      <c r="H16" s="8"/>
    </row>
    <row r="17" spans="1:8" s="7" customFormat="1" ht="22.5" customHeight="1" x14ac:dyDescent="0.2">
      <c r="A17" s="7" t="s">
        <v>9</v>
      </c>
      <c r="C17" s="35"/>
      <c r="D17" s="35"/>
      <c r="E17" s="35" t="s">
        <v>13</v>
      </c>
      <c r="F17" s="35"/>
      <c r="G17" s="8"/>
      <c r="H17" s="8"/>
    </row>
    <row r="19" spans="1:8" ht="44.25" customHeight="1" x14ac:dyDescent="0.25">
      <c r="A19" s="10" t="s">
        <v>14</v>
      </c>
      <c r="B19" s="10" t="s">
        <v>15</v>
      </c>
      <c r="C19" s="10" t="s">
        <v>16</v>
      </c>
      <c r="D19" s="11" t="s">
        <v>17</v>
      </c>
      <c r="E19" s="10" t="s">
        <v>18</v>
      </c>
      <c r="F19" s="12" t="s">
        <v>19</v>
      </c>
      <c r="G19" s="12" t="s">
        <v>20</v>
      </c>
      <c r="H19" s="12" t="s">
        <v>21</v>
      </c>
    </row>
    <row r="20" spans="1:8" ht="31.5" x14ac:dyDescent="0.25">
      <c r="A20" s="14">
        <v>1</v>
      </c>
      <c r="B20" s="15" t="s">
        <v>129</v>
      </c>
      <c r="C20" s="14" t="s">
        <v>88</v>
      </c>
      <c r="D20" s="16">
        <v>46084</v>
      </c>
      <c r="E20" s="17" t="s">
        <v>46</v>
      </c>
      <c r="F20" s="18">
        <v>1190660</v>
      </c>
      <c r="G20" s="18">
        <v>95253</v>
      </c>
      <c r="H20" s="18">
        <f>+F20+G20</f>
        <v>1285913</v>
      </c>
    </row>
    <row r="21" spans="1:8" ht="31.5" x14ac:dyDescent="0.25">
      <c r="A21" s="14">
        <v>2</v>
      </c>
      <c r="B21" s="15" t="s">
        <v>130</v>
      </c>
      <c r="C21" s="14" t="s">
        <v>88</v>
      </c>
      <c r="D21" s="16">
        <v>46093</v>
      </c>
      <c r="E21" s="17" t="s">
        <v>46</v>
      </c>
      <c r="F21" s="18">
        <v>1166110</v>
      </c>
      <c r="G21" s="18">
        <v>93289</v>
      </c>
      <c r="H21" s="18">
        <f t="shared" ref="H21:H24" si="0">+F21+G21</f>
        <v>1259399</v>
      </c>
    </row>
    <row r="22" spans="1:8" ht="31.5" x14ac:dyDescent="0.25">
      <c r="A22" s="14">
        <v>3</v>
      </c>
      <c r="B22" s="15" t="s">
        <v>131</v>
      </c>
      <c r="C22" s="14" t="s">
        <v>88</v>
      </c>
      <c r="D22" s="16">
        <v>46093</v>
      </c>
      <c r="E22" s="17" t="s">
        <v>46</v>
      </c>
      <c r="F22" s="18">
        <v>595330</v>
      </c>
      <c r="G22" s="18">
        <v>47626</v>
      </c>
      <c r="H22" s="18">
        <f t="shared" si="0"/>
        <v>642956</v>
      </c>
    </row>
    <row r="23" spans="1:8" ht="31.5" x14ac:dyDescent="0.25">
      <c r="A23" s="14">
        <v>4</v>
      </c>
      <c r="B23" s="15" t="s">
        <v>132</v>
      </c>
      <c r="C23" s="14" t="s">
        <v>88</v>
      </c>
      <c r="D23" s="16">
        <v>46098</v>
      </c>
      <c r="E23" s="17" t="s">
        <v>46</v>
      </c>
      <c r="F23" s="18">
        <v>455620</v>
      </c>
      <c r="G23" s="18">
        <v>36450</v>
      </c>
      <c r="H23" s="18">
        <f t="shared" ref="H23" si="1">+F23+G23</f>
        <v>492070</v>
      </c>
    </row>
    <row r="24" spans="1:8" ht="31.5" x14ac:dyDescent="0.25">
      <c r="A24" s="14">
        <v>5</v>
      </c>
      <c r="B24" s="15" t="s">
        <v>133</v>
      </c>
      <c r="C24" s="14" t="s">
        <v>88</v>
      </c>
      <c r="D24" s="16">
        <v>46105</v>
      </c>
      <c r="E24" s="17" t="s">
        <v>46</v>
      </c>
      <c r="F24" s="18">
        <v>595330</v>
      </c>
      <c r="G24" s="18">
        <v>47626</v>
      </c>
      <c r="H24" s="18">
        <f t="shared" si="0"/>
        <v>642956</v>
      </c>
    </row>
    <row r="25" spans="1:8" s="20" customFormat="1" ht="35.25" customHeight="1" x14ac:dyDescent="0.2">
      <c r="A25" s="36" t="s">
        <v>22</v>
      </c>
      <c r="B25" s="37"/>
      <c r="C25" s="37"/>
      <c r="D25" s="37"/>
      <c r="E25" s="38"/>
      <c r="F25" s="19">
        <f>SUM(F20:F24)</f>
        <v>4003050</v>
      </c>
      <c r="G25" s="19">
        <f>SUM(G20:G24)</f>
        <v>320244</v>
      </c>
      <c r="H25" s="19">
        <f>SUM(H20:H24)</f>
        <v>4323294</v>
      </c>
    </row>
    <row r="26" spans="1:8" s="20" customFormat="1" ht="35.25" customHeight="1" x14ac:dyDescent="0.2">
      <c r="A26" s="39" t="s">
        <v>85</v>
      </c>
      <c r="B26" s="40"/>
      <c r="C26" s="40"/>
      <c r="D26" s="40"/>
      <c r="E26" s="41"/>
      <c r="F26" s="19">
        <f>ROUND(F25*0.07,0)</f>
        <v>280214</v>
      </c>
      <c r="G26" s="19">
        <f>ROUND(F26*0.08,0)</f>
        <v>22417</v>
      </c>
      <c r="H26" s="19">
        <f>F26+G26</f>
        <v>302631</v>
      </c>
    </row>
    <row r="28" spans="1:8" s="1" customFormat="1" ht="16.5" x14ac:dyDescent="0.25">
      <c r="A28" s="42" t="s">
        <v>23</v>
      </c>
      <c r="B28" s="42"/>
      <c r="C28" s="42"/>
      <c r="D28" s="42"/>
      <c r="E28" s="42"/>
      <c r="F28" s="42"/>
      <c r="G28" s="42"/>
      <c r="H28" s="42"/>
    </row>
    <row r="29" spans="1:8" s="1" customFormat="1" ht="16.5" x14ac:dyDescent="0.25">
      <c r="D29" s="2"/>
      <c r="F29" s="3"/>
      <c r="G29" s="3"/>
      <c r="H29" s="3"/>
    </row>
    <row r="30" spans="1:8" s="1" customFormat="1" ht="16.5" x14ac:dyDescent="0.25">
      <c r="A30" s="4"/>
      <c r="B30" s="27" t="s">
        <v>24</v>
      </c>
      <c r="C30" s="27"/>
      <c r="D30" s="27"/>
      <c r="F30" s="31" t="s">
        <v>25</v>
      </c>
      <c r="G30" s="31"/>
      <c r="H30" s="31"/>
    </row>
    <row r="31" spans="1:8" s="1" customFormat="1" ht="16.5" x14ac:dyDescent="0.25">
      <c r="B31" s="32" t="s">
        <v>26</v>
      </c>
      <c r="C31" s="32"/>
      <c r="D31" s="32"/>
      <c r="F31" s="33" t="s">
        <v>26</v>
      </c>
      <c r="G31" s="33"/>
      <c r="H31" s="33"/>
    </row>
    <row r="32" spans="1:8" s="1" customFormat="1" ht="16.5" x14ac:dyDescent="0.25">
      <c r="D32" s="2"/>
      <c r="F32" s="3"/>
      <c r="G32" s="3"/>
      <c r="H32" s="3"/>
    </row>
  </sheetData>
  <mergeCells count="16">
    <mergeCell ref="B30:D30"/>
    <mergeCell ref="F30:H30"/>
    <mergeCell ref="B31:D31"/>
    <mergeCell ref="F31:H31"/>
    <mergeCell ref="A7:H7"/>
    <mergeCell ref="C17:D17"/>
    <mergeCell ref="E17:F17"/>
    <mergeCell ref="A25:E25"/>
    <mergeCell ref="A26:E26"/>
    <mergeCell ref="A28:H28"/>
    <mergeCell ref="A6:H6"/>
    <mergeCell ref="B1:D1"/>
    <mergeCell ref="E1:H1"/>
    <mergeCell ref="B2:D2"/>
    <mergeCell ref="E2:H2"/>
    <mergeCell ref="E4:H4"/>
  </mergeCells>
  <printOptions horizontalCentered="1"/>
  <pageMargins left="0.7" right="0.7" top="0.5" bottom="0.5" header="0.3" footer="0.3"/>
  <pageSetup paperSize="9" scale="5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J34"/>
  <sheetViews>
    <sheetView topLeftCell="A21" zoomScaleNormal="100" workbookViewId="0">
      <selection activeCell="A19" sqref="A19"/>
    </sheetView>
  </sheetViews>
  <sheetFormatPr defaultColWidth="9.125" defaultRowHeight="15.75" x14ac:dyDescent="0.25"/>
  <cols>
    <col min="1" max="1" width="6.125" style="13" customWidth="1"/>
    <col min="2" max="2" width="13" style="13" customWidth="1"/>
    <col min="3" max="3" width="14.375" style="13" customWidth="1"/>
    <col min="4" max="4" width="15.875" style="21" customWidth="1"/>
    <col min="5" max="5" width="48.125" style="13" customWidth="1"/>
    <col min="6" max="6" width="17.75" style="22" customWidth="1"/>
    <col min="7" max="7" width="15" style="22" customWidth="1"/>
    <col min="8" max="8" width="18.75" style="22" customWidth="1"/>
    <col min="9" max="9" width="23.75" style="13" customWidth="1"/>
    <col min="10" max="16384" width="9.125" style="13"/>
  </cols>
  <sheetData>
    <row r="1" spans="1:10" s="1" customFormat="1" ht="16.5" x14ac:dyDescent="0.25">
      <c r="B1" s="28" t="s">
        <v>0</v>
      </c>
      <c r="C1" s="28"/>
      <c r="D1" s="28"/>
      <c r="E1" s="29" t="s">
        <v>1</v>
      </c>
      <c r="F1" s="29"/>
      <c r="G1" s="29"/>
      <c r="H1" s="29"/>
    </row>
    <row r="2" spans="1:10" s="1" customFormat="1" ht="16.5" x14ac:dyDescent="0.25">
      <c r="B2" s="28" t="s">
        <v>2</v>
      </c>
      <c r="C2" s="28"/>
      <c r="D2" s="28"/>
      <c r="E2" s="29" t="s">
        <v>3</v>
      </c>
      <c r="F2" s="29"/>
      <c r="G2" s="29"/>
      <c r="H2" s="29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30" t="s">
        <v>90</v>
      </c>
      <c r="F4" s="30"/>
      <c r="G4" s="30"/>
      <c r="H4" s="30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7" t="s">
        <v>91</v>
      </c>
      <c r="B6" s="27"/>
      <c r="C6" s="27"/>
      <c r="D6" s="27"/>
      <c r="E6" s="27"/>
      <c r="F6" s="27"/>
      <c r="G6" s="27"/>
      <c r="H6" s="27"/>
    </row>
    <row r="7" spans="1:10" s="4" customFormat="1" ht="18.75" customHeight="1" x14ac:dyDescent="0.3">
      <c r="A7" s="34" t="s">
        <v>102</v>
      </c>
      <c r="B7" s="34"/>
      <c r="C7" s="34"/>
      <c r="D7" s="34"/>
      <c r="E7" s="34"/>
      <c r="F7" s="34"/>
      <c r="G7" s="34"/>
      <c r="H7" s="34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">
      <c r="A11" s="7" t="s">
        <v>8</v>
      </c>
      <c r="C11" s="7" t="s">
        <v>86</v>
      </c>
      <c r="D11" s="6"/>
      <c r="F11" s="8"/>
      <c r="G11" s="8"/>
      <c r="H11" s="8"/>
    </row>
    <row r="12" spans="1:10" s="7" customFormat="1" ht="22.5" customHeight="1" x14ac:dyDescent="0.2">
      <c r="A12" s="7" t="s">
        <v>9</v>
      </c>
      <c r="C12" s="7" t="s">
        <v>10</v>
      </c>
      <c r="D12" s="6"/>
      <c r="E12" s="25" t="s">
        <v>87</v>
      </c>
      <c r="F12" s="8"/>
      <c r="G12" s="8"/>
      <c r="H12" s="8"/>
    </row>
    <row r="13" spans="1:10" s="7" customFormat="1" ht="22.5" customHeight="1" x14ac:dyDescent="0.2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">
      <c r="A14" s="5" t="s">
        <v>11</v>
      </c>
      <c r="B14" s="5"/>
      <c r="C14" s="5" t="str">
        <f>+VLOOKUP(J14,'Danh sách CN'!A:D,2,0)</f>
        <v>CÔNG TY CỔ PHẦN TRUNG TÂM THƯƠNG MẠI LOTTE VIỆT NAM - CHI NHÁNH ĐÀ NẴNG</v>
      </c>
      <c r="D14" s="6"/>
      <c r="F14" s="8"/>
      <c r="G14" s="8"/>
      <c r="H14" s="8"/>
      <c r="J14" s="7" t="s">
        <v>53</v>
      </c>
    </row>
    <row r="15" spans="1:10" s="7" customFormat="1" ht="22.5" customHeight="1" x14ac:dyDescent="0.2">
      <c r="A15" s="7" t="s">
        <v>6</v>
      </c>
      <c r="C15" s="9" t="str">
        <f>+VLOOKUP(J14,'Danh sách CN'!A:D,3,0)</f>
        <v>0304741634-009</v>
      </c>
      <c r="D15" s="6"/>
      <c r="F15" s="8"/>
      <c r="G15" s="8"/>
      <c r="H15" s="8"/>
    </row>
    <row r="16" spans="1:10" s="7" customFormat="1" ht="22.5" customHeight="1" x14ac:dyDescent="0.2">
      <c r="A16" s="7" t="s">
        <v>8</v>
      </c>
      <c r="C16" s="9" t="str">
        <f>+VLOOKUP(J14,'Danh sách CN'!A:D,4,0)</f>
        <v>số 06 đường Nại Nam, Phường Hòa Cường, Thành phố Đà Nẵng, Việt Nam</v>
      </c>
      <c r="D16" s="6"/>
      <c r="F16" s="8"/>
      <c r="G16" s="8"/>
      <c r="H16" s="8"/>
    </row>
    <row r="17" spans="1:8" s="7" customFormat="1" ht="22.5" customHeight="1" x14ac:dyDescent="0.2">
      <c r="A17" s="7" t="s">
        <v>9</v>
      </c>
      <c r="C17" s="35"/>
      <c r="D17" s="35"/>
      <c r="E17" s="35" t="s">
        <v>13</v>
      </c>
      <c r="F17" s="35"/>
      <c r="G17" s="8"/>
      <c r="H17" s="8"/>
    </row>
    <row r="19" spans="1:8" ht="44.25" customHeight="1" x14ac:dyDescent="0.25">
      <c r="A19" s="10" t="s">
        <v>14</v>
      </c>
      <c r="B19" s="10" t="s">
        <v>15</v>
      </c>
      <c r="C19" s="10" t="s">
        <v>16</v>
      </c>
      <c r="D19" s="11" t="s">
        <v>17</v>
      </c>
      <c r="E19" s="10" t="s">
        <v>18</v>
      </c>
      <c r="F19" s="12" t="s">
        <v>19</v>
      </c>
      <c r="G19" s="12" t="s">
        <v>20</v>
      </c>
      <c r="H19" s="12" t="s">
        <v>21</v>
      </c>
    </row>
    <row r="20" spans="1:8" ht="31.5" x14ac:dyDescent="0.25">
      <c r="A20" s="14">
        <v>1</v>
      </c>
      <c r="B20" s="15" t="s">
        <v>122</v>
      </c>
      <c r="C20" s="14" t="s">
        <v>88</v>
      </c>
      <c r="D20" s="16">
        <v>46080</v>
      </c>
      <c r="E20" s="17" t="s">
        <v>54</v>
      </c>
      <c r="F20" s="18">
        <v>1190660</v>
      </c>
      <c r="G20" s="18">
        <v>95253</v>
      </c>
      <c r="H20" s="18">
        <f>+F20+G20</f>
        <v>1285913</v>
      </c>
    </row>
    <row r="21" spans="1:8" ht="31.5" x14ac:dyDescent="0.25">
      <c r="A21" s="14">
        <v>2</v>
      </c>
      <c r="B21" s="15" t="s">
        <v>123</v>
      </c>
      <c r="C21" s="14" t="s">
        <v>88</v>
      </c>
      <c r="D21" s="16">
        <v>46083</v>
      </c>
      <c r="E21" s="17" t="s">
        <v>54</v>
      </c>
      <c r="F21" s="18">
        <v>1822480</v>
      </c>
      <c r="G21" s="18">
        <v>145798</v>
      </c>
      <c r="H21" s="18">
        <f t="shared" ref="H21:H23" si="0">+F21+G21</f>
        <v>1968278</v>
      </c>
    </row>
    <row r="22" spans="1:8" ht="31.5" x14ac:dyDescent="0.25">
      <c r="A22" s="14">
        <v>3</v>
      </c>
      <c r="B22" s="15" t="s">
        <v>124</v>
      </c>
      <c r="C22" s="14" t="s">
        <v>88</v>
      </c>
      <c r="D22" s="16">
        <v>46087</v>
      </c>
      <c r="E22" s="17" t="s">
        <v>54</v>
      </c>
      <c r="F22" s="18">
        <v>911240</v>
      </c>
      <c r="G22" s="18">
        <v>72899</v>
      </c>
      <c r="H22" s="18">
        <f t="shared" si="0"/>
        <v>984139</v>
      </c>
    </row>
    <row r="23" spans="1:8" ht="31.5" x14ac:dyDescent="0.25">
      <c r="A23" s="14">
        <v>4</v>
      </c>
      <c r="B23" s="15" t="s">
        <v>125</v>
      </c>
      <c r="C23" s="14" t="s">
        <v>88</v>
      </c>
      <c r="D23" s="16">
        <v>46092</v>
      </c>
      <c r="E23" s="17" t="s">
        <v>54</v>
      </c>
      <c r="F23" s="18">
        <v>2381320</v>
      </c>
      <c r="G23" s="18">
        <v>190506</v>
      </c>
      <c r="H23" s="18">
        <f t="shared" si="0"/>
        <v>2571826</v>
      </c>
    </row>
    <row r="24" spans="1:8" ht="31.5" x14ac:dyDescent="0.25">
      <c r="A24" s="14">
        <v>5</v>
      </c>
      <c r="B24" s="15" t="s">
        <v>126</v>
      </c>
      <c r="C24" s="14" t="s">
        <v>88</v>
      </c>
      <c r="D24" s="16">
        <v>46104</v>
      </c>
      <c r="E24" s="17" t="s">
        <v>54</v>
      </c>
      <c r="F24" s="18">
        <v>911240</v>
      </c>
      <c r="G24" s="18">
        <v>72899</v>
      </c>
      <c r="H24" s="18">
        <f t="shared" ref="H24" si="1">+F24+G24</f>
        <v>984139</v>
      </c>
    </row>
    <row r="25" spans="1:8" ht="31.5" x14ac:dyDescent="0.25">
      <c r="A25" s="14">
        <v>6</v>
      </c>
      <c r="B25" s="26" t="s">
        <v>127</v>
      </c>
      <c r="C25" s="14" t="s">
        <v>89</v>
      </c>
      <c r="D25" s="16">
        <v>46109</v>
      </c>
      <c r="E25" s="17" t="s">
        <v>54</v>
      </c>
      <c r="F25" s="18">
        <v>-106750</v>
      </c>
      <c r="G25" s="18">
        <v>-8540</v>
      </c>
      <c r="H25" s="18">
        <f t="shared" ref="H25:H26" si="2">+F25+G25</f>
        <v>-115290</v>
      </c>
    </row>
    <row r="26" spans="1:8" ht="31.5" x14ac:dyDescent="0.25">
      <c r="A26" s="14">
        <v>7</v>
      </c>
      <c r="B26" s="26" t="s">
        <v>128</v>
      </c>
      <c r="C26" s="14" t="s">
        <v>89</v>
      </c>
      <c r="D26" s="16">
        <v>46109</v>
      </c>
      <c r="E26" s="17" t="s">
        <v>54</v>
      </c>
      <c r="F26" s="18">
        <v>-238132</v>
      </c>
      <c r="G26" s="18">
        <v>-19051</v>
      </c>
      <c r="H26" s="18">
        <f t="shared" si="2"/>
        <v>-257183</v>
      </c>
    </row>
    <row r="27" spans="1:8" s="20" customFormat="1" ht="35.25" customHeight="1" x14ac:dyDescent="0.2">
      <c r="A27" s="36" t="s">
        <v>22</v>
      </c>
      <c r="B27" s="37"/>
      <c r="C27" s="37"/>
      <c r="D27" s="37"/>
      <c r="E27" s="38"/>
      <c r="F27" s="19">
        <f>SUM(F20:F26)</f>
        <v>6872058</v>
      </c>
      <c r="G27" s="19">
        <f>SUM(G20:G26)</f>
        <v>549764</v>
      </c>
      <c r="H27" s="19">
        <f>SUM(H20:H26)</f>
        <v>7421822</v>
      </c>
    </row>
    <row r="28" spans="1:8" s="20" customFormat="1" ht="35.25" customHeight="1" x14ac:dyDescent="0.2">
      <c r="A28" s="39" t="s">
        <v>85</v>
      </c>
      <c r="B28" s="40"/>
      <c r="C28" s="40"/>
      <c r="D28" s="40"/>
      <c r="E28" s="41"/>
      <c r="F28" s="19">
        <f>ROUND(F27*0.07,0)</f>
        <v>481044</v>
      </c>
      <c r="G28" s="19">
        <f>ROUND(F28*0.08,0)</f>
        <v>38484</v>
      </c>
      <c r="H28" s="19">
        <f>F28+G28</f>
        <v>519528</v>
      </c>
    </row>
    <row r="30" spans="1:8" s="1" customFormat="1" ht="16.5" x14ac:dyDescent="0.25">
      <c r="A30" s="42" t="s">
        <v>23</v>
      </c>
      <c r="B30" s="42"/>
      <c r="C30" s="42"/>
      <c r="D30" s="42"/>
      <c r="E30" s="42"/>
      <c r="F30" s="42"/>
      <c r="G30" s="42"/>
      <c r="H30" s="42"/>
    </row>
    <row r="31" spans="1:8" s="1" customFormat="1" ht="16.5" x14ac:dyDescent="0.25">
      <c r="D31" s="2"/>
      <c r="F31" s="3"/>
      <c r="G31" s="3"/>
      <c r="H31" s="3"/>
    </row>
    <row r="32" spans="1:8" s="1" customFormat="1" ht="16.5" x14ac:dyDescent="0.25">
      <c r="A32" s="4"/>
      <c r="B32" s="27" t="s">
        <v>24</v>
      </c>
      <c r="C32" s="27"/>
      <c r="D32" s="27"/>
      <c r="F32" s="31" t="s">
        <v>25</v>
      </c>
      <c r="G32" s="31"/>
      <c r="H32" s="31"/>
    </row>
    <row r="33" spans="2:8" s="1" customFormat="1" ht="16.5" x14ac:dyDescent="0.25">
      <c r="B33" s="32" t="s">
        <v>26</v>
      </c>
      <c r="C33" s="32"/>
      <c r="D33" s="32"/>
      <c r="F33" s="33" t="s">
        <v>26</v>
      </c>
      <c r="G33" s="33"/>
      <c r="H33" s="33"/>
    </row>
    <row r="34" spans="2:8" s="1" customFormat="1" ht="16.5" x14ac:dyDescent="0.25">
      <c r="D34" s="2"/>
      <c r="F34" s="3"/>
      <c r="G34" s="3"/>
      <c r="H34" s="3"/>
    </row>
  </sheetData>
  <mergeCells count="16">
    <mergeCell ref="A6:H6"/>
    <mergeCell ref="B1:D1"/>
    <mergeCell ref="E1:H1"/>
    <mergeCell ref="B2:D2"/>
    <mergeCell ref="E2:H2"/>
    <mergeCell ref="E4:H4"/>
    <mergeCell ref="B32:D32"/>
    <mergeCell ref="F32:H32"/>
    <mergeCell ref="B33:D33"/>
    <mergeCell ref="F33:H33"/>
    <mergeCell ref="A7:H7"/>
    <mergeCell ref="C17:D17"/>
    <mergeCell ref="E17:F17"/>
    <mergeCell ref="A27:E27"/>
    <mergeCell ref="A28:E28"/>
    <mergeCell ref="A30:H30"/>
  </mergeCells>
  <printOptions horizontalCentered="1"/>
  <pageMargins left="0.7" right="0.7" top="0.5" bottom="0.5" header="0.3" footer="0.3"/>
  <pageSetup paperSize="9" scale="54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32"/>
  <sheetViews>
    <sheetView topLeftCell="A21" zoomScaleNormal="100" workbookViewId="0">
      <selection activeCell="F26" sqref="F26"/>
    </sheetView>
  </sheetViews>
  <sheetFormatPr defaultColWidth="9.125" defaultRowHeight="15.75" x14ac:dyDescent="0.25"/>
  <cols>
    <col min="1" max="1" width="6.125" style="13" customWidth="1"/>
    <col min="2" max="2" width="13" style="13" customWidth="1"/>
    <col min="3" max="3" width="14.375" style="13" customWidth="1"/>
    <col min="4" max="4" width="15.875" style="21" customWidth="1"/>
    <col min="5" max="5" width="50.875" style="13" customWidth="1"/>
    <col min="6" max="6" width="17.75" style="22" customWidth="1"/>
    <col min="7" max="7" width="15" style="22" customWidth="1"/>
    <col min="8" max="8" width="18.75" style="22" customWidth="1"/>
    <col min="9" max="9" width="23.75" style="13" customWidth="1"/>
    <col min="10" max="16384" width="9.125" style="13"/>
  </cols>
  <sheetData>
    <row r="1" spans="1:10" s="1" customFormat="1" ht="16.5" x14ac:dyDescent="0.25">
      <c r="B1" s="28" t="s">
        <v>0</v>
      </c>
      <c r="C1" s="28"/>
      <c r="D1" s="28"/>
      <c r="E1" s="29" t="s">
        <v>1</v>
      </c>
      <c r="F1" s="29"/>
      <c r="G1" s="29"/>
      <c r="H1" s="29"/>
    </row>
    <row r="2" spans="1:10" s="1" customFormat="1" ht="16.5" x14ac:dyDescent="0.25">
      <c r="B2" s="28" t="s">
        <v>2</v>
      </c>
      <c r="C2" s="28"/>
      <c r="D2" s="28"/>
      <c r="E2" s="29" t="s">
        <v>3</v>
      </c>
      <c r="F2" s="29"/>
      <c r="G2" s="29"/>
      <c r="H2" s="29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30" t="s">
        <v>90</v>
      </c>
      <c r="F4" s="30"/>
      <c r="G4" s="30"/>
      <c r="H4" s="30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7" t="s">
        <v>91</v>
      </c>
      <c r="B6" s="27"/>
      <c r="C6" s="27"/>
      <c r="D6" s="27"/>
      <c r="E6" s="27"/>
      <c r="F6" s="27"/>
      <c r="G6" s="27"/>
      <c r="H6" s="27"/>
    </row>
    <row r="7" spans="1:10" s="4" customFormat="1" ht="18.75" customHeight="1" x14ac:dyDescent="0.3">
      <c r="A7" s="34" t="s">
        <v>103</v>
      </c>
      <c r="B7" s="34"/>
      <c r="C7" s="34"/>
      <c r="D7" s="34"/>
      <c r="E7" s="34"/>
      <c r="F7" s="34"/>
      <c r="G7" s="34"/>
      <c r="H7" s="34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">
      <c r="A11" s="7" t="s">
        <v>8</v>
      </c>
      <c r="C11" s="7" t="s">
        <v>86</v>
      </c>
      <c r="D11" s="6"/>
      <c r="F11" s="8"/>
      <c r="G11" s="8"/>
      <c r="H11" s="8"/>
    </row>
    <row r="12" spans="1:10" s="7" customFormat="1" ht="22.5" customHeight="1" x14ac:dyDescent="0.2">
      <c r="A12" s="7" t="s">
        <v>9</v>
      </c>
      <c r="C12" s="7" t="s">
        <v>10</v>
      </c>
      <c r="D12" s="6"/>
      <c r="E12" s="25" t="s">
        <v>87</v>
      </c>
      <c r="F12" s="8"/>
      <c r="G12" s="8"/>
      <c r="H12" s="8"/>
    </row>
    <row r="13" spans="1:10" s="7" customFormat="1" ht="22.5" customHeight="1" x14ac:dyDescent="0.2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">
      <c r="A14" s="5" t="s">
        <v>11</v>
      </c>
      <c r="B14" s="5"/>
      <c r="C14" s="5" t="str">
        <f>+VLOOKUP(J14,'Danh sách CN'!A:D,2,0)</f>
        <v>CÔNG TY CỔ PHẦN TRUNG TÂM THƯƠNG MẠI LOTTE VIỆT NAM - CHI NHÁNH ĐỒNG NAI</v>
      </c>
      <c r="D14" s="6"/>
      <c r="F14" s="8"/>
      <c r="G14" s="8"/>
      <c r="H14" s="8"/>
      <c r="J14" s="7" t="s">
        <v>49</v>
      </c>
    </row>
    <row r="15" spans="1:10" s="7" customFormat="1" ht="22.5" customHeight="1" x14ac:dyDescent="0.2">
      <c r="A15" s="7" t="s">
        <v>6</v>
      </c>
      <c r="C15" s="9" t="str">
        <f>+VLOOKUP(J14,'Danh sách CN'!A:D,3,0)</f>
        <v>0304741634-001</v>
      </c>
      <c r="D15" s="6"/>
      <c r="F15" s="8"/>
      <c r="G15" s="8"/>
      <c r="H15" s="8"/>
    </row>
    <row r="16" spans="1:10" s="7" customFormat="1" ht="22.5" customHeight="1" x14ac:dyDescent="0.2">
      <c r="A16" s="7" t="s">
        <v>8</v>
      </c>
      <c r="C16" s="9" t="str">
        <f>+VLOOKUP(J14,'Danh sách CN'!A:D,4,0)</f>
        <v>Lô B-03 Khu thương mại Amata, Quốc lộ 1A, Phường Long Bình, Tỉnh Đồng Nai, Việt Nam</v>
      </c>
      <c r="D16" s="6"/>
      <c r="F16" s="8"/>
      <c r="G16" s="8"/>
      <c r="H16" s="8"/>
    </row>
    <row r="17" spans="1:8" s="7" customFormat="1" ht="22.5" customHeight="1" x14ac:dyDescent="0.2">
      <c r="A17" s="7" t="s">
        <v>9</v>
      </c>
      <c r="C17" s="35"/>
      <c r="D17" s="35"/>
      <c r="E17" s="35" t="s">
        <v>13</v>
      </c>
      <c r="F17" s="35"/>
      <c r="G17" s="8"/>
      <c r="H17" s="8"/>
    </row>
    <row r="19" spans="1:8" ht="44.25" customHeight="1" x14ac:dyDescent="0.25">
      <c r="A19" s="10" t="s">
        <v>14</v>
      </c>
      <c r="B19" s="10" t="s">
        <v>15</v>
      </c>
      <c r="C19" s="10" t="s">
        <v>16</v>
      </c>
      <c r="D19" s="11" t="s">
        <v>17</v>
      </c>
      <c r="E19" s="10" t="s">
        <v>18</v>
      </c>
      <c r="F19" s="12" t="s">
        <v>19</v>
      </c>
      <c r="G19" s="12" t="s">
        <v>20</v>
      </c>
      <c r="H19" s="12" t="s">
        <v>21</v>
      </c>
    </row>
    <row r="20" spans="1:8" ht="31.5" x14ac:dyDescent="0.25">
      <c r="A20" s="14">
        <v>1</v>
      </c>
      <c r="B20" s="15" t="s">
        <v>117</v>
      </c>
      <c r="C20" s="14" t="s">
        <v>88</v>
      </c>
      <c r="D20" s="16">
        <v>46085</v>
      </c>
      <c r="E20" s="17" t="s">
        <v>50</v>
      </c>
      <c r="F20" s="18">
        <v>1178385</v>
      </c>
      <c r="G20" s="18">
        <v>94271</v>
      </c>
      <c r="H20" s="18">
        <f>+F20+G20</f>
        <v>1272656</v>
      </c>
    </row>
    <row r="21" spans="1:8" ht="31.5" x14ac:dyDescent="0.25">
      <c r="A21" s="14">
        <v>2</v>
      </c>
      <c r="B21" s="15" t="s">
        <v>118</v>
      </c>
      <c r="C21" s="14" t="s">
        <v>88</v>
      </c>
      <c r="D21" s="16">
        <v>46094</v>
      </c>
      <c r="E21" s="17" t="s">
        <v>50</v>
      </c>
      <c r="F21" s="18">
        <v>1038675</v>
      </c>
      <c r="G21" s="18">
        <v>83094</v>
      </c>
      <c r="H21" s="18">
        <f t="shared" ref="H21:H24" si="0">+F21+G21</f>
        <v>1121769</v>
      </c>
    </row>
    <row r="22" spans="1:8" ht="31.5" x14ac:dyDescent="0.25">
      <c r="A22" s="14">
        <v>3</v>
      </c>
      <c r="B22" s="15" t="s">
        <v>119</v>
      </c>
      <c r="C22" s="14" t="s">
        <v>88</v>
      </c>
      <c r="D22" s="16">
        <v>46094</v>
      </c>
      <c r="E22" s="17" t="s">
        <v>50</v>
      </c>
      <c r="F22" s="18">
        <v>1166110</v>
      </c>
      <c r="G22" s="18">
        <v>93289</v>
      </c>
      <c r="H22" s="18">
        <f t="shared" ref="H22:H23" si="1">+F22+G22</f>
        <v>1259399</v>
      </c>
    </row>
    <row r="23" spans="1:8" ht="31.5" x14ac:dyDescent="0.25">
      <c r="A23" s="14">
        <v>4</v>
      </c>
      <c r="B23" s="15" t="s">
        <v>120</v>
      </c>
      <c r="C23" s="14" t="s">
        <v>88</v>
      </c>
      <c r="D23" s="16">
        <v>46100</v>
      </c>
      <c r="E23" s="17" t="s">
        <v>50</v>
      </c>
      <c r="F23" s="18">
        <v>1190660</v>
      </c>
      <c r="G23" s="18">
        <v>95253</v>
      </c>
      <c r="H23" s="18">
        <f t="shared" si="1"/>
        <v>1285913</v>
      </c>
    </row>
    <row r="24" spans="1:8" ht="31.5" x14ac:dyDescent="0.25">
      <c r="A24" s="14">
        <v>5</v>
      </c>
      <c r="B24" s="15" t="s">
        <v>121</v>
      </c>
      <c r="C24" s="14" t="s">
        <v>88</v>
      </c>
      <c r="D24" s="16">
        <v>46108</v>
      </c>
      <c r="E24" s="17" t="s">
        <v>50</v>
      </c>
      <c r="F24" s="18">
        <v>1072050</v>
      </c>
      <c r="G24" s="18">
        <v>85764</v>
      </c>
      <c r="H24" s="18">
        <f t="shared" si="0"/>
        <v>1157814</v>
      </c>
    </row>
    <row r="25" spans="1:8" s="20" customFormat="1" ht="35.25" customHeight="1" x14ac:dyDescent="0.2">
      <c r="A25" s="36" t="s">
        <v>22</v>
      </c>
      <c r="B25" s="37"/>
      <c r="C25" s="37"/>
      <c r="D25" s="37"/>
      <c r="E25" s="38"/>
      <c r="F25" s="19">
        <f>SUM(F20:F24)</f>
        <v>5645880</v>
      </c>
      <c r="G25" s="19">
        <f>SUM(G20:G24)</f>
        <v>451671</v>
      </c>
      <c r="H25" s="19">
        <f>SUM(H20:H24)</f>
        <v>6097551</v>
      </c>
    </row>
    <row r="26" spans="1:8" s="20" customFormat="1" ht="35.25" customHeight="1" x14ac:dyDescent="0.2">
      <c r="A26" s="39" t="s">
        <v>85</v>
      </c>
      <c r="B26" s="40"/>
      <c r="C26" s="40"/>
      <c r="D26" s="40"/>
      <c r="E26" s="41"/>
      <c r="F26" s="19">
        <f>ROUND(F25*0.07,0)</f>
        <v>395212</v>
      </c>
      <c r="G26" s="19">
        <f>ROUND(F26*0.08,0)</f>
        <v>31617</v>
      </c>
      <c r="H26" s="19">
        <f>F26+G26</f>
        <v>426829</v>
      </c>
    </row>
    <row r="28" spans="1:8" s="1" customFormat="1" ht="16.5" x14ac:dyDescent="0.25">
      <c r="A28" s="42" t="s">
        <v>23</v>
      </c>
      <c r="B28" s="42"/>
      <c r="C28" s="42"/>
      <c r="D28" s="42"/>
      <c r="E28" s="42"/>
      <c r="F28" s="42"/>
      <c r="G28" s="42"/>
      <c r="H28" s="42"/>
    </row>
    <row r="29" spans="1:8" s="1" customFormat="1" ht="16.5" x14ac:dyDescent="0.25">
      <c r="D29" s="2"/>
      <c r="F29" s="3"/>
      <c r="G29" s="3"/>
      <c r="H29" s="3"/>
    </row>
    <row r="30" spans="1:8" s="1" customFormat="1" ht="16.5" x14ac:dyDescent="0.25">
      <c r="A30" s="4"/>
      <c r="B30" s="27" t="s">
        <v>24</v>
      </c>
      <c r="C30" s="27"/>
      <c r="D30" s="27"/>
      <c r="F30" s="31" t="s">
        <v>25</v>
      </c>
      <c r="G30" s="31"/>
      <c r="H30" s="31"/>
    </row>
    <row r="31" spans="1:8" s="1" customFormat="1" ht="16.5" x14ac:dyDescent="0.25">
      <c r="B31" s="32" t="s">
        <v>26</v>
      </c>
      <c r="C31" s="32"/>
      <c r="D31" s="32"/>
      <c r="F31" s="33" t="s">
        <v>26</v>
      </c>
      <c r="G31" s="33"/>
      <c r="H31" s="33"/>
    </row>
    <row r="32" spans="1:8" s="1" customFormat="1" ht="16.5" x14ac:dyDescent="0.25">
      <c r="D32" s="2"/>
      <c r="F32" s="3"/>
      <c r="G32" s="3"/>
      <c r="H32" s="3"/>
    </row>
  </sheetData>
  <mergeCells count="16">
    <mergeCell ref="A6:H6"/>
    <mergeCell ref="B1:D1"/>
    <mergeCell ref="E1:H1"/>
    <mergeCell ref="B2:D2"/>
    <mergeCell ref="E2:H2"/>
    <mergeCell ref="E4:H4"/>
    <mergeCell ref="B30:D30"/>
    <mergeCell ref="F30:H30"/>
    <mergeCell ref="B31:D31"/>
    <mergeCell ref="F31:H31"/>
    <mergeCell ref="A7:H7"/>
    <mergeCell ref="C17:D17"/>
    <mergeCell ref="E17:F17"/>
    <mergeCell ref="A25:E25"/>
    <mergeCell ref="A26:E26"/>
    <mergeCell ref="A28:H28"/>
  </mergeCells>
  <printOptions horizontalCentered="1"/>
  <pageMargins left="0.7" right="0.7" top="0.5" bottom="0.5" header="0.3" footer="0.3"/>
  <pageSetup paperSize="9" scale="5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29"/>
  <sheetViews>
    <sheetView topLeftCell="A17" zoomScaleNormal="100" workbookViewId="0">
      <selection activeCell="A19" sqref="A19"/>
    </sheetView>
  </sheetViews>
  <sheetFormatPr defaultColWidth="9.125" defaultRowHeight="15.75" x14ac:dyDescent="0.25"/>
  <cols>
    <col min="1" max="1" width="6.125" style="13" customWidth="1"/>
    <col min="2" max="2" width="13" style="13" customWidth="1"/>
    <col min="3" max="3" width="14.375" style="13" customWidth="1"/>
    <col min="4" max="4" width="15.875" style="21" customWidth="1"/>
    <col min="5" max="5" width="48.125" style="13" customWidth="1"/>
    <col min="6" max="6" width="17.75" style="22" customWidth="1"/>
    <col min="7" max="7" width="15" style="22" customWidth="1"/>
    <col min="8" max="8" width="18.75" style="22" customWidth="1"/>
    <col min="9" max="9" width="23.75" style="13" customWidth="1"/>
    <col min="10" max="16384" width="9.125" style="13"/>
  </cols>
  <sheetData>
    <row r="1" spans="1:10" s="1" customFormat="1" ht="16.5" x14ac:dyDescent="0.25">
      <c r="B1" s="28" t="s">
        <v>0</v>
      </c>
      <c r="C1" s="28"/>
      <c r="D1" s="28"/>
      <c r="E1" s="29" t="s">
        <v>1</v>
      </c>
      <c r="F1" s="29"/>
      <c r="G1" s="29"/>
      <c r="H1" s="29"/>
    </row>
    <row r="2" spans="1:10" s="1" customFormat="1" ht="16.5" x14ac:dyDescent="0.25">
      <c r="B2" s="28" t="s">
        <v>2</v>
      </c>
      <c r="C2" s="28"/>
      <c r="D2" s="28"/>
      <c r="E2" s="29" t="s">
        <v>3</v>
      </c>
      <c r="F2" s="29"/>
      <c r="G2" s="29"/>
      <c r="H2" s="29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30" t="s">
        <v>90</v>
      </c>
      <c r="F4" s="30"/>
      <c r="G4" s="30"/>
      <c r="H4" s="30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7" t="s">
        <v>91</v>
      </c>
      <c r="B6" s="27"/>
      <c r="C6" s="27"/>
      <c r="D6" s="27"/>
      <c r="E6" s="27"/>
      <c r="F6" s="27"/>
      <c r="G6" s="27"/>
      <c r="H6" s="27"/>
    </row>
    <row r="7" spans="1:10" s="4" customFormat="1" ht="18.75" customHeight="1" x14ac:dyDescent="0.3">
      <c r="A7" s="34" t="s">
        <v>104</v>
      </c>
      <c r="B7" s="34"/>
      <c r="C7" s="34"/>
      <c r="D7" s="34"/>
      <c r="E7" s="34"/>
      <c r="F7" s="34"/>
      <c r="G7" s="34"/>
      <c r="H7" s="34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">
      <c r="A11" s="7" t="s">
        <v>8</v>
      </c>
      <c r="C11" s="7" t="s">
        <v>86</v>
      </c>
      <c r="D11" s="6"/>
      <c r="F11" s="8"/>
      <c r="G11" s="8"/>
      <c r="H11" s="8"/>
    </row>
    <row r="12" spans="1:10" s="7" customFormat="1" ht="22.5" customHeight="1" x14ac:dyDescent="0.2">
      <c r="A12" s="7" t="s">
        <v>9</v>
      </c>
      <c r="C12" s="7" t="s">
        <v>10</v>
      </c>
      <c r="D12" s="6"/>
      <c r="E12" s="25" t="s">
        <v>87</v>
      </c>
      <c r="F12" s="8"/>
      <c r="G12" s="8"/>
      <c r="H12" s="8"/>
    </row>
    <row r="13" spans="1:10" s="7" customFormat="1" ht="22.5" customHeight="1" x14ac:dyDescent="0.2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">
      <c r="A14" s="5" t="s">
        <v>11</v>
      </c>
      <c r="B14" s="5"/>
      <c r="C14" s="5" t="str">
        <f>+VLOOKUP(J14,'Danh sách CN'!A:D,2,0)</f>
        <v>CÔNG TY CỔ PHẦN TRUNG TÂM THƯƠNG MẠI LOTTE VIỆT NAM</v>
      </c>
      <c r="D14" s="6"/>
      <c r="F14" s="8"/>
      <c r="G14" s="8"/>
      <c r="H14" s="8"/>
      <c r="J14" s="7" t="s">
        <v>65</v>
      </c>
    </row>
    <row r="15" spans="1:10" s="7" customFormat="1" ht="22.5" customHeight="1" x14ac:dyDescent="0.2">
      <c r="A15" s="7" t="s">
        <v>6</v>
      </c>
      <c r="C15" s="9" t="str">
        <f>+VLOOKUP(J14,'Danh sách CN'!A:D,3,0)</f>
        <v>0304741634</v>
      </c>
      <c r="D15" s="6"/>
      <c r="F15" s="8"/>
      <c r="G15" s="8"/>
      <c r="H15" s="8"/>
    </row>
    <row r="16" spans="1:10" s="7" customFormat="1" ht="22.5" customHeight="1" x14ac:dyDescent="0.2">
      <c r="A16" s="7" t="s">
        <v>8</v>
      </c>
      <c r="C16" s="9" t="str">
        <f>+VLOOKUP(J14,'Danh sách CN'!A:D,4,0)</f>
        <v>Số 469, Đường Nguyễn Hữu Thọ, Phường Tân Hưng, Thành phố Hồ Chí Minh, Việt Nam</v>
      </c>
      <c r="D16" s="6"/>
      <c r="F16" s="8"/>
      <c r="G16" s="8"/>
      <c r="H16" s="8"/>
    </row>
    <row r="17" spans="1:8" s="7" customFormat="1" ht="22.5" customHeight="1" x14ac:dyDescent="0.2">
      <c r="A17" s="7" t="s">
        <v>9</v>
      </c>
      <c r="C17" s="35"/>
      <c r="D17" s="35"/>
      <c r="E17" s="35" t="s">
        <v>13</v>
      </c>
      <c r="F17" s="35"/>
      <c r="G17" s="8"/>
      <c r="H17" s="8"/>
    </row>
    <row r="19" spans="1:8" ht="44.25" customHeight="1" x14ac:dyDescent="0.25">
      <c r="A19" s="10" t="s">
        <v>14</v>
      </c>
      <c r="B19" s="10" t="s">
        <v>15</v>
      </c>
      <c r="C19" s="10" t="s">
        <v>16</v>
      </c>
      <c r="D19" s="11" t="s">
        <v>17</v>
      </c>
      <c r="E19" s="10" t="s">
        <v>18</v>
      </c>
      <c r="F19" s="12" t="s">
        <v>19</v>
      </c>
      <c r="G19" s="12" t="s">
        <v>20</v>
      </c>
      <c r="H19" s="12" t="s">
        <v>21</v>
      </c>
    </row>
    <row r="20" spans="1:8" ht="35.25" customHeight="1" x14ac:dyDescent="0.25">
      <c r="A20" s="14">
        <v>1</v>
      </c>
      <c r="B20" s="15" t="s">
        <v>115</v>
      </c>
      <c r="C20" s="14" t="s">
        <v>88</v>
      </c>
      <c r="D20" s="16">
        <v>46112</v>
      </c>
      <c r="E20" s="17" t="s">
        <v>66</v>
      </c>
      <c r="F20" s="18">
        <v>1073435</v>
      </c>
      <c r="G20" s="18">
        <v>85875</v>
      </c>
      <c r="H20" s="18">
        <f>+F20+G20</f>
        <v>1159310</v>
      </c>
    </row>
    <row r="21" spans="1:8" ht="35.25" customHeight="1" x14ac:dyDescent="0.25">
      <c r="A21" s="14">
        <v>2</v>
      </c>
      <c r="B21" s="26" t="s">
        <v>116</v>
      </c>
      <c r="C21" s="14" t="s">
        <v>89</v>
      </c>
      <c r="D21" s="16">
        <v>46109</v>
      </c>
      <c r="E21" s="17" t="s">
        <v>66</v>
      </c>
      <c r="F21" s="18">
        <v>-559734</v>
      </c>
      <c r="G21" s="18">
        <v>-44779</v>
      </c>
      <c r="H21" s="18">
        <f t="shared" ref="H21" si="0">+F21+G21</f>
        <v>-604513</v>
      </c>
    </row>
    <row r="22" spans="1:8" s="20" customFormat="1" ht="35.25" customHeight="1" x14ac:dyDescent="0.2">
      <c r="A22" s="36" t="s">
        <v>22</v>
      </c>
      <c r="B22" s="37"/>
      <c r="C22" s="37"/>
      <c r="D22" s="37"/>
      <c r="E22" s="38"/>
      <c r="F22" s="19">
        <f>SUM(F20:F21)</f>
        <v>513701</v>
      </c>
      <c r="G22" s="19">
        <f>SUM(G20:G21)</f>
        <v>41096</v>
      </c>
      <c r="H22" s="19">
        <f>SUM(H20:H21)</f>
        <v>554797</v>
      </c>
    </row>
    <row r="23" spans="1:8" s="20" customFormat="1" ht="35.25" customHeight="1" x14ac:dyDescent="0.2">
      <c r="A23" s="39" t="s">
        <v>85</v>
      </c>
      <c r="B23" s="40"/>
      <c r="C23" s="40"/>
      <c r="D23" s="40"/>
      <c r="E23" s="41"/>
      <c r="F23" s="19">
        <f>ROUND(F22*0.07,0)</f>
        <v>35959</v>
      </c>
      <c r="G23" s="19">
        <f>ROUND(F23*0.08,0)</f>
        <v>2877</v>
      </c>
      <c r="H23" s="19">
        <f>F23+G23</f>
        <v>38836</v>
      </c>
    </row>
    <row r="25" spans="1:8" s="1" customFormat="1" ht="16.5" x14ac:dyDescent="0.25">
      <c r="A25" s="42" t="s">
        <v>23</v>
      </c>
      <c r="B25" s="42"/>
      <c r="C25" s="42"/>
      <c r="D25" s="42"/>
      <c r="E25" s="42"/>
      <c r="F25" s="42"/>
      <c r="G25" s="42"/>
      <c r="H25" s="42"/>
    </row>
    <row r="26" spans="1:8" s="1" customFormat="1" ht="16.5" x14ac:dyDescent="0.25">
      <c r="D26" s="2"/>
      <c r="F26" s="3"/>
      <c r="G26" s="3"/>
      <c r="H26" s="3"/>
    </row>
    <row r="27" spans="1:8" s="1" customFormat="1" ht="16.5" x14ac:dyDescent="0.25">
      <c r="A27" s="4"/>
      <c r="B27" s="27" t="s">
        <v>24</v>
      </c>
      <c r="C27" s="27"/>
      <c r="D27" s="27"/>
      <c r="F27" s="31" t="s">
        <v>25</v>
      </c>
      <c r="G27" s="31"/>
      <c r="H27" s="31"/>
    </row>
    <row r="28" spans="1:8" s="1" customFormat="1" ht="16.5" x14ac:dyDescent="0.25">
      <c r="B28" s="32" t="s">
        <v>26</v>
      </c>
      <c r="C28" s="32"/>
      <c r="D28" s="32"/>
      <c r="F28" s="33" t="s">
        <v>26</v>
      </c>
      <c r="G28" s="33"/>
      <c r="H28" s="33"/>
    </row>
    <row r="29" spans="1:8" s="1" customFormat="1" ht="16.5" x14ac:dyDescent="0.25">
      <c r="D29" s="2"/>
      <c r="F29" s="3"/>
      <c r="G29" s="3"/>
      <c r="H29" s="3"/>
    </row>
  </sheetData>
  <mergeCells count="16">
    <mergeCell ref="B27:D27"/>
    <mergeCell ref="F27:H27"/>
    <mergeCell ref="B28:D28"/>
    <mergeCell ref="F28:H28"/>
    <mergeCell ref="A7:H7"/>
    <mergeCell ref="C17:D17"/>
    <mergeCell ref="E17:F17"/>
    <mergeCell ref="A22:E22"/>
    <mergeCell ref="A23:E23"/>
    <mergeCell ref="A25:H25"/>
    <mergeCell ref="A6:H6"/>
    <mergeCell ref="B1:D1"/>
    <mergeCell ref="E1:H1"/>
    <mergeCell ref="B2:D2"/>
    <mergeCell ref="E2:H2"/>
    <mergeCell ref="E4:H4"/>
  </mergeCells>
  <printOptions horizontalCentered="1"/>
  <pageMargins left="0.7" right="0.7" top="0.5" bottom="0.5" header="0.3" footer="0.3"/>
  <pageSetup paperSize="9" scale="54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36"/>
  <sheetViews>
    <sheetView topLeftCell="A23" zoomScaleNormal="100" workbookViewId="0">
      <selection activeCell="F30" sqref="F30"/>
    </sheetView>
  </sheetViews>
  <sheetFormatPr defaultColWidth="9.125" defaultRowHeight="15.75" x14ac:dyDescent="0.25"/>
  <cols>
    <col min="1" max="1" width="6.125" style="13" customWidth="1"/>
    <col min="2" max="2" width="13" style="13" customWidth="1"/>
    <col min="3" max="3" width="14.375" style="13" customWidth="1"/>
    <col min="4" max="4" width="15.875" style="21" customWidth="1"/>
    <col min="5" max="5" width="48.125" style="13" customWidth="1"/>
    <col min="6" max="6" width="17.75" style="22" customWidth="1"/>
    <col min="7" max="7" width="15" style="22" customWidth="1"/>
    <col min="8" max="8" width="18.75" style="22" customWidth="1"/>
    <col min="9" max="9" width="23.75" style="13" customWidth="1"/>
    <col min="10" max="16384" width="9.125" style="13"/>
  </cols>
  <sheetData>
    <row r="1" spans="1:10" s="1" customFormat="1" ht="16.5" x14ac:dyDescent="0.25">
      <c r="B1" s="28" t="s">
        <v>0</v>
      </c>
      <c r="C1" s="28"/>
      <c r="D1" s="28"/>
      <c r="E1" s="29" t="s">
        <v>1</v>
      </c>
      <c r="F1" s="29"/>
      <c r="G1" s="29"/>
      <c r="H1" s="29"/>
    </row>
    <row r="2" spans="1:10" s="1" customFormat="1" ht="16.5" x14ac:dyDescent="0.25">
      <c r="B2" s="28" t="s">
        <v>2</v>
      </c>
      <c r="C2" s="28"/>
      <c r="D2" s="28"/>
      <c r="E2" s="29" t="s">
        <v>3</v>
      </c>
      <c r="F2" s="29"/>
      <c r="G2" s="29"/>
      <c r="H2" s="29"/>
    </row>
    <row r="3" spans="1:10" s="1" customFormat="1" ht="16.5" customHeight="1" x14ac:dyDescent="0.25">
      <c r="D3" s="2"/>
      <c r="F3" s="3"/>
      <c r="G3" s="3"/>
      <c r="H3" s="3"/>
    </row>
    <row r="4" spans="1:10" s="1" customFormat="1" ht="16.5" x14ac:dyDescent="0.25">
      <c r="D4" s="2"/>
      <c r="E4" s="30" t="s">
        <v>90</v>
      </c>
      <c r="F4" s="30"/>
      <c r="G4" s="30"/>
      <c r="H4" s="30"/>
    </row>
    <row r="5" spans="1:10" s="1" customFormat="1" ht="11.25" customHeight="1" x14ac:dyDescent="0.25">
      <c r="D5" s="2"/>
      <c r="F5" s="3"/>
      <c r="G5" s="3"/>
      <c r="H5" s="3"/>
    </row>
    <row r="6" spans="1:10" s="1" customFormat="1" ht="16.5" x14ac:dyDescent="0.25">
      <c r="A6" s="27" t="s">
        <v>91</v>
      </c>
      <c r="B6" s="27"/>
      <c r="C6" s="27"/>
      <c r="D6" s="27"/>
      <c r="E6" s="27"/>
      <c r="F6" s="27"/>
      <c r="G6" s="27"/>
      <c r="H6" s="27"/>
    </row>
    <row r="7" spans="1:10" s="4" customFormat="1" ht="18.75" customHeight="1" x14ac:dyDescent="0.3">
      <c r="A7" s="34" t="s">
        <v>105</v>
      </c>
      <c r="B7" s="34"/>
      <c r="C7" s="34"/>
      <c r="D7" s="34"/>
      <c r="E7" s="34"/>
      <c r="F7" s="34"/>
      <c r="G7" s="34"/>
      <c r="H7" s="34"/>
    </row>
    <row r="8" spans="1:10" s="1" customFormat="1" ht="9.75" customHeight="1" x14ac:dyDescent="0.25">
      <c r="D8" s="2"/>
      <c r="F8" s="3"/>
      <c r="G8" s="3"/>
      <c r="H8" s="3"/>
    </row>
    <row r="9" spans="1:10" s="7" customFormat="1" ht="22.5" customHeight="1" x14ac:dyDescent="0.2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">
      <c r="A11" s="7" t="s">
        <v>8</v>
      </c>
      <c r="C11" s="7" t="s">
        <v>86</v>
      </c>
      <c r="D11" s="6"/>
      <c r="F11" s="8"/>
      <c r="G11" s="8"/>
      <c r="H11" s="8"/>
    </row>
    <row r="12" spans="1:10" s="7" customFormat="1" ht="22.5" customHeight="1" x14ac:dyDescent="0.2">
      <c r="A12" s="7" t="s">
        <v>9</v>
      </c>
      <c r="C12" s="7" t="s">
        <v>10</v>
      </c>
      <c r="D12" s="6"/>
      <c r="E12" s="25" t="s">
        <v>87</v>
      </c>
      <c r="F12" s="8"/>
      <c r="G12" s="8"/>
      <c r="H12" s="8"/>
    </row>
    <row r="13" spans="1:10" s="7" customFormat="1" ht="12" customHeight="1" x14ac:dyDescent="0.2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">
      <c r="A14" s="5" t="s">
        <v>11</v>
      </c>
      <c r="B14" s="5"/>
      <c r="C14" s="5" t="str">
        <f>+VLOOKUP(J14,'Danh sách CN'!A:D,2,0)</f>
        <v>CÔNG TY CỔ PHẦN TRUNG TÂM THƯƠNG MẠI LOTTE VIỆT NAM</v>
      </c>
      <c r="D14" s="6"/>
      <c r="F14" s="8"/>
      <c r="G14" s="8"/>
      <c r="H14" s="8"/>
      <c r="J14" s="7" t="s">
        <v>65</v>
      </c>
    </row>
    <row r="15" spans="1:10" s="7" customFormat="1" ht="22.5" customHeight="1" x14ac:dyDescent="0.2">
      <c r="A15" s="7" t="s">
        <v>6</v>
      </c>
      <c r="C15" s="9" t="str">
        <f>+VLOOKUP(J14,'Danh sách CN'!A:D,3,0)</f>
        <v>0304741634</v>
      </c>
      <c r="D15" s="6"/>
      <c r="F15" s="8"/>
      <c r="G15" s="8"/>
      <c r="H15" s="8"/>
    </row>
    <row r="16" spans="1:10" s="7" customFormat="1" ht="22.5" customHeight="1" x14ac:dyDescent="0.2">
      <c r="A16" s="7" t="s">
        <v>8</v>
      </c>
      <c r="C16" s="9" t="str">
        <f>+VLOOKUP(J14,'Danh sách CN'!A:D,4,0)</f>
        <v>Số 469, Đường Nguyễn Hữu Thọ, Phường Tân Hưng, Thành phố Hồ Chí Minh, Việt Nam</v>
      </c>
      <c r="D16" s="6"/>
      <c r="F16" s="8"/>
      <c r="G16" s="8"/>
      <c r="H16" s="8"/>
    </row>
    <row r="17" spans="1:8" s="7" customFormat="1" ht="22.5" customHeight="1" x14ac:dyDescent="0.2">
      <c r="A17" s="7" t="s">
        <v>9</v>
      </c>
      <c r="C17" s="35"/>
      <c r="D17" s="35"/>
      <c r="E17" s="35" t="s">
        <v>13</v>
      </c>
      <c r="F17" s="35"/>
      <c r="G17" s="8"/>
      <c r="H17" s="8"/>
    </row>
    <row r="18" spans="1:8" ht="9" customHeight="1" x14ac:dyDescent="0.25"/>
    <row r="19" spans="1:8" ht="31.5" x14ac:dyDescent="0.25">
      <c r="A19" s="10" t="s">
        <v>14</v>
      </c>
      <c r="B19" s="10" t="s">
        <v>15</v>
      </c>
      <c r="C19" s="10" t="s">
        <v>16</v>
      </c>
      <c r="D19" s="11" t="s">
        <v>17</v>
      </c>
      <c r="E19" s="10" t="s">
        <v>18</v>
      </c>
      <c r="F19" s="12" t="s">
        <v>19</v>
      </c>
      <c r="G19" s="12" t="s">
        <v>20</v>
      </c>
      <c r="H19" s="12" t="s">
        <v>21</v>
      </c>
    </row>
    <row r="20" spans="1:8" ht="35.25" customHeight="1" x14ac:dyDescent="0.25">
      <c r="A20" s="14">
        <v>1</v>
      </c>
      <c r="B20" s="15" t="s">
        <v>106</v>
      </c>
      <c r="C20" s="14" t="s">
        <v>88</v>
      </c>
      <c r="D20" s="16">
        <v>46088</v>
      </c>
      <c r="E20" s="17" t="s">
        <v>66</v>
      </c>
      <c r="F20" s="18">
        <v>1190660</v>
      </c>
      <c r="G20" s="18">
        <v>95253</v>
      </c>
      <c r="H20" s="18">
        <f>+F20+G20</f>
        <v>1285913</v>
      </c>
    </row>
    <row r="21" spans="1:8" ht="35.25" customHeight="1" x14ac:dyDescent="0.25">
      <c r="A21" s="14">
        <v>2</v>
      </c>
      <c r="B21" s="15" t="s">
        <v>107</v>
      </c>
      <c r="C21" s="14" t="s">
        <v>88</v>
      </c>
      <c r="D21" s="16">
        <v>46095</v>
      </c>
      <c r="E21" s="17" t="s">
        <v>66</v>
      </c>
      <c r="F21" s="18">
        <v>1190660</v>
      </c>
      <c r="G21" s="18">
        <v>95253</v>
      </c>
      <c r="H21" s="18">
        <f t="shared" ref="H21:H22" si="0">+F21+G21</f>
        <v>1285913</v>
      </c>
    </row>
    <row r="22" spans="1:8" ht="35.25" customHeight="1" x14ac:dyDescent="0.25">
      <c r="A22" s="14">
        <v>3</v>
      </c>
      <c r="B22" s="15" t="s">
        <v>108</v>
      </c>
      <c r="C22" s="14" t="s">
        <v>88</v>
      </c>
      <c r="D22" s="16">
        <v>46098</v>
      </c>
      <c r="E22" s="17" t="s">
        <v>66</v>
      </c>
      <c r="F22" s="18">
        <v>1190660</v>
      </c>
      <c r="G22" s="18">
        <v>95253</v>
      </c>
      <c r="H22" s="18">
        <f t="shared" si="0"/>
        <v>1285913</v>
      </c>
    </row>
    <row r="23" spans="1:8" ht="35.25" customHeight="1" x14ac:dyDescent="0.25">
      <c r="A23" s="14">
        <v>4</v>
      </c>
      <c r="B23" s="15" t="s">
        <v>109</v>
      </c>
      <c r="C23" s="14" t="s">
        <v>88</v>
      </c>
      <c r="D23" s="16">
        <v>46098</v>
      </c>
      <c r="E23" s="17" t="s">
        <v>66</v>
      </c>
      <c r="F23" s="18">
        <v>1190660</v>
      </c>
      <c r="G23" s="18">
        <v>95253</v>
      </c>
      <c r="H23" s="18">
        <f t="shared" ref="H23:H26" si="1">+F23+G23</f>
        <v>1285913</v>
      </c>
    </row>
    <row r="24" spans="1:8" ht="35.25" customHeight="1" x14ac:dyDescent="0.25">
      <c r="A24" s="14">
        <v>5</v>
      </c>
      <c r="B24" s="15" t="s">
        <v>110</v>
      </c>
      <c r="C24" s="14" t="s">
        <v>88</v>
      </c>
      <c r="D24" s="16">
        <v>46102</v>
      </c>
      <c r="E24" s="17" t="s">
        <v>66</v>
      </c>
      <c r="F24" s="18">
        <v>2976650</v>
      </c>
      <c r="G24" s="18">
        <v>238132</v>
      </c>
      <c r="H24" s="18">
        <f t="shared" si="1"/>
        <v>3214782</v>
      </c>
    </row>
    <row r="25" spans="1:8" ht="35.25" customHeight="1" x14ac:dyDescent="0.25">
      <c r="A25" s="14">
        <v>6</v>
      </c>
      <c r="B25" s="15" t="s">
        <v>111</v>
      </c>
      <c r="C25" s="14" t="s">
        <v>88</v>
      </c>
      <c r="D25" s="16">
        <v>46102</v>
      </c>
      <c r="E25" s="17" t="s">
        <v>66</v>
      </c>
      <c r="F25" s="18">
        <v>1190660</v>
      </c>
      <c r="G25" s="18">
        <v>95253</v>
      </c>
      <c r="H25" s="18">
        <f t="shared" si="1"/>
        <v>1285913</v>
      </c>
    </row>
    <row r="26" spans="1:8" ht="35.25" customHeight="1" x14ac:dyDescent="0.25">
      <c r="A26" s="14">
        <v>7</v>
      </c>
      <c r="B26" s="15" t="s">
        <v>112</v>
      </c>
      <c r="C26" s="14" t="s">
        <v>88</v>
      </c>
      <c r="D26" s="16">
        <v>46108</v>
      </c>
      <c r="E26" s="17" t="s">
        <v>66</v>
      </c>
      <c r="F26" s="18">
        <v>3811480</v>
      </c>
      <c r="G26" s="18">
        <v>304918</v>
      </c>
      <c r="H26" s="18">
        <f t="shared" si="1"/>
        <v>4116398</v>
      </c>
    </row>
    <row r="27" spans="1:8" ht="35.25" customHeight="1" x14ac:dyDescent="0.25">
      <c r="A27" s="14">
        <v>8</v>
      </c>
      <c r="B27" s="15" t="s">
        <v>113</v>
      </c>
      <c r="C27" s="14" t="s">
        <v>88</v>
      </c>
      <c r="D27" s="16">
        <v>46108</v>
      </c>
      <c r="E27" s="17" t="s">
        <v>66</v>
      </c>
      <c r="F27" s="18">
        <v>3218920</v>
      </c>
      <c r="G27" s="18">
        <v>257514</v>
      </c>
      <c r="H27" s="18">
        <f t="shared" ref="H27:H28" si="2">+F27+G27</f>
        <v>3476434</v>
      </c>
    </row>
    <row r="28" spans="1:8" ht="35.25" customHeight="1" x14ac:dyDescent="0.25">
      <c r="A28" s="14">
        <v>9</v>
      </c>
      <c r="B28" s="26" t="s">
        <v>114</v>
      </c>
      <c r="C28" s="14" t="s">
        <v>89</v>
      </c>
      <c r="D28" s="16">
        <v>46109</v>
      </c>
      <c r="E28" s="17" t="s">
        <v>66</v>
      </c>
      <c r="F28" s="18">
        <v>-4187510</v>
      </c>
      <c r="G28" s="18">
        <v>-335001</v>
      </c>
      <c r="H28" s="18">
        <f t="shared" si="2"/>
        <v>-4522511</v>
      </c>
    </row>
    <row r="29" spans="1:8" s="20" customFormat="1" ht="30" customHeight="1" x14ac:dyDescent="0.2">
      <c r="A29" s="36" t="s">
        <v>22</v>
      </c>
      <c r="B29" s="37"/>
      <c r="C29" s="37"/>
      <c r="D29" s="37"/>
      <c r="E29" s="38"/>
      <c r="F29" s="19">
        <f>SUM(F20:F28)</f>
        <v>11772840</v>
      </c>
      <c r="G29" s="19">
        <f>SUM(G20:G28)</f>
        <v>941828</v>
      </c>
      <c r="H29" s="19">
        <f>SUM(H20:H28)</f>
        <v>12714668</v>
      </c>
    </row>
    <row r="30" spans="1:8" s="20" customFormat="1" ht="30" customHeight="1" x14ac:dyDescent="0.2">
      <c r="A30" s="39" t="s">
        <v>85</v>
      </c>
      <c r="B30" s="40"/>
      <c r="C30" s="40"/>
      <c r="D30" s="40"/>
      <c r="E30" s="41"/>
      <c r="F30" s="19">
        <f>ROUND(F29*0.07,0)</f>
        <v>824099</v>
      </c>
      <c r="G30" s="19">
        <f>ROUND(F30*0.08,0)</f>
        <v>65928</v>
      </c>
      <c r="H30" s="19">
        <f>F30+G30</f>
        <v>890027</v>
      </c>
    </row>
    <row r="31" spans="1:8" ht="12.75" customHeight="1" x14ac:dyDescent="0.25"/>
    <row r="32" spans="1:8" s="1" customFormat="1" ht="16.5" x14ac:dyDescent="0.25">
      <c r="A32" s="42" t="s">
        <v>23</v>
      </c>
      <c r="B32" s="42"/>
      <c r="C32" s="42"/>
      <c r="D32" s="42"/>
      <c r="E32" s="42"/>
      <c r="F32" s="42"/>
      <c r="G32" s="42"/>
      <c r="H32" s="42"/>
    </row>
    <row r="33" spans="1:8" s="1" customFormat="1" ht="12" customHeight="1" x14ac:dyDescent="0.25">
      <c r="D33" s="2"/>
      <c r="F33" s="3"/>
      <c r="G33" s="3"/>
      <c r="H33" s="3"/>
    </row>
    <row r="34" spans="1:8" s="1" customFormat="1" ht="16.5" x14ac:dyDescent="0.25">
      <c r="A34" s="4"/>
      <c r="B34" s="27" t="s">
        <v>24</v>
      </c>
      <c r="C34" s="27"/>
      <c r="D34" s="27"/>
      <c r="F34" s="31" t="s">
        <v>25</v>
      </c>
      <c r="G34" s="31"/>
      <c r="H34" s="31"/>
    </row>
    <row r="35" spans="1:8" s="1" customFormat="1" ht="16.5" x14ac:dyDescent="0.25">
      <c r="B35" s="32" t="s">
        <v>26</v>
      </c>
      <c r="C35" s="32"/>
      <c r="D35" s="32"/>
      <c r="F35" s="33" t="s">
        <v>26</v>
      </c>
      <c r="G35" s="33"/>
      <c r="H35" s="33"/>
    </row>
    <row r="36" spans="1:8" s="1" customFormat="1" ht="16.5" x14ac:dyDescent="0.25">
      <c r="D36" s="2"/>
      <c r="F36" s="3"/>
      <c r="G36" s="3"/>
      <c r="H36" s="3"/>
    </row>
  </sheetData>
  <mergeCells count="16">
    <mergeCell ref="B34:D34"/>
    <mergeCell ref="F34:H34"/>
    <mergeCell ref="B35:D35"/>
    <mergeCell ref="F35:H35"/>
    <mergeCell ref="A7:H7"/>
    <mergeCell ref="C17:D17"/>
    <mergeCell ref="E17:F17"/>
    <mergeCell ref="A29:E29"/>
    <mergeCell ref="A30:E30"/>
    <mergeCell ref="A32:H32"/>
    <mergeCell ref="A6:H6"/>
    <mergeCell ref="B1:D1"/>
    <mergeCell ref="E1:H1"/>
    <mergeCell ref="B2:D2"/>
    <mergeCell ref="E2:H2"/>
    <mergeCell ref="E4:H4"/>
  </mergeCells>
  <printOptions horizontalCentered="1"/>
  <pageMargins left="0.7" right="0.7" top="0.5" bottom="0.5" header="0.3" footer="0.3"/>
  <pageSetup paperSize="9" scale="54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15"/>
  <sheetViews>
    <sheetView workbookViewId="0">
      <selection activeCell="A8" sqref="A8"/>
    </sheetView>
  </sheetViews>
  <sheetFormatPr defaultRowHeight="14.25" x14ac:dyDescent="0.2"/>
  <cols>
    <col min="1" max="1" width="9" bestFit="1" customWidth="1"/>
    <col min="2" max="2" width="74.125" bestFit="1" customWidth="1"/>
    <col min="3" max="3" width="12.625" bestFit="1" customWidth="1"/>
    <col min="4" max="4" width="80.875" bestFit="1" customWidth="1"/>
  </cols>
  <sheetData>
    <row r="1" spans="1:4" ht="21" x14ac:dyDescent="0.2">
      <c r="A1" s="23" t="s">
        <v>27</v>
      </c>
      <c r="B1" s="23" t="s">
        <v>18</v>
      </c>
      <c r="C1" s="23" t="s">
        <v>28</v>
      </c>
      <c r="D1" s="23" t="s">
        <v>29</v>
      </c>
    </row>
    <row r="2" spans="1:4" x14ac:dyDescent="0.2">
      <c r="A2" s="24" t="s">
        <v>12</v>
      </c>
      <c r="B2" s="24" t="s">
        <v>30</v>
      </c>
      <c r="C2" s="24" t="s">
        <v>31</v>
      </c>
      <c r="D2" s="24" t="s">
        <v>32</v>
      </c>
    </row>
    <row r="3" spans="1:4" x14ac:dyDescent="0.2">
      <c r="A3" s="24" t="s">
        <v>33</v>
      </c>
      <c r="B3" s="24" t="s">
        <v>34</v>
      </c>
      <c r="C3" s="24" t="s">
        <v>35</v>
      </c>
      <c r="D3" s="24" t="s">
        <v>36</v>
      </c>
    </row>
    <row r="4" spans="1:4" x14ac:dyDescent="0.2">
      <c r="A4" s="24" t="s">
        <v>37</v>
      </c>
      <c r="B4" s="24" t="s">
        <v>38</v>
      </c>
      <c r="C4" s="24" t="s">
        <v>39</v>
      </c>
      <c r="D4" s="24" t="s">
        <v>40</v>
      </c>
    </row>
    <row r="5" spans="1:4" x14ac:dyDescent="0.2">
      <c r="A5" s="24" t="s">
        <v>41</v>
      </c>
      <c r="B5" s="24" t="s">
        <v>42</v>
      </c>
      <c r="C5" s="24" t="s">
        <v>43</v>
      </c>
      <c r="D5" s="24" t="s">
        <v>44</v>
      </c>
    </row>
    <row r="6" spans="1:4" x14ac:dyDescent="0.2">
      <c r="A6" s="24" t="s">
        <v>45</v>
      </c>
      <c r="B6" s="24" t="s">
        <v>46</v>
      </c>
      <c r="C6" s="24" t="s">
        <v>47</v>
      </c>
      <c r="D6" s="24" t="s">
        <v>48</v>
      </c>
    </row>
    <row r="7" spans="1:4" x14ac:dyDescent="0.2">
      <c r="A7" s="24" t="s">
        <v>49</v>
      </c>
      <c r="B7" s="24" t="s">
        <v>50</v>
      </c>
      <c r="C7" s="24" t="s">
        <v>51</v>
      </c>
      <c r="D7" s="24" t="s">
        <v>52</v>
      </c>
    </row>
    <row r="8" spans="1:4" x14ac:dyDescent="0.2">
      <c r="A8" s="24" t="s">
        <v>53</v>
      </c>
      <c r="B8" s="24" t="s">
        <v>54</v>
      </c>
      <c r="C8" s="24" t="s">
        <v>55</v>
      </c>
      <c r="D8" s="24" t="s">
        <v>56</v>
      </c>
    </row>
    <row r="9" spans="1:4" x14ac:dyDescent="0.2">
      <c r="A9" s="24" t="s">
        <v>57</v>
      </c>
      <c r="B9" s="24" t="s">
        <v>58</v>
      </c>
      <c r="C9" s="24" t="s">
        <v>59</v>
      </c>
      <c r="D9" s="24" t="s">
        <v>60</v>
      </c>
    </row>
    <row r="10" spans="1:4" x14ac:dyDescent="0.2">
      <c r="A10" s="24" t="s">
        <v>61</v>
      </c>
      <c r="B10" s="24" t="s">
        <v>62</v>
      </c>
      <c r="C10" s="24" t="s">
        <v>63</v>
      </c>
      <c r="D10" s="24" t="s">
        <v>64</v>
      </c>
    </row>
    <row r="11" spans="1:4" x14ac:dyDescent="0.2">
      <c r="A11" s="24" t="s">
        <v>65</v>
      </c>
      <c r="B11" s="24" t="s">
        <v>66</v>
      </c>
      <c r="C11" s="24" t="s">
        <v>67</v>
      </c>
      <c r="D11" s="24" t="s">
        <v>68</v>
      </c>
    </row>
    <row r="12" spans="1:4" x14ac:dyDescent="0.2">
      <c r="A12" s="24" t="s">
        <v>69</v>
      </c>
      <c r="B12" s="24" t="s">
        <v>70</v>
      </c>
      <c r="C12" s="24" t="s">
        <v>71</v>
      </c>
      <c r="D12" s="24" t="s">
        <v>72</v>
      </c>
    </row>
    <row r="13" spans="1:4" x14ac:dyDescent="0.2">
      <c r="A13" s="24" t="s">
        <v>73</v>
      </c>
      <c r="B13" s="24" t="s">
        <v>74</v>
      </c>
      <c r="C13" s="24" t="s">
        <v>75</v>
      </c>
      <c r="D13" s="24" t="s">
        <v>76</v>
      </c>
    </row>
    <row r="14" spans="1:4" x14ac:dyDescent="0.2">
      <c r="A14" s="24" t="s">
        <v>77</v>
      </c>
      <c r="B14" s="24" t="s">
        <v>78</v>
      </c>
      <c r="C14" s="24" t="s">
        <v>79</v>
      </c>
      <c r="D14" s="24" t="s">
        <v>80</v>
      </c>
    </row>
    <row r="15" spans="1:4" x14ac:dyDescent="0.2">
      <c r="A15" s="24" t="s">
        <v>81</v>
      </c>
      <c r="B15" s="24" t="s">
        <v>82</v>
      </c>
      <c r="C15" s="24" t="s">
        <v>83</v>
      </c>
      <c r="D15" s="24" t="s">
        <v>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8"/>
  <sheetViews>
    <sheetView topLeftCell="A19" zoomScaleNormal="100" workbookViewId="0">
      <selection activeCell="A19" sqref="A19"/>
    </sheetView>
  </sheetViews>
  <sheetFormatPr defaultColWidth="9.125" defaultRowHeight="15.75" x14ac:dyDescent="0.25"/>
  <cols>
    <col min="1" max="1" width="6.125" style="13" customWidth="1"/>
    <col min="2" max="2" width="13" style="13" customWidth="1"/>
    <col min="3" max="3" width="14.375" style="13" customWidth="1"/>
    <col min="4" max="4" width="15.875" style="21" customWidth="1"/>
    <col min="5" max="5" width="48.125" style="13" customWidth="1"/>
    <col min="6" max="6" width="17.75" style="22" customWidth="1"/>
    <col min="7" max="7" width="15" style="22" customWidth="1"/>
    <col min="8" max="8" width="18.75" style="22" customWidth="1"/>
    <col min="9" max="9" width="23.75" style="13" customWidth="1"/>
    <col min="10" max="16384" width="9.125" style="13"/>
  </cols>
  <sheetData>
    <row r="1" spans="1:10" s="1" customFormat="1" ht="16.5" x14ac:dyDescent="0.25">
      <c r="B1" s="28" t="s">
        <v>0</v>
      </c>
      <c r="C1" s="28"/>
      <c r="D1" s="28"/>
      <c r="E1" s="29" t="s">
        <v>1</v>
      </c>
      <c r="F1" s="29"/>
      <c r="G1" s="29"/>
      <c r="H1" s="29"/>
    </row>
    <row r="2" spans="1:10" s="1" customFormat="1" ht="16.5" x14ac:dyDescent="0.25">
      <c r="B2" s="28" t="s">
        <v>2</v>
      </c>
      <c r="C2" s="28"/>
      <c r="D2" s="28"/>
      <c r="E2" s="29" t="s">
        <v>3</v>
      </c>
      <c r="F2" s="29"/>
      <c r="G2" s="29"/>
      <c r="H2" s="29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30" t="s">
        <v>90</v>
      </c>
      <c r="F4" s="30"/>
      <c r="G4" s="30"/>
      <c r="H4" s="30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7" t="s">
        <v>91</v>
      </c>
      <c r="B6" s="27"/>
      <c r="C6" s="27"/>
      <c r="D6" s="27"/>
      <c r="E6" s="27"/>
      <c r="F6" s="27"/>
      <c r="G6" s="27"/>
      <c r="H6" s="27"/>
    </row>
    <row r="7" spans="1:10" s="4" customFormat="1" ht="18.75" customHeight="1" x14ac:dyDescent="0.3">
      <c r="A7" s="34" t="s">
        <v>93</v>
      </c>
      <c r="B7" s="34"/>
      <c r="C7" s="34"/>
      <c r="D7" s="34"/>
      <c r="E7" s="34"/>
      <c r="F7" s="34"/>
      <c r="G7" s="34"/>
      <c r="H7" s="34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">
      <c r="A11" s="7" t="s">
        <v>8</v>
      </c>
      <c r="C11" s="7" t="s">
        <v>86</v>
      </c>
      <c r="D11" s="6"/>
      <c r="F11" s="8"/>
      <c r="G11" s="8"/>
      <c r="H11" s="8"/>
    </row>
    <row r="12" spans="1:10" s="7" customFormat="1" ht="22.5" customHeight="1" x14ac:dyDescent="0.2">
      <c r="A12" s="7" t="s">
        <v>9</v>
      </c>
      <c r="C12" s="7" t="s">
        <v>10</v>
      </c>
      <c r="D12" s="6"/>
      <c r="E12" s="25" t="s">
        <v>87</v>
      </c>
      <c r="F12" s="8"/>
      <c r="G12" s="8"/>
      <c r="H12" s="8"/>
    </row>
    <row r="13" spans="1:10" s="7" customFormat="1" ht="22.5" customHeight="1" x14ac:dyDescent="0.2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">
      <c r="A14" s="5" t="s">
        <v>11</v>
      </c>
      <c r="B14" s="5"/>
      <c r="C14" s="5" t="str">
        <f>+VLOOKUP(J14,'Danh sách CN'!A:D,2,0)</f>
        <v>CÔNG TY CỔ PHẦN TRUNG TÂM THƯƠNG MẠI LOTTE VIỆT NAM - CHI NHÁNH VINH</v>
      </c>
      <c r="D14" s="6"/>
      <c r="F14" s="8"/>
      <c r="G14" s="8"/>
      <c r="H14" s="8"/>
      <c r="J14" s="7" t="s">
        <v>33</v>
      </c>
    </row>
    <row r="15" spans="1:10" s="7" customFormat="1" ht="22.5" customHeight="1" x14ac:dyDescent="0.2">
      <c r="A15" s="7" t="s">
        <v>6</v>
      </c>
      <c r="C15" s="9" t="str">
        <f>+VLOOKUP(J14,'Danh sách CN'!A:D,3,0)</f>
        <v>0304741634-013</v>
      </c>
      <c r="D15" s="6"/>
      <c r="F15" s="8"/>
      <c r="G15" s="8"/>
      <c r="H15" s="8"/>
    </row>
    <row r="16" spans="1:10" s="7" customFormat="1" ht="22.5" customHeight="1" x14ac:dyDescent="0.2">
      <c r="A16" s="7" t="s">
        <v>8</v>
      </c>
      <c r="C16" s="9" t="str">
        <f>+VLOOKUP(J14,'Danh sách CN'!A:D,4,0)</f>
        <v>Đại lộ V.I.Lenin, Khối Yên Sơn, Phường Vinh Phú, Tỉnh Nghệ An, Việt Nam</v>
      </c>
      <c r="D16" s="6"/>
      <c r="F16" s="8"/>
      <c r="G16" s="8"/>
      <c r="H16" s="8"/>
    </row>
    <row r="17" spans="1:8" s="7" customFormat="1" ht="22.5" customHeight="1" x14ac:dyDescent="0.2">
      <c r="A17" s="7" t="s">
        <v>9</v>
      </c>
      <c r="C17" s="35"/>
      <c r="D17" s="35"/>
      <c r="E17" s="35" t="s">
        <v>13</v>
      </c>
      <c r="F17" s="35"/>
      <c r="G17" s="8"/>
      <c r="H17" s="8"/>
    </row>
    <row r="19" spans="1:8" ht="44.25" customHeight="1" x14ac:dyDescent="0.25">
      <c r="A19" s="10" t="s">
        <v>14</v>
      </c>
      <c r="B19" s="10" t="s">
        <v>15</v>
      </c>
      <c r="C19" s="10" t="s">
        <v>16</v>
      </c>
      <c r="D19" s="11" t="s">
        <v>17</v>
      </c>
      <c r="E19" s="10" t="s">
        <v>18</v>
      </c>
      <c r="F19" s="12" t="s">
        <v>19</v>
      </c>
      <c r="G19" s="12" t="s">
        <v>20</v>
      </c>
      <c r="H19" s="12" t="s">
        <v>21</v>
      </c>
    </row>
    <row r="20" spans="1:8" ht="37.5" customHeight="1" x14ac:dyDescent="0.25">
      <c r="A20" s="14">
        <v>1</v>
      </c>
      <c r="B20" s="15" t="s">
        <v>164</v>
      </c>
      <c r="C20" s="14" t="s">
        <v>88</v>
      </c>
      <c r="D20" s="16">
        <v>46080</v>
      </c>
      <c r="E20" s="17" t="s">
        <v>34</v>
      </c>
      <c r="F20" s="18">
        <v>2733720</v>
      </c>
      <c r="G20" s="18">
        <v>218698</v>
      </c>
      <c r="H20" s="18">
        <f>+F20+G20</f>
        <v>2952418</v>
      </c>
    </row>
    <row r="21" spans="1:8" s="20" customFormat="1" ht="35.25" customHeight="1" x14ac:dyDescent="0.2">
      <c r="A21" s="36" t="s">
        <v>22</v>
      </c>
      <c r="B21" s="37"/>
      <c r="C21" s="37"/>
      <c r="D21" s="37"/>
      <c r="E21" s="38"/>
      <c r="F21" s="19">
        <f>SUM(F20:F20)</f>
        <v>2733720</v>
      </c>
      <c r="G21" s="19">
        <f>SUM(G20:G20)</f>
        <v>218698</v>
      </c>
      <c r="H21" s="19">
        <f>SUM(H20:H20)</f>
        <v>2952418</v>
      </c>
    </row>
    <row r="22" spans="1:8" s="20" customFormat="1" ht="35.25" customHeight="1" x14ac:dyDescent="0.2">
      <c r="A22" s="39" t="s">
        <v>85</v>
      </c>
      <c r="B22" s="40"/>
      <c r="C22" s="40"/>
      <c r="D22" s="40"/>
      <c r="E22" s="41"/>
      <c r="F22" s="19">
        <f>ROUND(F21*0.07,0)</f>
        <v>191360</v>
      </c>
      <c r="G22" s="19">
        <f>ROUND(F22*0.08,0)</f>
        <v>15309</v>
      </c>
      <c r="H22" s="19">
        <f>F22+G22</f>
        <v>206669</v>
      </c>
    </row>
    <row r="24" spans="1:8" s="1" customFormat="1" ht="16.5" x14ac:dyDescent="0.25">
      <c r="A24" s="42" t="s">
        <v>23</v>
      </c>
      <c r="B24" s="42"/>
      <c r="C24" s="42"/>
      <c r="D24" s="42"/>
      <c r="E24" s="42"/>
      <c r="F24" s="42"/>
      <c r="G24" s="42"/>
      <c r="H24" s="42"/>
    </row>
    <row r="25" spans="1:8" s="1" customFormat="1" ht="16.5" x14ac:dyDescent="0.25">
      <c r="D25" s="2"/>
      <c r="F25" s="3"/>
      <c r="G25" s="3"/>
      <c r="H25" s="3"/>
    </row>
    <row r="26" spans="1:8" s="1" customFormat="1" ht="16.5" x14ac:dyDescent="0.25">
      <c r="A26" s="4"/>
      <c r="B26" s="27" t="s">
        <v>24</v>
      </c>
      <c r="C26" s="27"/>
      <c r="D26" s="27"/>
      <c r="F26" s="31" t="s">
        <v>25</v>
      </c>
      <c r="G26" s="31"/>
      <c r="H26" s="31"/>
    </row>
    <row r="27" spans="1:8" s="1" customFormat="1" ht="16.5" x14ac:dyDescent="0.25">
      <c r="B27" s="32" t="s">
        <v>26</v>
      </c>
      <c r="C27" s="32"/>
      <c r="D27" s="32"/>
      <c r="F27" s="33" t="s">
        <v>26</v>
      </c>
      <c r="G27" s="33"/>
      <c r="H27" s="33"/>
    </row>
    <row r="28" spans="1:8" s="1" customFormat="1" ht="16.5" x14ac:dyDescent="0.25">
      <c r="D28" s="2"/>
      <c r="F28" s="3"/>
      <c r="G28" s="3"/>
      <c r="H28" s="3"/>
    </row>
  </sheetData>
  <mergeCells count="16">
    <mergeCell ref="B26:D26"/>
    <mergeCell ref="F26:H26"/>
    <mergeCell ref="B27:D27"/>
    <mergeCell ref="F27:H27"/>
    <mergeCell ref="A7:H7"/>
    <mergeCell ref="C17:D17"/>
    <mergeCell ref="E17:F17"/>
    <mergeCell ref="A21:E21"/>
    <mergeCell ref="A22:E22"/>
    <mergeCell ref="A24:H24"/>
    <mergeCell ref="A6:H6"/>
    <mergeCell ref="B1:D1"/>
    <mergeCell ref="E1:H1"/>
    <mergeCell ref="B2:D2"/>
    <mergeCell ref="E2:H2"/>
    <mergeCell ref="E4:H4"/>
  </mergeCells>
  <printOptions horizontalCentered="1"/>
  <pageMargins left="0.7" right="0.7" top="0.5" bottom="0.5" header="0.3" footer="0.3"/>
  <pageSetup paperSize="9" scale="5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2"/>
  <sheetViews>
    <sheetView topLeftCell="A20" zoomScaleNormal="100" workbookViewId="0">
      <selection activeCell="A26" sqref="A26:E26"/>
    </sheetView>
  </sheetViews>
  <sheetFormatPr defaultColWidth="9.125" defaultRowHeight="15.75" x14ac:dyDescent="0.25"/>
  <cols>
    <col min="1" max="1" width="6.125" style="13" customWidth="1"/>
    <col min="2" max="2" width="13" style="13" customWidth="1"/>
    <col min="3" max="3" width="14.375" style="13" customWidth="1"/>
    <col min="4" max="4" width="15.875" style="21" customWidth="1"/>
    <col min="5" max="5" width="50.625" style="13" customWidth="1"/>
    <col min="6" max="6" width="17.75" style="22" customWidth="1"/>
    <col min="7" max="7" width="15" style="22" customWidth="1"/>
    <col min="8" max="8" width="18.75" style="22" customWidth="1"/>
    <col min="9" max="9" width="23.75" style="13" customWidth="1"/>
    <col min="10" max="16384" width="9.125" style="13"/>
  </cols>
  <sheetData>
    <row r="1" spans="1:10" s="1" customFormat="1" ht="16.5" x14ac:dyDescent="0.25">
      <c r="B1" s="28" t="s">
        <v>0</v>
      </c>
      <c r="C1" s="28"/>
      <c r="D1" s="28"/>
      <c r="E1" s="29" t="s">
        <v>1</v>
      </c>
      <c r="F1" s="29"/>
      <c r="G1" s="29"/>
      <c r="H1" s="29"/>
    </row>
    <row r="2" spans="1:10" s="1" customFormat="1" ht="16.5" x14ac:dyDescent="0.25">
      <c r="B2" s="28" t="s">
        <v>2</v>
      </c>
      <c r="C2" s="28"/>
      <c r="D2" s="28"/>
      <c r="E2" s="29" t="s">
        <v>3</v>
      </c>
      <c r="F2" s="29"/>
      <c r="G2" s="29"/>
      <c r="H2" s="29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30" t="s">
        <v>90</v>
      </c>
      <c r="F4" s="30"/>
      <c r="G4" s="30"/>
      <c r="H4" s="30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7" t="s">
        <v>91</v>
      </c>
      <c r="B6" s="27"/>
      <c r="C6" s="27"/>
      <c r="D6" s="27"/>
      <c r="E6" s="27"/>
      <c r="F6" s="27"/>
      <c r="G6" s="27"/>
      <c r="H6" s="27"/>
    </row>
    <row r="7" spans="1:10" s="4" customFormat="1" ht="18.75" customHeight="1" x14ac:dyDescent="0.3">
      <c r="A7" s="34" t="s">
        <v>94</v>
      </c>
      <c r="B7" s="34"/>
      <c r="C7" s="34"/>
      <c r="D7" s="34"/>
      <c r="E7" s="34"/>
      <c r="F7" s="34"/>
      <c r="G7" s="34"/>
      <c r="H7" s="34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">
      <c r="A11" s="7" t="s">
        <v>8</v>
      </c>
      <c r="C11" s="7" t="s">
        <v>86</v>
      </c>
      <c r="D11" s="6"/>
      <c r="F11" s="8"/>
      <c r="G11" s="8"/>
      <c r="H11" s="8"/>
    </row>
    <row r="12" spans="1:10" s="7" customFormat="1" ht="22.5" customHeight="1" x14ac:dyDescent="0.2">
      <c r="A12" s="7" t="s">
        <v>9</v>
      </c>
      <c r="C12" s="7" t="s">
        <v>10</v>
      </c>
      <c r="D12" s="6"/>
      <c r="E12" s="25" t="s">
        <v>87</v>
      </c>
      <c r="F12" s="8"/>
      <c r="G12" s="8"/>
      <c r="H12" s="8"/>
    </row>
    <row r="13" spans="1:10" s="7" customFormat="1" ht="22.5" customHeight="1" x14ac:dyDescent="0.2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">
      <c r="A14" s="5" t="s">
        <v>11</v>
      </c>
      <c r="B14" s="5"/>
      <c r="C14" s="5" t="str">
        <f>+VLOOKUP(J14,'Danh sách CN'!A:D,2,0)</f>
        <v>CÔNG TY CỔ PHẦN TRUNG TÂM THƯƠNG MẠI LOTTE VIỆT NAM - CHI NHÁNH NHA TRANG</v>
      </c>
      <c r="D14" s="6"/>
      <c r="F14" s="8"/>
      <c r="G14" s="8"/>
      <c r="H14" s="8"/>
      <c r="J14" s="7" t="s">
        <v>69</v>
      </c>
    </row>
    <row r="15" spans="1:10" s="7" customFormat="1" ht="22.5" customHeight="1" x14ac:dyDescent="0.2">
      <c r="A15" s="7" t="s">
        <v>6</v>
      </c>
      <c r="C15" s="9" t="str">
        <f>+VLOOKUP(J14,'Danh sách CN'!A:D,3,0)</f>
        <v>0304741634-011</v>
      </c>
      <c r="D15" s="6"/>
      <c r="F15" s="8"/>
      <c r="G15" s="8"/>
      <c r="H15" s="8"/>
    </row>
    <row r="16" spans="1:10" s="7" customFormat="1" ht="22.5" customHeight="1" x14ac:dyDescent="0.2">
      <c r="A16" s="7" t="s">
        <v>8</v>
      </c>
      <c r="C16" s="9" t="str">
        <f>+VLOOKUP(J14,'Danh sách CN'!A:D,4,0)</f>
        <v>Số 58 đường 23/10, Phường Tây Nha Trang, Tỉnh Khánh Hòa, Việt Nam</v>
      </c>
      <c r="D16" s="6"/>
      <c r="F16" s="8"/>
      <c r="G16" s="8"/>
      <c r="H16" s="8"/>
    </row>
    <row r="17" spans="1:8" s="7" customFormat="1" ht="22.5" customHeight="1" x14ac:dyDescent="0.2">
      <c r="A17" s="7" t="s">
        <v>9</v>
      </c>
      <c r="C17" s="35"/>
      <c r="D17" s="35"/>
      <c r="E17" s="35" t="s">
        <v>13</v>
      </c>
      <c r="F17" s="35"/>
      <c r="G17" s="8"/>
      <c r="H17" s="8"/>
    </row>
    <row r="19" spans="1:8" ht="44.25" customHeight="1" x14ac:dyDescent="0.25">
      <c r="A19" s="10" t="s">
        <v>14</v>
      </c>
      <c r="B19" s="10" t="s">
        <v>15</v>
      </c>
      <c r="C19" s="10" t="s">
        <v>16</v>
      </c>
      <c r="D19" s="11" t="s">
        <v>17</v>
      </c>
      <c r="E19" s="10" t="s">
        <v>18</v>
      </c>
      <c r="F19" s="12" t="s">
        <v>19</v>
      </c>
      <c r="G19" s="12" t="s">
        <v>20</v>
      </c>
      <c r="H19" s="12" t="s">
        <v>21</v>
      </c>
    </row>
    <row r="20" spans="1:8" ht="40.5" customHeight="1" x14ac:dyDescent="0.25">
      <c r="A20" s="14">
        <v>1</v>
      </c>
      <c r="B20" s="15" t="s">
        <v>159</v>
      </c>
      <c r="C20" s="14" t="s">
        <v>88</v>
      </c>
      <c r="D20" s="16">
        <v>46087</v>
      </c>
      <c r="E20" s="17" t="s">
        <v>70</v>
      </c>
      <c r="F20" s="18">
        <v>2976650</v>
      </c>
      <c r="G20" s="18">
        <v>238132</v>
      </c>
      <c r="H20" s="18">
        <f>+F20+G20</f>
        <v>3214782</v>
      </c>
    </row>
    <row r="21" spans="1:8" ht="40.5" customHeight="1" x14ac:dyDescent="0.25">
      <c r="A21" s="14">
        <v>2</v>
      </c>
      <c r="B21" s="15" t="s">
        <v>160</v>
      </c>
      <c r="C21" s="14" t="s">
        <v>88</v>
      </c>
      <c r="D21" s="16">
        <v>46092</v>
      </c>
      <c r="E21" s="17" t="s">
        <v>70</v>
      </c>
      <c r="F21" s="18">
        <v>583055</v>
      </c>
      <c r="G21" s="18">
        <v>46644</v>
      </c>
      <c r="H21" s="18">
        <f t="shared" ref="H21:H24" si="0">+F21+G21</f>
        <v>629699</v>
      </c>
    </row>
    <row r="22" spans="1:8" ht="40.5" customHeight="1" x14ac:dyDescent="0.25">
      <c r="A22" s="14">
        <v>3</v>
      </c>
      <c r="B22" s="15" t="s">
        <v>161</v>
      </c>
      <c r="C22" s="14" t="s">
        <v>88</v>
      </c>
      <c r="D22" s="16">
        <v>46094</v>
      </c>
      <c r="E22" s="17" t="s">
        <v>70</v>
      </c>
      <c r="F22" s="18">
        <v>1785990</v>
      </c>
      <c r="G22" s="18">
        <v>142879</v>
      </c>
      <c r="H22" s="18">
        <f t="shared" si="0"/>
        <v>1928869</v>
      </c>
    </row>
    <row r="23" spans="1:8" ht="40.5" customHeight="1" x14ac:dyDescent="0.25">
      <c r="A23" s="14">
        <v>4</v>
      </c>
      <c r="B23" s="15" t="s">
        <v>162</v>
      </c>
      <c r="C23" s="14" t="s">
        <v>88</v>
      </c>
      <c r="D23" s="16">
        <v>46099</v>
      </c>
      <c r="E23" s="17" t="s">
        <v>70</v>
      </c>
      <c r="F23" s="18">
        <v>1785990</v>
      </c>
      <c r="G23" s="18">
        <v>142879</v>
      </c>
      <c r="H23" s="18">
        <f t="shared" si="0"/>
        <v>1928869</v>
      </c>
    </row>
    <row r="24" spans="1:8" ht="40.5" customHeight="1" x14ac:dyDescent="0.25">
      <c r="A24" s="14">
        <v>5</v>
      </c>
      <c r="B24" s="15" t="s">
        <v>163</v>
      </c>
      <c r="C24" s="14" t="s">
        <v>88</v>
      </c>
      <c r="D24" s="16">
        <v>46104</v>
      </c>
      <c r="E24" s="17" t="s">
        <v>70</v>
      </c>
      <c r="F24" s="18">
        <v>1551540</v>
      </c>
      <c r="G24" s="18">
        <v>124123</v>
      </c>
      <c r="H24" s="18">
        <f t="shared" si="0"/>
        <v>1675663</v>
      </c>
    </row>
    <row r="25" spans="1:8" s="20" customFormat="1" ht="35.25" customHeight="1" x14ac:dyDescent="0.2">
      <c r="A25" s="36" t="s">
        <v>22</v>
      </c>
      <c r="B25" s="37"/>
      <c r="C25" s="37"/>
      <c r="D25" s="37"/>
      <c r="E25" s="38"/>
      <c r="F25" s="19">
        <f>SUM(F20:F24)</f>
        <v>8683225</v>
      </c>
      <c r="G25" s="19">
        <f>SUM(G20:G24)</f>
        <v>694657</v>
      </c>
      <c r="H25" s="19">
        <f>SUM(H20:H24)</f>
        <v>9377882</v>
      </c>
    </row>
    <row r="26" spans="1:8" s="20" customFormat="1" ht="35.25" customHeight="1" x14ac:dyDescent="0.2">
      <c r="A26" s="39" t="s">
        <v>85</v>
      </c>
      <c r="B26" s="40"/>
      <c r="C26" s="40"/>
      <c r="D26" s="40"/>
      <c r="E26" s="41"/>
      <c r="F26" s="19">
        <f>ROUND(F25*0.07,0)</f>
        <v>607826</v>
      </c>
      <c r="G26" s="19">
        <f>ROUND(F26*0.08,0)</f>
        <v>48626</v>
      </c>
      <c r="H26" s="19">
        <f>F26+G26</f>
        <v>656452</v>
      </c>
    </row>
    <row r="28" spans="1:8" s="1" customFormat="1" ht="16.5" x14ac:dyDescent="0.25">
      <c r="A28" s="42" t="s">
        <v>23</v>
      </c>
      <c r="B28" s="42"/>
      <c r="C28" s="42"/>
      <c r="D28" s="42"/>
      <c r="E28" s="42"/>
      <c r="F28" s="42"/>
      <c r="G28" s="42"/>
      <c r="H28" s="42"/>
    </row>
    <row r="29" spans="1:8" s="1" customFormat="1" ht="16.5" x14ac:dyDescent="0.25">
      <c r="D29" s="2"/>
      <c r="F29" s="3"/>
      <c r="G29" s="3"/>
      <c r="H29" s="3"/>
    </row>
    <row r="30" spans="1:8" s="1" customFormat="1" ht="16.5" x14ac:dyDescent="0.25">
      <c r="A30" s="4"/>
      <c r="B30" s="27" t="s">
        <v>24</v>
      </c>
      <c r="C30" s="27"/>
      <c r="D30" s="27"/>
      <c r="F30" s="31" t="s">
        <v>25</v>
      </c>
      <c r="G30" s="31"/>
      <c r="H30" s="31"/>
    </row>
    <row r="31" spans="1:8" s="1" customFormat="1" ht="16.5" x14ac:dyDescent="0.25">
      <c r="B31" s="32" t="s">
        <v>26</v>
      </c>
      <c r="C31" s="32"/>
      <c r="D31" s="32"/>
      <c r="F31" s="33" t="s">
        <v>26</v>
      </c>
      <c r="G31" s="33"/>
      <c r="H31" s="33"/>
    </row>
    <row r="32" spans="1:8" s="1" customFormat="1" ht="16.5" x14ac:dyDescent="0.25">
      <c r="D32" s="2"/>
      <c r="F32" s="3"/>
      <c r="G32" s="3"/>
      <c r="H32" s="3"/>
    </row>
  </sheetData>
  <mergeCells count="16">
    <mergeCell ref="B30:D30"/>
    <mergeCell ref="F30:H30"/>
    <mergeCell ref="B31:D31"/>
    <mergeCell ref="F31:H31"/>
    <mergeCell ref="A7:H7"/>
    <mergeCell ref="C17:D17"/>
    <mergeCell ref="E17:F17"/>
    <mergeCell ref="A25:E25"/>
    <mergeCell ref="A26:E26"/>
    <mergeCell ref="A28:H28"/>
    <mergeCell ref="A6:H6"/>
    <mergeCell ref="B1:D1"/>
    <mergeCell ref="E1:H1"/>
    <mergeCell ref="B2:D2"/>
    <mergeCell ref="E2:H2"/>
    <mergeCell ref="E4:H4"/>
  </mergeCells>
  <printOptions horizontalCentered="1"/>
  <pageMargins left="0.7" right="0.7" top="0.5" bottom="0.5" header="0.3" footer="0.3"/>
  <pageSetup paperSize="9" scale="5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5"/>
  <sheetViews>
    <sheetView topLeftCell="A24" zoomScaleNormal="100" workbookViewId="0">
      <selection activeCell="A28" sqref="A28:E28"/>
    </sheetView>
  </sheetViews>
  <sheetFormatPr defaultColWidth="9.125" defaultRowHeight="15.75" x14ac:dyDescent="0.25"/>
  <cols>
    <col min="1" max="1" width="6.125" style="13" customWidth="1"/>
    <col min="2" max="2" width="13" style="13" customWidth="1"/>
    <col min="3" max="3" width="14.375" style="13" customWidth="1"/>
    <col min="4" max="4" width="15.875" style="21" customWidth="1"/>
    <col min="5" max="5" width="48.125" style="13" customWidth="1"/>
    <col min="6" max="6" width="17.75" style="22" customWidth="1"/>
    <col min="7" max="7" width="15" style="22" customWidth="1"/>
    <col min="8" max="8" width="18.75" style="22" customWidth="1"/>
    <col min="9" max="9" width="23.75" style="13" customWidth="1"/>
    <col min="10" max="16384" width="9.125" style="13"/>
  </cols>
  <sheetData>
    <row r="1" spans="1:10" s="1" customFormat="1" ht="16.5" x14ac:dyDescent="0.25">
      <c r="B1" s="28" t="s">
        <v>0</v>
      </c>
      <c r="C1" s="28"/>
      <c r="D1" s="28"/>
      <c r="E1" s="29" t="s">
        <v>1</v>
      </c>
      <c r="F1" s="29"/>
      <c r="G1" s="29"/>
      <c r="H1" s="29"/>
    </row>
    <row r="2" spans="1:10" s="1" customFormat="1" ht="16.5" x14ac:dyDescent="0.25">
      <c r="B2" s="28" t="s">
        <v>2</v>
      </c>
      <c r="C2" s="28"/>
      <c r="D2" s="28"/>
      <c r="E2" s="29" t="s">
        <v>3</v>
      </c>
      <c r="F2" s="29"/>
      <c r="G2" s="29"/>
      <c r="H2" s="29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30" t="s">
        <v>90</v>
      </c>
      <c r="F4" s="30"/>
      <c r="G4" s="30"/>
      <c r="H4" s="30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7" t="s">
        <v>91</v>
      </c>
      <c r="B6" s="27"/>
      <c r="C6" s="27"/>
      <c r="D6" s="27"/>
      <c r="E6" s="27"/>
      <c r="F6" s="27"/>
      <c r="G6" s="27"/>
      <c r="H6" s="27"/>
    </row>
    <row r="7" spans="1:10" s="4" customFormat="1" ht="18.75" customHeight="1" x14ac:dyDescent="0.3">
      <c r="A7" s="34" t="s">
        <v>95</v>
      </c>
      <c r="B7" s="34"/>
      <c r="C7" s="34"/>
      <c r="D7" s="34"/>
      <c r="E7" s="34"/>
      <c r="F7" s="34"/>
      <c r="G7" s="34"/>
      <c r="H7" s="34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">
      <c r="A11" s="7" t="s">
        <v>8</v>
      </c>
      <c r="C11" s="7" t="s">
        <v>86</v>
      </c>
      <c r="D11" s="6"/>
      <c r="F11" s="8"/>
      <c r="G11" s="8"/>
      <c r="H11" s="8"/>
    </row>
    <row r="12" spans="1:10" s="7" customFormat="1" ht="22.5" customHeight="1" x14ac:dyDescent="0.2">
      <c r="A12" s="7" t="s">
        <v>9</v>
      </c>
      <c r="C12" s="7" t="s">
        <v>10</v>
      </c>
      <c r="D12" s="6"/>
      <c r="E12" s="25" t="s">
        <v>87</v>
      </c>
      <c r="F12" s="8"/>
      <c r="G12" s="8"/>
      <c r="H12" s="8"/>
    </row>
    <row r="13" spans="1:10" s="7" customFormat="1" ht="22.5" customHeight="1" x14ac:dyDescent="0.2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">
      <c r="A14" s="5" t="s">
        <v>11</v>
      </c>
      <c r="B14" s="5"/>
      <c r="C14" s="5" t="str">
        <f>+VLOOKUP(J14,'Danh sách CN'!A:D,2,0)</f>
        <v>CÔNG TY CỔ PHẦN TRUNG TÂM THƯƠNG MẠI LOTTE VIỆT NAM - CHI NHÁNH GÒ VẤP</v>
      </c>
      <c r="D14" s="6"/>
      <c r="F14" s="8"/>
      <c r="G14" s="8"/>
      <c r="H14" s="8"/>
      <c r="J14" s="7" t="s">
        <v>57</v>
      </c>
    </row>
    <row r="15" spans="1:10" s="7" customFormat="1" ht="22.5" customHeight="1" x14ac:dyDescent="0.2">
      <c r="A15" s="7" t="s">
        <v>6</v>
      </c>
      <c r="C15" s="9" t="str">
        <f>+VLOOKUP(J14,'Danh sách CN'!A:D,3,0)</f>
        <v>0304741634-010</v>
      </c>
      <c r="D15" s="6"/>
      <c r="F15" s="8"/>
      <c r="G15" s="8"/>
      <c r="H15" s="8"/>
    </row>
    <row r="16" spans="1:10" s="7" customFormat="1" ht="22.5" customHeight="1" x14ac:dyDescent="0.2">
      <c r="A16" s="7" t="s">
        <v>8</v>
      </c>
      <c r="C16" s="9" t="str">
        <f>+VLOOKUP(J14,'Danh sách CN'!A:D,4,0)</f>
        <v>Số 18, Đường Phan Văn Trị, Phường Gò Vấp, Thành phố Hồ Chí Minh, Việt Nam</v>
      </c>
      <c r="D16" s="6"/>
      <c r="F16" s="8"/>
      <c r="G16" s="8"/>
      <c r="H16" s="8"/>
    </row>
    <row r="17" spans="1:8" s="7" customFormat="1" ht="22.5" customHeight="1" x14ac:dyDescent="0.2">
      <c r="A17" s="7" t="s">
        <v>9</v>
      </c>
      <c r="C17" s="35"/>
      <c r="D17" s="35"/>
      <c r="E17" s="35" t="s">
        <v>13</v>
      </c>
      <c r="F17" s="35"/>
      <c r="G17" s="8"/>
      <c r="H17" s="8"/>
    </row>
    <row r="19" spans="1:8" ht="44.25" customHeight="1" x14ac:dyDescent="0.25">
      <c r="A19" s="10" t="s">
        <v>14</v>
      </c>
      <c r="B19" s="10" t="s">
        <v>15</v>
      </c>
      <c r="C19" s="10" t="s">
        <v>16</v>
      </c>
      <c r="D19" s="11" t="s">
        <v>17</v>
      </c>
      <c r="E19" s="10" t="s">
        <v>18</v>
      </c>
      <c r="F19" s="12" t="s">
        <v>19</v>
      </c>
      <c r="G19" s="12" t="s">
        <v>20</v>
      </c>
      <c r="H19" s="12" t="s">
        <v>21</v>
      </c>
    </row>
    <row r="20" spans="1:8" ht="48" customHeight="1" x14ac:dyDescent="0.25">
      <c r="A20" s="14">
        <v>1</v>
      </c>
      <c r="B20" s="15" t="s">
        <v>151</v>
      </c>
      <c r="C20" s="14" t="s">
        <v>88</v>
      </c>
      <c r="D20" s="16">
        <v>46092</v>
      </c>
      <c r="E20" s="17" t="s">
        <v>58</v>
      </c>
      <c r="F20" s="18">
        <v>1190660</v>
      </c>
      <c r="G20" s="18">
        <v>95253</v>
      </c>
      <c r="H20" s="18">
        <f>+F20+G20</f>
        <v>1285913</v>
      </c>
    </row>
    <row r="21" spans="1:8" ht="48" customHeight="1" x14ac:dyDescent="0.25">
      <c r="A21" s="14">
        <v>2</v>
      </c>
      <c r="B21" s="15" t="s">
        <v>152</v>
      </c>
      <c r="C21" s="14" t="s">
        <v>88</v>
      </c>
      <c r="D21" s="16">
        <v>46100</v>
      </c>
      <c r="E21" s="17" t="s">
        <v>58</v>
      </c>
      <c r="F21" s="18">
        <v>1785990</v>
      </c>
      <c r="G21" s="18">
        <v>142879</v>
      </c>
      <c r="H21" s="18">
        <f t="shared" ref="H21:H23" si="0">+F21+G21</f>
        <v>1928869</v>
      </c>
    </row>
    <row r="22" spans="1:8" ht="48" customHeight="1" x14ac:dyDescent="0.25">
      <c r="A22" s="14">
        <v>3</v>
      </c>
      <c r="B22" s="15" t="s">
        <v>153</v>
      </c>
      <c r="C22" s="14" t="s">
        <v>88</v>
      </c>
      <c r="D22" s="16">
        <v>46102</v>
      </c>
      <c r="E22" s="17" t="s">
        <v>58</v>
      </c>
      <c r="F22" s="18">
        <v>2300585</v>
      </c>
      <c r="G22" s="18">
        <v>184047</v>
      </c>
      <c r="H22" s="18">
        <f t="shared" si="0"/>
        <v>2484632</v>
      </c>
    </row>
    <row r="23" spans="1:8" ht="48" customHeight="1" x14ac:dyDescent="0.25">
      <c r="A23" s="14">
        <v>4</v>
      </c>
      <c r="B23" s="15" t="s">
        <v>154</v>
      </c>
      <c r="C23" s="14" t="s">
        <v>88</v>
      </c>
      <c r="D23" s="16">
        <v>46106</v>
      </c>
      <c r="E23" s="17" t="s">
        <v>58</v>
      </c>
      <c r="F23" s="18">
        <v>1506570</v>
      </c>
      <c r="G23" s="18">
        <v>120526</v>
      </c>
      <c r="H23" s="18">
        <f t="shared" si="0"/>
        <v>1627096</v>
      </c>
    </row>
    <row r="24" spans="1:8" ht="48" customHeight="1" x14ac:dyDescent="0.25">
      <c r="A24" s="14">
        <v>5</v>
      </c>
      <c r="B24" s="15" t="s">
        <v>155</v>
      </c>
      <c r="C24" s="14" t="s">
        <v>88</v>
      </c>
      <c r="D24" s="16">
        <v>46106</v>
      </c>
      <c r="E24" s="17" t="s">
        <v>58</v>
      </c>
      <c r="F24" s="18">
        <v>1190660</v>
      </c>
      <c r="G24" s="18">
        <v>95253</v>
      </c>
      <c r="H24" s="18">
        <f t="shared" ref="H24:H27" si="1">+F24+G24</f>
        <v>1285913</v>
      </c>
    </row>
    <row r="25" spans="1:8" ht="48" customHeight="1" x14ac:dyDescent="0.25">
      <c r="A25" s="14">
        <v>6</v>
      </c>
      <c r="B25" s="26" t="s">
        <v>156</v>
      </c>
      <c r="C25" s="14" t="s">
        <v>89</v>
      </c>
      <c r="D25" s="16">
        <v>46109</v>
      </c>
      <c r="E25" s="17" t="s">
        <v>58</v>
      </c>
      <c r="F25" s="18">
        <v>-2013305</v>
      </c>
      <c r="G25" s="18">
        <v>-161064</v>
      </c>
      <c r="H25" s="18">
        <f t="shared" si="1"/>
        <v>-2174369</v>
      </c>
    </row>
    <row r="26" spans="1:8" ht="48" customHeight="1" x14ac:dyDescent="0.25">
      <c r="A26" s="14">
        <v>7</v>
      </c>
      <c r="B26" s="26" t="s">
        <v>157</v>
      </c>
      <c r="C26" s="14" t="s">
        <v>89</v>
      </c>
      <c r="D26" s="16">
        <v>46109</v>
      </c>
      <c r="E26" s="17" t="s">
        <v>58</v>
      </c>
      <c r="F26" s="18">
        <v>-2013305</v>
      </c>
      <c r="G26" s="18">
        <v>-161064</v>
      </c>
      <c r="H26" s="18">
        <f t="shared" si="1"/>
        <v>-2174369</v>
      </c>
    </row>
    <row r="27" spans="1:8" ht="48" customHeight="1" x14ac:dyDescent="0.25">
      <c r="A27" s="14">
        <v>8</v>
      </c>
      <c r="B27" s="26" t="s">
        <v>158</v>
      </c>
      <c r="C27" s="14" t="s">
        <v>89</v>
      </c>
      <c r="D27" s="16">
        <v>46112</v>
      </c>
      <c r="E27" s="17" t="s">
        <v>58</v>
      </c>
      <c r="F27" s="18">
        <v>-746312</v>
      </c>
      <c r="G27" s="18">
        <v>-59705</v>
      </c>
      <c r="H27" s="18">
        <f t="shared" si="1"/>
        <v>-806017</v>
      </c>
    </row>
    <row r="28" spans="1:8" s="20" customFormat="1" ht="35.25" customHeight="1" x14ac:dyDescent="0.2">
      <c r="A28" s="36" t="s">
        <v>22</v>
      </c>
      <c r="B28" s="37"/>
      <c r="C28" s="37"/>
      <c r="D28" s="37"/>
      <c r="E28" s="38"/>
      <c r="F28" s="19">
        <f>SUM(F20:F27)</f>
        <v>3201543</v>
      </c>
      <c r="G28" s="19">
        <f>SUM(G20:G27)</f>
        <v>256125</v>
      </c>
      <c r="H28" s="19">
        <f>SUM(H20:H27)</f>
        <v>3457668</v>
      </c>
    </row>
    <row r="29" spans="1:8" s="20" customFormat="1" ht="35.25" customHeight="1" x14ac:dyDescent="0.2">
      <c r="A29" s="39" t="s">
        <v>85</v>
      </c>
      <c r="B29" s="40"/>
      <c r="C29" s="40"/>
      <c r="D29" s="40"/>
      <c r="E29" s="41"/>
      <c r="F29" s="19">
        <f>ROUND(F28*0.07,0)</f>
        <v>224108</v>
      </c>
      <c r="G29" s="19">
        <f>ROUND(F29*0.08,0)</f>
        <v>17929</v>
      </c>
      <c r="H29" s="19">
        <f>F29+G29</f>
        <v>242037</v>
      </c>
    </row>
    <row r="31" spans="1:8" s="1" customFormat="1" ht="16.5" x14ac:dyDescent="0.25">
      <c r="A31" s="42" t="s">
        <v>23</v>
      </c>
      <c r="B31" s="42"/>
      <c r="C31" s="42"/>
      <c r="D31" s="42"/>
      <c r="E31" s="42"/>
      <c r="F31" s="42"/>
      <c r="G31" s="42"/>
      <c r="H31" s="42"/>
    </row>
    <row r="32" spans="1:8" s="1" customFormat="1" ht="16.5" x14ac:dyDescent="0.25">
      <c r="D32" s="2"/>
      <c r="F32" s="3"/>
      <c r="G32" s="3"/>
      <c r="H32" s="3"/>
    </row>
    <row r="33" spans="1:8" s="1" customFormat="1" ht="16.5" x14ac:dyDescent="0.25">
      <c r="A33" s="4"/>
      <c r="B33" s="27" t="s">
        <v>24</v>
      </c>
      <c r="C33" s="27"/>
      <c r="D33" s="27"/>
      <c r="F33" s="31" t="s">
        <v>25</v>
      </c>
      <c r="G33" s="31"/>
      <c r="H33" s="31"/>
    </row>
    <row r="34" spans="1:8" s="1" customFormat="1" ht="16.5" x14ac:dyDescent="0.25">
      <c r="B34" s="32" t="s">
        <v>26</v>
      </c>
      <c r="C34" s="32"/>
      <c r="D34" s="32"/>
      <c r="F34" s="33" t="s">
        <v>26</v>
      </c>
      <c r="G34" s="33"/>
      <c r="H34" s="33"/>
    </row>
    <row r="35" spans="1:8" s="1" customFormat="1" ht="16.5" x14ac:dyDescent="0.25">
      <c r="D35" s="2"/>
      <c r="F35" s="3"/>
      <c r="G35" s="3"/>
      <c r="H35" s="3"/>
    </row>
  </sheetData>
  <mergeCells count="16">
    <mergeCell ref="B33:D33"/>
    <mergeCell ref="F33:H33"/>
    <mergeCell ref="B34:D34"/>
    <mergeCell ref="F34:H34"/>
    <mergeCell ref="A7:H7"/>
    <mergeCell ref="C17:D17"/>
    <mergeCell ref="E17:F17"/>
    <mergeCell ref="A28:E28"/>
    <mergeCell ref="A29:E29"/>
    <mergeCell ref="A31:H31"/>
    <mergeCell ref="A6:H6"/>
    <mergeCell ref="B1:D1"/>
    <mergeCell ref="E1:H1"/>
    <mergeCell ref="B2:D2"/>
    <mergeCell ref="E2:H2"/>
    <mergeCell ref="E4:H4"/>
  </mergeCells>
  <printOptions horizontalCentered="1"/>
  <pageMargins left="0.7" right="0.7" top="0.5" bottom="0.5" header="0.3" footer="0.3"/>
  <pageSetup paperSize="9" scale="5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31"/>
  <sheetViews>
    <sheetView topLeftCell="A22" zoomScaleNormal="100" workbookViewId="0">
      <selection activeCell="F19" sqref="F19"/>
    </sheetView>
  </sheetViews>
  <sheetFormatPr defaultColWidth="9.125" defaultRowHeight="15.75" x14ac:dyDescent="0.25"/>
  <cols>
    <col min="1" max="1" width="6.125" style="13" customWidth="1"/>
    <col min="2" max="2" width="13" style="13" customWidth="1"/>
    <col min="3" max="3" width="14.375" style="13" customWidth="1"/>
    <col min="4" max="4" width="15.875" style="21" customWidth="1"/>
    <col min="5" max="5" width="48.125" style="13" customWidth="1"/>
    <col min="6" max="6" width="17.75" style="22" customWidth="1"/>
    <col min="7" max="7" width="15" style="22" customWidth="1"/>
    <col min="8" max="8" width="18.75" style="22" customWidth="1"/>
    <col min="9" max="9" width="23.75" style="13" customWidth="1"/>
    <col min="10" max="10" width="10.75" style="13" bestFit="1" customWidth="1"/>
    <col min="11" max="16384" width="9.125" style="13"/>
  </cols>
  <sheetData>
    <row r="1" spans="1:10" s="1" customFormat="1" ht="16.5" x14ac:dyDescent="0.25">
      <c r="B1" s="28" t="s">
        <v>0</v>
      </c>
      <c r="C1" s="28"/>
      <c r="D1" s="28"/>
      <c r="E1" s="29" t="s">
        <v>1</v>
      </c>
      <c r="F1" s="29"/>
      <c r="G1" s="29"/>
      <c r="H1" s="29"/>
    </row>
    <row r="2" spans="1:10" s="1" customFormat="1" ht="16.5" x14ac:dyDescent="0.25">
      <c r="B2" s="28" t="s">
        <v>2</v>
      </c>
      <c r="C2" s="28"/>
      <c r="D2" s="28"/>
      <c r="E2" s="29" t="s">
        <v>3</v>
      </c>
      <c r="F2" s="29"/>
      <c r="G2" s="29"/>
      <c r="H2" s="29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30" t="s">
        <v>90</v>
      </c>
      <c r="F4" s="30"/>
      <c r="G4" s="30"/>
      <c r="H4" s="30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7" t="s">
        <v>91</v>
      </c>
      <c r="B6" s="27"/>
      <c r="C6" s="27"/>
      <c r="D6" s="27"/>
      <c r="E6" s="27"/>
      <c r="F6" s="27"/>
      <c r="G6" s="27"/>
      <c r="H6" s="27"/>
    </row>
    <row r="7" spans="1:10" s="4" customFormat="1" ht="18.75" customHeight="1" x14ac:dyDescent="0.3">
      <c r="A7" s="34" t="s">
        <v>96</v>
      </c>
      <c r="B7" s="34"/>
      <c r="C7" s="34"/>
      <c r="D7" s="34"/>
      <c r="E7" s="34"/>
      <c r="F7" s="34"/>
      <c r="G7" s="34"/>
      <c r="H7" s="34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">
      <c r="A11" s="7" t="s">
        <v>8</v>
      </c>
      <c r="C11" s="7" t="s">
        <v>86</v>
      </c>
      <c r="D11" s="6"/>
      <c r="F11" s="8"/>
      <c r="G11" s="8"/>
      <c r="H11" s="8"/>
    </row>
    <row r="12" spans="1:10" s="7" customFormat="1" ht="22.5" customHeight="1" x14ac:dyDescent="0.2">
      <c r="A12" s="7" t="s">
        <v>9</v>
      </c>
      <c r="C12" s="7" t="s">
        <v>10</v>
      </c>
      <c r="D12" s="6"/>
      <c r="E12" s="25" t="s">
        <v>87</v>
      </c>
      <c r="F12" s="8"/>
      <c r="G12" s="8"/>
      <c r="H12" s="8"/>
    </row>
    <row r="13" spans="1:10" s="7" customFormat="1" ht="22.5" customHeight="1" x14ac:dyDescent="0.2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">
      <c r="A14" s="5" t="s">
        <v>11</v>
      </c>
      <c r="B14" s="5"/>
      <c r="C14" s="5" t="str">
        <f>+VLOOKUP(J14,'Danh sách CN'!A:D,2,0)</f>
        <v>CÔNG TY CỔ PHẦN TRUNG TÂM THƯƠNG MẠI LOTTE VIỆT NAM - CHI NHÁNH CẦN THƠ</v>
      </c>
      <c r="D14" s="6"/>
      <c r="F14" s="8"/>
      <c r="G14" s="8"/>
      <c r="H14" s="8"/>
      <c r="J14" s="7" t="s">
        <v>12</v>
      </c>
    </row>
    <row r="15" spans="1:10" s="7" customFormat="1" ht="22.5" customHeight="1" x14ac:dyDescent="0.2">
      <c r="A15" s="7" t="s">
        <v>6</v>
      </c>
      <c r="C15" s="9" t="str">
        <f>+VLOOKUP(J14,'Danh sách CN'!A:D,3,0)</f>
        <v>0304741634-007</v>
      </c>
      <c r="D15" s="6"/>
      <c r="F15" s="8"/>
      <c r="G15" s="8"/>
      <c r="H15" s="8"/>
    </row>
    <row r="16" spans="1:10" s="7" customFormat="1" ht="22.5" customHeight="1" x14ac:dyDescent="0.2">
      <c r="A16" s="7" t="s">
        <v>8</v>
      </c>
      <c r="C16" s="9" t="str">
        <f>+VLOOKUP(J14,'Danh sách CN'!A:D,4,0)</f>
        <v>84, Mậu Thân, Phường Cái Khế, Thành phố Cần Thơ, Việt Nam</v>
      </c>
      <c r="D16" s="6"/>
      <c r="F16" s="8"/>
      <c r="G16" s="8"/>
      <c r="H16" s="8"/>
    </row>
    <row r="17" spans="1:8" s="7" customFormat="1" ht="22.5" customHeight="1" x14ac:dyDescent="0.2">
      <c r="A17" s="7" t="s">
        <v>9</v>
      </c>
      <c r="C17" s="35"/>
      <c r="D17" s="35"/>
      <c r="E17" s="35" t="s">
        <v>13</v>
      </c>
      <c r="F17" s="35"/>
      <c r="G17" s="8"/>
      <c r="H17" s="8"/>
    </row>
    <row r="19" spans="1:8" ht="44.25" customHeight="1" x14ac:dyDescent="0.25">
      <c r="A19" s="10" t="s">
        <v>14</v>
      </c>
      <c r="B19" s="10" t="s">
        <v>15</v>
      </c>
      <c r="C19" s="10" t="s">
        <v>16</v>
      </c>
      <c r="D19" s="11" t="s">
        <v>17</v>
      </c>
      <c r="E19" s="10" t="s">
        <v>18</v>
      </c>
      <c r="F19" s="12" t="s">
        <v>19</v>
      </c>
      <c r="G19" s="12" t="s">
        <v>20</v>
      </c>
      <c r="H19" s="12" t="s">
        <v>21</v>
      </c>
    </row>
    <row r="20" spans="1:8" ht="31.5" x14ac:dyDescent="0.25">
      <c r="A20" s="14">
        <v>1</v>
      </c>
      <c r="B20" s="15" t="s">
        <v>147</v>
      </c>
      <c r="C20" s="14" t="s">
        <v>88</v>
      </c>
      <c r="D20" s="16">
        <v>46092</v>
      </c>
      <c r="E20" s="17" t="s">
        <v>30</v>
      </c>
      <c r="F20" s="18">
        <v>2684955</v>
      </c>
      <c r="G20" s="18">
        <v>214796</v>
      </c>
      <c r="H20" s="18">
        <f>+F20+G20</f>
        <v>2899751</v>
      </c>
    </row>
    <row r="21" spans="1:8" ht="31.5" x14ac:dyDescent="0.25">
      <c r="A21" s="14">
        <v>2</v>
      </c>
      <c r="B21" s="15" t="s">
        <v>148</v>
      </c>
      <c r="C21" s="14" t="s">
        <v>88</v>
      </c>
      <c r="D21" s="16">
        <v>46099</v>
      </c>
      <c r="E21" s="17" t="s">
        <v>30</v>
      </c>
      <c r="F21" s="18">
        <v>1073435</v>
      </c>
      <c r="G21" s="18">
        <v>85875</v>
      </c>
      <c r="H21" s="18">
        <f t="shared" ref="H21:H22" si="0">+F21+G21</f>
        <v>1159310</v>
      </c>
    </row>
    <row r="22" spans="1:8" ht="31.5" x14ac:dyDescent="0.25">
      <c r="A22" s="14">
        <v>3</v>
      </c>
      <c r="B22" s="15" t="s">
        <v>149</v>
      </c>
      <c r="C22" s="14" t="s">
        <v>88</v>
      </c>
      <c r="D22" s="16">
        <v>46106</v>
      </c>
      <c r="E22" s="17" t="s">
        <v>30</v>
      </c>
      <c r="F22" s="18">
        <v>1190660</v>
      </c>
      <c r="G22" s="18">
        <v>95253</v>
      </c>
      <c r="H22" s="18">
        <f t="shared" si="0"/>
        <v>1285913</v>
      </c>
    </row>
    <row r="23" spans="1:8" ht="31.5" x14ac:dyDescent="0.25">
      <c r="A23" s="14">
        <v>4</v>
      </c>
      <c r="B23" s="26" t="s">
        <v>150</v>
      </c>
      <c r="C23" s="14" t="s">
        <v>89</v>
      </c>
      <c r="D23" s="16">
        <v>46109</v>
      </c>
      <c r="E23" s="17" t="s">
        <v>30</v>
      </c>
      <c r="F23" s="18">
        <v>-341182</v>
      </c>
      <c r="G23" s="18">
        <v>-27294</v>
      </c>
      <c r="H23" s="18">
        <f t="shared" ref="H23" si="1">+F23+G23</f>
        <v>-368476</v>
      </c>
    </row>
    <row r="24" spans="1:8" s="20" customFormat="1" ht="35.25" customHeight="1" x14ac:dyDescent="0.2">
      <c r="A24" s="36" t="s">
        <v>22</v>
      </c>
      <c r="B24" s="37"/>
      <c r="C24" s="37"/>
      <c r="D24" s="37"/>
      <c r="E24" s="38"/>
      <c r="F24" s="19">
        <f>SUM(F20:F23)</f>
        <v>4607868</v>
      </c>
      <c r="G24" s="19">
        <f>SUM(G20:G23)</f>
        <v>368630</v>
      </c>
      <c r="H24" s="19">
        <f>SUM(H20:H23)</f>
        <v>4976498</v>
      </c>
    </row>
    <row r="25" spans="1:8" s="20" customFormat="1" ht="35.25" customHeight="1" x14ac:dyDescent="0.2">
      <c r="A25" s="39" t="s">
        <v>85</v>
      </c>
      <c r="B25" s="40"/>
      <c r="C25" s="40"/>
      <c r="D25" s="40"/>
      <c r="E25" s="41"/>
      <c r="F25" s="19">
        <f>ROUND(F24*0.07,0)</f>
        <v>322551</v>
      </c>
      <c r="G25" s="19">
        <f>ROUND(F25*0.08,0)</f>
        <v>25804</v>
      </c>
      <c r="H25" s="19">
        <f>F25+G25</f>
        <v>348355</v>
      </c>
    </row>
    <row r="27" spans="1:8" s="1" customFormat="1" ht="16.5" x14ac:dyDescent="0.25">
      <c r="A27" s="42" t="s">
        <v>23</v>
      </c>
      <c r="B27" s="42"/>
      <c r="C27" s="42"/>
      <c r="D27" s="42"/>
      <c r="E27" s="42"/>
      <c r="F27" s="42"/>
      <c r="G27" s="42"/>
      <c r="H27" s="42"/>
    </row>
    <row r="28" spans="1:8" s="1" customFormat="1" ht="16.5" x14ac:dyDescent="0.25">
      <c r="D28" s="2"/>
      <c r="F28" s="3"/>
      <c r="G28" s="3"/>
      <c r="H28" s="3"/>
    </row>
    <row r="29" spans="1:8" s="1" customFormat="1" ht="16.5" x14ac:dyDescent="0.25">
      <c r="A29" s="4"/>
      <c r="B29" s="27" t="s">
        <v>24</v>
      </c>
      <c r="C29" s="27"/>
      <c r="D29" s="27"/>
      <c r="F29" s="31" t="s">
        <v>25</v>
      </c>
      <c r="G29" s="31"/>
      <c r="H29" s="31"/>
    </row>
    <row r="30" spans="1:8" s="1" customFormat="1" ht="16.5" x14ac:dyDescent="0.25">
      <c r="B30" s="32" t="s">
        <v>26</v>
      </c>
      <c r="C30" s="32"/>
      <c r="D30" s="32"/>
      <c r="F30" s="33" t="s">
        <v>26</v>
      </c>
      <c r="G30" s="33"/>
      <c r="H30" s="33"/>
    </row>
    <row r="31" spans="1:8" s="1" customFormat="1" ht="16.5" x14ac:dyDescent="0.25">
      <c r="D31" s="2"/>
      <c r="F31" s="3"/>
      <c r="G31" s="3"/>
      <c r="H31" s="3"/>
    </row>
  </sheetData>
  <mergeCells count="16">
    <mergeCell ref="B29:D29"/>
    <mergeCell ref="F29:H29"/>
    <mergeCell ref="B30:D30"/>
    <mergeCell ref="F30:H30"/>
    <mergeCell ref="A7:H7"/>
    <mergeCell ref="C17:D17"/>
    <mergeCell ref="E17:F17"/>
    <mergeCell ref="A24:E24"/>
    <mergeCell ref="A25:E25"/>
    <mergeCell ref="A27:H27"/>
    <mergeCell ref="A6:H6"/>
    <mergeCell ref="B1:D1"/>
    <mergeCell ref="E1:H1"/>
    <mergeCell ref="B2:D2"/>
    <mergeCell ref="E2:H2"/>
    <mergeCell ref="E4:H4"/>
  </mergeCells>
  <printOptions horizontalCentered="1"/>
  <pageMargins left="0.7" right="0.7" top="0.5" bottom="0.5" header="0.3" footer="0.3"/>
  <pageSetup paperSize="9" scale="54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30"/>
  <sheetViews>
    <sheetView topLeftCell="A17" zoomScaleNormal="100" workbookViewId="0">
      <selection activeCell="A19" sqref="A19"/>
    </sheetView>
  </sheetViews>
  <sheetFormatPr defaultColWidth="9.125" defaultRowHeight="15.75" x14ac:dyDescent="0.25"/>
  <cols>
    <col min="1" max="1" width="6.125" style="13" customWidth="1"/>
    <col min="2" max="2" width="13" style="13" customWidth="1"/>
    <col min="3" max="3" width="14.375" style="13" customWidth="1"/>
    <col min="4" max="4" width="15.875" style="21" customWidth="1"/>
    <col min="5" max="5" width="48.125" style="13" customWidth="1"/>
    <col min="6" max="6" width="17.75" style="22" customWidth="1"/>
    <col min="7" max="7" width="15" style="22" customWidth="1"/>
    <col min="8" max="8" width="18.75" style="22" customWidth="1"/>
    <col min="9" max="9" width="23.75" style="13" customWidth="1"/>
    <col min="10" max="16384" width="9.125" style="13"/>
  </cols>
  <sheetData>
    <row r="1" spans="1:10" s="1" customFormat="1" ht="16.5" x14ac:dyDescent="0.25">
      <c r="B1" s="28" t="s">
        <v>0</v>
      </c>
      <c r="C1" s="28"/>
      <c r="D1" s="28"/>
      <c r="E1" s="29" t="s">
        <v>1</v>
      </c>
      <c r="F1" s="29"/>
      <c r="G1" s="29"/>
      <c r="H1" s="29"/>
    </row>
    <row r="2" spans="1:10" s="1" customFormat="1" ht="16.5" x14ac:dyDescent="0.25">
      <c r="B2" s="28" t="s">
        <v>2</v>
      </c>
      <c r="C2" s="28"/>
      <c r="D2" s="28"/>
      <c r="E2" s="29" t="s">
        <v>3</v>
      </c>
      <c r="F2" s="29"/>
      <c r="G2" s="29"/>
      <c r="H2" s="29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30" t="s">
        <v>90</v>
      </c>
      <c r="F4" s="30"/>
      <c r="G4" s="30"/>
      <c r="H4" s="30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7" t="s">
        <v>91</v>
      </c>
      <c r="B6" s="27"/>
      <c r="C6" s="27"/>
      <c r="D6" s="27"/>
      <c r="E6" s="27"/>
      <c r="F6" s="27"/>
      <c r="G6" s="27"/>
      <c r="H6" s="27"/>
    </row>
    <row r="7" spans="1:10" s="4" customFormat="1" ht="18.75" customHeight="1" x14ac:dyDescent="0.3">
      <c r="A7" s="34" t="s">
        <v>97</v>
      </c>
      <c r="B7" s="34"/>
      <c r="C7" s="34"/>
      <c r="D7" s="34"/>
      <c r="E7" s="34"/>
      <c r="F7" s="34"/>
      <c r="G7" s="34"/>
      <c r="H7" s="34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">
      <c r="A11" s="7" t="s">
        <v>8</v>
      </c>
      <c r="C11" s="7" t="s">
        <v>86</v>
      </c>
      <c r="D11" s="6"/>
      <c r="F11" s="8"/>
      <c r="G11" s="8"/>
      <c r="H11" s="8"/>
    </row>
    <row r="12" spans="1:10" s="7" customFormat="1" ht="22.5" customHeight="1" x14ac:dyDescent="0.2">
      <c r="A12" s="7" t="s">
        <v>9</v>
      </c>
      <c r="C12" s="7" t="s">
        <v>10</v>
      </c>
      <c r="D12" s="6"/>
      <c r="E12" s="25" t="s">
        <v>87</v>
      </c>
      <c r="F12" s="8"/>
      <c r="G12" s="8"/>
      <c r="H12" s="8"/>
    </row>
    <row r="13" spans="1:10" s="7" customFormat="1" ht="22.5" customHeight="1" x14ac:dyDescent="0.2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">
      <c r="A14" s="5" t="s">
        <v>11</v>
      </c>
      <c r="B14" s="5"/>
      <c r="C14" s="5" t="str">
        <f>+VLOOKUP(J14,'Danh sách CN'!A:D,2,0)</f>
        <v>CÔNG TY CỔ PHẦN TRUNG TÂM THƯƠNG MẠI LOTTE VIỆT NAM - CHI NHÁNH TÂN BÌNH</v>
      </c>
      <c r="D14" s="6"/>
      <c r="F14" s="8"/>
      <c r="G14" s="8"/>
      <c r="H14" s="8"/>
      <c r="J14" s="7" t="s">
        <v>61</v>
      </c>
    </row>
    <row r="15" spans="1:10" s="7" customFormat="1" ht="22.5" customHeight="1" x14ac:dyDescent="0.2">
      <c r="A15" s="7" t="s">
        <v>6</v>
      </c>
      <c r="C15" s="9" t="str">
        <f>+VLOOKUP(J14,'Danh sách CN'!A:D,3,0)</f>
        <v>0304741634-006</v>
      </c>
      <c r="D15" s="6"/>
      <c r="F15" s="8"/>
      <c r="G15" s="8"/>
      <c r="H15" s="8"/>
    </row>
    <row r="16" spans="1:10" s="7" customFormat="1" ht="22.5" customHeight="1" x14ac:dyDescent="0.2">
      <c r="A16" s="7" t="s">
        <v>8</v>
      </c>
      <c r="C16" s="9" t="str">
        <f>+VLOOKUP(J14,'Danh sách CN'!A:D,4,0)</f>
        <v>Số 20, đường Cộng Hòa, Phường Bảy Hiền, Thành phố Hồ Chí Minh, Việt Nam</v>
      </c>
      <c r="D16" s="6"/>
      <c r="F16" s="8"/>
      <c r="G16" s="8"/>
      <c r="H16" s="8"/>
    </row>
    <row r="17" spans="1:8" s="7" customFormat="1" ht="22.5" customHeight="1" x14ac:dyDescent="0.2">
      <c r="A17" s="7" t="s">
        <v>9</v>
      </c>
      <c r="C17" s="35"/>
      <c r="D17" s="35"/>
      <c r="E17" s="35" t="s">
        <v>13</v>
      </c>
      <c r="F17" s="35"/>
      <c r="G17" s="8"/>
      <c r="H17" s="8"/>
    </row>
    <row r="19" spans="1:8" ht="44.25" customHeight="1" x14ac:dyDescent="0.25">
      <c r="A19" s="10" t="s">
        <v>14</v>
      </c>
      <c r="B19" s="10" t="s">
        <v>15</v>
      </c>
      <c r="C19" s="10" t="s">
        <v>16</v>
      </c>
      <c r="D19" s="11" t="s">
        <v>17</v>
      </c>
      <c r="E19" s="10" t="s">
        <v>18</v>
      </c>
      <c r="F19" s="12" t="s">
        <v>19</v>
      </c>
      <c r="G19" s="12" t="s">
        <v>20</v>
      </c>
      <c r="H19" s="12" t="s">
        <v>21</v>
      </c>
    </row>
    <row r="20" spans="1:8" ht="31.5" x14ac:dyDescent="0.25">
      <c r="A20" s="14">
        <v>1</v>
      </c>
      <c r="B20" s="15" t="s">
        <v>144</v>
      </c>
      <c r="C20" s="14" t="s">
        <v>88</v>
      </c>
      <c r="D20" s="16">
        <v>46088</v>
      </c>
      <c r="E20" s="17" t="s">
        <v>62</v>
      </c>
      <c r="F20" s="18">
        <v>455620</v>
      </c>
      <c r="G20" s="18">
        <v>36450</v>
      </c>
      <c r="H20" s="18">
        <f>+F20+G20</f>
        <v>492070</v>
      </c>
    </row>
    <row r="21" spans="1:8" ht="31.5" x14ac:dyDescent="0.25">
      <c r="A21" s="14">
        <v>2</v>
      </c>
      <c r="B21" s="15" t="s">
        <v>145</v>
      </c>
      <c r="C21" s="14" t="s">
        <v>88</v>
      </c>
      <c r="D21" s="16">
        <v>46092</v>
      </c>
      <c r="E21" s="17" t="s">
        <v>62</v>
      </c>
      <c r="F21" s="18">
        <v>455620</v>
      </c>
      <c r="G21" s="18">
        <v>36450</v>
      </c>
      <c r="H21" s="18">
        <f t="shared" ref="H21:H22" si="0">+F21+G21</f>
        <v>492070</v>
      </c>
    </row>
    <row r="22" spans="1:8" ht="31.5" x14ac:dyDescent="0.25">
      <c r="A22" s="14">
        <v>3</v>
      </c>
      <c r="B22" s="15" t="s">
        <v>146</v>
      </c>
      <c r="C22" s="14" t="s">
        <v>88</v>
      </c>
      <c r="D22" s="16">
        <v>46094</v>
      </c>
      <c r="E22" s="17" t="s">
        <v>62</v>
      </c>
      <c r="F22" s="18">
        <v>1190660</v>
      </c>
      <c r="G22" s="18">
        <v>95253</v>
      </c>
      <c r="H22" s="18">
        <f t="shared" si="0"/>
        <v>1285913</v>
      </c>
    </row>
    <row r="23" spans="1:8" s="20" customFormat="1" ht="35.25" customHeight="1" x14ac:dyDescent="0.2">
      <c r="A23" s="36" t="s">
        <v>22</v>
      </c>
      <c r="B23" s="37"/>
      <c r="C23" s="37"/>
      <c r="D23" s="37"/>
      <c r="E23" s="38"/>
      <c r="F23" s="19">
        <f>SUM(F20:F22)</f>
        <v>2101900</v>
      </c>
      <c r="G23" s="19">
        <f>SUM(G20:G22)</f>
        <v>168153</v>
      </c>
      <c r="H23" s="19">
        <f>SUM(H20:H22)</f>
        <v>2270053</v>
      </c>
    </row>
    <row r="24" spans="1:8" s="20" customFormat="1" ht="35.25" customHeight="1" x14ac:dyDescent="0.2">
      <c r="A24" s="39" t="s">
        <v>85</v>
      </c>
      <c r="B24" s="40"/>
      <c r="C24" s="40"/>
      <c r="D24" s="40"/>
      <c r="E24" s="41"/>
      <c r="F24" s="19">
        <f>ROUND(F23*0.07,0)</f>
        <v>147133</v>
      </c>
      <c r="G24" s="19">
        <f>ROUND(F24*0.08,0)</f>
        <v>11771</v>
      </c>
      <c r="H24" s="19">
        <f>F24+G24</f>
        <v>158904</v>
      </c>
    </row>
    <row r="26" spans="1:8" s="1" customFormat="1" ht="16.5" x14ac:dyDescent="0.25">
      <c r="A26" s="42" t="s">
        <v>23</v>
      </c>
      <c r="B26" s="42"/>
      <c r="C26" s="42"/>
      <c r="D26" s="42"/>
      <c r="E26" s="42"/>
      <c r="F26" s="42"/>
      <c r="G26" s="42"/>
      <c r="H26" s="42"/>
    </row>
    <row r="27" spans="1:8" s="1" customFormat="1" ht="16.5" x14ac:dyDescent="0.25">
      <c r="D27" s="2"/>
      <c r="F27" s="3"/>
      <c r="G27" s="3"/>
      <c r="H27" s="3"/>
    </row>
    <row r="28" spans="1:8" s="1" customFormat="1" ht="16.5" x14ac:dyDescent="0.25">
      <c r="A28" s="4"/>
      <c r="B28" s="27" t="s">
        <v>24</v>
      </c>
      <c r="C28" s="27"/>
      <c r="D28" s="27"/>
      <c r="F28" s="31" t="s">
        <v>25</v>
      </c>
      <c r="G28" s="31"/>
      <c r="H28" s="31"/>
    </row>
    <row r="29" spans="1:8" s="1" customFormat="1" ht="16.5" x14ac:dyDescent="0.25">
      <c r="B29" s="32" t="s">
        <v>26</v>
      </c>
      <c r="C29" s="32"/>
      <c r="D29" s="32"/>
      <c r="F29" s="33" t="s">
        <v>26</v>
      </c>
      <c r="G29" s="33"/>
      <c r="H29" s="33"/>
    </row>
    <row r="30" spans="1:8" s="1" customFormat="1" ht="16.5" x14ac:dyDescent="0.25">
      <c r="D30" s="2"/>
      <c r="F30" s="3"/>
      <c r="G30" s="3"/>
      <c r="H30" s="3"/>
    </row>
  </sheetData>
  <mergeCells count="16">
    <mergeCell ref="B28:D28"/>
    <mergeCell ref="F28:H28"/>
    <mergeCell ref="B29:D29"/>
    <mergeCell ref="F29:H29"/>
    <mergeCell ref="A7:H7"/>
    <mergeCell ref="C17:D17"/>
    <mergeCell ref="E17:F17"/>
    <mergeCell ref="A23:E23"/>
    <mergeCell ref="A24:E24"/>
    <mergeCell ref="A26:H26"/>
    <mergeCell ref="A6:H6"/>
    <mergeCell ref="B1:D1"/>
    <mergeCell ref="E1:H1"/>
    <mergeCell ref="B2:D2"/>
    <mergeCell ref="E2:H2"/>
    <mergeCell ref="E4:H4"/>
  </mergeCells>
  <printOptions horizontalCentered="1"/>
  <pageMargins left="0.7" right="0.7" top="0.5" bottom="0.5" header="0.3" footer="0.3"/>
  <pageSetup paperSize="9" scale="54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29"/>
  <sheetViews>
    <sheetView topLeftCell="A15" zoomScaleNormal="100" workbookViewId="0">
      <selection activeCell="F19" sqref="F19"/>
    </sheetView>
  </sheetViews>
  <sheetFormatPr defaultColWidth="9.125" defaultRowHeight="15.75" x14ac:dyDescent="0.25"/>
  <cols>
    <col min="1" max="1" width="6.125" style="13" customWidth="1"/>
    <col min="2" max="2" width="13" style="13" customWidth="1"/>
    <col min="3" max="3" width="14.375" style="13" customWidth="1"/>
    <col min="4" max="4" width="15.875" style="21" customWidth="1"/>
    <col min="5" max="5" width="48.125" style="13" customWidth="1"/>
    <col min="6" max="6" width="17.75" style="22" customWidth="1"/>
    <col min="7" max="7" width="15" style="22" customWidth="1"/>
    <col min="8" max="8" width="18.75" style="22" customWidth="1"/>
    <col min="9" max="9" width="23.75" style="13" customWidth="1"/>
    <col min="10" max="16384" width="9.125" style="13"/>
  </cols>
  <sheetData>
    <row r="1" spans="1:10" s="1" customFormat="1" ht="16.5" x14ac:dyDescent="0.25">
      <c r="B1" s="28" t="s">
        <v>0</v>
      </c>
      <c r="C1" s="28"/>
      <c r="D1" s="28"/>
      <c r="E1" s="29" t="s">
        <v>1</v>
      </c>
      <c r="F1" s="29"/>
      <c r="G1" s="29"/>
      <c r="H1" s="29"/>
    </row>
    <row r="2" spans="1:10" s="1" customFormat="1" ht="16.5" x14ac:dyDescent="0.25">
      <c r="B2" s="28" t="s">
        <v>2</v>
      </c>
      <c r="C2" s="28"/>
      <c r="D2" s="28"/>
      <c r="E2" s="29" t="s">
        <v>3</v>
      </c>
      <c r="F2" s="29"/>
      <c r="G2" s="29"/>
      <c r="H2" s="29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30" t="s">
        <v>90</v>
      </c>
      <c r="F4" s="30"/>
      <c r="G4" s="30"/>
      <c r="H4" s="30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7" t="s">
        <v>91</v>
      </c>
      <c r="B6" s="27"/>
      <c r="C6" s="27"/>
      <c r="D6" s="27"/>
      <c r="E6" s="27"/>
      <c r="F6" s="27"/>
      <c r="G6" s="27"/>
      <c r="H6" s="27"/>
    </row>
    <row r="7" spans="1:10" s="4" customFormat="1" ht="18.75" customHeight="1" x14ac:dyDescent="0.3">
      <c r="A7" s="34" t="s">
        <v>98</v>
      </c>
      <c r="B7" s="34"/>
      <c r="C7" s="34"/>
      <c r="D7" s="34"/>
      <c r="E7" s="34"/>
      <c r="F7" s="34"/>
      <c r="G7" s="34"/>
      <c r="H7" s="34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">
      <c r="A11" s="7" t="s">
        <v>8</v>
      </c>
      <c r="C11" s="7" t="s">
        <v>86</v>
      </c>
      <c r="D11" s="6"/>
      <c r="F11" s="8"/>
      <c r="G11" s="8"/>
      <c r="H11" s="8"/>
    </row>
    <row r="12" spans="1:10" s="7" customFormat="1" ht="22.5" customHeight="1" x14ac:dyDescent="0.2">
      <c r="A12" s="7" t="s">
        <v>9</v>
      </c>
      <c r="C12" s="7" t="s">
        <v>10</v>
      </c>
      <c r="D12" s="6"/>
      <c r="E12" s="25" t="s">
        <v>87</v>
      </c>
      <c r="F12" s="8"/>
      <c r="G12" s="8"/>
      <c r="H12" s="8"/>
    </row>
    <row r="13" spans="1:10" s="7" customFormat="1" ht="22.5" customHeight="1" x14ac:dyDescent="0.2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">
      <c r="A14" s="5" t="s">
        <v>11</v>
      </c>
      <c r="B14" s="5"/>
      <c r="C14" s="5" t="str">
        <f>+VLOOKUP(J14,'Danh sách CN'!A:D,2,0)</f>
        <v>CÔNG TY CỔ PHẦN TRUNG TÂM THƯƠNG MẠI LOTTE VIỆT NAM - CHI NHÁNH BÀ RỊA VŨNG TÀU</v>
      </c>
      <c r="D14" s="6"/>
      <c r="F14" s="8"/>
      <c r="G14" s="8"/>
      <c r="H14" s="8"/>
      <c r="J14" s="7" t="s">
        <v>37</v>
      </c>
    </row>
    <row r="15" spans="1:10" s="7" customFormat="1" ht="22.5" customHeight="1" x14ac:dyDescent="0.2">
      <c r="A15" s="7" t="s">
        <v>6</v>
      </c>
      <c r="C15" s="9" t="str">
        <f>+VLOOKUP(J14,'Danh sách CN'!A:D,3,0)</f>
        <v>0304741634-005</v>
      </c>
      <c r="D15" s="6"/>
      <c r="F15" s="8"/>
      <c r="G15" s="8"/>
      <c r="H15" s="8"/>
    </row>
    <row r="16" spans="1:10" s="7" customFormat="1" ht="22.5" customHeight="1" x14ac:dyDescent="0.2">
      <c r="A16" s="7" t="s">
        <v>8</v>
      </c>
      <c r="C16" s="9" t="str">
        <f>+VLOOKUP(J14,'Danh sách CN'!A:D,4,0)</f>
        <v>Góc đường 3 tháng 2 và đường Thi Sách, Phường Tam Thắng, TP. Hồ Chí Minh, Việt Nam</v>
      </c>
      <c r="D16" s="6"/>
      <c r="F16" s="8"/>
      <c r="G16" s="8"/>
      <c r="H16" s="8"/>
    </row>
    <row r="17" spans="1:8" s="7" customFormat="1" ht="22.5" customHeight="1" x14ac:dyDescent="0.2">
      <c r="A17" s="7" t="s">
        <v>9</v>
      </c>
      <c r="C17" s="35"/>
      <c r="D17" s="35"/>
      <c r="E17" s="35" t="s">
        <v>13</v>
      </c>
      <c r="F17" s="35"/>
      <c r="G17" s="8"/>
      <c r="H17" s="8"/>
    </row>
    <row r="19" spans="1:8" ht="44.25" customHeight="1" x14ac:dyDescent="0.25">
      <c r="A19" s="10" t="s">
        <v>14</v>
      </c>
      <c r="B19" s="10" t="s">
        <v>15</v>
      </c>
      <c r="C19" s="10" t="s">
        <v>16</v>
      </c>
      <c r="D19" s="11" t="s">
        <v>17</v>
      </c>
      <c r="E19" s="10" t="s">
        <v>18</v>
      </c>
      <c r="F19" s="12" t="s">
        <v>19</v>
      </c>
      <c r="G19" s="12" t="s">
        <v>20</v>
      </c>
      <c r="H19" s="12" t="s">
        <v>21</v>
      </c>
    </row>
    <row r="20" spans="1:8" ht="31.5" x14ac:dyDescent="0.25">
      <c r="A20" s="14">
        <v>1</v>
      </c>
      <c r="B20" s="15" t="s">
        <v>142</v>
      </c>
      <c r="C20" s="14" t="s">
        <v>88</v>
      </c>
      <c r="D20" s="16">
        <v>46097</v>
      </c>
      <c r="E20" s="17" t="s">
        <v>38</v>
      </c>
      <c r="F20" s="18">
        <v>5394460</v>
      </c>
      <c r="G20" s="18">
        <v>431557</v>
      </c>
      <c r="H20" s="18">
        <f>+F20+G20</f>
        <v>5826017</v>
      </c>
    </row>
    <row r="21" spans="1:8" ht="31.5" x14ac:dyDescent="0.25">
      <c r="A21" s="14">
        <v>2</v>
      </c>
      <c r="B21" s="15" t="s">
        <v>143</v>
      </c>
      <c r="C21" s="14" t="s">
        <v>88</v>
      </c>
      <c r="D21" s="16">
        <v>46106</v>
      </c>
      <c r="E21" s="17" t="s">
        <v>38</v>
      </c>
      <c r="F21" s="18">
        <v>4828380</v>
      </c>
      <c r="G21" s="18">
        <v>386270</v>
      </c>
      <c r="H21" s="18">
        <f t="shared" ref="H21" si="0">+F21+G21</f>
        <v>5214650</v>
      </c>
    </row>
    <row r="22" spans="1:8" s="20" customFormat="1" ht="35.25" customHeight="1" x14ac:dyDescent="0.2">
      <c r="A22" s="36" t="s">
        <v>22</v>
      </c>
      <c r="B22" s="37"/>
      <c r="C22" s="37"/>
      <c r="D22" s="37"/>
      <c r="E22" s="38"/>
      <c r="F22" s="19">
        <f>SUM(F20:F21)</f>
        <v>10222840</v>
      </c>
      <c r="G22" s="19">
        <f>SUM(G20:G21)</f>
        <v>817827</v>
      </c>
      <c r="H22" s="19">
        <f>SUM(H20:H21)</f>
        <v>11040667</v>
      </c>
    </row>
    <row r="23" spans="1:8" s="20" customFormat="1" ht="35.25" customHeight="1" x14ac:dyDescent="0.2">
      <c r="A23" s="39" t="s">
        <v>85</v>
      </c>
      <c r="B23" s="40"/>
      <c r="C23" s="40"/>
      <c r="D23" s="40"/>
      <c r="E23" s="41"/>
      <c r="F23" s="19">
        <f>ROUND(F22*0.07,0)</f>
        <v>715599</v>
      </c>
      <c r="G23" s="19">
        <f>ROUND(F23*0.08,0)</f>
        <v>57248</v>
      </c>
      <c r="H23" s="19">
        <f>F23+G23</f>
        <v>772847</v>
      </c>
    </row>
    <row r="25" spans="1:8" s="1" customFormat="1" ht="16.5" x14ac:dyDescent="0.25">
      <c r="A25" s="42" t="s">
        <v>23</v>
      </c>
      <c r="B25" s="42"/>
      <c r="C25" s="42"/>
      <c r="D25" s="42"/>
      <c r="E25" s="42"/>
      <c r="F25" s="42"/>
      <c r="G25" s="42"/>
      <c r="H25" s="42"/>
    </row>
    <row r="26" spans="1:8" s="1" customFormat="1" ht="16.5" x14ac:dyDescent="0.25">
      <c r="D26" s="2"/>
      <c r="F26" s="3"/>
      <c r="G26" s="3"/>
      <c r="H26" s="3"/>
    </row>
    <row r="27" spans="1:8" s="1" customFormat="1" ht="16.5" x14ac:dyDescent="0.25">
      <c r="A27" s="4"/>
      <c r="B27" s="27" t="s">
        <v>24</v>
      </c>
      <c r="C27" s="27"/>
      <c r="D27" s="27"/>
      <c r="F27" s="31" t="s">
        <v>25</v>
      </c>
      <c r="G27" s="31"/>
      <c r="H27" s="31"/>
    </row>
    <row r="28" spans="1:8" s="1" customFormat="1" ht="16.5" x14ac:dyDescent="0.25">
      <c r="B28" s="32" t="s">
        <v>26</v>
      </c>
      <c r="C28" s="32"/>
      <c r="D28" s="32"/>
      <c r="F28" s="33" t="s">
        <v>26</v>
      </c>
      <c r="G28" s="33"/>
      <c r="H28" s="33"/>
    </row>
    <row r="29" spans="1:8" s="1" customFormat="1" ht="16.5" x14ac:dyDescent="0.25">
      <c r="D29" s="2"/>
      <c r="F29" s="3"/>
      <c r="G29" s="3"/>
      <c r="H29" s="3"/>
    </row>
  </sheetData>
  <mergeCells count="16">
    <mergeCell ref="B27:D27"/>
    <mergeCell ref="F27:H27"/>
    <mergeCell ref="B28:D28"/>
    <mergeCell ref="F28:H28"/>
    <mergeCell ref="A7:H7"/>
    <mergeCell ref="C17:D17"/>
    <mergeCell ref="E17:F17"/>
    <mergeCell ref="A22:E22"/>
    <mergeCell ref="A23:E23"/>
    <mergeCell ref="A25:H25"/>
    <mergeCell ref="A6:H6"/>
    <mergeCell ref="B1:D1"/>
    <mergeCell ref="E1:H1"/>
    <mergeCell ref="B2:D2"/>
    <mergeCell ref="E2:H2"/>
    <mergeCell ref="E4:H4"/>
  </mergeCells>
  <printOptions horizontalCentered="1"/>
  <pageMargins left="0.7" right="0.7" top="0.5" bottom="0.5" header="0.3" footer="0.3"/>
  <pageSetup paperSize="9" scale="54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30"/>
  <sheetViews>
    <sheetView topLeftCell="A20" zoomScaleNormal="100" workbookViewId="0">
      <selection activeCell="A20" sqref="A20"/>
    </sheetView>
  </sheetViews>
  <sheetFormatPr defaultColWidth="9.125" defaultRowHeight="15.75" x14ac:dyDescent="0.25"/>
  <cols>
    <col min="1" max="1" width="6.125" style="13" customWidth="1"/>
    <col min="2" max="2" width="13" style="13" customWidth="1"/>
    <col min="3" max="3" width="14.375" style="13" customWidth="1"/>
    <col min="4" max="4" width="15.875" style="21" customWidth="1"/>
    <col min="5" max="5" width="48.125" style="13" customWidth="1"/>
    <col min="6" max="6" width="17.75" style="22" customWidth="1"/>
    <col min="7" max="7" width="15" style="22" customWidth="1"/>
    <col min="8" max="8" width="18.75" style="22" customWidth="1"/>
    <col min="9" max="9" width="23.75" style="13" customWidth="1"/>
    <col min="10" max="16384" width="9.125" style="13"/>
  </cols>
  <sheetData>
    <row r="1" spans="1:10" s="1" customFormat="1" ht="16.5" x14ac:dyDescent="0.25">
      <c r="B1" s="28" t="s">
        <v>0</v>
      </c>
      <c r="C1" s="28"/>
      <c r="D1" s="28"/>
      <c r="E1" s="29" t="s">
        <v>1</v>
      </c>
      <c r="F1" s="29"/>
      <c r="G1" s="29"/>
      <c r="H1" s="29"/>
    </row>
    <row r="2" spans="1:10" s="1" customFormat="1" ht="16.5" x14ac:dyDescent="0.25">
      <c r="B2" s="28" t="s">
        <v>2</v>
      </c>
      <c r="C2" s="28"/>
      <c r="D2" s="28"/>
      <c r="E2" s="29" t="s">
        <v>3</v>
      </c>
      <c r="F2" s="29"/>
      <c r="G2" s="29"/>
      <c r="H2" s="29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30" t="s">
        <v>90</v>
      </c>
      <c r="F4" s="30"/>
      <c r="G4" s="30"/>
      <c r="H4" s="30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7" t="s">
        <v>91</v>
      </c>
      <c r="B6" s="27"/>
      <c r="C6" s="27"/>
      <c r="D6" s="27"/>
      <c r="E6" s="27"/>
      <c r="F6" s="27"/>
      <c r="G6" s="27"/>
      <c r="H6" s="27"/>
    </row>
    <row r="7" spans="1:10" s="4" customFormat="1" ht="18.75" customHeight="1" x14ac:dyDescent="0.3">
      <c r="A7" s="34" t="s">
        <v>99</v>
      </c>
      <c r="B7" s="34"/>
      <c r="C7" s="34"/>
      <c r="D7" s="34"/>
      <c r="E7" s="34"/>
      <c r="F7" s="34"/>
      <c r="G7" s="34"/>
      <c r="H7" s="34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">
      <c r="A11" s="7" t="s">
        <v>8</v>
      </c>
      <c r="C11" s="7" t="s">
        <v>86</v>
      </c>
      <c r="D11" s="6"/>
      <c r="F11" s="8"/>
      <c r="G11" s="8"/>
      <c r="H11" s="8"/>
    </row>
    <row r="12" spans="1:10" s="7" customFormat="1" ht="22.5" customHeight="1" x14ac:dyDescent="0.2">
      <c r="A12" s="7" t="s">
        <v>9</v>
      </c>
      <c r="C12" s="7" t="s">
        <v>10</v>
      </c>
      <c r="D12" s="6"/>
      <c r="E12" s="25" t="s">
        <v>87</v>
      </c>
      <c r="F12" s="8"/>
      <c r="G12" s="8"/>
      <c r="H12" s="8"/>
    </row>
    <row r="13" spans="1:10" s="7" customFormat="1" ht="22.5" customHeight="1" x14ac:dyDescent="0.2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">
      <c r="A14" s="5" t="s">
        <v>11</v>
      </c>
      <c r="B14" s="5"/>
      <c r="C14" s="5" t="str">
        <f>+VLOOKUP(J14,'Danh sách CN'!A:D,2,0)</f>
        <v>CÔNG TY CỔ PHẦN TRUNG TÂM THƯƠNG MẠI LOTTE VIỆT NAM - CHI NHÁNH BA ĐÌNH</v>
      </c>
      <c r="D14" s="6"/>
      <c r="F14" s="8"/>
      <c r="G14" s="8"/>
      <c r="H14" s="8"/>
      <c r="J14" s="7" t="s">
        <v>73</v>
      </c>
    </row>
    <row r="15" spans="1:10" s="7" customFormat="1" ht="22.5" customHeight="1" x14ac:dyDescent="0.2">
      <c r="A15" s="7" t="s">
        <v>6</v>
      </c>
      <c r="C15" s="9" t="str">
        <f>+VLOOKUP(J14,'Danh sách CN'!A:D,3,0)</f>
        <v>0304741634-008</v>
      </c>
      <c r="D15" s="6"/>
      <c r="F15" s="8"/>
      <c r="G15" s="8"/>
      <c r="H15" s="8"/>
    </row>
    <row r="16" spans="1:10" s="7" customFormat="1" ht="22.5" customHeight="1" x14ac:dyDescent="0.2">
      <c r="A16" s="7" t="s">
        <v>8</v>
      </c>
      <c r="C16" s="9" t="str">
        <f>+VLOOKUP(J14,'Danh sách CN'!A:D,4,0)</f>
        <v>Tầng hầm 1 (B1), Trung tâm Lotte Hà Nội, số 54, đường Liễu Giai, Phường Giảng Võ, Thành phố Hà Nội, Việt Nam</v>
      </c>
      <c r="D16" s="6"/>
      <c r="F16" s="8"/>
      <c r="G16" s="8"/>
      <c r="H16" s="8"/>
    </row>
    <row r="17" spans="1:8" s="7" customFormat="1" ht="22.5" customHeight="1" x14ac:dyDescent="0.2">
      <c r="A17" s="7" t="s">
        <v>9</v>
      </c>
      <c r="C17" s="35"/>
      <c r="D17" s="35"/>
      <c r="E17" s="35" t="s">
        <v>13</v>
      </c>
      <c r="F17" s="35"/>
      <c r="G17" s="8"/>
      <c r="H17" s="8"/>
    </row>
    <row r="19" spans="1:8" ht="44.25" customHeight="1" x14ac:dyDescent="0.25">
      <c r="A19" s="10" t="s">
        <v>14</v>
      </c>
      <c r="B19" s="10" t="s">
        <v>15</v>
      </c>
      <c r="C19" s="10" t="s">
        <v>16</v>
      </c>
      <c r="D19" s="11" t="s">
        <v>17</v>
      </c>
      <c r="E19" s="10" t="s">
        <v>18</v>
      </c>
      <c r="F19" s="12" t="s">
        <v>19</v>
      </c>
      <c r="G19" s="12" t="s">
        <v>20</v>
      </c>
      <c r="H19" s="12" t="s">
        <v>21</v>
      </c>
    </row>
    <row r="20" spans="1:8" ht="31.5" x14ac:dyDescent="0.25">
      <c r="A20" s="14">
        <v>1</v>
      </c>
      <c r="B20" s="15" t="s">
        <v>139</v>
      </c>
      <c r="C20" s="14" t="s">
        <v>88</v>
      </c>
      <c r="D20" s="16">
        <v>46094</v>
      </c>
      <c r="E20" s="17" t="s">
        <v>74</v>
      </c>
      <c r="F20" s="18">
        <v>1506570</v>
      </c>
      <c r="G20" s="18">
        <v>120526</v>
      </c>
      <c r="H20" s="18">
        <f t="shared" ref="H20" si="0">+F20+G20</f>
        <v>1627096</v>
      </c>
    </row>
    <row r="21" spans="1:8" ht="31.5" x14ac:dyDescent="0.25">
      <c r="A21" s="14">
        <v>2</v>
      </c>
      <c r="B21" s="15" t="s">
        <v>140</v>
      </c>
      <c r="C21" s="14" t="s">
        <v>88</v>
      </c>
      <c r="D21" s="16">
        <v>46111</v>
      </c>
      <c r="E21" s="17" t="s">
        <v>74</v>
      </c>
      <c r="F21" s="18">
        <v>1529055</v>
      </c>
      <c r="G21" s="18">
        <v>122324</v>
      </c>
      <c r="H21" s="18">
        <f t="shared" ref="H21" si="1">+F21+G21</f>
        <v>1651379</v>
      </c>
    </row>
    <row r="22" spans="1:8" ht="31.5" x14ac:dyDescent="0.25">
      <c r="A22" s="14">
        <v>3</v>
      </c>
      <c r="B22" s="15" t="s">
        <v>141</v>
      </c>
      <c r="C22" s="14" t="s">
        <v>88</v>
      </c>
      <c r="D22" s="16">
        <v>46111</v>
      </c>
      <c r="E22" s="17" t="s">
        <v>74</v>
      </c>
      <c r="F22" s="18">
        <v>1073435</v>
      </c>
      <c r="G22" s="18">
        <v>85875</v>
      </c>
      <c r="H22" s="18">
        <f>+F22+G22</f>
        <v>1159310</v>
      </c>
    </row>
    <row r="23" spans="1:8" s="20" customFormat="1" ht="35.25" customHeight="1" x14ac:dyDescent="0.2">
      <c r="A23" s="36" t="s">
        <v>22</v>
      </c>
      <c r="B23" s="37"/>
      <c r="C23" s="37"/>
      <c r="D23" s="37"/>
      <c r="E23" s="38"/>
      <c r="F23" s="19">
        <f>SUM(F20:F22)</f>
        <v>4109060</v>
      </c>
      <c r="G23" s="19">
        <f>SUM(G20:G22)</f>
        <v>328725</v>
      </c>
      <c r="H23" s="19">
        <f>SUM(H20:H22)</f>
        <v>4437785</v>
      </c>
    </row>
    <row r="24" spans="1:8" s="20" customFormat="1" ht="35.25" customHeight="1" x14ac:dyDescent="0.2">
      <c r="A24" s="39" t="s">
        <v>85</v>
      </c>
      <c r="B24" s="40"/>
      <c r="C24" s="40"/>
      <c r="D24" s="40"/>
      <c r="E24" s="41"/>
      <c r="F24" s="19">
        <f>ROUND(F23*0.07,0)</f>
        <v>287634</v>
      </c>
      <c r="G24" s="19">
        <f>ROUND(F24*0.08,0)</f>
        <v>23011</v>
      </c>
      <c r="H24" s="19">
        <f>F24+G24</f>
        <v>310645</v>
      </c>
    </row>
    <row r="26" spans="1:8" s="1" customFormat="1" ht="16.5" x14ac:dyDescent="0.25">
      <c r="A26" s="42" t="s">
        <v>23</v>
      </c>
      <c r="B26" s="42"/>
      <c r="C26" s="42"/>
      <c r="D26" s="42"/>
      <c r="E26" s="42"/>
      <c r="F26" s="42"/>
      <c r="G26" s="42"/>
      <c r="H26" s="42"/>
    </row>
    <row r="27" spans="1:8" s="1" customFormat="1" ht="16.5" x14ac:dyDescent="0.25">
      <c r="D27" s="2"/>
      <c r="F27" s="3"/>
      <c r="G27" s="3"/>
      <c r="H27" s="3"/>
    </row>
    <row r="28" spans="1:8" s="1" customFormat="1" ht="16.5" x14ac:dyDescent="0.25">
      <c r="A28" s="4"/>
      <c r="B28" s="27" t="s">
        <v>24</v>
      </c>
      <c r="C28" s="27"/>
      <c r="D28" s="27"/>
      <c r="F28" s="31" t="s">
        <v>25</v>
      </c>
      <c r="G28" s="31"/>
      <c r="H28" s="31"/>
    </row>
    <row r="29" spans="1:8" s="1" customFormat="1" ht="16.5" x14ac:dyDescent="0.25">
      <c r="B29" s="32" t="s">
        <v>26</v>
      </c>
      <c r="C29" s="32"/>
      <c r="D29" s="32"/>
      <c r="F29" s="33" t="s">
        <v>26</v>
      </c>
      <c r="G29" s="33"/>
      <c r="H29" s="33"/>
    </row>
    <row r="30" spans="1:8" s="1" customFormat="1" ht="16.5" x14ac:dyDescent="0.25">
      <c r="D30" s="2"/>
      <c r="F30" s="3"/>
      <c r="G30" s="3"/>
      <c r="H30" s="3"/>
    </row>
  </sheetData>
  <mergeCells count="16">
    <mergeCell ref="B28:D28"/>
    <mergeCell ref="F28:H28"/>
    <mergeCell ref="B29:D29"/>
    <mergeCell ref="F29:H29"/>
    <mergeCell ref="A7:H7"/>
    <mergeCell ref="C17:D17"/>
    <mergeCell ref="E17:F17"/>
    <mergeCell ref="A23:E23"/>
    <mergeCell ref="A24:E24"/>
    <mergeCell ref="A26:H26"/>
    <mergeCell ref="A6:H6"/>
    <mergeCell ref="B1:D1"/>
    <mergeCell ref="E1:H1"/>
    <mergeCell ref="B2:D2"/>
    <mergeCell ref="E2:H2"/>
    <mergeCell ref="E4:H4"/>
  </mergeCells>
  <printOptions horizontalCentered="1"/>
  <pageMargins left="0.7" right="0.7" top="0.5" bottom="0.5" header="0.3" footer="0.3"/>
  <pageSetup paperSize="9" scale="54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32"/>
  <sheetViews>
    <sheetView topLeftCell="A19" zoomScaleNormal="100" workbookViewId="0">
      <selection activeCell="A19" sqref="A19"/>
    </sheetView>
  </sheetViews>
  <sheetFormatPr defaultColWidth="9.125" defaultRowHeight="15.75" x14ac:dyDescent="0.25"/>
  <cols>
    <col min="1" max="1" width="6.125" style="13" customWidth="1"/>
    <col min="2" max="2" width="13" style="13" customWidth="1"/>
    <col min="3" max="3" width="14.375" style="13" customWidth="1"/>
    <col min="4" max="4" width="15.875" style="21" customWidth="1"/>
    <col min="5" max="5" width="48.125" style="13" customWidth="1"/>
    <col min="6" max="6" width="17.75" style="22" customWidth="1"/>
    <col min="7" max="7" width="15" style="22" customWidth="1"/>
    <col min="8" max="8" width="18.75" style="22" customWidth="1"/>
    <col min="9" max="9" width="23.75" style="13" customWidth="1"/>
    <col min="10" max="16384" width="9.125" style="13"/>
  </cols>
  <sheetData>
    <row r="1" spans="1:10" s="1" customFormat="1" ht="16.5" x14ac:dyDescent="0.25">
      <c r="B1" s="28" t="s">
        <v>0</v>
      </c>
      <c r="C1" s="28"/>
      <c r="D1" s="28"/>
      <c r="E1" s="29" t="s">
        <v>1</v>
      </c>
      <c r="F1" s="29"/>
      <c r="G1" s="29"/>
      <c r="H1" s="29"/>
    </row>
    <row r="2" spans="1:10" s="1" customFormat="1" ht="16.5" x14ac:dyDescent="0.25">
      <c r="B2" s="28" t="s">
        <v>2</v>
      </c>
      <c r="C2" s="28"/>
      <c r="D2" s="28"/>
      <c r="E2" s="29" t="s">
        <v>3</v>
      </c>
      <c r="F2" s="29"/>
      <c r="G2" s="29"/>
      <c r="H2" s="29"/>
    </row>
    <row r="3" spans="1:10" s="1" customFormat="1" ht="27" customHeight="1" x14ac:dyDescent="0.25">
      <c r="D3" s="2"/>
      <c r="F3" s="3"/>
      <c r="G3" s="3"/>
      <c r="H3" s="3"/>
    </row>
    <row r="4" spans="1:10" s="1" customFormat="1" ht="16.5" x14ac:dyDescent="0.25">
      <c r="D4" s="2"/>
      <c r="E4" s="30" t="s">
        <v>90</v>
      </c>
      <c r="F4" s="30"/>
      <c r="G4" s="30"/>
      <c r="H4" s="30"/>
    </row>
    <row r="5" spans="1:10" s="1" customFormat="1" ht="16.5" x14ac:dyDescent="0.25">
      <c r="D5" s="2"/>
      <c r="F5" s="3"/>
      <c r="G5" s="3"/>
      <c r="H5" s="3"/>
    </row>
    <row r="6" spans="1:10" s="1" customFormat="1" ht="16.5" x14ac:dyDescent="0.25">
      <c r="A6" s="27" t="s">
        <v>91</v>
      </c>
      <c r="B6" s="27"/>
      <c r="C6" s="27"/>
      <c r="D6" s="27"/>
      <c r="E6" s="27"/>
      <c r="F6" s="27"/>
      <c r="G6" s="27"/>
      <c r="H6" s="27"/>
    </row>
    <row r="7" spans="1:10" s="4" customFormat="1" ht="18.75" customHeight="1" x14ac:dyDescent="0.3">
      <c r="A7" s="34" t="s">
        <v>100</v>
      </c>
      <c r="B7" s="34"/>
      <c r="C7" s="34"/>
      <c r="D7" s="34"/>
      <c r="E7" s="34"/>
      <c r="F7" s="34"/>
      <c r="G7" s="34"/>
      <c r="H7" s="34"/>
    </row>
    <row r="8" spans="1:10" s="1" customFormat="1" ht="16.5" x14ac:dyDescent="0.25">
      <c r="D8" s="2"/>
      <c r="F8" s="3"/>
      <c r="G8" s="3"/>
      <c r="H8" s="3"/>
    </row>
    <row r="9" spans="1:10" s="7" customFormat="1" ht="22.5" customHeight="1" x14ac:dyDescent="0.2">
      <c r="A9" s="5" t="s">
        <v>4</v>
      </c>
      <c r="B9" s="5"/>
      <c r="C9" s="5" t="s">
        <v>5</v>
      </c>
      <c r="D9" s="6"/>
      <c r="F9" s="8"/>
      <c r="G9" s="8"/>
      <c r="H9" s="8"/>
    </row>
    <row r="10" spans="1:10" s="7" customFormat="1" ht="22.5" customHeight="1" x14ac:dyDescent="0.2">
      <c r="A10" s="7" t="s">
        <v>6</v>
      </c>
      <c r="C10" s="9" t="s">
        <v>7</v>
      </c>
      <c r="D10" s="6"/>
      <c r="F10" s="8"/>
      <c r="G10" s="8"/>
      <c r="H10" s="8"/>
    </row>
    <row r="11" spans="1:10" s="7" customFormat="1" ht="22.5" customHeight="1" x14ac:dyDescent="0.2">
      <c r="A11" s="7" t="s">
        <v>8</v>
      </c>
      <c r="C11" s="7" t="s">
        <v>86</v>
      </c>
      <c r="D11" s="6"/>
      <c r="F11" s="8"/>
      <c r="G11" s="8"/>
      <c r="H11" s="8"/>
    </row>
    <row r="12" spans="1:10" s="7" customFormat="1" ht="22.5" customHeight="1" x14ac:dyDescent="0.2">
      <c r="A12" s="7" t="s">
        <v>9</v>
      </c>
      <c r="C12" s="7" t="s">
        <v>10</v>
      </c>
      <c r="D12" s="6"/>
      <c r="E12" s="25" t="s">
        <v>87</v>
      </c>
      <c r="F12" s="8"/>
      <c r="G12" s="8"/>
      <c r="H12" s="8"/>
    </row>
    <row r="13" spans="1:10" s="7" customFormat="1" ht="22.5" customHeight="1" x14ac:dyDescent="0.2">
      <c r="A13" s="5"/>
      <c r="B13" s="5"/>
      <c r="C13" s="5"/>
      <c r="D13" s="6"/>
      <c r="F13" s="8"/>
      <c r="G13" s="8"/>
      <c r="H13" s="8"/>
    </row>
    <row r="14" spans="1:10" s="7" customFormat="1" ht="22.5" customHeight="1" x14ac:dyDescent="0.2">
      <c r="A14" s="5" t="s">
        <v>11</v>
      </c>
      <c r="B14" s="5"/>
      <c r="C14" s="5" t="str">
        <f>+VLOOKUP(J14,'Danh sách CN'!A:D,2,0)</f>
        <v>CÔNG TY CỔ PHẦN TRUNG TÂM THƯƠNG MẠI LOTTE VIỆT NAM - CHI NHÁNH BÌNH THUẬN</v>
      </c>
      <c r="D14" s="6"/>
      <c r="F14" s="8"/>
      <c r="G14" s="8"/>
      <c r="H14" s="8"/>
      <c r="J14" s="7" t="s">
        <v>41</v>
      </c>
    </row>
    <row r="15" spans="1:10" s="7" customFormat="1" ht="22.5" customHeight="1" x14ac:dyDescent="0.2">
      <c r="A15" s="7" t="s">
        <v>6</v>
      </c>
      <c r="C15" s="9" t="str">
        <f>+VLOOKUP(J14,'Danh sách CN'!A:D,3,0)</f>
        <v>0304741634-002</v>
      </c>
      <c r="D15" s="6"/>
      <c r="F15" s="8"/>
      <c r="G15" s="8"/>
      <c r="H15" s="8"/>
    </row>
    <row r="16" spans="1:10" s="7" customFormat="1" ht="22.5" customHeight="1" x14ac:dyDescent="0.2">
      <c r="A16" s="7" t="s">
        <v>8</v>
      </c>
      <c r="C16" s="9" t="str">
        <f>+VLOOKUP(J14,'Danh sách CN'!A:D,4,0)</f>
        <v>Khu dân cư Hùng Vương I, Phường Phú Thủy, Tỉnh Lâm Đồng, Việt Nam</v>
      </c>
      <c r="D16" s="6"/>
      <c r="F16" s="8"/>
      <c r="G16" s="8"/>
      <c r="H16" s="8"/>
    </row>
    <row r="17" spans="1:8" s="7" customFormat="1" ht="22.5" customHeight="1" x14ac:dyDescent="0.2">
      <c r="A17" s="7" t="s">
        <v>9</v>
      </c>
      <c r="C17" s="35"/>
      <c r="D17" s="35"/>
      <c r="E17" s="35" t="s">
        <v>13</v>
      </c>
      <c r="F17" s="35"/>
      <c r="G17" s="8"/>
      <c r="H17" s="8"/>
    </row>
    <row r="19" spans="1:8" ht="44.25" customHeight="1" x14ac:dyDescent="0.25">
      <c r="A19" s="10" t="s">
        <v>14</v>
      </c>
      <c r="B19" s="10" t="s">
        <v>15</v>
      </c>
      <c r="C19" s="10" t="s">
        <v>16</v>
      </c>
      <c r="D19" s="11" t="s">
        <v>17</v>
      </c>
      <c r="E19" s="10" t="s">
        <v>18</v>
      </c>
      <c r="F19" s="12" t="s">
        <v>19</v>
      </c>
      <c r="G19" s="12" t="s">
        <v>20</v>
      </c>
      <c r="H19" s="12" t="s">
        <v>21</v>
      </c>
    </row>
    <row r="20" spans="1:8" ht="31.5" x14ac:dyDescent="0.25">
      <c r="A20" s="14">
        <v>1</v>
      </c>
      <c r="B20" s="15" t="s">
        <v>134</v>
      </c>
      <c r="C20" s="14" t="s">
        <v>88</v>
      </c>
      <c r="D20" s="16">
        <v>46080</v>
      </c>
      <c r="E20" s="17" t="s">
        <v>42</v>
      </c>
      <c r="F20" s="18">
        <v>1785990</v>
      </c>
      <c r="G20" s="18">
        <v>142879</v>
      </c>
      <c r="H20" s="18">
        <f>+F20+G20</f>
        <v>1928869</v>
      </c>
    </row>
    <row r="21" spans="1:8" ht="31.5" x14ac:dyDescent="0.25">
      <c r="A21" s="14">
        <v>2</v>
      </c>
      <c r="B21" s="15" t="s">
        <v>135</v>
      </c>
      <c r="C21" s="14" t="s">
        <v>88</v>
      </c>
      <c r="D21" s="16">
        <v>46087</v>
      </c>
      <c r="E21" s="17" t="s">
        <v>42</v>
      </c>
      <c r="F21" s="18">
        <v>1822480</v>
      </c>
      <c r="G21" s="18">
        <v>145798</v>
      </c>
      <c r="H21" s="18">
        <f t="shared" ref="H21:H23" si="0">+F21+G21</f>
        <v>1968278</v>
      </c>
    </row>
    <row r="22" spans="1:8" ht="31.5" x14ac:dyDescent="0.25">
      <c r="A22" s="14">
        <v>3</v>
      </c>
      <c r="B22" s="15" t="s">
        <v>136</v>
      </c>
      <c r="C22" s="14" t="s">
        <v>88</v>
      </c>
      <c r="D22" s="16">
        <v>46090</v>
      </c>
      <c r="E22" s="17" t="s">
        <v>42</v>
      </c>
      <c r="F22" s="18">
        <v>1366860</v>
      </c>
      <c r="G22" s="18">
        <v>109349</v>
      </c>
      <c r="H22" s="18">
        <f t="shared" si="0"/>
        <v>1476209</v>
      </c>
    </row>
    <row r="23" spans="1:8" ht="31.5" x14ac:dyDescent="0.25">
      <c r="A23" s="14">
        <v>4</v>
      </c>
      <c r="B23" s="15" t="s">
        <v>137</v>
      </c>
      <c r="C23" s="14" t="s">
        <v>88</v>
      </c>
      <c r="D23" s="16">
        <v>46090</v>
      </c>
      <c r="E23" s="17" t="s">
        <v>42</v>
      </c>
      <c r="F23" s="18">
        <v>595330</v>
      </c>
      <c r="G23" s="18">
        <v>47626</v>
      </c>
      <c r="H23" s="18">
        <f t="shared" si="0"/>
        <v>642956</v>
      </c>
    </row>
    <row r="24" spans="1:8" ht="31.5" x14ac:dyDescent="0.25">
      <c r="A24" s="14">
        <v>5</v>
      </c>
      <c r="B24" s="15" t="s">
        <v>138</v>
      </c>
      <c r="C24" s="14" t="s">
        <v>88</v>
      </c>
      <c r="D24" s="16">
        <v>46101</v>
      </c>
      <c r="E24" s="17" t="s">
        <v>42</v>
      </c>
      <c r="F24" s="18">
        <v>1190660</v>
      </c>
      <c r="G24" s="18">
        <v>95253</v>
      </c>
      <c r="H24" s="18">
        <f t="shared" ref="H24" si="1">+F24+G24</f>
        <v>1285913</v>
      </c>
    </row>
    <row r="25" spans="1:8" s="20" customFormat="1" ht="35.25" customHeight="1" x14ac:dyDescent="0.2">
      <c r="A25" s="36" t="s">
        <v>22</v>
      </c>
      <c r="B25" s="37"/>
      <c r="C25" s="37"/>
      <c r="D25" s="37"/>
      <c r="E25" s="38"/>
      <c r="F25" s="19">
        <f>SUM(F20:F24)</f>
        <v>6761320</v>
      </c>
      <c r="G25" s="19">
        <f>SUM(G20:G24)</f>
        <v>540905</v>
      </c>
      <c r="H25" s="19">
        <f>SUM(H20:H24)</f>
        <v>7302225</v>
      </c>
    </row>
    <row r="26" spans="1:8" s="20" customFormat="1" ht="35.25" customHeight="1" x14ac:dyDescent="0.2">
      <c r="A26" s="39" t="s">
        <v>85</v>
      </c>
      <c r="B26" s="40"/>
      <c r="C26" s="40"/>
      <c r="D26" s="40"/>
      <c r="E26" s="41"/>
      <c r="F26" s="19">
        <f>ROUND(F25*0.07,0)</f>
        <v>473292</v>
      </c>
      <c r="G26" s="19">
        <f>ROUND(F26*0.08,0)</f>
        <v>37863</v>
      </c>
      <c r="H26" s="19">
        <f>F26+G26</f>
        <v>511155</v>
      </c>
    </row>
    <row r="28" spans="1:8" s="1" customFormat="1" ht="16.5" x14ac:dyDescent="0.25">
      <c r="A28" s="42" t="s">
        <v>23</v>
      </c>
      <c r="B28" s="42"/>
      <c r="C28" s="42"/>
      <c r="D28" s="42"/>
      <c r="E28" s="42"/>
      <c r="F28" s="42"/>
      <c r="G28" s="42"/>
      <c r="H28" s="42"/>
    </row>
    <row r="29" spans="1:8" s="1" customFormat="1" ht="16.5" x14ac:dyDescent="0.25">
      <c r="D29" s="2"/>
      <c r="F29" s="3"/>
      <c r="G29" s="3"/>
      <c r="H29" s="3"/>
    </row>
    <row r="30" spans="1:8" s="1" customFormat="1" ht="16.5" x14ac:dyDescent="0.25">
      <c r="A30" s="4"/>
      <c r="B30" s="27" t="s">
        <v>24</v>
      </c>
      <c r="C30" s="27"/>
      <c r="D30" s="27"/>
      <c r="F30" s="31" t="s">
        <v>25</v>
      </c>
      <c r="G30" s="31"/>
      <c r="H30" s="31"/>
    </row>
    <row r="31" spans="1:8" s="1" customFormat="1" ht="16.5" x14ac:dyDescent="0.25">
      <c r="B31" s="32" t="s">
        <v>26</v>
      </c>
      <c r="C31" s="32"/>
      <c r="D31" s="32"/>
      <c r="F31" s="33" t="s">
        <v>26</v>
      </c>
      <c r="G31" s="33"/>
      <c r="H31" s="33"/>
    </row>
    <row r="32" spans="1:8" s="1" customFormat="1" ht="16.5" x14ac:dyDescent="0.25">
      <c r="D32" s="2"/>
      <c r="F32" s="3"/>
      <c r="G32" s="3"/>
      <c r="H32" s="3"/>
    </row>
  </sheetData>
  <mergeCells count="16">
    <mergeCell ref="B30:D30"/>
    <mergeCell ref="F30:H30"/>
    <mergeCell ref="B31:D31"/>
    <mergeCell ref="F31:H31"/>
    <mergeCell ref="A7:H7"/>
    <mergeCell ref="C17:D17"/>
    <mergeCell ref="E17:F17"/>
    <mergeCell ref="A25:E25"/>
    <mergeCell ref="A26:E26"/>
    <mergeCell ref="A28:H28"/>
    <mergeCell ref="A6:H6"/>
    <mergeCell ref="B1:D1"/>
    <mergeCell ref="E1:H1"/>
    <mergeCell ref="B2:D2"/>
    <mergeCell ref="E2:H2"/>
    <mergeCell ref="E4:H4"/>
  </mergeCells>
  <printOptions horizontalCentered="1"/>
  <pageMargins left="0.7" right="0.7" top="0.5" bottom="0.5" header="0.3" footer="0.3"/>
  <pageSetup paperSize="9"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28</vt:i4>
      </vt:variant>
    </vt:vector>
  </HeadingPairs>
  <TitlesOfParts>
    <vt:vector size="43" baseType="lpstr">
      <vt:lpstr>TÂY HỒ</vt:lpstr>
      <vt:lpstr>VINH</vt:lpstr>
      <vt:lpstr>NHA TRANG</vt:lpstr>
      <vt:lpstr>GÒ VẤP</vt:lpstr>
      <vt:lpstr>CẦN THƠ</vt:lpstr>
      <vt:lpstr>TÂN BÌNH</vt:lpstr>
      <vt:lpstr>VŨNG TÀU</vt:lpstr>
      <vt:lpstr>BA ĐÌNH</vt:lpstr>
      <vt:lpstr>BÌNH THUẬN</vt:lpstr>
      <vt:lpstr>BÌNH DƯƠNG</vt:lpstr>
      <vt:lpstr>ĐÀ NẴNG</vt:lpstr>
      <vt:lpstr>ĐỒNG NAI</vt:lpstr>
      <vt:lpstr>PHÚ THỌ</vt:lpstr>
      <vt:lpstr>NAM SÀI GÒN</vt:lpstr>
      <vt:lpstr>Danh sách CN</vt:lpstr>
      <vt:lpstr>'BA ĐÌNH'!Print_Area</vt:lpstr>
      <vt:lpstr>'BÌNH DƯƠNG'!Print_Area</vt:lpstr>
      <vt:lpstr>'BÌNH THUẬN'!Print_Area</vt:lpstr>
      <vt:lpstr>'CẦN THƠ'!Print_Area</vt:lpstr>
      <vt:lpstr>'ĐÀ NẴNG'!Print_Area</vt:lpstr>
      <vt:lpstr>'ĐỒNG NAI'!Print_Area</vt:lpstr>
      <vt:lpstr>'GÒ VẤP'!Print_Area</vt:lpstr>
      <vt:lpstr>'NAM SÀI GÒN'!Print_Area</vt:lpstr>
      <vt:lpstr>'NHA TRANG'!Print_Area</vt:lpstr>
      <vt:lpstr>'PHÚ THỌ'!Print_Area</vt:lpstr>
      <vt:lpstr>'TÂN BÌNH'!Print_Area</vt:lpstr>
      <vt:lpstr>'TÂY HỒ'!Print_Area</vt:lpstr>
      <vt:lpstr>VINH!Print_Area</vt:lpstr>
      <vt:lpstr>'VŨNG TÀU'!Print_Area</vt:lpstr>
      <vt:lpstr>'BA ĐÌNH'!Print_Titles</vt:lpstr>
      <vt:lpstr>'BÌNH DƯƠNG'!Print_Titles</vt:lpstr>
      <vt:lpstr>'BÌNH THUẬN'!Print_Titles</vt:lpstr>
      <vt:lpstr>'CẦN THƠ'!Print_Titles</vt:lpstr>
      <vt:lpstr>'ĐÀ NẴNG'!Print_Titles</vt:lpstr>
      <vt:lpstr>'ĐỒNG NAI'!Print_Titles</vt:lpstr>
      <vt:lpstr>'GÒ VẤP'!Print_Titles</vt:lpstr>
      <vt:lpstr>'NAM SÀI GÒN'!Print_Titles</vt:lpstr>
      <vt:lpstr>'NHA TRANG'!Print_Titles</vt:lpstr>
      <vt:lpstr>'PHÚ THỌ'!Print_Titles</vt:lpstr>
      <vt:lpstr>'TÂN BÌNH'!Print_Titles</vt:lpstr>
      <vt:lpstr>'TÂY HỒ'!Print_Titles</vt:lpstr>
      <vt:lpstr>VINH!Print_Titles</vt:lpstr>
      <vt:lpstr>'VŨNG TÀU'!Print_Titles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2026-04-24T07:38:59Z</cp:lastPrinted>
  <dcterms:created xsi:type="dcterms:W3CDTF">2025-08-25T10:30:23Z</dcterms:created>
  <dcterms:modified xsi:type="dcterms:W3CDTF">2026-04-24T07:39:02Z</dcterms:modified>
</cp:coreProperties>
</file>