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12.2025 cơ bản\"/>
    </mc:Choice>
  </mc:AlternateContent>
  <xr:revisionPtr revIDLastSave="0" documentId="13_ncr:1_{6FCE7185-594F-45DA-A2B6-5D1AC3F1AC1E}" xr6:coauthVersionLast="47" xr6:coauthVersionMax="47" xr10:uidLastSave="{00000000-0000-0000-0000-000000000000}"/>
  <bookViews>
    <workbookView xWindow="-120" yWindow="-120" windowWidth="20730" windowHeight="11040" firstSheet="9" activeTab="13" xr2:uid="{00000000-000D-0000-FFFF-FFFF00000000}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state="hidden" r:id="rId13"/>
    <sheet name="NAM SÀI GÒN" sheetId="1" r:id="rId14"/>
    <sheet name="Danh sách CN" sheetId="2" r:id="rId15"/>
  </sheets>
  <definedNames>
    <definedName name="_xlnm._FilterDatabase" localSheetId="7" hidden="1">'BA ĐÌNH'!$A$19:$H$23</definedName>
    <definedName name="_xlnm._FilterDatabase" localSheetId="9" hidden="1">'BÌNH DƯƠNG'!$A$19:$H$29</definedName>
    <definedName name="_xlnm._FilterDatabase" localSheetId="8" hidden="1">'BÌNH THUẬN'!$A$19:$H$28</definedName>
    <definedName name="_xlnm._FilterDatabase" localSheetId="4" hidden="1">'CẦN THƠ'!$A$19:$H$24</definedName>
    <definedName name="_xlnm._FilterDatabase" localSheetId="10" hidden="1">'ĐÀ NẴNG'!$A$19:$H$25</definedName>
    <definedName name="_xlnm._FilterDatabase" localSheetId="11" hidden="1">'ĐỒNG NAI'!$A$19:$H$24</definedName>
    <definedName name="_xlnm._FilterDatabase" localSheetId="3" hidden="1">'GÒ VẤP'!$A$19:$H$33</definedName>
    <definedName name="_xlnm._FilterDatabase" localSheetId="13" hidden="1">'NAM SÀI GÒN'!$A$19:$H$44</definedName>
    <definedName name="_xlnm._FilterDatabase" localSheetId="2" hidden="1">'NHA TRANG'!$A$19:$H$27</definedName>
    <definedName name="_xlnm._FilterDatabase" localSheetId="12" hidden="1">'PHÚ THỌ'!$A$19:$H$22</definedName>
    <definedName name="_xlnm._FilterDatabase" localSheetId="5" hidden="1">'TÂN BÌNH'!$A$19:$H$23</definedName>
    <definedName name="_xlnm._FilterDatabase" localSheetId="0" hidden="1">'TÂY HỒ'!$A$19:$H$28</definedName>
    <definedName name="_xlnm._FilterDatabase" localSheetId="1" hidden="1">VINH!$A$19:$H$27</definedName>
    <definedName name="_xlnm._FilterDatabase" localSheetId="6" hidden="1">'VŨNG TÀU'!$A$19:$H$23</definedName>
    <definedName name="_xlnm.Print_Area" localSheetId="7">'BA ĐÌNH'!$A$1:$H$39</definedName>
    <definedName name="_xlnm.Print_Area" localSheetId="9">'BÌNH DƯƠNG'!$A$1:$H$43</definedName>
    <definedName name="_xlnm.Print_Area" localSheetId="8">'BÌNH THUẬN'!$A$1:$H$42</definedName>
    <definedName name="_xlnm.Print_Area" localSheetId="4">'CẦN THƠ'!$A$1:$H$40</definedName>
    <definedName name="_xlnm.Print_Area" localSheetId="10">'ĐÀ NẴNG'!$A$1:$H$38</definedName>
    <definedName name="_xlnm.Print_Area" localSheetId="11">'ĐỒNG NAI'!$A$1:$H$38</definedName>
    <definedName name="_xlnm.Print_Area" localSheetId="3">'GÒ VẤP'!$A$1:$H$50</definedName>
    <definedName name="_xlnm.Print_Area" localSheetId="13">'NAM SÀI GÒN'!$A$1:$H$55</definedName>
    <definedName name="_xlnm.Print_Area" localSheetId="2">'NHA TRANG'!$A$1:$H$44</definedName>
    <definedName name="_xlnm.Print_Area" localSheetId="12">'PHÚ THỌ'!$A$1:$H$36</definedName>
    <definedName name="_xlnm.Print_Area" localSheetId="5">'TÂN BÌNH'!$A$1:$H$38</definedName>
    <definedName name="_xlnm.Print_Area" localSheetId="0">'TÂY HỒ'!$A$1:$H$46</definedName>
    <definedName name="_xlnm.Print_Area" localSheetId="1">VINH!$A$1:$H$42</definedName>
    <definedName name="_xlnm.Print_Area" localSheetId="6">'VŨNG TÀU'!$A$1:$H$38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3" l="1"/>
  <c r="F27" i="13"/>
  <c r="H26" i="13"/>
  <c r="G26" i="12"/>
  <c r="F26" i="12"/>
  <c r="H25" i="12"/>
  <c r="H24" i="10"/>
  <c r="H25" i="10"/>
  <c r="H26" i="10"/>
  <c r="H27" i="10"/>
  <c r="G22" i="6"/>
  <c r="F22" i="6"/>
  <c r="H21" i="6"/>
  <c r="H21" i="5"/>
  <c r="H22" i="5"/>
  <c r="H23" i="5"/>
  <c r="H21" i="4"/>
  <c r="H22" i="4"/>
  <c r="H23" i="4"/>
  <c r="H24" i="4"/>
  <c r="H25" i="4"/>
  <c r="H26" i="4"/>
  <c r="H21" i="14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1" i="11"/>
  <c r="H22" i="11"/>
  <c r="H23" i="11"/>
  <c r="H24" i="11"/>
  <c r="H25" i="11"/>
  <c r="H22" i="12"/>
  <c r="G22" i="7"/>
  <c r="F22" i="7"/>
  <c r="H21" i="7"/>
  <c r="H25" i="5"/>
  <c r="G24" i="15"/>
  <c r="F24" i="15"/>
  <c r="H21" i="15"/>
  <c r="H22" i="15"/>
  <c r="H23" i="15"/>
  <c r="H21" i="13"/>
  <c r="H22" i="13"/>
  <c r="H23" i="13"/>
  <c r="H28" i="10"/>
  <c r="H29" i="10"/>
  <c r="H30" i="10"/>
  <c r="H31" i="10"/>
  <c r="H21" i="9"/>
  <c r="H22" i="9"/>
  <c r="H27" i="4"/>
  <c r="G21" i="3"/>
  <c r="F21" i="3"/>
  <c r="F22" i="3" s="1"/>
  <c r="H23" i="1"/>
  <c r="H24" i="1"/>
  <c r="H25" i="1"/>
  <c r="H26" i="1"/>
  <c r="H40" i="1"/>
  <c r="H41" i="1"/>
  <c r="H42" i="1"/>
  <c r="G22" i="3" l="1"/>
  <c r="H22" i="3" s="1"/>
  <c r="H25" i="13" l="1"/>
  <c r="H23" i="12"/>
  <c r="H24" i="12"/>
  <c r="H22" i="14"/>
  <c r="C16" i="15" l="1"/>
  <c r="F25" i="15"/>
  <c r="H20" i="15"/>
  <c r="H24" i="15" s="1"/>
  <c r="C16" i="14"/>
  <c r="G23" i="14"/>
  <c r="F23" i="14"/>
  <c r="F24" i="14" s="1"/>
  <c r="H20" i="14"/>
  <c r="H23" i="14" l="1"/>
  <c r="C14" i="15"/>
  <c r="C15" i="15"/>
  <c r="G25" i="15"/>
  <c r="H25" i="15" s="1"/>
  <c r="C14" i="14"/>
  <c r="C15" i="14"/>
  <c r="G24" i="14"/>
  <c r="H24" i="14" s="1"/>
  <c r="C15" i="13" l="1"/>
  <c r="F28" i="13"/>
  <c r="H24" i="13"/>
  <c r="H20" i="13"/>
  <c r="F27" i="12"/>
  <c r="H21" i="12"/>
  <c r="H20" i="12"/>
  <c r="H26" i="12" s="1"/>
  <c r="C16" i="12"/>
  <c r="C15" i="12"/>
  <c r="C14" i="12"/>
  <c r="C16" i="11"/>
  <c r="G26" i="11"/>
  <c r="F26" i="11"/>
  <c r="F27" i="11" s="1"/>
  <c r="H20" i="11"/>
  <c r="C15" i="10"/>
  <c r="G32" i="10"/>
  <c r="F32" i="10"/>
  <c r="F33" i="10" s="1"/>
  <c r="H23" i="10"/>
  <c r="H22" i="10"/>
  <c r="H21" i="10"/>
  <c r="H20" i="10"/>
  <c r="C16" i="9"/>
  <c r="G23" i="9"/>
  <c r="F23" i="9"/>
  <c r="F24" i="9" s="1"/>
  <c r="G24" i="9" s="1"/>
  <c r="H20" i="9"/>
  <c r="C16" i="8"/>
  <c r="G22" i="8"/>
  <c r="F22" i="8"/>
  <c r="F23" i="8" s="1"/>
  <c r="H21" i="8"/>
  <c r="H20" i="8"/>
  <c r="C15" i="7"/>
  <c r="F23" i="7"/>
  <c r="H20" i="7"/>
  <c r="H22" i="7" s="1"/>
  <c r="C16" i="6"/>
  <c r="F23" i="6"/>
  <c r="H20" i="6"/>
  <c r="H22" i="6" s="1"/>
  <c r="C16" i="5"/>
  <c r="G27" i="5"/>
  <c r="F27" i="5"/>
  <c r="F28" i="5" s="1"/>
  <c r="H26" i="5"/>
  <c r="H24" i="5"/>
  <c r="H20" i="5"/>
  <c r="C15" i="4"/>
  <c r="G28" i="4"/>
  <c r="F28" i="4"/>
  <c r="F29" i="4" s="1"/>
  <c r="G29" i="4" s="1"/>
  <c r="H29" i="4" s="1"/>
  <c r="H20" i="4"/>
  <c r="H20" i="3"/>
  <c r="H21" i="3" s="1"/>
  <c r="C16" i="3"/>
  <c r="C15" i="3"/>
  <c r="C14" i="3"/>
  <c r="G43" i="1"/>
  <c r="F43" i="1"/>
  <c r="F44" i="1" s="1"/>
  <c r="H22" i="1"/>
  <c r="H21" i="1"/>
  <c r="H20" i="1"/>
  <c r="C16" i="1"/>
  <c r="C15" i="1"/>
  <c r="C14" i="1"/>
  <c r="H27" i="13" l="1"/>
  <c r="C16" i="13"/>
  <c r="C14" i="13"/>
  <c r="G28" i="13"/>
  <c r="H28" i="13" s="1"/>
  <c r="G27" i="12"/>
  <c r="H27" i="12" s="1"/>
  <c r="H26" i="11"/>
  <c r="C14" i="11"/>
  <c r="C15" i="11"/>
  <c r="G27" i="11"/>
  <c r="H27" i="11" s="1"/>
  <c r="H32" i="10"/>
  <c r="C16" i="10"/>
  <c r="C14" i="10"/>
  <c r="G33" i="10"/>
  <c r="H33" i="10" s="1"/>
  <c r="H23" i="9"/>
  <c r="C14" i="9"/>
  <c r="C15" i="9"/>
  <c r="H24" i="9"/>
  <c r="H22" i="8"/>
  <c r="C14" i="8"/>
  <c r="C15" i="8"/>
  <c r="G23" i="8"/>
  <c r="H23" i="8" s="1"/>
  <c r="C14" i="7"/>
  <c r="C16" i="7"/>
  <c r="G23" i="7"/>
  <c r="H23" i="7" s="1"/>
  <c r="C14" i="6"/>
  <c r="C15" i="6"/>
  <c r="G23" i="6"/>
  <c r="H23" i="6" s="1"/>
  <c r="H27" i="5"/>
  <c r="C14" i="5"/>
  <c r="C15" i="5"/>
  <c r="G28" i="5"/>
  <c r="H28" i="5" s="1"/>
  <c r="C14" i="4"/>
  <c r="C16" i="4"/>
  <c r="H28" i="4"/>
  <c r="H43" i="1"/>
  <c r="G44" i="1"/>
  <c r="H44" i="1" s="1"/>
</calcChain>
</file>

<file path=xl/sharedStrings.xml><?xml version="1.0" encoding="utf-8"?>
<sst xmlns="http://schemas.openxmlformats.org/spreadsheetml/2006/main" count="836" uniqueCount="180">
  <si>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</si>
  <si>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</si>
  <si>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</si>
  <si>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</si>
  <si>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</si>
  <si>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</si>
  <si>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</si>
  <si>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</si>
  <si>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</si>
  <si>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</si>
  <si>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</si>
  <si>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</si>
  <si>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</si>
  <si>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</si>
  <si>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</si>
  <si>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</si>
  <si>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</si>
  <si>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</si>
  <si>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</si>
  <si>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</si>
  <si>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</si>
  <si>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</si>
  <si>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</si>
  <si>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</si>
  <si>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</si>
  <si>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</si>
  <si>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</si>
  <si>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</si>
  <si>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</si>
  <si>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</si>
  <si>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</si>
  <si>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</si>
  <si>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</si>
  <si>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</si>
  <si>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</si>
  <si>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</si>
  <si>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</si>
  <si>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</si>
  <si>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</si>
  <si>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</si>
  <si>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</si>
  <si>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</si>
  <si>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</si>
  <si>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</si>
  <si>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</si>
  <si>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</si>
  <si>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</si>
  <si>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</si>
  <si>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</si>
  <si>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</si>
  <si>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</si>
  <si>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</si>
  <si>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</si>
  <si>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</si>
  <si>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</si>
  <si>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</si>
  <si>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</si>
  <si>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</si>
  <si>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</si>
  <si>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</si>
  <si>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</si>
  <si>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</si>
  <si>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</si>
  <si>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</si>
  <si>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</si>
  <si>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</si>
  <si>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</si>
  <si>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</si>
  <si>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</si>
  <si>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</si>
  <si>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</si>
  <si>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</si>
  <si>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</si>
  <si>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</si>
  <si>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</si>
  <si>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</si>
  <si>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</si>
  <si>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</si>
  <si>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</si>
  <si>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</si>
  <si>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</si>
  <si>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</si>
  <si>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</si>
  <si>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</si>
  <si>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</si>
  <si>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1C25TNN</t>
  </si>
  <si>
    <t>Tổng chiết khấu (tỷ lệ 7%)</t>
  </si>
  <si>
    <t>1C25TNF</t>
  </si>
  <si>
    <t>12/14/18 Đường 49, Khu phố 69, Phường Hiệp Bình, TP. Hồ Chí Minh, Việt Nam</t>
  </si>
  <si>
    <t>00077428</t>
  </si>
  <si>
    <t>TP Hồ Chí Minh, ngày 31 tháng 12 năm 2025</t>
  </si>
  <si>
    <t>00079424</t>
  </si>
  <si>
    <t>00079425</t>
  </si>
  <si>
    <t>TP Hồ Chí Minh, ngày 24 tháng 01 năm 2026</t>
  </si>
  <si>
    <t>BẢNG KÊ HÓA ĐƠN THÁNG 12/2025</t>
  </si>
  <si>
    <t>Số: 14122025/BKHD/NT-LOTTE</t>
  </si>
  <si>
    <t>Số: 13122025/BKHD/NT-LOTTE</t>
  </si>
  <si>
    <t>Số: 12122025/BKHD/NT-LOTTE</t>
  </si>
  <si>
    <t>Số: 11122025/BKHD/NT-LOTTE</t>
  </si>
  <si>
    <t>Số: 10122025/BKHD/NT-LOTTE</t>
  </si>
  <si>
    <t>Số: 09122025/BKHD/NT-LOTTE</t>
  </si>
  <si>
    <t>Số: 08122025/BKHD/NT-LOTTE</t>
  </si>
  <si>
    <t>Số: 07122025/BKHD/NT-LOTTE</t>
  </si>
  <si>
    <t>Số: 06122025/BKHD/NT-LOTTE</t>
  </si>
  <si>
    <t>Số: 05122025/BKHD/NT-LOTTE</t>
  </si>
  <si>
    <t>Số: 04122025/BKHD/NT-LOTTE</t>
  </si>
  <si>
    <t>Số: 03122025/BKHD/NT-LOTTE</t>
  </si>
  <si>
    <t>Số: 02122025/BKHD/NT-LOTTE</t>
  </si>
  <si>
    <t>Số: 01122025/BKHD/NT-LOTTE</t>
  </si>
  <si>
    <t>00080099</t>
  </si>
  <si>
    <t>00081267</t>
  </si>
  <si>
    <t>00082253</t>
  </si>
  <si>
    <t>00083714</t>
  </si>
  <si>
    <t>00083715</t>
  </si>
  <si>
    <t>00083716</t>
  </si>
  <si>
    <t>00084118</t>
  </si>
  <si>
    <t>00084367</t>
  </si>
  <si>
    <t>00084368</t>
  </si>
  <si>
    <t>00085288</t>
  </si>
  <si>
    <t>00085289</t>
  </si>
  <si>
    <t>00087031</t>
  </si>
  <si>
    <t>00087042</t>
  </si>
  <si>
    <t>00087412</t>
  </si>
  <si>
    <t>00087413</t>
  </si>
  <si>
    <t xml:space="preserve">                     Chức vụ: Phó Giám đốc</t>
  </si>
  <si>
    <t>00080285</t>
  </si>
  <si>
    <t>00080286</t>
  </si>
  <si>
    <t>00085269</t>
  </si>
  <si>
    <t>00080353</t>
  </si>
  <si>
    <t>00080354</t>
  </si>
  <si>
    <t>00085748</t>
  </si>
  <si>
    <t>00086208</t>
  </si>
  <si>
    <t>00080070</t>
  </si>
  <si>
    <t>00082137</t>
  </si>
  <si>
    <t>00083893</t>
  </si>
  <si>
    <t>00086474</t>
  </si>
  <si>
    <t>00086475</t>
  </si>
  <si>
    <t>00088191</t>
  </si>
  <si>
    <t>00089084</t>
  </si>
  <si>
    <t>00080350</t>
  </si>
  <si>
    <t>00083739</t>
  </si>
  <si>
    <t>00086207</t>
  </si>
  <si>
    <t>00002167</t>
  </si>
  <si>
    <t>00089009</t>
  </si>
  <si>
    <t>00089010</t>
  </si>
  <si>
    <t>00002189</t>
  </si>
  <si>
    <t>00080212</t>
  </si>
  <si>
    <t>00085940</t>
  </si>
  <si>
    <t>00080351</t>
  </si>
  <si>
    <t>00082251</t>
  </si>
  <si>
    <t>00081285</t>
  </si>
  <si>
    <t>00002168</t>
  </si>
  <si>
    <t>00080352</t>
  </si>
  <si>
    <t>00082473</t>
  </si>
  <si>
    <t>00089011</t>
  </si>
  <si>
    <t>00080078</t>
  </si>
  <si>
    <t>00083418</t>
  </si>
  <si>
    <t>00084324</t>
  </si>
  <si>
    <t>00085291</t>
  </si>
  <si>
    <t>00086040</t>
  </si>
  <si>
    <t>00087420</t>
  </si>
  <si>
    <t>00089756</t>
  </si>
  <si>
    <t>00089757</t>
  </si>
  <si>
    <t>00082474</t>
  </si>
  <si>
    <t>00085747</t>
  </si>
  <si>
    <t>00086206</t>
  </si>
  <si>
    <t>00088161</t>
  </si>
  <si>
    <t>00079426</t>
  </si>
  <si>
    <t>00082252</t>
  </si>
  <si>
    <t>00084111</t>
  </si>
  <si>
    <t>00088162</t>
  </si>
  <si>
    <t>00002165</t>
  </si>
  <si>
    <t>00002166</t>
  </si>
  <si>
    <t>00080213</t>
  </si>
  <si>
    <t>00080214</t>
  </si>
  <si>
    <t>00084071</t>
  </si>
  <si>
    <t>00085928</t>
  </si>
  <si>
    <t>00087248</t>
  </si>
  <si>
    <t>00087253</t>
  </si>
  <si>
    <t>00088250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</si>
</sst>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zoomScaleNormal="100" workbookViewId="0">
      <selection activeCell="F20" sqref="F20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95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173</v>
      </c>
      <c r="C20" s="14" t="s">
        <v>85</v>
      </c>
      <c r="D20" s="16">
        <v>45993</v>
      </c>
      <c r="E20" s="17" t="s">
        <v>78</v>
      </c>
      <c r="F20" s="18">
        <v>536025</v>
      </c>
      <c r="G20" s="18">
        <v>42882</v>
      </c>
      <c r="H20" s="18">
        <f>+F20+G20</f>
        <v>578907</v>
      </c>
    </row>
    <row r="21" spans="1:8" ht="31.5" x14ac:dyDescent="0.25">
      <c r="A21" s="14">
        <v>2</v>
      </c>
      <c r="B21" s="15" t="s">
        <v>174</v>
      </c>
      <c r="C21" s="14" t="s">
        <v>85</v>
      </c>
      <c r="D21" s="16">
        <v>45993</v>
      </c>
      <c r="E21" s="17" t="s">
        <v>78</v>
      </c>
      <c r="F21" s="18">
        <v>1865780</v>
      </c>
      <c r="G21" s="18">
        <v>149262</v>
      </c>
      <c r="H21" s="18">
        <f t="shared" ref="H21:H23" si="0">+F21+G21</f>
        <v>2015042</v>
      </c>
    </row>
    <row r="22" spans="1:8" ht="31.5" x14ac:dyDescent="0.25">
      <c r="A22" s="14">
        <v>3</v>
      </c>
      <c r="B22" s="15" t="s">
        <v>175</v>
      </c>
      <c r="C22" s="14" t="s">
        <v>85</v>
      </c>
      <c r="D22" s="16">
        <v>46006</v>
      </c>
      <c r="E22" s="17" t="s">
        <v>78</v>
      </c>
      <c r="F22" s="18">
        <v>1042055</v>
      </c>
      <c r="G22" s="18">
        <v>83364</v>
      </c>
      <c r="H22" s="18">
        <f t="shared" si="0"/>
        <v>1125419</v>
      </c>
    </row>
    <row r="23" spans="1:8" ht="31.5" x14ac:dyDescent="0.25">
      <c r="A23" s="14">
        <v>4</v>
      </c>
      <c r="B23" s="15" t="s">
        <v>176</v>
      </c>
      <c r="C23" s="14" t="s">
        <v>85</v>
      </c>
      <c r="D23" s="16">
        <v>46013</v>
      </c>
      <c r="E23" s="17" t="s">
        <v>78</v>
      </c>
      <c r="F23" s="18">
        <v>2004940</v>
      </c>
      <c r="G23" s="18">
        <v>160395</v>
      </c>
      <c r="H23" s="18">
        <f t="shared" si="0"/>
        <v>2165335</v>
      </c>
    </row>
    <row r="24" spans="1:8" ht="31.5" x14ac:dyDescent="0.25">
      <c r="A24" s="14">
        <v>5</v>
      </c>
      <c r="B24" s="15" t="s">
        <v>177</v>
      </c>
      <c r="C24" s="14" t="s">
        <v>85</v>
      </c>
      <c r="D24" s="16">
        <v>46016</v>
      </c>
      <c r="E24" s="17" t="s">
        <v>78</v>
      </c>
      <c r="F24" s="18">
        <v>1508500</v>
      </c>
      <c r="G24" s="18">
        <v>120680</v>
      </c>
      <c r="H24" s="18">
        <f t="shared" ref="H24" si="1">+F24+G24</f>
        <v>1629180</v>
      </c>
    </row>
    <row r="25" spans="1:8" ht="31.5" x14ac:dyDescent="0.25">
      <c r="A25" s="14">
        <v>6</v>
      </c>
      <c r="B25" s="15" t="s">
        <v>178</v>
      </c>
      <c r="C25" s="14" t="s">
        <v>85</v>
      </c>
      <c r="D25" s="16">
        <v>46016</v>
      </c>
      <c r="E25" s="17" t="s">
        <v>78</v>
      </c>
      <c r="F25" s="18">
        <v>1478505</v>
      </c>
      <c r="G25" s="18">
        <v>118280</v>
      </c>
      <c r="H25" s="18">
        <f t="shared" ref="H25" si="2">+F25+G25</f>
        <v>1596785</v>
      </c>
    </row>
    <row r="26" spans="1:8" ht="31.5" x14ac:dyDescent="0.25">
      <c r="A26" s="14">
        <v>7</v>
      </c>
      <c r="B26" s="15" t="s">
        <v>179</v>
      </c>
      <c r="C26" s="14" t="s">
        <v>85</v>
      </c>
      <c r="D26" s="16">
        <v>46020</v>
      </c>
      <c r="E26" s="17" t="s">
        <v>78</v>
      </c>
      <c r="F26" s="18">
        <v>972475</v>
      </c>
      <c r="G26" s="18">
        <v>77798</v>
      </c>
      <c r="H26" s="18">
        <f t="shared" ref="H26" si="3">+F26+G26</f>
        <v>1050273</v>
      </c>
    </row>
    <row r="27" spans="1:8" s="20" customFormat="1" ht="35.25" customHeight="1" x14ac:dyDescent="0.2">
      <c r="A27" s="35" t="s">
        <v>22</v>
      </c>
      <c r="B27" s="36"/>
      <c r="C27" s="36"/>
      <c r="D27" s="36"/>
      <c r="E27" s="37"/>
      <c r="F27" s="19">
        <f>SUM(F20:F26)</f>
        <v>9408280</v>
      </c>
      <c r="G27" s="19">
        <f>SUM(G20:G26)</f>
        <v>752661</v>
      </c>
      <c r="H27" s="19">
        <f>SUM(H20:H26)</f>
        <v>10160941</v>
      </c>
    </row>
    <row r="28" spans="1:8" s="20" customFormat="1" ht="35.25" customHeight="1" x14ac:dyDescent="0.2">
      <c r="A28" s="38" t="s">
        <v>86</v>
      </c>
      <c r="B28" s="39"/>
      <c r="C28" s="39"/>
      <c r="D28" s="39"/>
      <c r="E28" s="40"/>
      <c r="F28" s="19">
        <f>ROUND(F27*0.07,0)</f>
        <v>658580</v>
      </c>
      <c r="G28" s="19">
        <f>ROUND(F28*0.08,0)</f>
        <v>52686</v>
      </c>
      <c r="H28" s="19">
        <f>F28+G28</f>
        <v>711266</v>
      </c>
    </row>
    <row r="30" spans="1:8" s="1" customFormat="1" ht="16.5" x14ac:dyDescent="0.25">
      <c r="A30" s="41" t="s">
        <v>23</v>
      </c>
      <c r="B30" s="41"/>
      <c r="C30" s="41"/>
      <c r="D30" s="41"/>
      <c r="E30" s="41"/>
      <c r="F30" s="41"/>
      <c r="G30" s="41"/>
      <c r="H30" s="41"/>
    </row>
    <row r="31" spans="1:8" s="1" customFormat="1" ht="16.5" x14ac:dyDescent="0.25">
      <c r="D31" s="2"/>
      <c r="F31" s="3"/>
      <c r="G31" s="3"/>
      <c r="H31" s="3"/>
    </row>
    <row r="32" spans="1:8" s="1" customFormat="1" ht="16.5" x14ac:dyDescent="0.25">
      <c r="A32" s="4"/>
      <c r="B32" s="26" t="s">
        <v>24</v>
      </c>
      <c r="C32" s="26"/>
      <c r="D32" s="26"/>
      <c r="F32" s="30" t="s">
        <v>25</v>
      </c>
      <c r="G32" s="30"/>
      <c r="H32" s="30"/>
    </row>
    <row r="33" spans="2:8" s="1" customFormat="1" ht="16.5" x14ac:dyDescent="0.25">
      <c r="B33" s="31" t="s">
        <v>26</v>
      </c>
      <c r="C33" s="31"/>
      <c r="D33" s="31"/>
      <c r="F33" s="32" t="s">
        <v>26</v>
      </c>
      <c r="G33" s="32"/>
      <c r="H33" s="32"/>
    </row>
    <row r="34" spans="2:8" s="1" customFormat="1" ht="16.5" x14ac:dyDescent="0.25">
      <c r="D34" s="2"/>
      <c r="F34" s="3"/>
      <c r="G34" s="3"/>
      <c r="H34" s="3"/>
    </row>
  </sheetData>
  <mergeCells count="16">
    <mergeCell ref="B32:D32"/>
    <mergeCell ref="F32:H32"/>
    <mergeCell ref="B33:D33"/>
    <mergeCell ref="F33:H33"/>
    <mergeCell ref="A7:H7"/>
    <mergeCell ref="C17:D17"/>
    <mergeCell ref="E17:F17"/>
    <mergeCell ref="A27:E27"/>
    <mergeCell ref="A28:E28"/>
    <mergeCell ref="A30:H30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5"/>
  <sheetViews>
    <sheetView zoomScaleNormal="100" workbookViewId="0">
      <selection activeCell="F29" sqref="F2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104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132</v>
      </c>
      <c r="C20" s="14" t="s">
        <v>85</v>
      </c>
      <c r="D20" s="16">
        <v>45992</v>
      </c>
      <c r="E20" s="17" t="s">
        <v>46</v>
      </c>
      <c r="F20" s="18">
        <v>1012060</v>
      </c>
      <c r="G20" s="18">
        <v>80965</v>
      </c>
      <c r="H20" s="18">
        <f>+F20+G20</f>
        <v>1093025</v>
      </c>
    </row>
    <row r="21" spans="1:8" ht="31.5" x14ac:dyDescent="0.25">
      <c r="A21" s="14">
        <v>2</v>
      </c>
      <c r="B21" s="15" t="s">
        <v>133</v>
      </c>
      <c r="C21" s="14" t="s">
        <v>85</v>
      </c>
      <c r="D21" s="16">
        <v>45999</v>
      </c>
      <c r="E21" s="17" t="s">
        <v>46</v>
      </c>
      <c r="F21" s="18">
        <v>1072050</v>
      </c>
      <c r="G21" s="18">
        <v>85764</v>
      </c>
      <c r="H21" s="18">
        <f t="shared" ref="H21:H26" si="0">+F21+G21</f>
        <v>1157814</v>
      </c>
    </row>
    <row r="22" spans="1:8" ht="31.5" x14ac:dyDescent="0.25">
      <c r="A22" s="14">
        <v>3</v>
      </c>
      <c r="B22" s="15" t="s">
        <v>134</v>
      </c>
      <c r="C22" s="14" t="s">
        <v>85</v>
      </c>
      <c r="D22" s="16">
        <v>46004</v>
      </c>
      <c r="E22" s="17" t="s">
        <v>46</v>
      </c>
      <c r="F22" s="18">
        <v>1012060</v>
      </c>
      <c r="G22" s="18">
        <v>80965</v>
      </c>
      <c r="H22" s="18">
        <f t="shared" si="0"/>
        <v>1093025</v>
      </c>
    </row>
    <row r="23" spans="1:8" ht="31.5" x14ac:dyDescent="0.25">
      <c r="A23" s="14">
        <v>4</v>
      </c>
      <c r="B23" s="15" t="s">
        <v>135</v>
      </c>
      <c r="C23" s="14" t="s">
        <v>85</v>
      </c>
      <c r="D23" s="16">
        <v>46016</v>
      </c>
      <c r="E23" s="17" t="s">
        <v>46</v>
      </c>
      <c r="F23" s="18">
        <v>972475</v>
      </c>
      <c r="G23" s="18">
        <v>77798</v>
      </c>
      <c r="H23" s="18">
        <f t="shared" si="0"/>
        <v>1050273</v>
      </c>
    </row>
    <row r="24" spans="1:8" ht="31.5" x14ac:dyDescent="0.25">
      <c r="A24" s="14">
        <v>5</v>
      </c>
      <c r="B24" s="15" t="s">
        <v>135</v>
      </c>
      <c r="C24" s="14" t="s">
        <v>85</v>
      </c>
      <c r="D24" s="16">
        <v>46016</v>
      </c>
      <c r="E24" s="17" t="s">
        <v>46</v>
      </c>
      <c r="F24" s="18">
        <v>205910</v>
      </c>
      <c r="G24" s="18">
        <v>16472.8</v>
      </c>
      <c r="H24" s="18">
        <f t="shared" si="0"/>
        <v>222382.8</v>
      </c>
    </row>
    <row r="25" spans="1:8" ht="31.5" x14ac:dyDescent="0.25">
      <c r="A25" s="14">
        <v>6</v>
      </c>
      <c r="B25" s="15" t="s">
        <v>136</v>
      </c>
      <c r="C25" s="14" t="s">
        <v>85</v>
      </c>
      <c r="D25" s="16">
        <v>46016</v>
      </c>
      <c r="E25" s="17" t="s">
        <v>46</v>
      </c>
      <c r="F25" s="18">
        <v>1072050</v>
      </c>
      <c r="G25" s="18">
        <v>85764</v>
      </c>
      <c r="H25" s="18">
        <f t="shared" si="0"/>
        <v>1157814</v>
      </c>
    </row>
    <row r="26" spans="1:8" ht="31.5" x14ac:dyDescent="0.25">
      <c r="A26" s="14">
        <v>7</v>
      </c>
      <c r="B26" s="15" t="s">
        <v>137</v>
      </c>
      <c r="C26" s="14" t="s">
        <v>85</v>
      </c>
      <c r="D26" s="16">
        <v>46018</v>
      </c>
      <c r="E26" s="17" t="s">
        <v>46</v>
      </c>
      <c r="F26" s="18">
        <v>1478505</v>
      </c>
      <c r="G26" s="18">
        <v>118280</v>
      </c>
      <c r="H26" s="18">
        <f t="shared" si="0"/>
        <v>1596785</v>
      </c>
    </row>
    <row r="27" spans="1:8" ht="31.5" x14ac:dyDescent="0.25">
      <c r="A27" s="14">
        <v>8</v>
      </c>
      <c r="B27" s="15" t="s">
        <v>138</v>
      </c>
      <c r="C27" s="14" t="s">
        <v>85</v>
      </c>
      <c r="D27" s="16">
        <v>46021</v>
      </c>
      <c r="E27" s="17" t="s">
        <v>46</v>
      </c>
      <c r="F27" s="18">
        <v>1385110</v>
      </c>
      <c r="G27" s="18">
        <v>110809</v>
      </c>
      <c r="H27" s="18">
        <f t="shared" ref="H27" si="1">+F27+G27</f>
        <v>1495919</v>
      </c>
    </row>
    <row r="28" spans="1:8" s="20" customFormat="1" ht="35.25" customHeight="1" x14ac:dyDescent="0.2">
      <c r="A28" s="35" t="s">
        <v>22</v>
      </c>
      <c r="B28" s="36"/>
      <c r="C28" s="36"/>
      <c r="D28" s="36"/>
      <c r="E28" s="37"/>
      <c r="F28" s="19">
        <f>SUM(F20:F27)</f>
        <v>8210220</v>
      </c>
      <c r="G28" s="19">
        <f>SUM(G20:G27)</f>
        <v>656817.80000000005</v>
      </c>
      <c r="H28" s="19">
        <f>SUM(H20:H27)</f>
        <v>8867037.8000000007</v>
      </c>
    </row>
    <row r="29" spans="1:8" s="20" customFormat="1" ht="35.25" customHeight="1" x14ac:dyDescent="0.2">
      <c r="A29" s="38" t="s">
        <v>86</v>
      </c>
      <c r="B29" s="39"/>
      <c r="C29" s="39"/>
      <c r="D29" s="39"/>
      <c r="E29" s="40"/>
      <c r="F29" s="19">
        <f>ROUND(F28*0.07,0)</f>
        <v>574715</v>
      </c>
      <c r="G29" s="19">
        <f>ROUND(F29*0.08,0)</f>
        <v>45977</v>
      </c>
      <c r="H29" s="19">
        <f>F29+G29</f>
        <v>620692</v>
      </c>
    </row>
    <row r="31" spans="1:8" s="1" customFormat="1" ht="16.5" x14ac:dyDescent="0.25">
      <c r="A31" s="41" t="s">
        <v>23</v>
      </c>
      <c r="B31" s="41"/>
      <c r="C31" s="41"/>
      <c r="D31" s="41"/>
      <c r="E31" s="41"/>
      <c r="F31" s="41"/>
      <c r="G31" s="41"/>
      <c r="H31" s="41"/>
    </row>
    <row r="32" spans="1:8" s="1" customFormat="1" ht="16.5" x14ac:dyDescent="0.25">
      <c r="D32" s="2"/>
      <c r="F32" s="3"/>
      <c r="G32" s="3"/>
      <c r="H32" s="3"/>
    </row>
    <row r="33" spans="1:8" s="1" customFormat="1" ht="16.5" x14ac:dyDescent="0.25">
      <c r="A33" s="4"/>
      <c r="B33" s="26" t="s">
        <v>24</v>
      </c>
      <c r="C33" s="26"/>
      <c r="D33" s="26"/>
      <c r="F33" s="30" t="s">
        <v>25</v>
      </c>
      <c r="G33" s="30"/>
      <c r="H33" s="30"/>
    </row>
    <row r="34" spans="1:8" s="1" customFormat="1" ht="16.5" x14ac:dyDescent="0.25">
      <c r="B34" s="31" t="s">
        <v>26</v>
      </c>
      <c r="C34" s="31"/>
      <c r="D34" s="31"/>
      <c r="F34" s="32" t="s">
        <v>26</v>
      </c>
      <c r="G34" s="32"/>
      <c r="H34" s="32"/>
    </row>
    <row r="35" spans="1:8" s="1" customFormat="1" ht="16.5" x14ac:dyDescent="0.25">
      <c r="D35" s="2"/>
      <c r="F35" s="3"/>
      <c r="G35" s="3"/>
      <c r="H35" s="3"/>
    </row>
  </sheetData>
  <mergeCells count="16">
    <mergeCell ref="B33:D33"/>
    <mergeCell ref="F33:H33"/>
    <mergeCell ref="B34:D34"/>
    <mergeCell ref="F34:H34"/>
    <mergeCell ref="A7:H7"/>
    <mergeCell ref="C17:D17"/>
    <mergeCell ref="E17:F17"/>
    <mergeCell ref="A28:E28"/>
    <mergeCell ref="A29:E29"/>
    <mergeCell ref="A31:H31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1"/>
  <sheetViews>
    <sheetView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105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128</v>
      </c>
      <c r="C20" s="14" t="s">
        <v>85</v>
      </c>
      <c r="D20" s="16">
        <v>45994</v>
      </c>
      <c r="E20" s="17" t="s">
        <v>54</v>
      </c>
      <c r="F20" s="18">
        <v>1578080</v>
      </c>
      <c r="G20" s="18">
        <v>126246</v>
      </c>
      <c r="H20" s="18">
        <f>+F20+G20</f>
        <v>1704326</v>
      </c>
    </row>
    <row r="21" spans="1:8" ht="31.5" x14ac:dyDescent="0.25">
      <c r="A21" s="14">
        <v>2</v>
      </c>
      <c r="B21" s="15" t="s">
        <v>129</v>
      </c>
      <c r="C21" s="14" t="s">
        <v>85</v>
      </c>
      <c r="D21" s="16">
        <v>45994</v>
      </c>
      <c r="E21" s="17" t="s">
        <v>54</v>
      </c>
      <c r="F21" s="18">
        <v>506030</v>
      </c>
      <c r="G21" s="18">
        <v>40482</v>
      </c>
      <c r="H21" s="18">
        <f t="shared" ref="H21:H23" si="0">+F21+G21</f>
        <v>546512</v>
      </c>
    </row>
    <row r="22" spans="1:8" ht="31.5" x14ac:dyDescent="0.25">
      <c r="A22" s="14">
        <v>3</v>
      </c>
      <c r="B22" s="15" t="s">
        <v>130</v>
      </c>
      <c r="C22" s="14" t="s">
        <v>85</v>
      </c>
      <c r="D22" s="16">
        <v>46010</v>
      </c>
      <c r="E22" s="17" t="s">
        <v>54</v>
      </c>
      <c r="F22" s="18">
        <v>1012060</v>
      </c>
      <c r="G22" s="18">
        <v>80965</v>
      </c>
      <c r="H22" s="18">
        <f t="shared" si="0"/>
        <v>1093025</v>
      </c>
    </row>
    <row r="23" spans="1:8" ht="31.5" x14ac:dyDescent="0.25">
      <c r="A23" s="14">
        <v>4</v>
      </c>
      <c r="B23" s="15" t="s">
        <v>131</v>
      </c>
      <c r="C23" s="14" t="s">
        <v>85</v>
      </c>
      <c r="D23" s="16">
        <v>46015</v>
      </c>
      <c r="E23" s="17" t="s">
        <v>54</v>
      </c>
      <c r="F23" s="18">
        <v>2144100</v>
      </c>
      <c r="G23" s="18">
        <v>171528</v>
      </c>
      <c r="H23" s="18">
        <f t="shared" si="0"/>
        <v>2315628</v>
      </c>
    </row>
    <row r="24" spans="1:8" s="20" customFormat="1" ht="35.25" customHeight="1" x14ac:dyDescent="0.2">
      <c r="A24" s="35" t="s">
        <v>22</v>
      </c>
      <c r="B24" s="36"/>
      <c r="C24" s="36"/>
      <c r="D24" s="36"/>
      <c r="E24" s="37"/>
      <c r="F24" s="19">
        <f t="shared" ref="F24:G24" si="1">SUM(F20:F23)</f>
        <v>5240270</v>
      </c>
      <c r="G24" s="19">
        <f t="shared" si="1"/>
        <v>419221</v>
      </c>
      <c r="H24" s="19">
        <f>SUM(H20:H23)</f>
        <v>5659491</v>
      </c>
    </row>
    <row r="25" spans="1:8" s="20" customFormat="1" ht="35.25" customHeight="1" x14ac:dyDescent="0.2">
      <c r="A25" s="38" t="s">
        <v>86</v>
      </c>
      <c r="B25" s="39"/>
      <c r="C25" s="39"/>
      <c r="D25" s="39"/>
      <c r="E25" s="40"/>
      <c r="F25" s="19">
        <f>ROUND(F24*0.07,0)</f>
        <v>366819</v>
      </c>
      <c r="G25" s="19">
        <f>ROUND(F25*0.08,0)</f>
        <v>29346</v>
      </c>
      <c r="H25" s="19">
        <f>F25+G25</f>
        <v>396165</v>
      </c>
    </row>
    <row r="27" spans="1:8" s="1" customFormat="1" ht="16.5" x14ac:dyDescent="0.25">
      <c r="A27" s="41" t="s">
        <v>23</v>
      </c>
      <c r="B27" s="41"/>
      <c r="C27" s="41"/>
      <c r="D27" s="41"/>
      <c r="E27" s="41"/>
      <c r="F27" s="41"/>
      <c r="G27" s="41"/>
      <c r="H27" s="41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6" t="s">
        <v>24</v>
      </c>
      <c r="C29" s="26"/>
      <c r="D29" s="26"/>
      <c r="F29" s="30" t="s">
        <v>25</v>
      </c>
      <c r="G29" s="30"/>
      <c r="H29" s="30"/>
    </row>
    <row r="30" spans="1:8" s="1" customFormat="1" ht="16.5" x14ac:dyDescent="0.25">
      <c r="B30" s="31" t="s">
        <v>26</v>
      </c>
      <c r="C30" s="31"/>
      <c r="D30" s="31"/>
      <c r="F30" s="32" t="s">
        <v>26</v>
      </c>
      <c r="G30" s="32"/>
      <c r="H30" s="32"/>
    </row>
    <row r="31" spans="1:8" s="1" customFormat="1" ht="16.5" x14ac:dyDescent="0.25">
      <c r="D31" s="2"/>
      <c r="F31" s="3"/>
      <c r="G31" s="3"/>
      <c r="H31" s="3"/>
    </row>
  </sheetData>
  <mergeCells count="16">
    <mergeCell ref="A6:H6"/>
    <mergeCell ref="B1:D1"/>
    <mergeCell ref="E1:H1"/>
    <mergeCell ref="B2:D2"/>
    <mergeCell ref="E2:H2"/>
    <mergeCell ref="E4:H4"/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0"/>
  <sheetViews>
    <sheetView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87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106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49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125</v>
      </c>
      <c r="C20" s="14" t="s">
        <v>85</v>
      </c>
      <c r="D20" s="16">
        <v>45994</v>
      </c>
      <c r="E20" s="17" t="s">
        <v>50</v>
      </c>
      <c r="F20" s="18">
        <v>1508500</v>
      </c>
      <c r="G20" s="18">
        <v>120680</v>
      </c>
      <c r="H20" s="18">
        <f>+F20+G20</f>
        <v>1629180</v>
      </c>
    </row>
    <row r="21" spans="1:8" ht="31.5" x14ac:dyDescent="0.25">
      <c r="A21" s="14">
        <v>2</v>
      </c>
      <c r="B21" s="15" t="s">
        <v>126</v>
      </c>
      <c r="C21" s="14" t="s">
        <v>85</v>
      </c>
      <c r="D21" s="16">
        <v>45994</v>
      </c>
      <c r="E21" s="17" t="s">
        <v>50</v>
      </c>
      <c r="F21" s="18">
        <v>1508500</v>
      </c>
      <c r="G21" s="18">
        <v>120680</v>
      </c>
      <c r="H21" s="18">
        <f>+F21+G21</f>
        <v>1629180</v>
      </c>
    </row>
    <row r="22" spans="1:8" ht="31.5" x14ac:dyDescent="0.25">
      <c r="A22" s="14">
        <v>3</v>
      </c>
      <c r="B22" s="15" t="s">
        <v>127</v>
      </c>
      <c r="C22" s="14" t="s">
        <v>85</v>
      </c>
      <c r="D22" s="16">
        <v>46010</v>
      </c>
      <c r="E22" s="17" t="s">
        <v>50</v>
      </c>
      <c r="F22" s="18">
        <v>1578080</v>
      </c>
      <c r="G22" s="18">
        <v>126246</v>
      </c>
      <c r="H22" s="18">
        <f>+F22+G22</f>
        <v>1704326</v>
      </c>
    </row>
    <row r="23" spans="1:8" s="20" customFormat="1" ht="35.25" customHeight="1" x14ac:dyDescent="0.2">
      <c r="A23" s="35" t="s">
        <v>22</v>
      </c>
      <c r="B23" s="36"/>
      <c r="C23" s="36"/>
      <c r="D23" s="36"/>
      <c r="E23" s="37"/>
      <c r="F23" s="19">
        <f>SUM(F20:F22)</f>
        <v>4595080</v>
      </c>
      <c r="G23" s="19">
        <f>SUM(G20:G22)</f>
        <v>367606</v>
      </c>
      <c r="H23" s="19">
        <f>SUM(H20:H22)</f>
        <v>4962686</v>
      </c>
    </row>
    <row r="24" spans="1:8" s="20" customFormat="1" ht="35.25" customHeight="1" x14ac:dyDescent="0.2">
      <c r="A24" s="38" t="s">
        <v>86</v>
      </c>
      <c r="B24" s="39"/>
      <c r="C24" s="39"/>
      <c r="D24" s="39"/>
      <c r="E24" s="40"/>
      <c r="F24" s="19">
        <f>ROUND(F23*0.07,0)</f>
        <v>321656</v>
      </c>
      <c r="G24" s="19">
        <f>ROUND(F24*0.08,0)</f>
        <v>25732</v>
      </c>
      <c r="H24" s="19">
        <f>F24+G24</f>
        <v>347388</v>
      </c>
    </row>
    <row r="26" spans="1:8" s="1" customFormat="1" ht="16.5" x14ac:dyDescent="0.25">
      <c r="A26" s="41" t="s">
        <v>23</v>
      </c>
      <c r="B26" s="41"/>
      <c r="C26" s="41"/>
      <c r="D26" s="41"/>
      <c r="E26" s="41"/>
      <c r="F26" s="41"/>
      <c r="G26" s="41"/>
      <c r="H26" s="41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6" t="s">
        <v>24</v>
      </c>
      <c r="C28" s="26"/>
      <c r="D28" s="26"/>
      <c r="F28" s="30" t="s">
        <v>25</v>
      </c>
      <c r="G28" s="30"/>
      <c r="H28" s="30"/>
    </row>
    <row r="29" spans="1:8" s="1" customFormat="1" ht="16.5" x14ac:dyDescent="0.25">
      <c r="B29" s="31" t="s">
        <v>26</v>
      </c>
      <c r="C29" s="31"/>
      <c r="D29" s="31"/>
      <c r="F29" s="32" t="s">
        <v>26</v>
      </c>
      <c r="G29" s="32"/>
      <c r="H29" s="32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8"/>
  <sheetViews>
    <sheetView topLeftCell="A5" zoomScaleNormal="100" workbookViewId="0">
      <selection activeCell="E12" sqref="E12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107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89</v>
      </c>
      <c r="C20" s="14" t="s">
        <v>85</v>
      </c>
      <c r="D20" s="16">
        <v>45981</v>
      </c>
      <c r="E20" s="17" t="s">
        <v>66</v>
      </c>
      <c r="F20" s="18">
        <v>1474410</v>
      </c>
      <c r="G20" s="18">
        <v>117953</v>
      </c>
      <c r="H20" s="18">
        <f>+F20+G20</f>
        <v>1592363</v>
      </c>
    </row>
    <row r="21" spans="1:8" s="20" customFormat="1" ht="35.25" customHeight="1" x14ac:dyDescent="0.2">
      <c r="A21" s="35" t="s">
        <v>22</v>
      </c>
      <c r="B21" s="36"/>
      <c r="C21" s="36"/>
      <c r="D21" s="36"/>
      <c r="E21" s="37"/>
      <c r="F21" s="19">
        <f>SUM(F20:F20)</f>
        <v>1474410</v>
      </c>
      <c r="G21" s="19">
        <f>SUM(G20:G20)</f>
        <v>117953</v>
      </c>
      <c r="H21" s="19">
        <f>SUM(H20:H20)</f>
        <v>1592363</v>
      </c>
    </row>
    <row r="22" spans="1:8" s="20" customFormat="1" ht="35.25" customHeight="1" x14ac:dyDescent="0.2">
      <c r="A22" s="38" t="s">
        <v>86</v>
      </c>
      <c r="B22" s="39"/>
      <c r="C22" s="39"/>
      <c r="D22" s="39"/>
      <c r="E22" s="40"/>
      <c r="F22" s="19">
        <f>ROUND(F21*0.07,0)</f>
        <v>103209</v>
      </c>
      <c r="G22" s="19">
        <f>ROUND(F22*0.08,0)</f>
        <v>8257</v>
      </c>
      <c r="H22" s="19">
        <f>F22+G22</f>
        <v>111466</v>
      </c>
    </row>
    <row r="24" spans="1:8" s="1" customFormat="1" ht="16.5" x14ac:dyDescent="0.25">
      <c r="A24" s="41" t="s">
        <v>23</v>
      </c>
      <c r="B24" s="41"/>
      <c r="C24" s="41"/>
      <c r="D24" s="41"/>
      <c r="E24" s="41"/>
      <c r="F24" s="41"/>
      <c r="G24" s="41"/>
      <c r="H24" s="41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6" t="s">
        <v>24</v>
      </c>
      <c r="C26" s="26"/>
      <c r="D26" s="26"/>
      <c r="F26" s="30" t="s">
        <v>25</v>
      </c>
      <c r="G26" s="30"/>
      <c r="H26" s="30"/>
    </row>
    <row r="27" spans="1:8" s="1" customFormat="1" ht="16.5" x14ac:dyDescent="0.25">
      <c r="B27" s="31" t="s">
        <v>26</v>
      </c>
      <c r="C27" s="31"/>
      <c r="D27" s="31"/>
      <c r="F27" s="32" t="s">
        <v>26</v>
      </c>
      <c r="G27" s="32"/>
      <c r="H27" s="32"/>
    </row>
    <row r="28" spans="1:8" s="1" customFormat="1" ht="16.5" x14ac:dyDescent="0.25">
      <c r="D28" s="2"/>
      <c r="F28" s="3"/>
      <c r="G28" s="3"/>
      <c r="H28" s="3"/>
    </row>
  </sheetData>
  <mergeCells count="16"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50"/>
  <sheetViews>
    <sheetView tabSelected="1" zoomScaleNormal="100" workbookViewId="0"/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16.5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1.25" customHeight="1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108</v>
      </c>
      <c r="B7" s="33"/>
      <c r="C7" s="33"/>
      <c r="D7" s="33"/>
      <c r="E7" s="33"/>
      <c r="F7" s="33"/>
      <c r="G7" s="33"/>
      <c r="H7" s="33"/>
    </row>
    <row r="8" spans="1:10" s="1" customFormat="1" ht="9.75" customHeight="1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12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8" spans="1:8" ht="9" customHeight="1" x14ac:dyDescent="0.25"/>
    <row r="19" spans="1:8" ht="31.5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109</v>
      </c>
      <c r="C20" s="14" t="s">
        <v>85</v>
      </c>
      <c r="D20" s="16">
        <v>45992</v>
      </c>
      <c r="E20" s="17" t="s">
        <v>66</v>
      </c>
      <c r="F20" s="18">
        <v>932890</v>
      </c>
      <c r="G20" s="18">
        <v>74631</v>
      </c>
      <c r="H20" s="18">
        <f>+F20+G20</f>
        <v>1007521</v>
      </c>
    </row>
    <row r="21" spans="1:8" ht="35.25" customHeight="1" x14ac:dyDescent="0.25">
      <c r="A21" s="14">
        <v>2</v>
      </c>
      <c r="B21" s="15" t="s">
        <v>110</v>
      </c>
      <c r="C21" s="14" t="s">
        <v>85</v>
      </c>
      <c r="D21" s="16">
        <v>45996</v>
      </c>
      <c r="E21" s="17" t="s">
        <v>66</v>
      </c>
      <c r="F21" s="18">
        <v>3076990</v>
      </c>
      <c r="G21" s="18">
        <v>246159</v>
      </c>
      <c r="H21" s="18">
        <f t="shared" ref="H21:H22" si="0">+F21+G21</f>
        <v>3323149</v>
      </c>
    </row>
    <row r="22" spans="1:8" ht="35.25" customHeight="1" x14ac:dyDescent="0.25">
      <c r="A22" s="14">
        <v>3</v>
      </c>
      <c r="B22" s="15" t="s">
        <v>111</v>
      </c>
      <c r="C22" s="14" t="s">
        <v>85</v>
      </c>
      <c r="D22" s="16">
        <v>45999</v>
      </c>
      <c r="E22" s="17" t="s">
        <v>66</v>
      </c>
      <c r="F22" s="18">
        <v>6252330</v>
      </c>
      <c r="G22" s="18">
        <v>500186</v>
      </c>
      <c r="H22" s="18">
        <f t="shared" si="0"/>
        <v>6752516</v>
      </c>
    </row>
    <row r="23" spans="1:8" ht="35.25" customHeight="1" x14ac:dyDescent="0.25">
      <c r="A23" s="14">
        <v>4</v>
      </c>
      <c r="B23" s="15" t="s">
        <v>111</v>
      </c>
      <c r="C23" s="14" t="s">
        <v>85</v>
      </c>
      <c r="D23" s="16">
        <v>45999</v>
      </c>
      <c r="E23" s="17" t="s">
        <v>66</v>
      </c>
      <c r="F23" s="18">
        <v>535800</v>
      </c>
      <c r="G23" s="18">
        <v>42864</v>
      </c>
      <c r="H23" s="18">
        <f t="shared" ref="H23:H42" si="1">+F23+G23</f>
        <v>578664</v>
      </c>
    </row>
    <row r="24" spans="1:8" ht="35.25" customHeight="1" x14ac:dyDescent="0.25">
      <c r="A24" s="14">
        <v>5</v>
      </c>
      <c r="B24" s="15" t="s">
        <v>112</v>
      </c>
      <c r="C24" s="14" t="s">
        <v>85</v>
      </c>
      <c r="D24" s="16">
        <v>46003</v>
      </c>
      <c r="E24" s="17" t="s">
        <v>66</v>
      </c>
      <c r="F24" s="18">
        <v>3553025</v>
      </c>
      <c r="G24" s="18">
        <v>284242</v>
      </c>
      <c r="H24" s="18">
        <f t="shared" si="1"/>
        <v>3837267</v>
      </c>
    </row>
    <row r="25" spans="1:8" ht="35.25" customHeight="1" x14ac:dyDescent="0.25">
      <c r="A25" s="14">
        <v>6</v>
      </c>
      <c r="B25" s="15" t="s">
        <v>113</v>
      </c>
      <c r="C25" s="14" t="s">
        <v>85</v>
      </c>
      <c r="D25" s="16">
        <v>46003</v>
      </c>
      <c r="E25" s="17" t="s">
        <v>66</v>
      </c>
      <c r="F25" s="18">
        <v>972475</v>
      </c>
      <c r="G25" s="18">
        <v>77798</v>
      </c>
      <c r="H25" s="18">
        <f t="shared" si="1"/>
        <v>1050273</v>
      </c>
    </row>
    <row r="26" spans="1:8" ht="35.25" customHeight="1" x14ac:dyDescent="0.25">
      <c r="A26" s="14">
        <v>7</v>
      </c>
      <c r="B26" s="15" t="s">
        <v>113</v>
      </c>
      <c r="C26" s="14" t="s">
        <v>85</v>
      </c>
      <c r="D26" s="16">
        <v>46003</v>
      </c>
      <c r="E26" s="17" t="s">
        <v>66</v>
      </c>
      <c r="F26" s="18">
        <v>205910</v>
      </c>
      <c r="G26" s="18">
        <v>16472.8</v>
      </c>
      <c r="H26" s="18">
        <f t="shared" si="1"/>
        <v>222382.8</v>
      </c>
    </row>
    <row r="27" spans="1:8" ht="35.25" customHeight="1" x14ac:dyDescent="0.25">
      <c r="A27" s="14">
        <v>8</v>
      </c>
      <c r="B27" s="15" t="s">
        <v>114</v>
      </c>
      <c r="C27" s="14" t="s">
        <v>85</v>
      </c>
      <c r="D27" s="16">
        <v>46003</v>
      </c>
      <c r="E27" s="17" t="s">
        <v>66</v>
      </c>
      <c r="F27" s="18">
        <v>1042055</v>
      </c>
      <c r="G27" s="18">
        <v>83364</v>
      </c>
      <c r="H27" s="18">
        <f t="shared" ref="H27:H39" si="2">+F27+G27</f>
        <v>1125419</v>
      </c>
    </row>
    <row r="28" spans="1:8" ht="35.25" customHeight="1" x14ac:dyDescent="0.25">
      <c r="A28" s="14">
        <v>9</v>
      </c>
      <c r="B28" s="15" t="s">
        <v>115</v>
      </c>
      <c r="C28" s="14" t="s">
        <v>85</v>
      </c>
      <c r="D28" s="16">
        <v>46007</v>
      </c>
      <c r="E28" s="17" t="s">
        <v>66</v>
      </c>
      <c r="F28" s="18">
        <v>7095235</v>
      </c>
      <c r="G28" s="18">
        <v>567619</v>
      </c>
      <c r="H28" s="18">
        <f t="shared" si="2"/>
        <v>7662854</v>
      </c>
    </row>
    <row r="29" spans="1:8" ht="35.25" customHeight="1" x14ac:dyDescent="0.25">
      <c r="A29" s="14">
        <v>10</v>
      </c>
      <c r="B29" s="15" t="s">
        <v>115</v>
      </c>
      <c r="C29" s="14" t="s">
        <v>85</v>
      </c>
      <c r="D29" s="16">
        <v>46007</v>
      </c>
      <c r="E29" s="17" t="s">
        <v>66</v>
      </c>
      <c r="F29" s="18">
        <v>1036920</v>
      </c>
      <c r="G29" s="18">
        <v>82953.600000000006</v>
      </c>
      <c r="H29" s="18">
        <f t="shared" si="2"/>
        <v>1119873.6000000001</v>
      </c>
    </row>
    <row r="30" spans="1:8" ht="35.25" customHeight="1" x14ac:dyDescent="0.25">
      <c r="A30" s="14">
        <v>11</v>
      </c>
      <c r="B30" s="15" t="s">
        <v>116</v>
      </c>
      <c r="C30" s="14" t="s">
        <v>85</v>
      </c>
      <c r="D30" s="16">
        <v>46009</v>
      </c>
      <c r="E30" s="17" t="s">
        <v>66</v>
      </c>
      <c r="F30" s="18">
        <v>1072050</v>
      </c>
      <c r="G30" s="18">
        <v>85764</v>
      </c>
      <c r="H30" s="18">
        <f t="shared" si="2"/>
        <v>1157814</v>
      </c>
    </row>
    <row r="31" spans="1:8" ht="35.25" customHeight="1" x14ac:dyDescent="0.25">
      <c r="A31" s="14">
        <v>12</v>
      </c>
      <c r="B31" s="15" t="s">
        <v>117</v>
      </c>
      <c r="C31" s="14" t="s">
        <v>85</v>
      </c>
      <c r="D31" s="16">
        <v>46009</v>
      </c>
      <c r="E31" s="17" t="s">
        <v>66</v>
      </c>
      <c r="F31" s="18">
        <v>1012060</v>
      </c>
      <c r="G31" s="18">
        <v>80965</v>
      </c>
      <c r="H31" s="18">
        <f t="shared" si="2"/>
        <v>1093025</v>
      </c>
    </row>
    <row r="32" spans="1:8" ht="35.25" customHeight="1" x14ac:dyDescent="0.25">
      <c r="A32" s="14">
        <v>13</v>
      </c>
      <c r="B32" s="15" t="s">
        <v>117</v>
      </c>
      <c r="C32" s="14" t="s">
        <v>85</v>
      </c>
      <c r="D32" s="16">
        <v>46009</v>
      </c>
      <c r="E32" s="17" t="s">
        <v>66</v>
      </c>
      <c r="F32" s="18">
        <v>178600</v>
      </c>
      <c r="G32" s="18">
        <v>14288</v>
      </c>
      <c r="H32" s="18">
        <f t="shared" si="2"/>
        <v>192888</v>
      </c>
    </row>
    <row r="33" spans="1:8" ht="35.25" customHeight="1" x14ac:dyDescent="0.25">
      <c r="A33" s="14">
        <v>14</v>
      </c>
      <c r="B33" s="15" t="s">
        <v>118</v>
      </c>
      <c r="C33" s="14" t="s">
        <v>85</v>
      </c>
      <c r="D33" s="16">
        <v>46010</v>
      </c>
      <c r="E33" s="17" t="s">
        <v>66</v>
      </c>
      <c r="F33" s="18">
        <v>6113170</v>
      </c>
      <c r="G33" s="18">
        <v>489054</v>
      </c>
      <c r="H33" s="18">
        <f t="shared" si="2"/>
        <v>6602224</v>
      </c>
    </row>
    <row r="34" spans="1:8" ht="35.25" customHeight="1" x14ac:dyDescent="0.25">
      <c r="A34" s="14">
        <v>15</v>
      </c>
      <c r="B34" s="15" t="s">
        <v>118</v>
      </c>
      <c r="C34" s="14" t="s">
        <v>85</v>
      </c>
      <c r="D34" s="16">
        <v>46010</v>
      </c>
      <c r="E34" s="17" t="s">
        <v>66</v>
      </c>
      <c r="F34" s="18">
        <v>769020</v>
      </c>
      <c r="G34" s="18">
        <v>61521.599999999999</v>
      </c>
      <c r="H34" s="18">
        <f t="shared" si="2"/>
        <v>830541.6</v>
      </c>
    </row>
    <row r="35" spans="1:8" ht="35.25" customHeight="1" x14ac:dyDescent="0.25">
      <c r="A35" s="14">
        <v>16</v>
      </c>
      <c r="B35" s="15" t="s">
        <v>119</v>
      </c>
      <c r="C35" s="14" t="s">
        <v>85</v>
      </c>
      <c r="D35" s="16">
        <v>46010</v>
      </c>
      <c r="E35" s="17" t="s">
        <v>66</v>
      </c>
      <c r="F35" s="18">
        <v>1002470</v>
      </c>
      <c r="G35" s="18">
        <v>80198</v>
      </c>
      <c r="H35" s="18">
        <f t="shared" si="2"/>
        <v>1082668</v>
      </c>
    </row>
    <row r="36" spans="1:8" ht="35.25" customHeight="1" x14ac:dyDescent="0.25">
      <c r="A36" s="14">
        <v>17</v>
      </c>
      <c r="B36" s="15" t="s">
        <v>119</v>
      </c>
      <c r="C36" s="14" t="s">
        <v>85</v>
      </c>
      <c r="D36" s="16">
        <v>46010</v>
      </c>
      <c r="E36" s="17" t="s">
        <v>66</v>
      </c>
      <c r="F36" s="18">
        <v>116610</v>
      </c>
      <c r="G36" s="18">
        <v>9328.8000000000011</v>
      </c>
      <c r="H36" s="18">
        <f t="shared" si="2"/>
        <v>125938.8</v>
      </c>
    </row>
    <row r="37" spans="1:8" ht="35.25" customHeight="1" x14ac:dyDescent="0.25">
      <c r="A37" s="14">
        <v>18</v>
      </c>
      <c r="B37" s="15" t="s">
        <v>120</v>
      </c>
      <c r="C37" s="14" t="s">
        <v>85</v>
      </c>
      <c r="D37" s="16">
        <v>46016</v>
      </c>
      <c r="E37" s="17" t="s">
        <v>66</v>
      </c>
      <c r="F37" s="18">
        <v>3096170</v>
      </c>
      <c r="G37" s="18">
        <v>247694</v>
      </c>
      <c r="H37" s="18">
        <f t="shared" si="2"/>
        <v>3343864</v>
      </c>
    </row>
    <row r="38" spans="1:8" ht="35.25" customHeight="1" x14ac:dyDescent="0.25">
      <c r="A38" s="14">
        <v>19</v>
      </c>
      <c r="B38" s="15" t="s">
        <v>120</v>
      </c>
      <c r="C38" s="14" t="s">
        <v>85</v>
      </c>
      <c r="D38" s="16">
        <v>46016</v>
      </c>
      <c r="E38" s="17" t="s">
        <v>66</v>
      </c>
      <c r="F38" s="18">
        <v>357200</v>
      </c>
      <c r="G38" s="18">
        <v>28576</v>
      </c>
      <c r="H38" s="18">
        <f t="shared" si="2"/>
        <v>385776</v>
      </c>
    </row>
    <row r="39" spans="1:8" ht="35.25" customHeight="1" x14ac:dyDescent="0.25">
      <c r="A39" s="14">
        <v>20</v>
      </c>
      <c r="B39" s="15" t="s">
        <v>121</v>
      </c>
      <c r="C39" s="14" t="s">
        <v>85</v>
      </c>
      <c r="D39" s="16">
        <v>46016</v>
      </c>
      <c r="E39" s="17" t="s">
        <v>66</v>
      </c>
      <c r="F39" s="18">
        <v>1012060</v>
      </c>
      <c r="G39" s="18">
        <v>80965</v>
      </c>
      <c r="H39" s="18">
        <f t="shared" si="2"/>
        <v>1093025</v>
      </c>
    </row>
    <row r="40" spans="1:8" ht="35.25" customHeight="1" x14ac:dyDescent="0.25">
      <c r="A40" s="14">
        <v>21</v>
      </c>
      <c r="B40" s="15" t="s">
        <v>121</v>
      </c>
      <c r="C40" s="14" t="s">
        <v>85</v>
      </c>
      <c r="D40" s="16">
        <v>46016</v>
      </c>
      <c r="E40" s="17" t="s">
        <v>66</v>
      </c>
      <c r="F40" s="18">
        <v>178600</v>
      </c>
      <c r="G40" s="18">
        <v>14288</v>
      </c>
      <c r="H40" s="18">
        <f t="shared" si="1"/>
        <v>192888</v>
      </c>
    </row>
    <row r="41" spans="1:8" ht="35.25" customHeight="1" x14ac:dyDescent="0.25">
      <c r="A41" s="14">
        <v>22</v>
      </c>
      <c r="B41" s="15" t="s">
        <v>122</v>
      </c>
      <c r="C41" s="14" t="s">
        <v>85</v>
      </c>
      <c r="D41" s="16">
        <v>46017</v>
      </c>
      <c r="E41" s="17" t="s">
        <v>66</v>
      </c>
      <c r="F41" s="18">
        <v>1072050</v>
      </c>
      <c r="G41" s="18">
        <v>85764</v>
      </c>
      <c r="H41" s="18">
        <f t="shared" si="1"/>
        <v>1157814</v>
      </c>
    </row>
    <row r="42" spans="1:8" ht="35.25" customHeight="1" x14ac:dyDescent="0.25">
      <c r="A42" s="14">
        <v>23</v>
      </c>
      <c r="B42" s="15" t="s">
        <v>123</v>
      </c>
      <c r="C42" s="14" t="s">
        <v>85</v>
      </c>
      <c r="D42" s="16">
        <v>46017</v>
      </c>
      <c r="E42" s="17" t="s">
        <v>66</v>
      </c>
      <c r="F42" s="18">
        <v>12106360</v>
      </c>
      <c r="G42" s="18">
        <v>968509</v>
      </c>
      <c r="H42" s="18">
        <f t="shared" si="1"/>
        <v>13074869</v>
      </c>
    </row>
    <row r="43" spans="1:8" s="20" customFormat="1" ht="30" customHeight="1" x14ac:dyDescent="0.2">
      <c r="A43" s="35" t="s">
        <v>22</v>
      </c>
      <c r="B43" s="36"/>
      <c r="C43" s="36"/>
      <c r="D43" s="36"/>
      <c r="E43" s="37"/>
      <c r="F43" s="19">
        <f>SUM(F20:F42)</f>
        <v>52790050</v>
      </c>
      <c r="G43" s="19">
        <f>SUM(G20:G42)</f>
        <v>4223204.8000000007</v>
      </c>
      <c r="H43" s="19">
        <f>SUM(H20:H42)</f>
        <v>57013254.800000004</v>
      </c>
    </row>
    <row r="44" spans="1:8" s="20" customFormat="1" ht="30" customHeight="1" x14ac:dyDescent="0.2">
      <c r="A44" s="38" t="s">
        <v>86</v>
      </c>
      <c r="B44" s="39"/>
      <c r="C44" s="39"/>
      <c r="D44" s="39"/>
      <c r="E44" s="40"/>
      <c r="F44" s="19">
        <f>ROUND(F43*0.07,0)</f>
        <v>3695304</v>
      </c>
      <c r="G44" s="19">
        <f>ROUND(F44*0.08,0)</f>
        <v>295624</v>
      </c>
      <c r="H44" s="19">
        <f>F44+G44</f>
        <v>3990928</v>
      </c>
    </row>
    <row r="45" spans="1:8" ht="12.75" customHeight="1" x14ac:dyDescent="0.25"/>
    <row r="46" spans="1:8" s="1" customFormat="1" ht="16.5" x14ac:dyDescent="0.25">
      <c r="A46" s="41" t="s">
        <v>23</v>
      </c>
      <c r="B46" s="41"/>
      <c r="C46" s="41"/>
      <c r="D46" s="41"/>
      <c r="E46" s="41"/>
      <c r="F46" s="41"/>
      <c r="G46" s="41"/>
      <c r="H46" s="41"/>
    </row>
    <row r="47" spans="1:8" s="1" customFormat="1" ht="12" customHeight="1" x14ac:dyDescent="0.25">
      <c r="D47" s="2"/>
      <c r="F47" s="3"/>
      <c r="G47" s="3"/>
      <c r="H47" s="3"/>
    </row>
    <row r="48" spans="1:8" s="1" customFormat="1" ht="16.5" x14ac:dyDescent="0.25">
      <c r="A48" s="4"/>
      <c r="B48" s="26" t="s">
        <v>24</v>
      </c>
      <c r="C48" s="26"/>
      <c r="D48" s="26"/>
      <c r="F48" s="30" t="s">
        <v>25</v>
      </c>
      <c r="G48" s="30"/>
      <c r="H48" s="30"/>
    </row>
    <row r="49" spans="2:8" s="1" customFormat="1" ht="16.5" x14ac:dyDescent="0.25">
      <c r="B49" s="31" t="s">
        <v>26</v>
      </c>
      <c r="C49" s="31"/>
      <c r="D49" s="31"/>
      <c r="F49" s="32" t="s">
        <v>26</v>
      </c>
      <c r="G49" s="32"/>
      <c r="H49" s="32"/>
    </row>
    <row r="50" spans="2:8" s="1" customFormat="1" ht="16.5" x14ac:dyDescent="0.25">
      <c r="D50" s="2"/>
      <c r="F50" s="3"/>
      <c r="G50" s="3"/>
      <c r="H50" s="3"/>
    </row>
  </sheetData>
  <mergeCells count="16">
    <mergeCell ref="B48:D48"/>
    <mergeCell ref="F48:H48"/>
    <mergeCell ref="B49:D49"/>
    <mergeCell ref="F49:H49"/>
    <mergeCell ref="A7:H7"/>
    <mergeCell ref="C17:D17"/>
    <mergeCell ref="E17:F17"/>
    <mergeCell ref="A43:E43"/>
    <mergeCell ref="A44:E44"/>
    <mergeCell ref="A46:H4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23" t="s">
        <v>27</v>
      </c>
      <c r="B1" s="23" t="s">
        <v>18</v>
      </c>
      <c r="C1" s="23" t="s">
        <v>28</v>
      </c>
      <c r="D1" s="23" t="s">
        <v>29</v>
      </c>
    </row>
    <row r="2" spans="1:4" x14ac:dyDescent="0.2">
      <c r="A2" s="24" t="s">
        <v>12</v>
      </c>
      <c r="B2" s="24" t="s">
        <v>30</v>
      </c>
      <c r="C2" s="24" t="s">
        <v>31</v>
      </c>
      <c r="D2" s="24" t="s">
        <v>32</v>
      </c>
    </row>
    <row r="3" spans="1:4" x14ac:dyDescent="0.2">
      <c r="A3" s="24" t="s">
        <v>33</v>
      </c>
      <c r="B3" s="24" t="s">
        <v>34</v>
      </c>
      <c r="C3" s="24" t="s">
        <v>35</v>
      </c>
      <c r="D3" s="24" t="s">
        <v>36</v>
      </c>
    </row>
    <row r="4" spans="1:4" x14ac:dyDescent="0.2">
      <c r="A4" s="24" t="s">
        <v>37</v>
      </c>
      <c r="B4" s="24" t="s">
        <v>38</v>
      </c>
      <c r="C4" s="24" t="s">
        <v>39</v>
      </c>
      <c r="D4" s="24" t="s">
        <v>40</v>
      </c>
    </row>
    <row r="5" spans="1:4" x14ac:dyDescent="0.2">
      <c r="A5" s="24" t="s">
        <v>41</v>
      </c>
      <c r="B5" s="24" t="s">
        <v>42</v>
      </c>
      <c r="C5" s="24" t="s">
        <v>43</v>
      </c>
      <c r="D5" s="24" t="s">
        <v>44</v>
      </c>
    </row>
    <row r="6" spans="1:4" x14ac:dyDescent="0.2">
      <c r="A6" s="24" t="s">
        <v>45</v>
      </c>
      <c r="B6" s="24" t="s">
        <v>46</v>
      </c>
      <c r="C6" s="24" t="s">
        <v>47</v>
      </c>
      <c r="D6" s="24" t="s">
        <v>48</v>
      </c>
    </row>
    <row r="7" spans="1:4" x14ac:dyDescent="0.2">
      <c r="A7" s="24" t="s">
        <v>49</v>
      </c>
      <c r="B7" s="24" t="s">
        <v>50</v>
      </c>
      <c r="C7" s="24" t="s">
        <v>51</v>
      </c>
      <c r="D7" s="24" t="s">
        <v>52</v>
      </c>
    </row>
    <row r="8" spans="1:4" x14ac:dyDescent="0.2">
      <c r="A8" s="24" t="s">
        <v>53</v>
      </c>
      <c r="B8" s="24" t="s">
        <v>54</v>
      </c>
      <c r="C8" s="24" t="s">
        <v>55</v>
      </c>
      <c r="D8" s="24" t="s">
        <v>56</v>
      </c>
    </row>
    <row r="9" spans="1:4" x14ac:dyDescent="0.2">
      <c r="A9" s="24" t="s">
        <v>57</v>
      </c>
      <c r="B9" s="24" t="s">
        <v>58</v>
      </c>
      <c r="C9" s="24" t="s">
        <v>59</v>
      </c>
      <c r="D9" s="24" t="s">
        <v>60</v>
      </c>
    </row>
    <row r="10" spans="1:4" x14ac:dyDescent="0.2">
      <c r="A10" s="24" t="s">
        <v>61</v>
      </c>
      <c r="B10" s="24" t="s">
        <v>62</v>
      </c>
      <c r="C10" s="24" t="s">
        <v>63</v>
      </c>
      <c r="D10" s="24" t="s">
        <v>64</v>
      </c>
    </row>
    <row r="11" spans="1:4" x14ac:dyDescent="0.2">
      <c r="A11" s="24" t="s">
        <v>65</v>
      </c>
      <c r="B11" s="24" t="s">
        <v>66</v>
      </c>
      <c r="C11" s="24" t="s">
        <v>67</v>
      </c>
      <c r="D11" s="24" t="s">
        <v>68</v>
      </c>
    </row>
    <row r="12" spans="1:4" x14ac:dyDescent="0.2">
      <c r="A12" s="24" t="s">
        <v>69</v>
      </c>
      <c r="B12" s="24" t="s">
        <v>70</v>
      </c>
      <c r="C12" s="24" t="s">
        <v>71</v>
      </c>
      <c r="D12" s="24" t="s">
        <v>72</v>
      </c>
    </row>
    <row r="13" spans="1:4" x14ac:dyDescent="0.2">
      <c r="A13" s="24" t="s">
        <v>73</v>
      </c>
      <c r="B13" s="24" t="s">
        <v>74</v>
      </c>
      <c r="C13" s="24" t="s">
        <v>75</v>
      </c>
      <c r="D13" s="24" t="s">
        <v>76</v>
      </c>
    </row>
    <row r="14" spans="1:4" x14ac:dyDescent="0.2">
      <c r="A14" s="24" t="s">
        <v>77</v>
      </c>
      <c r="B14" s="24" t="s">
        <v>78</v>
      </c>
      <c r="C14" s="24" t="s">
        <v>79</v>
      </c>
      <c r="D14" s="24" t="s">
        <v>80</v>
      </c>
    </row>
    <row r="15" spans="1:4" x14ac:dyDescent="0.2">
      <c r="A15" s="24" t="s">
        <v>81</v>
      </c>
      <c r="B15" s="24" t="s">
        <v>82</v>
      </c>
      <c r="C15" s="24" t="s">
        <v>83</v>
      </c>
      <c r="D15" s="2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zoomScaleNormal="100" workbookViewId="0">
      <selection activeCell="F27" sqref="F27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96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7.5" customHeight="1" x14ac:dyDescent="0.25">
      <c r="A20" s="14">
        <v>1</v>
      </c>
      <c r="B20" s="15" t="s">
        <v>167</v>
      </c>
      <c r="C20" s="14" t="s">
        <v>85</v>
      </c>
      <c r="D20" s="16">
        <v>45989</v>
      </c>
      <c r="E20" s="17" t="s">
        <v>34</v>
      </c>
      <c r="F20" s="18">
        <v>5060300</v>
      </c>
      <c r="G20" s="18">
        <v>404824</v>
      </c>
      <c r="H20" s="18">
        <f>+F20+G20</f>
        <v>5465124</v>
      </c>
    </row>
    <row r="21" spans="1:8" ht="37.5" customHeight="1" x14ac:dyDescent="0.25">
      <c r="A21" s="14">
        <v>2</v>
      </c>
      <c r="B21" s="15" t="s">
        <v>168</v>
      </c>
      <c r="C21" s="14" t="s">
        <v>85</v>
      </c>
      <c r="D21" s="16">
        <v>45999</v>
      </c>
      <c r="E21" s="17" t="s">
        <v>34</v>
      </c>
      <c r="F21" s="18">
        <v>4862375</v>
      </c>
      <c r="G21" s="18">
        <v>388990</v>
      </c>
      <c r="H21" s="18">
        <f t="shared" ref="H21:H22" si="0">+F21+G21</f>
        <v>5251365</v>
      </c>
    </row>
    <row r="22" spans="1:8" ht="37.5" customHeight="1" x14ac:dyDescent="0.25">
      <c r="A22" s="14">
        <v>3</v>
      </c>
      <c r="B22" s="15" t="s">
        <v>169</v>
      </c>
      <c r="C22" s="14" t="s">
        <v>85</v>
      </c>
      <c r="D22" s="16">
        <v>46006</v>
      </c>
      <c r="E22" s="17" t="s">
        <v>34</v>
      </c>
      <c r="F22" s="18">
        <v>2937830</v>
      </c>
      <c r="G22" s="18">
        <v>235026</v>
      </c>
      <c r="H22" s="18">
        <f t="shared" si="0"/>
        <v>3172856</v>
      </c>
    </row>
    <row r="23" spans="1:8" ht="37.5" customHeight="1" x14ac:dyDescent="0.25">
      <c r="A23" s="14">
        <v>4</v>
      </c>
      <c r="B23" s="15" t="s">
        <v>170</v>
      </c>
      <c r="C23" s="14" t="s">
        <v>85</v>
      </c>
      <c r="D23" s="16">
        <v>46017</v>
      </c>
      <c r="E23" s="17" t="s">
        <v>34</v>
      </c>
      <c r="F23" s="18">
        <v>8464575</v>
      </c>
      <c r="G23" s="18">
        <v>677166</v>
      </c>
      <c r="H23" s="18">
        <f t="shared" ref="H23:H24" si="1">+F23+G23</f>
        <v>9141741</v>
      </c>
    </row>
    <row r="24" spans="1:8" ht="37.5" customHeight="1" x14ac:dyDescent="0.25">
      <c r="A24" s="14">
        <v>5</v>
      </c>
      <c r="B24" s="15" t="s">
        <v>171</v>
      </c>
      <c r="C24" s="14" t="s">
        <v>87</v>
      </c>
      <c r="D24" s="16">
        <v>46018</v>
      </c>
      <c r="E24" s="17" t="s">
        <v>34</v>
      </c>
      <c r="F24" s="18">
        <v>-777406</v>
      </c>
      <c r="G24" s="18">
        <v>-62192</v>
      </c>
      <c r="H24" s="18">
        <f t="shared" si="1"/>
        <v>-839598</v>
      </c>
    </row>
    <row r="25" spans="1:8" ht="37.5" customHeight="1" x14ac:dyDescent="0.25">
      <c r="A25" s="14">
        <v>6</v>
      </c>
      <c r="B25" s="15" t="s">
        <v>172</v>
      </c>
      <c r="C25" s="14" t="s">
        <v>87</v>
      </c>
      <c r="D25" s="16">
        <v>46018</v>
      </c>
      <c r="E25" s="17" t="s">
        <v>34</v>
      </c>
      <c r="F25" s="18">
        <v>-777406</v>
      </c>
      <c r="G25" s="18">
        <v>-62192</v>
      </c>
      <c r="H25" s="18">
        <f t="shared" ref="H25" si="2">+F25+G25</f>
        <v>-839598</v>
      </c>
    </row>
    <row r="26" spans="1:8" s="20" customFormat="1" ht="35.25" customHeight="1" x14ac:dyDescent="0.2">
      <c r="A26" s="35" t="s">
        <v>22</v>
      </c>
      <c r="B26" s="36"/>
      <c r="C26" s="36"/>
      <c r="D26" s="36"/>
      <c r="E26" s="37"/>
      <c r="F26" s="19">
        <f>SUM(F20:F25)</f>
        <v>19770268</v>
      </c>
      <c r="G26" s="19">
        <f>SUM(G20:G25)</f>
        <v>1581622</v>
      </c>
      <c r="H26" s="19">
        <f>SUM(H20:H25)</f>
        <v>21351890</v>
      </c>
    </row>
    <row r="27" spans="1:8" s="20" customFormat="1" ht="35.25" customHeight="1" x14ac:dyDescent="0.2">
      <c r="A27" s="38" t="s">
        <v>86</v>
      </c>
      <c r="B27" s="39"/>
      <c r="C27" s="39"/>
      <c r="D27" s="39"/>
      <c r="E27" s="40"/>
      <c r="F27" s="19">
        <f>ROUND(F26*0.07,0)</f>
        <v>1383919</v>
      </c>
      <c r="G27" s="19">
        <f>ROUND(F27*0.08,0)</f>
        <v>110714</v>
      </c>
      <c r="H27" s="19">
        <f>F27+G27</f>
        <v>1494633</v>
      </c>
    </row>
    <row r="29" spans="1:8" s="1" customFormat="1" ht="16.5" x14ac:dyDescent="0.25">
      <c r="A29" s="41" t="s">
        <v>23</v>
      </c>
      <c r="B29" s="41"/>
      <c r="C29" s="41"/>
      <c r="D29" s="41"/>
      <c r="E29" s="41"/>
      <c r="F29" s="41"/>
      <c r="G29" s="41"/>
      <c r="H29" s="41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6" t="s">
        <v>24</v>
      </c>
      <c r="C31" s="26"/>
      <c r="D31" s="26"/>
      <c r="F31" s="30" t="s">
        <v>25</v>
      </c>
      <c r="G31" s="30"/>
      <c r="H31" s="30"/>
    </row>
    <row r="32" spans="1:8" s="1" customFormat="1" ht="16.5" x14ac:dyDescent="0.25">
      <c r="B32" s="31" t="s">
        <v>26</v>
      </c>
      <c r="C32" s="31"/>
      <c r="D32" s="31"/>
      <c r="F32" s="32" t="s">
        <v>26</v>
      </c>
      <c r="G32" s="32"/>
      <c r="H32" s="32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workbookViewId="0">
      <selection activeCell="F27" sqref="F27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6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90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97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0.5" customHeight="1" x14ac:dyDescent="0.25">
      <c r="A20" s="14">
        <v>1</v>
      </c>
      <c r="B20" s="15" t="s">
        <v>91</v>
      </c>
      <c r="C20" s="14" t="s">
        <v>85</v>
      </c>
      <c r="D20" s="16">
        <v>45989</v>
      </c>
      <c r="E20" s="17" t="s">
        <v>70</v>
      </c>
      <c r="F20" s="18">
        <v>-411820</v>
      </c>
      <c r="G20" s="18">
        <v>-32946</v>
      </c>
      <c r="H20" s="18">
        <f>+F20+G20</f>
        <v>-444766</v>
      </c>
    </row>
    <row r="21" spans="1:8" ht="40.5" customHeight="1" x14ac:dyDescent="0.25">
      <c r="A21" s="14">
        <v>2</v>
      </c>
      <c r="B21" s="15" t="s">
        <v>92</v>
      </c>
      <c r="C21" s="14" t="s">
        <v>85</v>
      </c>
      <c r="D21" s="16">
        <v>45989</v>
      </c>
      <c r="E21" s="17" t="s">
        <v>70</v>
      </c>
      <c r="F21" s="18">
        <v>-384510</v>
      </c>
      <c r="G21" s="18">
        <v>-30760.799999999999</v>
      </c>
      <c r="H21" s="18">
        <f t="shared" ref="H21:H25" si="0">+F21+G21</f>
        <v>-415270.8</v>
      </c>
    </row>
    <row r="22" spans="1:8" ht="40.5" customHeight="1" x14ac:dyDescent="0.25">
      <c r="A22" s="14">
        <v>3</v>
      </c>
      <c r="B22" s="15" t="s">
        <v>163</v>
      </c>
      <c r="C22" s="14" t="s">
        <v>85</v>
      </c>
      <c r="D22" s="16">
        <v>46001</v>
      </c>
      <c r="E22" s="17" t="s">
        <v>70</v>
      </c>
      <c r="F22" s="18">
        <v>4554270</v>
      </c>
      <c r="G22" s="18">
        <v>364342</v>
      </c>
      <c r="H22" s="18">
        <f t="shared" si="0"/>
        <v>4918612</v>
      </c>
    </row>
    <row r="23" spans="1:8" ht="40.5" customHeight="1" x14ac:dyDescent="0.25">
      <c r="A23" s="14">
        <v>4</v>
      </c>
      <c r="B23" s="15" t="s">
        <v>164</v>
      </c>
      <c r="C23" s="14" t="s">
        <v>85</v>
      </c>
      <c r="D23" s="16">
        <v>46010</v>
      </c>
      <c r="E23" s="17" t="s">
        <v>70</v>
      </c>
      <c r="F23" s="18">
        <v>6072360</v>
      </c>
      <c r="G23" s="18">
        <v>485789</v>
      </c>
      <c r="H23" s="18">
        <f t="shared" si="0"/>
        <v>6558149</v>
      </c>
    </row>
    <row r="24" spans="1:8" ht="40.5" customHeight="1" x14ac:dyDescent="0.25">
      <c r="A24" s="14">
        <v>5</v>
      </c>
      <c r="B24" s="15" t="s">
        <v>165</v>
      </c>
      <c r="C24" s="14" t="s">
        <v>85</v>
      </c>
      <c r="D24" s="16">
        <v>46015</v>
      </c>
      <c r="E24" s="17" t="s">
        <v>70</v>
      </c>
      <c r="F24" s="18">
        <v>6072360</v>
      </c>
      <c r="G24" s="18">
        <v>485789</v>
      </c>
      <c r="H24" s="18">
        <f t="shared" si="0"/>
        <v>6558149</v>
      </c>
    </row>
    <row r="25" spans="1:8" ht="40.5" customHeight="1" x14ac:dyDescent="0.25">
      <c r="A25" s="14">
        <v>6</v>
      </c>
      <c r="B25" s="15" t="s">
        <v>166</v>
      </c>
      <c r="C25" s="14" t="s">
        <v>85</v>
      </c>
      <c r="D25" s="16">
        <v>46017</v>
      </c>
      <c r="E25" s="17" t="s">
        <v>70</v>
      </c>
      <c r="F25" s="18">
        <v>3572205</v>
      </c>
      <c r="G25" s="18">
        <v>285776</v>
      </c>
      <c r="H25" s="18">
        <f t="shared" si="0"/>
        <v>3857981</v>
      </c>
    </row>
    <row r="26" spans="1:8" s="20" customFormat="1" ht="35.25" customHeight="1" x14ac:dyDescent="0.2">
      <c r="A26" s="35" t="s">
        <v>22</v>
      </c>
      <c r="B26" s="36"/>
      <c r="C26" s="36"/>
      <c r="D26" s="36"/>
      <c r="E26" s="37"/>
      <c r="F26" s="19">
        <f>SUM(F20:F25)</f>
        <v>19474865</v>
      </c>
      <c r="G26" s="19">
        <f>SUM(G20:G25)</f>
        <v>1557989.2</v>
      </c>
      <c r="H26" s="19">
        <f>SUM(H20:H25)</f>
        <v>21032854.199999999</v>
      </c>
    </row>
    <row r="27" spans="1:8" s="20" customFormat="1" ht="35.25" customHeight="1" x14ac:dyDescent="0.2">
      <c r="A27" s="38" t="s">
        <v>86</v>
      </c>
      <c r="B27" s="39"/>
      <c r="C27" s="39"/>
      <c r="D27" s="39"/>
      <c r="E27" s="40"/>
      <c r="F27" s="19">
        <f>ROUND(F26*0.07,0)</f>
        <v>1363241</v>
      </c>
      <c r="G27" s="19">
        <f>ROUND(F27*0.08,0)</f>
        <v>109059</v>
      </c>
      <c r="H27" s="19">
        <f>F27+G27</f>
        <v>1472300</v>
      </c>
    </row>
    <row r="29" spans="1:8" s="1" customFormat="1" ht="16.5" x14ac:dyDescent="0.25">
      <c r="A29" s="41" t="s">
        <v>23</v>
      </c>
      <c r="B29" s="41"/>
      <c r="C29" s="41"/>
      <c r="D29" s="41"/>
      <c r="E29" s="41"/>
      <c r="F29" s="41"/>
      <c r="G29" s="41"/>
      <c r="H29" s="41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6" t="s">
        <v>24</v>
      </c>
      <c r="C31" s="26"/>
      <c r="D31" s="26"/>
      <c r="F31" s="30" t="s">
        <v>25</v>
      </c>
      <c r="G31" s="30"/>
      <c r="H31" s="30"/>
    </row>
    <row r="32" spans="1:8" s="1" customFormat="1" ht="16.5" x14ac:dyDescent="0.25">
      <c r="B32" s="31" t="s">
        <v>26</v>
      </c>
      <c r="C32" s="31"/>
      <c r="D32" s="31"/>
      <c r="F32" s="32" t="s">
        <v>26</v>
      </c>
      <c r="G32" s="32"/>
      <c r="H32" s="32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Normal="100" workbookViewId="0">
      <selection activeCell="F33" sqref="F33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98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8" customHeight="1" x14ac:dyDescent="0.25">
      <c r="A20" s="14">
        <v>1</v>
      </c>
      <c r="B20" s="15" t="s">
        <v>155</v>
      </c>
      <c r="C20" s="14" t="s">
        <v>85</v>
      </c>
      <c r="D20" s="16">
        <v>45992</v>
      </c>
      <c r="E20" s="17" t="s">
        <v>58</v>
      </c>
      <c r="F20" s="18">
        <v>5101110</v>
      </c>
      <c r="G20" s="18">
        <v>408089</v>
      </c>
      <c r="H20" s="18">
        <f>+F20+G20</f>
        <v>5509199</v>
      </c>
    </row>
    <row r="21" spans="1:8" ht="48" customHeight="1" x14ac:dyDescent="0.25">
      <c r="A21" s="14">
        <v>2</v>
      </c>
      <c r="B21" s="15" t="s">
        <v>156</v>
      </c>
      <c r="C21" s="14" t="s">
        <v>85</v>
      </c>
      <c r="D21" s="16">
        <v>46003</v>
      </c>
      <c r="E21" s="17" t="s">
        <v>58</v>
      </c>
      <c r="F21" s="18">
        <v>1012060</v>
      </c>
      <c r="G21" s="18">
        <v>80965</v>
      </c>
      <c r="H21" s="18">
        <f t="shared" ref="H21:H23" si="0">+F21+G21</f>
        <v>1093025</v>
      </c>
    </row>
    <row r="22" spans="1:8" ht="48" customHeight="1" x14ac:dyDescent="0.25">
      <c r="A22" s="14">
        <v>3</v>
      </c>
      <c r="B22" s="15" t="s">
        <v>157</v>
      </c>
      <c r="C22" s="14" t="s">
        <v>85</v>
      </c>
      <c r="D22" s="16">
        <v>46008</v>
      </c>
      <c r="E22" s="17" t="s">
        <v>58</v>
      </c>
      <c r="F22" s="18">
        <v>1984535</v>
      </c>
      <c r="G22" s="18">
        <v>158763</v>
      </c>
      <c r="H22" s="18">
        <f t="shared" si="0"/>
        <v>2143298</v>
      </c>
    </row>
    <row r="23" spans="1:8" ht="48" customHeight="1" x14ac:dyDescent="0.25">
      <c r="A23" s="14">
        <v>4</v>
      </c>
      <c r="B23" s="15" t="s">
        <v>157</v>
      </c>
      <c r="C23" s="14" t="s">
        <v>85</v>
      </c>
      <c r="D23" s="16">
        <v>46008</v>
      </c>
      <c r="E23" s="17" t="s">
        <v>58</v>
      </c>
      <c r="F23" s="18">
        <v>384510</v>
      </c>
      <c r="G23" s="18">
        <v>30760.799999999999</v>
      </c>
      <c r="H23" s="18">
        <f t="shared" si="0"/>
        <v>415270.8</v>
      </c>
    </row>
    <row r="24" spans="1:8" ht="48" customHeight="1" x14ac:dyDescent="0.25">
      <c r="A24" s="14">
        <v>5</v>
      </c>
      <c r="B24" s="15" t="s">
        <v>158</v>
      </c>
      <c r="C24" s="14" t="s">
        <v>85</v>
      </c>
      <c r="D24" s="16">
        <v>46010</v>
      </c>
      <c r="E24" s="17" t="s">
        <v>58</v>
      </c>
      <c r="F24" s="18">
        <v>1012060</v>
      </c>
      <c r="G24" s="18">
        <v>80965</v>
      </c>
      <c r="H24" s="18">
        <f t="shared" ref="H24:H27" si="1">+F24+G24</f>
        <v>1093025</v>
      </c>
    </row>
    <row r="25" spans="1:8" ht="48" customHeight="1" x14ac:dyDescent="0.25">
      <c r="A25" s="14">
        <v>6</v>
      </c>
      <c r="B25" s="15" t="s">
        <v>158</v>
      </c>
      <c r="C25" s="14" t="s">
        <v>85</v>
      </c>
      <c r="D25" s="16">
        <v>46010</v>
      </c>
      <c r="E25" s="17" t="s">
        <v>58</v>
      </c>
      <c r="F25" s="18">
        <v>178600</v>
      </c>
      <c r="G25" s="18">
        <v>14288</v>
      </c>
      <c r="H25" s="18">
        <f t="shared" si="1"/>
        <v>192888</v>
      </c>
    </row>
    <row r="26" spans="1:8" ht="48" customHeight="1" x14ac:dyDescent="0.25">
      <c r="A26" s="14">
        <v>7</v>
      </c>
      <c r="B26" s="15" t="s">
        <v>159</v>
      </c>
      <c r="C26" s="14" t="s">
        <v>85</v>
      </c>
      <c r="D26" s="16">
        <v>46014</v>
      </c>
      <c r="E26" s="17" t="s">
        <v>58</v>
      </c>
      <c r="F26" s="18">
        <v>4029060</v>
      </c>
      <c r="G26" s="18">
        <v>322325</v>
      </c>
      <c r="H26" s="18">
        <f t="shared" si="1"/>
        <v>4351385</v>
      </c>
    </row>
    <row r="27" spans="1:8" ht="48" customHeight="1" x14ac:dyDescent="0.25">
      <c r="A27" s="14">
        <v>8</v>
      </c>
      <c r="B27" s="15" t="s">
        <v>159</v>
      </c>
      <c r="C27" s="14" t="s">
        <v>85</v>
      </c>
      <c r="D27" s="16">
        <v>46014</v>
      </c>
      <c r="E27" s="17" t="s">
        <v>58</v>
      </c>
      <c r="F27" s="18">
        <v>590420</v>
      </c>
      <c r="G27" s="18">
        <v>47233.599999999999</v>
      </c>
      <c r="H27" s="18">
        <f t="shared" si="1"/>
        <v>637653.6</v>
      </c>
    </row>
    <row r="28" spans="1:8" ht="48" customHeight="1" x14ac:dyDescent="0.25">
      <c r="A28" s="14">
        <v>9</v>
      </c>
      <c r="B28" s="15" t="s">
        <v>160</v>
      </c>
      <c r="C28" s="14" t="s">
        <v>85</v>
      </c>
      <c r="D28" s="16">
        <v>46017</v>
      </c>
      <c r="E28" s="17" t="s">
        <v>58</v>
      </c>
      <c r="F28" s="18">
        <v>3523030</v>
      </c>
      <c r="G28" s="18">
        <v>281842</v>
      </c>
      <c r="H28" s="18">
        <f t="shared" ref="H28:H31" si="2">+F28+G28</f>
        <v>3804872</v>
      </c>
    </row>
    <row r="29" spans="1:8" ht="48" customHeight="1" x14ac:dyDescent="0.25">
      <c r="A29" s="14">
        <v>10</v>
      </c>
      <c r="B29" s="15" t="s">
        <v>160</v>
      </c>
      <c r="C29" s="14" t="s">
        <v>85</v>
      </c>
      <c r="D29" s="16">
        <v>46017</v>
      </c>
      <c r="E29" s="17" t="s">
        <v>58</v>
      </c>
      <c r="F29" s="18">
        <v>501120</v>
      </c>
      <c r="G29" s="18">
        <v>40089.599999999999</v>
      </c>
      <c r="H29" s="18">
        <f t="shared" si="2"/>
        <v>541209.59999999998</v>
      </c>
    </row>
    <row r="30" spans="1:8" ht="48" customHeight="1" x14ac:dyDescent="0.25">
      <c r="A30" s="14">
        <v>11</v>
      </c>
      <c r="B30" s="15" t="s">
        <v>161</v>
      </c>
      <c r="C30" s="14" t="s">
        <v>85</v>
      </c>
      <c r="D30" s="16">
        <v>46022</v>
      </c>
      <c r="E30" s="17" t="s">
        <v>58</v>
      </c>
      <c r="F30" s="18">
        <v>2024120</v>
      </c>
      <c r="G30" s="18">
        <v>161930</v>
      </c>
      <c r="H30" s="18">
        <f t="shared" si="2"/>
        <v>2186050</v>
      </c>
    </row>
    <row r="31" spans="1:8" ht="48" customHeight="1" x14ac:dyDescent="0.25">
      <c r="A31" s="14">
        <v>12</v>
      </c>
      <c r="B31" s="15" t="s">
        <v>162</v>
      </c>
      <c r="C31" s="14" t="s">
        <v>85</v>
      </c>
      <c r="D31" s="16">
        <v>46022</v>
      </c>
      <c r="E31" s="17" t="s">
        <v>58</v>
      </c>
      <c r="F31" s="18">
        <v>4848150</v>
      </c>
      <c r="G31" s="18">
        <v>387852</v>
      </c>
      <c r="H31" s="18">
        <f t="shared" si="2"/>
        <v>5236002</v>
      </c>
    </row>
    <row r="32" spans="1:8" s="20" customFormat="1" ht="35.25" customHeight="1" x14ac:dyDescent="0.2">
      <c r="A32" s="35" t="s">
        <v>22</v>
      </c>
      <c r="B32" s="36"/>
      <c r="C32" s="36"/>
      <c r="D32" s="36"/>
      <c r="E32" s="37"/>
      <c r="F32" s="19">
        <f>SUM(F20:F31)</f>
        <v>25188775</v>
      </c>
      <c r="G32" s="19">
        <f>SUM(G20:G31)</f>
        <v>2015103.0000000002</v>
      </c>
      <c r="H32" s="19">
        <f>SUM(H20:H31)</f>
        <v>27203878</v>
      </c>
    </row>
    <row r="33" spans="1:8" s="20" customFormat="1" ht="35.25" customHeight="1" x14ac:dyDescent="0.2">
      <c r="A33" s="38" t="s">
        <v>86</v>
      </c>
      <c r="B33" s="39"/>
      <c r="C33" s="39"/>
      <c r="D33" s="39"/>
      <c r="E33" s="40"/>
      <c r="F33" s="19">
        <f>ROUND(F32*0.07,0)</f>
        <v>1763214</v>
      </c>
      <c r="G33" s="19">
        <f>ROUND(F33*0.08,0)</f>
        <v>141057</v>
      </c>
      <c r="H33" s="19">
        <f>F33+G33</f>
        <v>1904271</v>
      </c>
    </row>
    <row r="35" spans="1:8" s="1" customFormat="1" ht="16.5" x14ac:dyDescent="0.25">
      <c r="A35" s="41" t="s">
        <v>23</v>
      </c>
      <c r="B35" s="41"/>
      <c r="C35" s="41"/>
      <c r="D35" s="41"/>
      <c r="E35" s="41"/>
      <c r="F35" s="41"/>
      <c r="G35" s="41"/>
      <c r="H35" s="41"/>
    </row>
    <row r="36" spans="1:8" s="1" customFormat="1" ht="16.5" x14ac:dyDescent="0.25">
      <c r="D36" s="2"/>
      <c r="F36" s="3"/>
      <c r="G36" s="3"/>
      <c r="H36" s="3"/>
    </row>
    <row r="37" spans="1:8" s="1" customFormat="1" ht="16.5" x14ac:dyDescent="0.25">
      <c r="A37" s="4"/>
      <c r="B37" s="26" t="s">
        <v>24</v>
      </c>
      <c r="C37" s="26"/>
      <c r="D37" s="26"/>
      <c r="F37" s="30" t="s">
        <v>25</v>
      </c>
      <c r="G37" s="30"/>
      <c r="H37" s="30"/>
    </row>
    <row r="38" spans="1:8" s="1" customFormat="1" ht="16.5" x14ac:dyDescent="0.25">
      <c r="B38" s="31" t="s">
        <v>26</v>
      </c>
      <c r="C38" s="31"/>
      <c r="D38" s="31"/>
      <c r="F38" s="32" t="s">
        <v>26</v>
      </c>
      <c r="G38" s="32"/>
      <c r="H38" s="32"/>
    </row>
    <row r="39" spans="1:8" s="1" customFormat="1" ht="16.5" x14ac:dyDescent="0.25">
      <c r="D39" s="2"/>
      <c r="F39" s="3"/>
      <c r="G39" s="3"/>
      <c r="H39" s="3"/>
    </row>
  </sheetData>
  <mergeCells count="16">
    <mergeCell ref="B37:D37"/>
    <mergeCell ref="F37:H37"/>
    <mergeCell ref="B38:D38"/>
    <mergeCell ref="F38:H38"/>
    <mergeCell ref="A7:H7"/>
    <mergeCell ref="C17:D17"/>
    <mergeCell ref="E17:F17"/>
    <mergeCell ref="A32:E32"/>
    <mergeCell ref="A33:E33"/>
    <mergeCell ref="A35:H3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"/>
  <sheetViews>
    <sheetView topLeftCell="A3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75" style="13" bestFit="1" customWidth="1"/>
    <col min="11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99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152</v>
      </c>
      <c r="C20" s="14" t="s">
        <v>85</v>
      </c>
      <c r="D20" s="16">
        <v>45994</v>
      </c>
      <c r="E20" s="17" t="s">
        <v>30</v>
      </c>
      <c r="F20" s="18">
        <v>1508500</v>
      </c>
      <c r="G20" s="18">
        <v>120680</v>
      </c>
      <c r="H20" s="18">
        <f>+F20+G20</f>
        <v>1629180</v>
      </c>
    </row>
    <row r="21" spans="1:8" ht="31.5" x14ac:dyDescent="0.25">
      <c r="A21" s="14">
        <v>2</v>
      </c>
      <c r="B21" s="15" t="s">
        <v>153</v>
      </c>
      <c r="C21" s="14" t="s">
        <v>85</v>
      </c>
      <c r="D21" s="16">
        <v>46001</v>
      </c>
      <c r="E21" s="17" t="s">
        <v>30</v>
      </c>
      <c r="F21" s="18">
        <v>3562615</v>
      </c>
      <c r="G21" s="18">
        <v>285009</v>
      </c>
      <c r="H21" s="18">
        <f t="shared" ref="H21:H22" si="0">+F21+G21</f>
        <v>3847624</v>
      </c>
    </row>
    <row r="22" spans="1:8" ht="31.5" x14ac:dyDescent="0.25">
      <c r="A22" s="14">
        <v>3</v>
      </c>
      <c r="B22" s="15" t="s">
        <v>154</v>
      </c>
      <c r="C22" s="14" t="s">
        <v>85</v>
      </c>
      <c r="D22" s="16">
        <v>46020</v>
      </c>
      <c r="E22" s="17" t="s">
        <v>30</v>
      </c>
      <c r="F22" s="18">
        <v>3836090</v>
      </c>
      <c r="G22" s="18">
        <v>306887</v>
      </c>
      <c r="H22" s="18">
        <f t="shared" si="0"/>
        <v>4142977</v>
      </c>
    </row>
    <row r="23" spans="1:8" s="20" customFormat="1" ht="35.25" customHeight="1" x14ac:dyDescent="0.2">
      <c r="A23" s="35" t="s">
        <v>22</v>
      </c>
      <c r="B23" s="36"/>
      <c r="C23" s="36"/>
      <c r="D23" s="36"/>
      <c r="E23" s="37"/>
      <c r="F23" s="19">
        <f>SUM(F20:F22)</f>
        <v>8907205</v>
      </c>
      <c r="G23" s="19">
        <f>SUM(G20:G22)</f>
        <v>712576</v>
      </c>
      <c r="H23" s="19">
        <f>SUM(H20:H22)</f>
        <v>9619781</v>
      </c>
    </row>
    <row r="24" spans="1:8" s="20" customFormat="1" ht="35.25" customHeight="1" x14ac:dyDescent="0.2">
      <c r="A24" s="38" t="s">
        <v>86</v>
      </c>
      <c r="B24" s="39"/>
      <c r="C24" s="39"/>
      <c r="D24" s="39"/>
      <c r="E24" s="40"/>
      <c r="F24" s="19">
        <f>ROUND(F23*0.07,0)</f>
        <v>623504</v>
      </c>
      <c r="G24" s="19">
        <f>ROUND(F24*0.08,0)</f>
        <v>49880</v>
      </c>
      <c r="H24" s="19">
        <f>F24+G24</f>
        <v>673384</v>
      </c>
    </row>
    <row r="26" spans="1:8" s="1" customFormat="1" ht="16.5" x14ac:dyDescent="0.25">
      <c r="A26" s="41" t="s">
        <v>23</v>
      </c>
      <c r="B26" s="41"/>
      <c r="C26" s="41"/>
      <c r="D26" s="41"/>
      <c r="E26" s="41"/>
      <c r="F26" s="41"/>
      <c r="G26" s="41"/>
      <c r="H26" s="41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6" t="s">
        <v>24</v>
      </c>
      <c r="C28" s="26"/>
      <c r="D28" s="26"/>
      <c r="F28" s="30" t="s">
        <v>25</v>
      </c>
      <c r="G28" s="30"/>
      <c r="H28" s="30"/>
    </row>
    <row r="29" spans="1:8" s="1" customFormat="1" ht="16.5" x14ac:dyDescent="0.25">
      <c r="B29" s="31" t="s">
        <v>26</v>
      </c>
      <c r="C29" s="31"/>
      <c r="D29" s="31"/>
      <c r="F29" s="32" t="s">
        <v>26</v>
      </c>
      <c r="G29" s="32"/>
      <c r="H29" s="32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9"/>
  <sheetViews>
    <sheetView topLeftCell="A3" zoomScaleNormal="100" workbookViewId="0">
      <selection activeCell="F23" sqref="F23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100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150</v>
      </c>
      <c r="C20" s="14" t="s">
        <v>85</v>
      </c>
      <c r="D20" s="16">
        <v>45996</v>
      </c>
      <c r="E20" s="17" t="s">
        <v>62</v>
      </c>
      <c r="F20" s="18">
        <v>1002470</v>
      </c>
      <c r="G20" s="18">
        <v>80198</v>
      </c>
      <c r="H20" s="18">
        <f>+F20+G20</f>
        <v>1082668</v>
      </c>
    </row>
    <row r="21" spans="1:8" ht="31.5" x14ac:dyDescent="0.25">
      <c r="A21" s="14">
        <v>2</v>
      </c>
      <c r="B21" s="15" t="s">
        <v>151</v>
      </c>
      <c r="C21" s="14" t="s">
        <v>87</v>
      </c>
      <c r="D21" s="16">
        <v>46018</v>
      </c>
      <c r="E21" s="17" t="s">
        <v>62</v>
      </c>
      <c r="F21" s="18">
        <v>-658642</v>
      </c>
      <c r="G21" s="18">
        <v>-52692</v>
      </c>
      <c r="H21" s="18">
        <f t="shared" ref="H21" si="0">+F21+G21</f>
        <v>-711334</v>
      </c>
    </row>
    <row r="22" spans="1:8" s="20" customFormat="1" ht="35.25" customHeight="1" x14ac:dyDescent="0.2">
      <c r="A22" s="35" t="s">
        <v>22</v>
      </c>
      <c r="B22" s="36"/>
      <c r="C22" s="36"/>
      <c r="D22" s="36"/>
      <c r="E22" s="37"/>
      <c r="F22" s="19">
        <f>SUM(F20:F21)</f>
        <v>343828</v>
      </c>
      <c r="G22" s="19">
        <f>SUM(G20:G21)</f>
        <v>27506</v>
      </c>
      <c r="H22" s="19">
        <f>SUM(H20:H21)</f>
        <v>371334</v>
      </c>
    </row>
    <row r="23" spans="1:8" s="20" customFormat="1" ht="35.25" customHeight="1" x14ac:dyDescent="0.2">
      <c r="A23" s="38" t="s">
        <v>86</v>
      </c>
      <c r="B23" s="39"/>
      <c r="C23" s="39"/>
      <c r="D23" s="39"/>
      <c r="E23" s="40"/>
      <c r="F23" s="19">
        <f>ROUND(F22*0.07,0)</f>
        <v>24068</v>
      </c>
      <c r="G23" s="19">
        <f>ROUND(F23*0.08,0)</f>
        <v>1925</v>
      </c>
      <c r="H23" s="19">
        <f>F23+G23</f>
        <v>25993</v>
      </c>
    </row>
    <row r="25" spans="1:8" s="1" customFormat="1" ht="16.5" x14ac:dyDescent="0.25">
      <c r="A25" s="41" t="s">
        <v>23</v>
      </c>
      <c r="B25" s="41"/>
      <c r="C25" s="41"/>
      <c r="D25" s="41"/>
      <c r="E25" s="41"/>
      <c r="F25" s="41"/>
      <c r="G25" s="41"/>
      <c r="H25" s="41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24</v>
      </c>
      <c r="C27" s="26"/>
      <c r="D27" s="26"/>
      <c r="F27" s="30" t="s">
        <v>25</v>
      </c>
      <c r="G27" s="30"/>
      <c r="H27" s="30"/>
    </row>
    <row r="28" spans="1:8" s="1" customFormat="1" ht="16.5" x14ac:dyDescent="0.25">
      <c r="B28" s="31" t="s">
        <v>26</v>
      </c>
      <c r="C28" s="31"/>
      <c r="D28" s="31"/>
      <c r="F28" s="32" t="s">
        <v>26</v>
      </c>
      <c r="G28" s="32"/>
      <c r="H28" s="32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9"/>
  <sheetViews>
    <sheetView zoomScaleNormal="100" workbookViewId="0"/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101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148</v>
      </c>
      <c r="C20" s="14" t="s">
        <v>85</v>
      </c>
      <c r="D20" s="16">
        <v>45994</v>
      </c>
      <c r="E20" s="17" t="s">
        <v>38</v>
      </c>
      <c r="F20" s="18">
        <v>4535090</v>
      </c>
      <c r="G20" s="18">
        <v>362807</v>
      </c>
      <c r="H20" s="18">
        <f>+F20+G20</f>
        <v>4897897</v>
      </c>
    </row>
    <row r="21" spans="1:8" ht="31.5" x14ac:dyDescent="0.25">
      <c r="A21" s="14">
        <v>2</v>
      </c>
      <c r="B21" s="15" t="s">
        <v>149</v>
      </c>
      <c r="C21" s="14" t="s">
        <v>85</v>
      </c>
      <c r="D21" s="16">
        <v>45999</v>
      </c>
      <c r="E21" s="17" t="s">
        <v>38</v>
      </c>
      <c r="F21" s="18">
        <v>3632195</v>
      </c>
      <c r="G21" s="18">
        <v>290576</v>
      </c>
      <c r="H21" s="18">
        <f>+F21+G21</f>
        <v>3922771</v>
      </c>
    </row>
    <row r="22" spans="1:8" s="20" customFormat="1" ht="35.25" customHeight="1" x14ac:dyDescent="0.2">
      <c r="A22" s="35" t="s">
        <v>22</v>
      </c>
      <c r="B22" s="36"/>
      <c r="C22" s="36"/>
      <c r="D22" s="36"/>
      <c r="E22" s="37"/>
      <c r="F22" s="19">
        <f>SUM(F20:F21)</f>
        <v>8167285</v>
      </c>
      <c r="G22" s="19">
        <f t="shared" ref="G22:H22" si="0">SUM(G20:G21)</f>
        <v>653383</v>
      </c>
      <c r="H22" s="19">
        <f t="shared" si="0"/>
        <v>8820668</v>
      </c>
    </row>
    <row r="23" spans="1:8" s="20" customFormat="1" ht="35.25" customHeight="1" x14ac:dyDescent="0.2">
      <c r="A23" s="38" t="s">
        <v>86</v>
      </c>
      <c r="B23" s="39"/>
      <c r="C23" s="39"/>
      <c r="D23" s="39"/>
      <c r="E23" s="40"/>
      <c r="F23" s="19">
        <f>ROUND(F22*0.07,0)</f>
        <v>571710</v>
      </c>
      <c r="G23" s="19">
        <f>ROUND(F23*0.08,0)</f>
        <v>45737</v>
      </c>
      <c r="H23" s="19">
        <f>F23+G23</f>
        <v>617447</v>
      </c>
    </row>
    <row r="25" spans="1:8" s="1" customFormat="1" ht="16.5" x14ac:dyDescent="0.25">
      <c r="A25" s="41" t="s">
        <v>23</v>
      </c>
      <c r="B25" s="41"/>
      <c r="C25" s="41"/>
      <c r="D25" s="41"/>
      <c r="E25" s="41"/>
      <c r="F25" s="41"/>
      <c r="G25" s="41"/>
      <c r="H25" s="41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24</v>
      </c>
      <c r="C27" s="26"/>
      <c r="D27" s="26"/>
      <c r="F27" s="30" t="s">
        <v>25</v>
      </c>
      <c r="G27" s="30"/>
      <c r="H27" s="30"/>
    </row>
    <row r="28" spans="1:8" s="1" customFormat="1" ht="16.5" x14ac:dyDescent="0.25">
      <c r="B28" s="31" t="s">
        <v>26</v>
      </c>
      <c r="C28" s="31"/>
      <c r="D28" s="31"/>
      <c r="F28" s="32" t="s">
        <v>26</v>
      </c>
      <c r="G28" s="32"/>
      <c r="H28" s="32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9"/>
  <sheetViews>
    <sheetView topLeftCell="A2" zoomScaleNormal="100" workbookViewId="0">
      <selection activeCell="F23" sqref="F23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102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146</v>
      </c>
      <c r="C20" s="14" t="s">
        <v>85</v>
      </c>
      <c r="D20" s="16">
        <v>45993</v>
      </c>
      <c r="E20" s="17" t="s">
        <v>74</v>
      </c>
      <c r="F20" s="18">
        <v>2044525</v>
      </c>
      <c r="G20" s="18">
        <v>163562</v>
      </c>
      <c r="H20" s="18">
        <f>+F20+G20</f>
        <v>2208087</v>
      </c>
    </row>
    <row r="21" spans="1:8" ht="31.5" x14ac:dyDescent="0.25">
      <c r="A21" s="14">
        <v>2</v>
      </c>
      <c r="B21" s="15" t="s">
        <v>147</v>
      </c>
      <c r="C21" s="14" t="s">
        <v>85</v>
      </c>
      <c r="D21" s="16">
        <v>46013</v>
      </c>
      <c r="E21" s="17" t="s">
        <v>74</v>
      </c>
      <c r="F21" s="18">
        <v>1478505</v>
      </c>
      <c r="G21" s="18">
        <v>118280</v>
      </c>
      <c r="H21" s="18">
        <f>+F21+G21</f>
        <v>1596785</v>
      </c>
    </row>
    <row r="22" spans="1:8" s="20" customFormat="1" ht="35.25" customHeight="1" x14ac:dyDescent="0.2">
      <c r="A22" s="35" t="s">
        <v>22</v>
      </c>
      <c r="B22" s="36"/>
      <c r="C22" s="36"/>
      <c r="D22" s="36"/>
      <c r="E22" s="37"/>
      <c r="F22" s="19">
        <f>SUM(F20:F21)</f>
        <v>3523030</v>
      </c>
      <c r="G22" s="19">
        <f>SUM(G20:G21)</f>
        <v>281842</v>
      </c>
      <c r="H22" s="19">
        <f>SUM(H20:H21)</f>
        <v>3804872</v>
      </c>
    </row>
    <row r="23" spans="1:8" s="20" customFormat="1" ht="35.25" customHeight="1" x14ac:dyDescent="0.2">
      <c r="A23" s="38" t="s">
        <v>86</v>
      </c>
      <c r="B23" s="39"/>
      <c r="C23" s="39"/>
      <c r="D23" s="39"/>
      <c r="E23" s="40"/>
      <c r="F23" s="19">
        <f>ROUND(F22*0.07,0)</f>
        <v>246612</v>
      </c>
      <c r="G23" s="19">
        <f>ROUND(F23*0.08,0)</f>
        <v>19729</v>
      </c>
      <c r="H23" s="19">
        <f>F23+G23</f>
        <v>266341</v>
      </c>
    </row>
    <row r="25" spans="1:8" s="1" customFormat="1" ht="16.5" x14ac:dyDescent="0.25">
      <c r="A25" s="41" t="s">
        <v>23</v>
      </c>
      <c r="B25" s="41"/>
      <c r="C25" s="41"/>
      <c r="D25" s="41"/>
      <c r="E25" s="41"/>
      <c r="F25" s="41"/>
      <c r="G25" s="41"/>
      <c r="H25" s="41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6" t="s">
        <v>24</v>
      </c>
      <c r="C27" s="26"/>
      <c r="D27" s="26"/>
      <c r="F27" s="30" t="s">
        <v>25</v>
      </c>
      <c r="G27" s="30"/>
      <c r="H27" s="30"/>
    </row>
    <row r="28" spans="1:8" s="1" customFormat="1" ht="16.5" x14ac:dyDescent="0.25">
      <c r="B28" s="31" t="s">
        <v>26</v>
      </c>
      <c r="C28" s="31"/>
      <c r="D28" s="31"/>
      <c r="F28" s="32" t="s">
        <v>26</v>
      </c>
      <c r="G28" s="32"/>
      <c r="H28" s="32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4"/>
  <sheetViews>
    <sheetView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7" t="s">
        <v>0</v>
      </c>
      <c r="C1" s="27"/>
      <c r="D1" s="27"/>
      <c r="E1" s="28" t="s">
        <v>1</v>
      </c>
      <c r="F1" s="28"/>
      <c r="G1" s="28"/>
      <c r="H1" s="28"/>
    </row>
    <row r="2" spans="1:10" s="1" customFormat="1" ht="16.5" x14ac:dyDescent="0.25">
      <c r="B2" s="27" t="s">
        <v>2</v>
      </c>
      <c r="C2" s="27"/>
      <c r="D2" s="27"/>
      <c r="E2" s="28" t="s">
        <v>3</v>
      </c>
      <c r="F2" s="28"/>
      <c r="G2" s="28"/>
      <c r="H2" s="28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29" t="s">
        <v>93</v>
      </c>
      <c r="F4" s="29"/>
      <c r="G4" s="29"/>
      <c r="H4" s="29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6" t="s">
        <v>94</v>
      </c>
      <c r="B6" s="26"/>
      <c r="C6" s="26"/>
      <c r="D6" s="26"/>
      <c r="E6" s="26"/>
      <c r="F6" s="26"/>
      <c r="G6" s="26"/>
      <c r="H6" s="26"/>
    </row>
    <row r="7" spans="1:10" s="4" customFormat="1" ht="18.75" customHeight="1" x14ac:dyDescent="0.3">
      <c r="A7" s="33" t="s">
        <v>103</v>
      </c>
      <c r="B7" s="33"/>
      <c r="C7" s="33"/>
      <c r="D7" s="33"/>
      <c r="E7" s="33"/>
      <c r="F7" s="33"/>
      <c r="G7" s="33"/>
      <c r="H7" s="33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124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4"/>
      <c r="D17" s="34"/>
      <c r="E17" s="34" t="s">
        <v>13</v>
      </c>
      <c r="F17" s="34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139</v>
      </c>
      <c r="C20" s="14" t="s">
        <v>85</v>
      </c>
      <c r="D20" s="16">
        <v>45994</v>
      </c>
      <c r="E20" s="17" t="s">
        <v>42</v>
      </c>
      <c r="F20" s="18">
        <v>3156160</v>
      </c>
      <c r="G20" s="18">
        <v>252493</v>
      </c>
      <c r="H20" s="18">
        <f>+F20+G20</f>
        <v>3408653</v>
      </c>
    </row>
    <row r="21" spans="1:8" ht="31.5" x14ac:dyDescent="0.25">
      <c r="A21" s="14">
        <v>2</v>
      </c>
      <c r="B21" s="15" t="s">
        <v>140</v>
      </c>
      <c r="C21" s="14" t="s">
        <v>85</v>
      </c>
      <c r="D21" s="16">
        <v>46003</v>
      </c>
      <c r="E21" s="17" t="s">
        <v>42</v>
      </c>
      <c r="F21" s="18">
        <v>2024120</v>
      </c>
      <c r="G21" s="18">
        <v>161930</v>
      </c>
      <c r="H21" s="18">
        <f t="shared" ref="H21:H23" si="0">+F21+G21</f>
        <v>2186050</v>
      </c>
    </row>
    <row r="22" spans="1:8" ht="31.5" x14ac:dyDescent="0.25">
      <c r="A22" s="14">
        <v>3</v>
      </c>
      <c r="B22" s="15" t="s">
        <v>141</v>
      </c>
      <c r="C22" s="14" t="s">
        <v>85</v>
      </c>
      <c r="D22" s="16">
        <v>46015</v>
      </c>
      <c r="E22" s="17" t="s">
        <v>42</v>
      </c>
      <c r="F22" s="18">
        <v>2917425</v>
      </c>
      <c r="G22" s="18">
        <v>233394</v>
      </c>
      <c r="H22" s="18">
        <f t="shared" si="0"/>
        <v>3150819</v>
      </c>
    </row>
    <row r="23" spans="1:8" ht="31.5" x14ac:dyDescent="0.25">
      <c r="A23" s="14">
        <v>4</v>
      </c>
      <c r="B23" s="15" t="s">
        <v>142</v>
      </c>
      <c r="C23" s="14" t="s">
        <v>87</v>
      </c>
      <c r="D23" s="16">
        <v>46018</v>
      </c>
      <c r="E23" s="17" t="s">
        <v>42</v>
      </c>
      <c r="F23" s="18">
        <v>-107205</v>
      </c>
      <c r="G23" s="18">
        <v>-8576</v>
      </c>
      <c r="H23" s="18">
        <f t="shared" si="0"/>
        <v>-115781</v>
      </c>
    </row>
    <row r="24" spans="1:8" ht="31.5" x14ac:dyDescent="0.25">
      <c r="A24" s="14">
        <v>5</v>
      </c>
      <c r="B24" s="15" t="s">
        <v>143</v>
      </c>
      <c r="C24" s="14" t="s">
        <v>85</v>
      </c>
      <c r="D24" s="16">
        <v>46020</v>
      </c>
      <c r="E24" s="17" t="s">
        <v>42</v>
      </c>
      <c r="F24" s="18">
        <v>1518090</v>
      </c>
      <c r="G24" s="18">
        <v>121447</v>
      </c>
      <c r="H24" s="18">
        <f t="shared" ref="H24:H26" si="1">+F24+G24</f>
        <v>1639537</v>
      </c>
    </row>
    <row r="25" spans="1:8" ht="31.5" x14ac:dyDescent="0.25">
      <c r="A25" s="14">
        <v>6</v>
      </c>
      <c r="B25" s="15" t="s">
        <v>144</v>
      </c>
      <c r="C25" s="14" t="s">
        <v>85</v>
      </c>
      <c r="D25" s="16">
        <v>46020</v>
      </c>
      <c r="E25" s="17" t="s">
        <v>42</v>
      </c>
      <c r="F25" s="18">
        <v>1608075</v>
      </c>
      <c r="G25" s="18">
        <v>128646</v>
      </c>
      <c r="H25" s="18">
        <f t="shared" ref="H25" si="2">+F25+G25</f>
        <v>1736721</v>
      </c>
    </row>
    <row r="26" spans="1:8" ht="31.5" x14ac:dyDescent="0.25">
      <c r="A26" s="14">
        <v>7</v>
      </c>
      <c r="B26" s="15" t="s">
        <v>145</v>
      </c>
      <c r="C26" s="14" t="s">
        <v>87</v>
      </c>
      <c r="D26" s="16">
        <v>46022</v>
      </c>
      <c r="E26" s="17" t="s">
        <v>42</v>
      </c>
      <c r="F26" s="18">
        <v>-208411</v>
      </c>
      <c r="G26" s="18">
        <v>-16672</v>
      </c>
      <c r="H26" s="18">
        <f t="shared" si="1"/>
        <v>-225083</v>
      </c>
    </row>
    <row r="27" spans="1:8" s="20" customFormat="1" ht="35.25" customHeight="1" x14ac:dyDescent="0.2">
      <c r="A27" s="35" t="s">
        <v>22</v>
      </c>
      <c r="B27" s="36"/>
      <c r="C27" s="36"/>
      <c r="D27" s="36"/>
      <c r="E27" s="37"/>
      <c r="F27" s="19">
        <f>SUM(F20:F26)</f>
        <v>10908254</v>
      </c>
      <c r="G27" s="19">
        <f>SUM(G20:G26)</f>
        <v>872662</v>
      </c>
      <c r="H27" s="19">
        <f>SUM(H20:H26)</f>
        <v>11780916</v>
      </c>
    </row>
    <row r="28" spans="1:8" s="20" customFormat="1" ht="35.25" customHeight="1" x14ac:dyDescent="0.2">
      <c r="A28" s="38" t="s">
        <v>86</v>
      </c>
      <c r="B28" s="39"/>
      <c r="C28" s="39"/>
      <c r="D28" s="39"/>
      <c r="E28" s="40"/>
      <c r="F28" s="19">
        <f>ROUND(F27*0.07,0)</f>
        <v>763578</v>
      </c>
      <c r="G28" s="19">
        <f>ROUND(F28*0.08,0)</f>
        <v>61086</v>
      </c>
      <c r="H28" s="19">
        <f>F28+G28</f>
        <v>824664</v>
      </c>
    </row>
    <row r="30" spans="1:8" s="1" customFormat="1" ht="16.5" x14ac:dyDescent="0.25">
      <c r="A30" s="41" t="s">
        <v>23</v>
      </c>
      <c r="B30" s="41"/>
      <c r="C30" s="41"/>
      <c r="D30" s="41"/>
      <c r="E30" s="41"/>
      <c r="F30" s="41"/>
      <c r="G30" s="41"/>
      <c r="H30" s="41"/>
    </row>
    <row r="31" spans="1:8" s="1" customFormat="1" ht="16.5" x14ac:dyDescent="0.25">
      <c r="D31" s="2"/>
      <c r="F31" s="3"/>
      <c r="G31" s="3"/>
      <c r="H31" s="3"/>
    </row>
    <row r="32" spans="1:8" s="1" customFormat="1" ht="16.5" x14ac:dyDescent="0.25">
      <c r="A32" s="4"/>
      <c r="B32" s="26" t="s">
        <v>24</v>
      </c>
      <c r="C32" s="26"/>
      <c r="D32" s="26"/>
      <c r="F32" s="30" t="s">
        <v>25</v>
      </c>
      <c r="G32" s="30"/>
      <c r="H32" s="30"/>
    </row>
    <row r="33" spans="2:8" s="1" customFormat="1" ht="16.5" x14ac:dyDescent="0.25">
      <c r="B33" s="31" t="s">
        <v>26</v>
      </c>
      <c r="C33" s="31"/>
      <c r="D33" s="31"/>
      <c r="F33" s="32" t="s">
        <v>26</v>
      </c>
      <c r="G33" s="32"/>
      <c r="H33" s="32"/>
    </row>
    <row r="34" spans="2:8" s="1" customFormat="1" ht="16.5" x14ac:dyDescent="0.25">
      <c r="D34" s="2"/>
      <c r="F34" s="3"/>
      <c r="G34" s="3"/>
      <c r="H34" s="3"/>
    </row>
  </sheetData>
  <mergeCells count="16">
    <mergeCell ref="B32:D32"/>
    <mergeCell ref="F32:H32"/>
    <mergeCell ref="B33:D33"/>
    <mergeCell ref="F33:H33"/>
    <mergeCell ref="A7:H7"/>
    <mergeCell ref="C17:D17"/>
    <mergeCell ref="E17:F17"/>
    <mergeCell ref="A27:E27"/>
    <mergeCell ref="A28:E28"/>
    <mergeCell ref="A30:H30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2026-01-24T09:34:48Z</cp:lastPrinted>
  <dcterms:created xsi:type="dcterms:W3CDTF">2025-08-25T10:30:23Z</dcterms:created>
  <dcterms:modified xsi:type="dcterms:W3CDTF">2026-01-24T09:34:58Z</dcterms:modified>
</cp:coreProperties>
</file>