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\T09.2025 cơ bản\"/>
    </mc:Choice>
  </mc:AlternateContent>
  <bookViews>
    <workbookView xWindow="0" yWindow="0" windowWidth="20460" windowHeight="7500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r:id="rId6"/>
    <sheet name="VŨNG TÀU" sheetId="7" r:id="rId7"/>
    <sheet name="BA ĐÌNH" sheetId="6" r:id="rId8"/>
    <sheet name="BÌNH THUẬN" sheetId="5" r:id="rId9"/>
    <sheet name="BÌNH DƯƠNG" sheetId="4" r:id="rId10"/>
    <sheet name="ĐÀ NẴNG" sheetId="15" r:id="rId11"/>
    <sheet name="ĐỒNG NAI" sheetId="14" r:id="rId12"/>
    <sheet name="PHÚ THỌ" sheetId="3" r:id="rId13"/>
    <sheet name="NAM SÀI GÒN" sheetId="1" r:id="rId14"/>
    <sheet name="Danh sách CN" sheetId="2" r:id="rId15"/>
  </sheets>
  <definedNames>
    <definedName name="_xlnm._FilterDatabase" localSheetId="7" hidden="1">'BA ĐÌNH'!$A$19:$H$23</definedName>
    <definedName name="_xlnm._FilterDatabase" localSheetId="9" hidden="1">'BÌNH DƯƠNG'!$A$19:$H$24</definedName>
    <definedName name="_xlnm._FilterDatabase" localSheetId="8" hidden="1">'BÌNH THUẬN'!$A$19:$H$24</definedName>
    <definedName name="_xlnm._FilterDatabase" localSheetId="4" hidden="1">'CẦN THƠ'!$A$19:$H$24</definedName>
    <definedName name="_xlnm._FilterDatabase" localSheetId="10" hidden="1">'ĐÀ NẴNG'!$A$19:$H$23</definedName>
    <definedName name="_xlnm._FilterDatabase" localSheetId="11" hidden="1">'ĐỒNG NAI'!$A$19:$H$24</definedName>
    <definedName name="_xlnm._FilterDatabase" localSheetId="3" hidden="1">'GÒ VẤP'!$A$19:$H$26</definedName>
    <definedName name="_xlnm._FilterDatabase" localSheetId="13" hidden="1">'NAM SÀI GÒN'!$A$19:$H$28</definedName>
    <definedName name="_xlnm._FilterDatabase" localSheetId="2" hidden="1">'NHA TRANG'!$A$19:$H$25</definedName>
    <definedName name="_xlnm._FilterDatabase" localSheetId="12" hidden="1">'PHÚ THỌ'!$A$19:$H$22</definedName>
    <definedName name="_xlnm._FilterDatabase" localSheetId="5" hidden="1">'TÂN BÌNH'!$A$19:$H$23</definedName>
    <definedName name="_xlnm._FilterDatabase" localSheetId="0" hidden="1">'TÂY HỒ'!$A$19:$H$24</definedName>
    <definedName name="_xlnm._FilterDatabase" localSheetId="1" hidden="1">VINH!$A$19:$H$25</definedName>
    <definedName name="_xlnm._FilterDatabase" localSheetId="6" hidden="1">'VŨNG TÀU'!$A$19:$H$24</definedName>
    <definedName name="_xlnm.Print_Area" localSheetId="7">'BA ĐÌNH'!$A$1:$H$39</definedName>
    <definedName name="_xlnm.Print_Area" localSheetId="9">'BÌNH DƯƠNG'!$A$1:$H$38</definedName>
    <definedName name="_xlnm.Print_Area" localSheetId="8">'BÌNH THUẬN'!$A$1:$H$38</definedName>
    <definedName name="_xlnm.Print_Area" localSheetId="4">'CẦN THƠ'!$A$1:$H$40</definedName>
    <definedName name="_xlnm.Print_Area" localSheetId="10">'ĐÀ NẴNG'!$A$1:$H$36</definedName>
    <definedName name="_xlnm.Print_Area" localSheetId="11">'ĐỒNG NAI'!$A$1:$H$38</definedName>
    <definedName name="_xlnm.Print_Area" localSheetId="3">'GÒ VẤP'!$A$1:$H$43</definedName>
    <definedName name="_xlnm.Print_Area" localSheetId="13">'NAM SÀI GÒN'!$A$1:$H$41</definedName>
    <definedName name="_xlnm.Print_Area" localSheetId="2">'NHA TRANG'!$A$1:$H$42</definedName>
    <definedName name="_xlnm.Print_Area" localSheetId="12">'PHÚ THỌ'!$A$1:$H$36</definedName>
    <definedName name="_xlnm.Print_Area" localSheetId="5">'TÂN BÌNH'!$A$1:$H$38</definedName>
    <definedName name="_xlnm.Print_Area" localSheetId="0">'TÂY HỒ'!$A$1:$H$42</definedName>
    <definedName name="_xlnm.Print_Area" localSheetId="1">VINH!$A$1:$H$40</definedName>
    <definedName name="_xlnm.Print_Area" localSheetId="6">'VŨNG TÀU'!$A$1:$H$39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10">'ĐÀ NẴNG'!$19:$19</definedName>
    <definedName name="_xlnm.Print_Titles" localSheetId="11">'ĐỒNG NAI'!$19:$19</definedName>
    <definedName name="_xlnm.Print_Titles" localSheetId="3">'GÒ VẤP'!$19:$19</definedName>
    <definedName name="_xlnm.Print_Titles" localSheetId="13">'NAM SÀI GÒN'!$19:$19</definedName>
    <definedName name="_xlnm.Print_Titles" localSheetId="2">'NHA TRANG'!$19:$19</definedName>
    <definedName name="_xlnm.Print_Titles" localSheetId="12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1" l="1"/>
  <c r="G24" i="9"/>
  <c r="H21" i="7"/>
  <c r="H21" i="4" l="1"/>
  <c r="H22" i="13" l="1"/>
  <c r="H22" i="12"/>
  <c r="H23" i="12"/>
  <c r="H22" i="9"/>
  <c r="H21" i="6"/>
  <c r="G22" i="15"/>
  <c r="F22" i="15"/>
  <c r="H21" i="15"/>
  <c r="H21" i="14"/>
  <c r="C16" i="15" l="1"/>
  <c r="F23" i="15"/>
  <c r="H20" i="15"/>
  <c r="H22" i="15" s="1"/>
  <c r="C16" i="14"/>
  <c r="G23" i="14"/>
  <c r="F23" i="14"/>
  <c r="F24" i="14" s="1"/>
  <c r="H22" i="14"/>
  <c r="H20" i="14"/>
  <c r="H23" i="14" l="1"/>
  <c r="C14" i="15"/>
  <c r="C15" i="15"/>
  <c r="G23" i="15"/>
  <c r="H23" i="15" s="1"/>
  <c r="C14" i="14"/>
  <c r="C15" i="14"/>
  <c r="G24" i="14"/>
  <c r="H24" i="14" s="1"/>
  <c r="C15" i="13" l="1"/>
  <c r="G23" i="13"/>
  <c r="F23" i="13"/>
  <c r="F24" i="13" s="1"/>
  <c r="H21" i="13"/>
  <c r="H20" i="13"/>
  <c r="G24" i="12"/>
  <c r="F24" i="12"/>
  <c r="F25" i="12" s="1"/>
  <c r="H21" i="12"/>
  <c r="H20" i="12"/>
  <c r="C16" i="12"/>
  <c r="C15" i="12"/>
  <c r="C14" i="12"/>
  <c r="C16" i="11"/>
  <c r="G24" i="11"/>
  <c r="F24" i="11"/>
  <c r="F25" i="11" s="1"/>
  <c r="H23" i="11"/>
  <c r="H21" i="11"/>
  <c r="H20" i="11"/>
  <c r="C15" i="10"/>
  <c r="G25" i="10"/>
  <c r="F25" i="10"/>
  <c r="F26" i="10" s="1"/>
  <c r="H24" i="10"/>
  <c r="H23" i="10"/>
  <c r="H22" i="10"/>
  <c r="H21" i="10"/>
  <c r="H20" i="10"/>
  <c r="C16" i="9"/>
  <c r="G23" i="9"/>
  <c r="F23" i="9"/>
  <c r="F24" i="9" s="1"/>
  <c r="H21" i="9"/>
  <c r="H20" i="9"/>
  <c r="C16" i="8"/>
  <c r="G22" i="8"/>
  <c r="F22" i="8"/>
  <c r="F23" i="8" s="1"/>
  <c r="H21" i="8"/>
  <c r="H20" i="8"/>
  <c r="C15" i="7"/>
  <c r="G23" i="7"/>
  <c r="F23" i="7"/>
  <c r="F24" i="7" s="1"/>
  <c r="H22" i="7"/>
  <c r="H20" i="7"/>
  <c r="C16" i="6"/>
  <c r="G22" i="6"/>
  <c r="F22" i="6"/>
  <c r="F23" i="6" s="1"/>
  <c r="H20" i="6"/>
  <c r="C16" i="5"/>
  <c r="G23" i="5"/>
  <c r="F23" i="5"/>
  <c r="F24" i="5" s="1"/>
  <c r="H22" i="5"/>
  <c r="H21" i="5"/>
  <c r="H20" i="5"/>
  <c r="C15" i="4"/>
  <c r="G23" i="4"/>
  <c r="F23" i="4"/>
  <c r="F24" i="4" s="1"/>
  <c r="G24" i="4" s="1"/>
  <c r="H24" i="4" s="1"/>
  <c r="H22" i="4"/>
  <c r="H20" i="4"/>
  <c r="G21" i="3"/>
  <c r="F21" i="3"/>
  <c r="F22" i="3" s="1"/>
  <c r="H20" i="3"/>
  <c r="C16" i="3"/>
  <c r="C15" i="3"/>
  <c r="C14" i="3"/>
  <c r="G27" i="1"/>
  <c r="F27" i="1"/>
  <c r="F28" i="1" s="1"/>
  <c r="H26" i="1"/>
  <c r="H25" i="1"/>
  <c r="H24" i="1"/>
  <c r="H23" i="1"/>
  <c r="H22" i="1"/>
  <c r="H21" i="1"/>
  <c r="H20" i="1"/>
  <c r="C16" i="1"/>
  <c r="C15" i="1"/>
  <c r="C14" i="1"/>
  <c r="H23" i="13" l="1"/>
  <c r="C16" i="13"/>
  <c r="C14" i="13"/>
  <c r="G24" i="13"/>
  <c r="H24" i="13" s="1"/>
  <c r="H24" i="12"/>
  <c r="G25" i="12"/>
  <c r="H25" i="12" s="1"/>
  <c r="H24" i="11"/>
  <c r="C14" i="11"/>
  <c r="C15" i="11"/>
  <c r="G25" i="11"/>
  <c r="H25" i="11" s="1"/>
  <c r="H25" i="10"/>
  <c r="C16" i="10"/>
  <c r="C14" i="10"/>
  <c r="G26" i="10"/>
  <c r="H26" i="10" s="1"/>
  <c r="H23" i="9"/>
  <c r="C14" i="9"/>
  <c r="C15" i="9"/>
  <c r="H24" i="9"/>
  <c r="H22" i="8"/>
  <c r="C14" i="8"/>
  <c r="C15" i="8"/>
  <c r="G23" i="8"/>
  <c r="H23" i="8" s="1"/>
  <c r="H23" i="7"/>
  <c r="C14" i="7"/>
  <c r="C16" i="7"/>
  <c r="G24" i="7"/>
  <c r="H24" i="7" s="1"/>
  <c r="H22" i="6"/>
  <c r="C14" i="6"/>
  <c r="C15" i="6"/>
  <c r="G23" i="6"/>
  <c r="H23" i="6" s="1"/>
  <c r="H23" i="5"/>
  <c r="C14" i="5"/>
  <c r="C15" i="5"/>
  <c r="G24" i="5"/>
  <c r="H24" i="5" s="1"/>
  <c r="C14" i="4"/>
  <c r="C16" i="4"/>
  <c r="H23" i="4"/>
  <c r="H21" i="3"/>
  <c r="G22" i="3"/>
  <c r="H22" i="3" s="1"/>
  <c r="H27" i="1"/>
  <c r="G28" i="1"/>
  <c r="H28" i="1" s="1"/>
</calcChain>
</file>

<file path=xl/sharedStrings.xml><?xml version="1.0" encoding="utf-8"?>
<sst xmlns="http://schemas.openxmlformats.org/spreadsheetml/2006/main" count="713" uniqueCount="151">
  <si>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</si>
  <si>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</si>
  <si>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</si>
  <si>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</si>
  <si>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</si>
  <si>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</si>
  <si>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</si>
  <si>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</si>
  <si>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</si>
  <si>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</si>
  <si>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</si>
  <si>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Chức vụ: Phó Giám đốc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</si>
  <si>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</si>
  <si>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</si>
  <si>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</si>
  <si>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</si>
  <si>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</si>
  <si>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</si>
  <si>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</si>
  <si>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</si>
  <si>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</si>
  <si>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</si>
  <si>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</si>
  <si>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</si>
  <si>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</si>
  <si>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</si>
  <si>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</si>
  <si>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</si>
  <si>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</si>
  <si>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</si>
  <si>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</si>
  <si>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</si>
  <si>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</si>
  <si>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</si>
  <si>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</si>
  <si>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</si>
  <si>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</si>
  <si>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</si>
  <si>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</si>
  <si>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</si>
  <si>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</si>
  <si>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</si>
  <si>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</si>
  <si>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</si>
  <si>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</si>
  <si>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</si>
  <si>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</si>
  <si>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</si>
  <si>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</si>
  <si>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</si>
  <si>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</si>
  <si>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</si>
  <si>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</si>
  <si>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</si>
  <si>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</si>
  <si>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</si>
  <si>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</si>
  <si>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</si>
  <si>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</si>
  <si>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</si>
  <si>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</si>
  <si>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</si>
  <si>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</si>
  <si>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</si>
  <si>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</si>
  <si>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</si>
  <si>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</si>
  <si>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</si>
  <si>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</si>
  <si>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</si>
  <si>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</si>
  <si>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</si>
  <si>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</si>
  <si>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</si>
  <si>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</si>
  <si>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</si>
  <si>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</si>
  <si>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</si>
  <si>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</si>
  <si>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</si>
  <si>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</si>
  <si>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</si>
  <si>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</si>
  <si>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</si>
  <si>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</si>
  <si>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</si>
  <si>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1C25TNN</t>
  </si>
  <si>
    <t>Tổng chiết khấu (tỷ lệ 7%)</t>
  </si>
  <si>
    <t>1C25TNF</t>
  </si>
  <si>
    <t>12/14/18 Đường 49, Khu phố 69, Phường Hiệp Bình, TP. Hồ Chí Minh, Việt Nam</t>
  </si>
  <si>
    <t>TP Hồ Chí Minh, ngày 25 tháng 10 năm 2025</t>
  </si>
  <si>
    <t>Số: 01092025/BKHD/NT-LOTTE</t>
  </si>
  <si>
    <t>00057026</t>
  </si>
  <si>
    <t>00057048</t>
  </si>
  <si>
    <t>00059428</t>
  </si>
  <si>
    <t>00059429</t>
  </si>
  <si>
    <t>00061190</t>
  </si>
  <si>
    <t>00061458</t>
  </si>
  <si>
    <t>00061459</t>
  </si>
  <si>
    <t>Số: 02092025/BKHD/NT-LOTTE</t>
  </si>
  <si>
    <t>00063236</t>
  </si>
  <si>
    <t>Số: 03092025/BKHD/NT-LOTTE</t>
  </si>
  <si>
    <t>00056646</t>
  </si>
  <si>
    <t>00060747</t>
  </si>
  <si>
    <t>00061335</t>
  </si>
  <si>
    <t>Số: 04092025/BKHD/NT-LOTTE</t>
  </si>
  <si>
    <t>00057887</t>
  </si>
  <si>
    <t>00061278</t>
  </si>
  <si>
    <t>Số: 05092025/BKHD/NT-LOTTE</t>
  </si>
  <si>
    <t>00056567</t>
  </si>
  <si>
    <t>00058100</t>
  </si>
  <si>
    <t>00058101</t>
  </si>
  <si>
    <t>Số: 06092025/BKHD/NT-LOTTE</t>
  </si>
  <si>
    <t>00056577</t>
  </si>
  <si>
    <t>00001606</t>
  </si>
  <si>
    <t>00001607</t>
  </si>
  <si>
    <t>Số: 07092025/BKHD/NT-LOTTE</t>
  </si>
  <si>
    <t>00057812</t>
  </si>
  <si>
    <t>00062781</t>
  </si>
  <si>
    <t>Số: 08092025/BKHD/NT-LOTTE</t>
  </si>
  <si>
    <t>BẢNG KÊ HÓA ĐƠN THÁNG 09/2025</t>
  </si>
  <si>
    <t>00056625</t>
  </si>
  <si>
    <t>00061277</t>
  </si>
  <si>
    <t>00063294</t>
  </si>
  <si>
    <t>Số: 09092025/BKHD/NT-LOTTE</t>
  </si>
  <si>
    <t>00059659</t>
  </si>
  <si>
    <t>00062790</t>
  </si>
  <si>
    <t>Số: 10092025/BKHD/NT-LOTTE</t>
  </si>
  <si>
    <t>00059413</t>
  </si>
  <si>
    <t>00059414</t>
  </si>
  <si>
    <t>00001498</t>
  </si>
  <si>
    <t>Số: 11092025/BKHD/NT-LOTTE</t>
  </si>
  <si>
    <t>00057804</t>
  </si>
  <si>
    <t>00059517</t>
  </si>
  <si>
    <t>00061199</t>
  </si>
  <si>
    <t>00063360</t>
  </si>
  <si>
    <t>00063361</t>
  </si>
  <si>
    <t>Số: 12092025/BKHD/NT-LOTTE</t>
  </si>
  <si>
    <t>00056578</t>
  </si>
  <si>
    <t>00057888</t>
  </si>
  <si>
    <t>00063206</t>
  </si>
  <si>
    <t>00063209</t>
  </si>
  <si>
    <t>Số: 13092025/BKHD/NT-LOTTE</t>
  </si>
  <si>
    <t>00057889</t>
  </si>
  <si>
    <t>00059415</t>
  </si>
  <si>
    <t>00059787</t>
  </si>
  <si>
    <t>00001605</t>
  </si>
  <si>
    <t>Số: 14092025/BKHD/NT-LOTTE</t>
  </si>
  <si>
    <t>00057813</t>
  </si>
  <si>
    <t>00059472</t>
  </si>
  <si>
    <t>00061129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</si>
</sst>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1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8" fontId="9" fillId="0" borderId="1" xfId="0" applyNumberFormat="1" applyFont="1" applyFill="1" applyBorder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F19" sqref="F19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147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78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148</v>
      </c>
      <c r="C20" s="15" t="s">
        <v>86</v>
      </c>
      <c r="D20" s="17">
        <v>45908</v>
      </c>
      <c r="E20" s="18" t="s">
        <v>79</v>
      </c>
      <c r="F20" s="19">
        <v>2261200</v>
      </c>
      <c r="G20" s="19">
        <v>180896</v>
      </c>
      <c r="H20" s="19">
        <f>+F20+G20</f>
        <v>2442096</v>
      </c>
    </row>
    <row r="21" spans="1:8" ht="47.25" x14ac:dyDescent="0.25">
      <c r="A21" s="15">
        <v>2</v>
      </c>
      <c r="B21" s="16" t="s">
        <v>149</v>
      </c>
      <c r="C21" s="15" t="s">
        <v>86</v>
      </c>
      <c r="D21" s="17">
        <v>45913</v>
      </c>
      <c r="E21" s="18" t="s">
        <v>79</v>
      </c>
      <c r="F21" s="19">
        <v>2261200</v>
      </c>
      <c r="G21" s="19">
        <v>180896</v>
      </c>
      <c r="H21" s="19">
        <f t="shared" ref="H21" si="0">+F21+G21</f>
        <v>2442096</v>
      </c>
    </row>
    <row r="22" spans="1:8" ht="47.25" x14ac:dyDescent="0.25">
      <c r="A22" s="15">
        <v>3</v>
      </c>
      <c r="B22" s="16" t="s">
        <v>150</v>
      </c>
      <c r="C22" s="15" t="s">
        <v>86</v>
      </c>
      <c r="D22" s="17">
        <v>45919</v>
      </c>
      <c r="E22" s="18" t="s">
        <v>79</v>
      </c>
      <c r="F22" s="19">
        <v>1665870</v>
      </c>
      <c r="G22" s="19">
        <v>133270</v>
      </c>
      <c r="H22" s="19">
        <f t="shared" ref="H22" si="1">+F22+G22</f>
        <v>1799140</v>
      </c>
    </row>
    <row r="23" spans="1:8" s="22" customFormat="1" ht="35.25" customHeight="1" x14ac:dyDescent="0.25">
      <c r="A23" s="34" t="s">
        <v>23</v>
      </c>
      <c r="B23" s="35"/>
      <c r="C23" s="35"/>
      <c r="D23" s="35"/>
      <c r="E23" s="36"/>
      <c r="F23" s="21">
        <f>SUM(F20:F22)</f>
        <v>6188270</v>
      </c>
      <c r="G23" s="21">
        <f>SUM(G20:G22)</f>
        <v>495062</v>
      </c>
      <c r="H23" s="21">
        <f>SUM(H20:H22)</f>
        <v>6683332</v>
      </c>
    </row>
    <row r="24" spans="1:8" s="22" customFormat="1" ht="35.25" customHeight="1" x14ac:dyDescent="0.25">
      <c r="A24" s="37" t="s">
        <v>87</v>
      </c>
      <c r="B24" s="38"/>
      <c r="C24" s="38"/>
      <c r="D24" s="38"/>
      <c r="E24" s="39"/>
      <c r="F24" s="23">
        <f>ROUND(F23*0.07,0)</f>
        <v>433179</v>
      </c>
      <c r="G24" s="23">
        <f>ROUND(F24*0.08,0)</f>
        <v>34654</v>
      </c>
      <c r="H24" s="23">
        <f>F24+G24</f>
        <v>467833</v>
      </c>
    </row>
    <row r="26" spans="1:8" s="1" customFormat="1" ht="16.5" x14ac:dyDescent="0.25">
      <c r="A26" s="40" t="s">
        <v>24</v>
      </c>
      <c r="B26" s="40"/>
      <c r="C26" s="40"/>
      <c r="D26" s="40"/>
      <c r="E26" s="40"/>
      <c r="F26" s="40"/>
      <c r="G26" s="40"/>
      <c r="H26" s="40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29" t="s">
        <v>26</v>
      </c>
      <c r="G28" s="29"/>
      <c r="H28" s="29"/>
    </row>
    <row r="29" spans="1:8" s="1" customFormat="1" ht="16.5" x14ac:dyDescent="0.25">
      <c r="B29" s="30" t="s">
        <v>27</v>
      </c>
      <c r="C29" s="30"/>
      <c r="D29" s="30"/>
      <c r="F29" s="31" t="s">
        <v>27</v>
      </c>
      <c r="G29" s="31"/>
      <c r="H29" s="31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A7" sqref="A7:H7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50.28515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108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46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109</v>
      </c>
      <c r="C20" s="15" t="s">
        <v>86</v>
      </c>
      <c r="D20" s="17">
        <v>45904</v>
      </c>
      <c r="E20" s="18" t="s">
        <v>47</v>
      </c>
      <c r="F20" s="19">
        <v>1131355</v>
      </c>
      <c r="G20" s="19">
        <v>90508</v>
      </c>
      <c r="H20" s="19">
        <f>+F20+G20</f>
        <v>1221863</v>
      </c>
    </row>
    <row r="21" spans="1:8" ht="47.25" x14ac:dyDescent="0.25">
      <c r="A21" s="15">
        <v>2</v>
      </c>
      <c r="B21" s="16" t="s">
        <v>110</v>
      </c>
      <c r="C21" s="15" t="s">
        <v>86</v>
      </c>
      <c r="D21" s="17">
        <v>45911</v>
      </c>
      <c r="E21" s="18" t="s">
        <v>47</v>
      </c>
      <c r="F21" s="19">
        <v>1072050</v>
      </c>
      <c r="G21" s="19">
        <v>85764</v>
      </c>
      <c r="H21" s="19">
        <f>+F21+G21</f>
        <v>1157814</v>
      </c>
    </row>
    <row r="22" spans="1:8" ht="47.25" x14ac:dyDescent="0.25">
      <c r="A22" s="15">
        <v>3</v>
      </c>
      <c r="B22" s="16" t="s">
        <v>111</v>
      </c>
      <c r="C22" s="15" t="s">
        <v>86</v>
      </c>
      <c r="D22" s="17">
        <v>45911</v>
      </c>
      <c r="E22" s="18" t="s">
        <v>47</v>
      </c>
      <c r="F22" s="19">
        <v>1190660</v>
      </c>
      <c r="G22" s="19">
        <v>95253</v>
      </c>
      <c r="H22" s="19">
        <f t="shared" ref="H22" si="0">+F22+G22</f>
        <v>1285913</v>
      </c>
    </row>
    <row r="23" spans="1:8" s="22" customFormat="1" ht="35.25" customHeight="1" x14ac:dyDescent="0.25">
      <c r="A23" s="34" t="s">
        <v>23</v>
      </c>
      <c r="B23" s="35"/>
      <c r="C23" s="35"/>
      <c r="D23" s="35"/>
      <c r="E23" s="36"/>
      <c r="F23" s="21">
        <f>SUM(F20:F22)</f>
        <v>3394065</v>
      </c>
      <c r="G23" s="21">
        <f>SUM(G20:G22)</f>
        <v>271525</v>
      </c>
      <c r="H23" s="21">
        <f>SUM(H20:H22)</f>
        <v>3665590</v>
      </c>
    </row>
    <row r="24" spans="1:8" s="22" customFormat="1" ht="35.25" customHeight="1" x14ac:dyDescent="0.25">
      <c r="A24" s="37" t="s">
        <v>87</v>
      </c>
      <c r="B24" s="38"/>
      <c r="C24" s="38"/>
      <c r="D24" s="38"/>
      <c r="E24" s="39"/>
      <c r="F24" s="23">
        <f>ROUND(F23*0.07,0)</f>
        <v>237585</v>
      </c>
      <c r="G24" s="23">
        <f>ROUND(F24*0.08,0)</f>
        <v>19007</v>
      </c>
      <c r="H24" s="23">
        <f>F24+G24</f>
        <v>256592</v>
      </c>
    </row>
    <row r="26" spans="1:8" s="1" customFormat="1" ht="16.5" x14ac:dyDescent="0.25">
      <c r="A26" s="40" t="s">
        <v>24</v>
      </c>
      <c r="B26" s="40"/>
      <c r="C26" s="40"/>
      <c r="D26" s="40"/>
      <c r="E26" s="40"/>
      <c r="F26" s="40"/>
      <c r="G26" s="40"/>
      <c r="H26" s="40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29" t="s">
        <v>26</v>
      </c>
      <c r="G28" s="29"/>
      <c r="H28" s="29"/>
    </row>
    <row r="29" spans="1:8" s="1" customFormat="1" ht="16.5" x14ac:dyDescent="0.25">
      <c r="B29" s="30" t="s">
        <v>27</v>
      </c>
      <c r="C29" s="30"/>
      <c r="D29" s="30"/>
      <c r="F29" s="31" t="s">
        <v>27</v>
      </c>
      <c r="G29" s="31"/>
      <c r="H29" s="31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A7" sqref="A7:H7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105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54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106</v>
      </c>
      <c r="C20" s="15" t="s">
        <v>86</v>
      </c>
      <c r="D20" s="17">
        <v>45909</v>
      </c>
      <c r="E20" s="18" t="s">
        <v>55</v>
      </c>
      <c r="F20" s="19">
        <v>2381320</v>
      </c>
      <c r="G20" s="19">
        <v>190506</v>
      </c>
      <c r="H20" s="19">
        <f>+F20+G20</f>
        <v>2571826</v>
      </c>
    </row>
    <row r="21" spans="1:8" ht="47.25" x14ac:dyDescent="0.25">
      <c r="A21" s="15">
        <v>2</v>
      </c>
      <c r="B21" s="16" t="s">
        <v>107</v>
      </c>
      <c r="C21" s="15" t="s">
        <v>86</v>
      </c>
      <c r="D21" s="17">
        <v>45922</v>
      </c>
      <c r="E21" s="18" t="s">
        <v>55</v>
      </c>
      <c r="F21" s="19">
        <v>1190660</v>
      </c>
      <c r="G21" s="19">
        <v>95253</v>
      </c>
      <c r="H21" s="19">
        <f>+F21+G21</f>
        <v>1285913</v>
      </c>
    </row>
    <row r="22" spans="1:8" s="22" customFormat="1" ht="35.25" customHeight="1" x14ac:dyDescent="0.25">
      <c r="A22" s="34" t="s">
        <v>23</v>
      </c>
      <c r="B22" s="35"/>
      <c r="C22" s="35"/>
      <c r="D22" s="35"/>
      <c r="E22" s="36"/>
      <c r="F22" s="21">
        <f t="shared" ref="F22:G22" si="0">SUM(F20:F21)</f>
        <v>3571980</v>
      </c>
      <c r="G22" s="21">
        <f t="shared" si="0"/>
        <v>285759</v>
      </c>
      <c r="H22" s="21">
        <f>SUM(H20:H21)</f>
        <v>3857739</v>
      </c>
    </row>
    <row r="23" spans="1:8" s="22" customFormat="1" ht="35.25" customHeight="1" x14ac:dyDescent="0.25">
      <c r="A23" s="37" t="s">
        <v>87</v>
      </c>
      <c r="B23" s="38"/>
      <c r="C23" s="38"/>
      <c r="D23" s="38"/>
      <c r="E23" s="39"/>
      <c r="F23" s="23">
        <f>ROUND(F22*0.07,0)</f>
        <v>250039</v>
      </c>
      <c r="G23" s="23">
        <f>ROUND(F23*0.08,0)</f>
        <v>20003</v>
      </c>
      <c r="H23" s="23">
        <f>F23+G23</f>
        <v>270042</v>
      </c>
    </row>
    <row r="25" spans="1:8" s="1" customFormat="1" ht="16.5" x14ac:dyDescent="0.25">
      <c r="A25" s="40" t="s">
        <v>24</v>
      </c>
      <c r="B25" s="40"/>
      <c r="C25" s="40"/>
      <c r="D25" s="40"/>
      <c r="E25" s="40"/>
      <c r="F25" s="40"/>
      <c r="G25" s="40"/>
      <c r="H25" s="40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25</v>
      </c>
      <c r="C27" s="28"/>
      <c r="D27" s="28"/>
      <c r="F27" s="29" t="s">
        <v>26</v>
      </c>
      <c r="G27" s="29"/>
      <c r="H27" s="29"/>
    </row>
    <row r="28" spans="1:8" s="1" customFormat="1" ht="16.5" x14ac:dyDescent="0.25">
      <c r="B28" s="30" t="s">
        <v>27</v>
      </c>
      <c r="C28" s="30"/>
      <c r="D28" s="30"/>
      <c r="F28" s="31" t="s">
        <v>27</v>
      </c>
      <c r="G28" s="31"/>
      <c r="H28" s="31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13" zoomScaleNormal="100" workbookViewId="0">
      <selection activeCell="A7" sqref="A7:H7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50.8554687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101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50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102</v>
      </c>
      <c r="C20" s="15" t="s">
        <v>86</v>
      </c>
      <c r="D20" s="17">
        <v>45905</v>
      </c>
      <c r="E20" s="18" t="s">
        <v>51</v>
      </c>
      <c r="F20" s="19">
        <v>1686645</v>
      </c>
      <c r="G20" s="19">
        <v>134932</v>
      </c>
      <c r="H20" s="19">
        <f>+F20+G20</f>
        <v>1821577</v>
      </c>
    </row>
    <row r="21" spans="1:8" ht="47.25" x14ac:dyDescent="0.25">
      <c r="A21" s="15">
        <v>2</v>
      </c>
      <c r="B21" s="16" t="s">
        <v>103</v>
      </c>
      <c r="C21" s="15" t="s">
        <v>86</v>
      </c>
      <c r="D21" s="17">
        <v>45919</v>
      </c>
      <c r="E21" s="18" t="s">
        <v>51</v>
      </c>
      <c r="F21" s="19">
        <v>1686645</v>
      </c>
      <c r="G21" s="19">
        <v>134932</v>
      </c>
      <c r="H21" s="19">
        <f>+F21+G21</f>
        <v>1821577</v>
      </c>
    </row>
    <row r="22" spans="1:8" ht="47.25" x14ac:dyDescent="0.25">
      <c r="A22" s="15">
        <v>3</v>
      </c>
      <c r="B22" s="16" t="s">
        <v>104</v>
      </c>
      <c r="C22" s="15" t="s">
        <v>86</v>
      </c>
      <c r="D22" s="17">
        <v>45924</v>
      </c>
      <c r="E22" s="18" t="s">
        <v>51</v>
      </c>
      <c r="F22" s="19">
        <v>1150620</v>
      </c>
      <c r="G22" s="19">
        <v>92050</v>
      </c>
      <c r="H22" s="19">
        <f t="shared" ref="H22" si="0">+F22+G22</f>
        <v>1242670</v>
      </c>
    </row>
    <row r="23" spans="1:8" s="22" customFormat="1" ht="35.25" customHeight="1" x14ac:dyDescent="0.25">
      <c r="A23" s="34" t="s">
        <v>23</v>
      </c>
      <c r="B23" s="35"/>
      <c r="C23" s="35"/>
      <c r="D23" s="35"/>
      <c r="E23" s="36"/>
      <c r="F23" s="21">
        <f>SUM(F20:F22)</f>
        <v>4523910</v>
      </c>
      <c r="G23" s="21">
        <f>SUM(G20:G22)</f>
        <v>361914</v>
      </c>
      <c r="H23" s="21">
        <f>SUM(H20:H22)</f>
        <v>4885824</v>
      </c>
    </row>
    <row r="24" spans="1:8" s="22" customFormat="1" ht="35.25" customHeight="1" x14ac:dyDescent="0.25">
      <c r="A24" s="37" t="s">
        <v>87</v>
      </c>
      <c r="B24" s="38"/>
      <c r="C24" s="38"/>
      <c r="D24" s="38"/>
      <c r="E24" s="39"/>
      <c r="F24" s="23">
        <f>ROUND(F23*0.07,0)</f>
        <v>316674</v>
      </c>
      <c r="G24" s="23">
        <f>ROUND(F24*0.08,0)</f>
        <v>25334</v>
      </c>
      <c r="H24" s="23">
        <f>F24+G24</f>
        <v>342008</v>
      </c>
    </row>
    <row r="26" spans="1:8" s="1" customFormat="1" ht="16.5" x14ac:dyDescent="0.25">
      <c r="A26" s="40" t="s">
        <v>24</v>
      </c>
      <c r="B26" s="40"/>
      <c r="C26" s="40"/>
      <c r="D26" s="40"/>
      <c r="E26" s="40"/>
      <c r="F26" s="40"/>
      <c r="G26" s="40"/>
      <c r="H26" s="40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29" t="s">
        <v>26</v>
      </c>
      <c r="G28" s="29"/>
      <c r="H28" s="29"/>
    </row>
    <row r="29" spans="1:8" s="1" customFormat="1" ht="16.5" x14ac:dyDescent="0.25">
      <c r="B29" s="30" t="s">
        <v>27</v>
      </c>
      <c r="C29" s="30"/>
      <c r="D29" s="30"/>
      <c r="F29" s="31" t="s">
        <v>27</v>
      </c>
      <c r="G29" s="31"/>
      <c r="H29" s="31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Normal="100" workbookViewId="0">
      <selection activeCell="A7" sqref="A7:H7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99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66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5.25" customHeight="1" x14ac:dyDescent="0.25">
      <c r="A20" s="15">
        <v>1</v>
      </c>
      <c r="B20" s="16" t="s">
        <v>100</v>
      </c>
      <c r="C20" s="15" t="s">
        <v>86</v>
      </c>
      <c r="D20" s="17">
        <v>45927</v>
      </c>
      <c r="E20" s="18" t="s">
        <v>67</v>
      </c>
      <c r="F20" s="19">
        <v>439540</v>
      </c>
      <c r="G20" s="19">
        <v>35163</v>
      </c>
      <c r="H20" s="19">
        <f>+F20+G20</f>
        <v>474703</v>
      </c>
    </row>
    <row r="21" spans="1:8" s="22" customFormat="1" ht="35.25" customHeight="1" x14ac:dyDescent="0.25">
      <c r="A21" s="34" t="s">
        <v>23</v>
      </c>
      <c r="B21" s="35"/>
      <c r="C21" s="35"/>
      <c r="D21" s="35"/>
      <c r="E21" s="36"/>
      <c r="F21" s="21">
        <f>SUM(F20:F20)</f>
        <v>439540</v>
      </c>
      <c r="G21" s="21">
        <f>SUM(G20:G20)</f>
        <v>35163</v>
      </c>
      <c r="H21" s="21">
        <f>SUM(H20:H20)</f>
        <v>474703</v>
      </c>
    </row>
    <row r="22" spans="1:8" s="22" customFormat="1" ht="35.25" customHeight="1" x14ac:dyDescent="0.25">
      <c r="A22" s="37" t="s">
        <v>87</v>
      </c>
      <c r="B22" s="38"/>
      <c r="C22" s="38"/>
      <c r="D22" s="38"/>
      <c r="E22" s="39"/>
      <c r="F22" s="23">
        <f>ROUND(F21*0.07,0)</f>
        <v>30768</v>
      </c>
      <c r="G22" s="23">
        <f>ROUND(F22*0.08,0)</f>
        <v>2461</v>
      </c>
      <c r="H22" s="23">
        <f>F22+G22</f>
        <v>33229</v>
      </c>
    </row>
    <row r="24" spans="1:8" s="1" customFormat="1" ht="16.5" x14ac:dyDescent="0.25">
      <c r="A24" s="40" t="s">
        <v>24</v>
      </c>
      <c r="B24" s="40"/>
      <c r="C24" s="40"/>
      <c r="D24" s="40"/>
      <c r="E24" s="40"/>
      <c r="F24" s="40"/>
      <c r="G24" s="40"/>
      <c r="H24" s="40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8" t="s">
        <v>25</v>
      </c>
      <c r="C26" s="28"/>
      <c r="D26" s="28"/>
      <c r="F26" s="29" t="s">
        <v>26</v>
      </c>
      <c r="G26" s="29"/>
      <c r="H26" s="29"/>
    </row>
    <row r="27" spans="1:8" s="1" customFormat="1" ht="16.5" x14ac:dyDescent="0.25">
      <c r="B27" s="30" t="s">
        <v>27</v>
      </c>
      <c r="C27" s="30"/>
      <c r="D27" s="30"/>
      <c r="F27" s="31" t="s">
        <v>27</v>
      </c>
      <c r="G27" s="31"/>
      <c r="H27" s="31"/>
    </row>
    <row r="28" spans="1:8" s="1" customFormat="1" ht="16.5" x14ac:dyDescent="0.25">
      <c r="D28" s="2"/>
      <c r="F28" s="3"/>
      <c r="G28" s="3"/>
      <c r="H28" s="3"/>
    </row>
  </sheetData>
  <mergeCells count="16">
    <mergeCell ref="A6:H6"/>
    <mergeCell ref="B1:D1"/>
    <mergeCell ref="E1:H1"/>
    <mergeCell ref="B2:D2"/>
    <mergeCell ref="E2:H2"/>
    <mergeCell ref="E4:H4"/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A7" sqref="A7:H7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91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66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5.25" customHeight="1" x14ac:dyDescent="0.25">
      <c r="A20" s="15">
        <v>1</v>
      </c>
      <c r="B20" s="16" t="s">
        <v>92</v>
      </c>
      <c r="C20" s="15" t="s">
        <v>86</v>
      </c>
      <c r="D20" s="17">
        <v>45906</v>
      </c>
      <c r="E20" s="18" t="s">
        <v>67</v>
      </c>
      <c r="F20" s="19">
        <v>1190660</v>
      </c>
      <c r="G20" s="19">
        <v>95253</v>
      </c>
      <c r="H20" s="19">
        <f>+F20+G20</f>
        <v>1285913</v>
      </c>
    </row>
    <row r="21" spans="1:8" ht="35.25" customHeight="1" x14ac:dyDescent="0.25">
      <c r="A21" s="15">
        <v>2</v>
      </c>
      <c r="B21" s="16" t="s">
        <v>93</v>
      </c>
      <c r="C21" s="15" t="s">
        <v>86</v>
      </c>
      <c r="D21" s="17">
        <v>45906</v>
      </c>
      <c r="E21" s="18" t="s">
        <v>67</v>
      </c>
      <c r="F21" s="19">
        <v>1190660</v>
      </c>
      <c r="G21" s="19">
        <v>95253</v>
      </c>
      <c r="H21" s="19">
        <f t="shared" ref="H21:H26" si="0">+F21+G21</f>
        <v>1285913</v>
      </c>
    </row>
    <row r="22" spans="1:8" ht="35.25" customHeight="1" x14ac:dyDescent="0.25">
      <c r="A22" s="15">
        <v>3</v>
      </c>
      <c r="B22" s="16" t="s">
        <v>94</v>
      </c>
      <c r="C22" s="15" t="s">
        <v>86</v>
      </c>
      <c r="D22" s="17">
        <v>45913</v>
      </c>
      <c r="E22" s="18" t="s">
        <v>67</v>
      </c>
      <c r="F22" s="19">
        <v>1110580</v>
      </c>
      <c r="G22" s="19">
        <v>88846</v>
      </c>
      <c r="H22" s="19">
        <f t="shared" si="0"/>
        <v>1199426</v>
      </c>
    </row>
    <row r="23" spans="1:8" ht="35.25" customHeight="1" x14ac:dyDescent="0.25">
      <c r="A23" s="15">
        <v>4</v>
      </c>
      <c r="B23" s="16" t="s">
        <v>95</v>
      </c>
      <c r="C23" s="15" t="s">
        <v>86</v>
      </c>
      <c r="D23" s="17">
        <v>45913</v>
      </c>
      <c r="E23" s="18" t="s">
        <v>67</v>
      </c>
      <c r="F23" s="19">
        <v>1150620</v>
      </c>
      <c r="G23" s="19">
        <v>92050</v>
      </c>
      <c r="H23" s="19">
        <f t="shared" si="0"/>
        <v>1242670</v>
      </c>
    </row>
    <row r="24" spans="1:8" ht="35.25" customHeight="1" x14ac:dyDescent="0.25">
      <c r="A24" s="15">
        <v>5</v>
      </c>
      <c r="B24" s="16" t="s">
        <v>96</v>
      </c>
      <c r="C24" s="15" t="s">
        <v>86</v>
      </c>
      <c r="D24" s="17">
        <v>45920</v>
      </c>
      <c r="E24" s="18" t="s">
        <v>67</v>
      </c>
      <c r="F24" s="19">
        <v>1150620</v>
      </c>
      <c r="G24" s="19">
        <v>92050</v>
      </c>
      <c r="H24" s="19">
        <f t="shared" si="0"/>
        <v>1242670</v>
      </c>
    </row>
    <row r="25" spans="1:8" ht="35.25" customHeight="1" x14ac:dyDescent="0.25">
      <c r="A25" s="15">
        <v>6</v>
      </c>
      <c r="B25" s="16" t="s">
        <v>97</v>
      </c>
      <c r="C25" s="15" t="s">
        <v>86</v>
      </c>
      <c r="D25" s="17">
        <v>45925</v>
      </c>
      <c r="E25" s="18" t="s">
        <v>67</v>
      </c>
      <c r="F25" s="19">
        <v>1150620</v>
      </c>
      <c r="G25" s="19">
        <v>92050</v>
      </c>
      <c r="H25" s="19">
        <f t="shared" si="0"/>
        <v>1242670</v>
      </c>
    </row>
    <row r="26" spans="1:8" ht="35.25" customHeight="1" x14ac:dyDescent="0.25">
      <c r="A26" s="15">
        <v>7</v>
      </c>
      <c r="B26" s="15" t="s">
        <v>98</v>
      </c>
      <c r="C26" s="15" t="s">
        <v>86</v>
      </c>
      <c r="D26" s="17">
        <v>45925</v>
      </c>
      <c r="E26" s="18" t="s">
        <v>67</v>
      </c>
      <c r="F26" s="19">
        <v>1190660</v>
      </c>
      <c r="G26" s="19">
        <v>95253</v>
      </c>
      <c r="H26" s="19">
        <f t="shared" si="0"/>
        <v>1285913</v>
      </c>
    </row>
    <row r="27" spans="1:8" s="22" customFormat="1" ht="35.25" customHeight="1" x14ac:dyDescent="0.25">
      <c r="A27" s="34" t="s">
        <v>23</v>
      </c>
      <c r="B27" s="35"/>
      <c r="C27" s="35"/>
      <c r="D27" s="35"/>
      <c r="E27" s="36"/>
      <c r="F27" s="21">
        <f>SUM(F20:F26)</f>
        <v>8134420</v>
      </c>
      <c r="G27" s="21">
        <f>SUM(G20:G26)</f>
        <v>650755</v>
      </c>
      <c r="H27" s="21">
        <f>SUM(H20:H26)</f>
        <v>8785175</v>
      </c>
    </row>
    <row r="28" spans="1:8" s="22" customFormat="1" ht="35.25" customHeight="1" x14ac:dyDescent="0.25">
      <c r="A28" s="37" t="s">
        <v>87</v>
      </c>
      <c r="B28" s="38"/>
      <c r="C28" s="38"/>
      <c r="D28" s="38"/>
      <c r="E28" s="39"/>
      <c r="F28" s="23">
        <f>ROUND(F27*0.07,0)</f>
        <v>569409</v>
      </c>
      <c r="G28" s="23">
        <f>ROUND(F28*0.08,0)</f>
        <v>45553</v>
      </c>
      <c r="H28" s="23">
        <f>F28+G28</f>
        <v>614962</v>
      </c>
    </row>
    <row r="30" spans="1:8" s="1" customFormat="1" ht="16.5" x14ac:dyDescent="0.25">
      <c r="A30" s="40" t="s">
        <v>24</v>
      </c>
      <c r="B30" s="40"/>
      <c r="C30" s="40"/>
      <c r="D30" s="40"/>
      <c r="E30" s="40"/>
      <c r="F30" s="40"/>
      <c r="G30" s="40"/>
      <c r="H30" s="40"/>
    </row>
    <row r="31" spans="1:8" s="1" customFormat="1" ht="16.5" x14ac:dyDescent="0.25">
      <c r="D31" s="2"/>
      <c r="F31" s="3"/>
      <c r="G31" s="3"/>
      <c r="H31" s="3"/>
    </row>
    <row r="32" spans="1:8" s="1" customFormat="1" ht="16.5" x14ac:dyDescent="0.25">
      <c r="A32" s="4"/>
      <c r="B32" s="28" t="s">
        <v>25</v>
      </c>
      <c r="C32" s="28"/>
      <c r="D32" s="28"/>
      <c r="F32" s="29" t="s">
        <v>26</v>
      </c>
      <c r="G32" s="29"/>
      <c r="H32" s="29"/>
    </row>
    <row r="33" spans="2:8" s="1" customFormat="1" ht="16.5" x14ac:dyDescent="0.25">
      <c r="B33" s="30" t="s">
        <v>27</v>
      </c>
      <c r="C33" s="30"/>
      <c r="D33" s="30"/>
      <c r="F33" s="31" t="s">
        <v>27</v>
      </c>
      <c r="G33" s="31"/>
      <c r="H33" s="31"/>
    </row>
    <row r="34" spans="2:8" s="1" customFormat="1" ht="16.5" x14ac:dyDescent="0.25">
      <c r="D34" s="2"/>
      <c r="F34" s="3"/>
      <c r="G34" s="3"/>
      <c r="H34" s="3"/>
    </row>
  </sheetData>
  <mergeCells count="16">
    <mergeCell ref="A6:H6"/>
    <mergeCell ref="B1:D1"/>
    <mergeCell ref="E1:H1"/>
    <mergeCell ref="B2:D2"/>
    <mergeCell ref="E2:H2"/>
    <mergeCell ref="E4:H4"/>
    <mergeCell ref="B32:D32"/>
    <mergeCell ref="F32:H32"/>
    <mergeCell ref="B33:D33"/>
    <mergeCell ref="F33:H33"/>
    <mergeCell ref="A7:H7"/>
    <mergeCell ref="C17:D17"/>
    <mergeCell ref="E17:F17"/>
    <mergeCell ref="A27:E27"/>
    <mergeCell ref="A28:E28"/>
    <mergeCell ref="A30:H30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8" sqref="A8"/>
    </sheetView>
  </sheetViews>
  <sheetFormatPr defaultRowHeight="15" x14ac:dyDescent="0.25"/>
  <cols>
    <col min="1" max="1" width="9" bestFit="1" customWidth="1"/>
    <col min="2" max="2" width="74.140625" bestFit="1" customWidth="1"/>
    <col min="3" max="3" width="12.5703125" bestFit="1" customWidth="1"/>
    <col min="4" max="4" width="80.85546875" bestFit="1" customWidth="1"/>
  </cols>
  <sheetData>
    <row r="1" spans="1:4" ht="21" x14ac:dyDescent="0.25">
      <c r="A1" s="26" t="s">
        <v>28</v>
      </c>
      <c r="B1" s="26" t="s">
        <v>19</v>
      </c>
      <c r="C1" s="26" t="s">
        <v>29</v>
      </c>
      <c r="D1" s="26" t="s">
        <v>30</v>
      </c>
    </row>
    <row r="2" spans="1:4" x14ac:dyDescent="0.25">
      <c r="A2" s="27" t="s">
        <v>13</v>
      </c>
      <c r="B2" s="27" t="s">
        <v>31</v>
      </c>
      <c r="C2" s="27" t="s">
        <v>32</v>
      </c>
      <c r="D2" s="27" t="s">
        <v>33</v>
      </c>
    </row>
    <row r="3" spans="1:4" x14ac:dyDescent="0.25">
      <c r="A3" s="27" t="s">
        <v>34</v>
      </c>
      <c r="B3" s="27" t="s">
        <v>35</v>
      </c>
      <c r="C3" s="27" t="s">
        <v>36</v>
      </c>
      <c r="D3" s="27" t="s">
        <v>37</v>
      </c>
    </row>
    <row r="4" spans="1:4" x14ac:dyDescent="0.25">
      <c r="A4" s="27" t="s">
        <v>38</v>
      </c>
      <c r="B4" s="27" t="s">
        <v>39</v>
      </c>
      <c r="C4" s="27" t="s">
        <v>40</v>
      </c>
      <c r="D4" s="27" t="s">
        <v>41</v>
      </c>
    </row>
    <row r="5" spans="1:4" x14ac:dyDescent="0.25">
      <c r="A5" s="27" t="s">
        <v>42</v>
      </c>
      <c r="B5" s="27" t="s">
        <v>43</v>
      </c>
      <c r="C5" s="27" t="s">
        <v>44</v>
      </c>
      <c r="D5" s="27" t="s">
        <v>45</v>
      </c>
    </row>
    <row r="6" spans="1:4" x14ac:dyDescent="0.25">
      <c r="A6" s="27" t="s">
        <v>46</v>
      </c>
      <c r="B6" s="27" t="s">
        <v>47</v>
      </c>
      <c r="C6" s="27" t="s">
        <v>48</v>
      </c>
      <c r="D6" s="27" t="s">
        <v>49</v>
      </c>
    </row>
    <row r="7" spans="1:4" x14ac:dyDescent="0.25">
      <c r="A7" s="27" t="s">
        <v>50</v>
      </c>
      <c r="B7" s="27" t="s">
        <v>51</v>
      </c>
      <c r="C7" s="27" t="s">
        <v>52</v>
      </c>
      <c r="D7" s="27" t="s">
        <v>53</v>
      </c>
    </row>
    <row r="8" spans="1:4" x14ac:dyDescent="0.25">
      <c r="A8" s="27" t="s">
        <v>54</v>
      </c>
      <c r="B8" s="27" t="s">
        <v>55</v>
      </c>
      <c r="C8" s="27" t="s">
        <v>56</v>
      </c>
      <c r="D8" s="27" t="s">
        <v>57</v>
      </c>
    </row>
    <row r="9" spans="1:4" x14ac:dyDescent="0.25">
      <c r="A9" s="27" t="s">
        <v>58</v>
      </c>
      <c r="B9" s="27" t="s">
        <v>59</v>
      </c>
      <c r="C9" s="27" t="s">
        <v>60</v>
      </c>
      <c r="D9" s="27" t="s">
        <v>61</v>
      </c>
    </row>
    <row r="10" spans="1:4" x14ac:dyDescent="0.25">
      <c r="A10" s="27" t="s">
        <v>62</v>
      </c>
      <c r="B10" s="27" t="s">
        <v>63</v>
      </c>
      <c r="C10" s="27" t="s">
        <v>64</v>
      </c>
      <c r="D10" s="27" t="s">
        <v>65</v>
      </c>
    </row>
    <row r="11" spans="1:4" x14ac:dyDescent="0.25">
      <c r="A11" s="27" t="s">
        <v>66</v>
      </c>
      <c r="B11" s="27" t="s">
        <v>67</v>
      </c>
      <c r="C11" s="27" t="s">
        <v>68</v>
      </c>
      <c r="D11" s="27" t="s">
        <v>69</v>
      </c>
    </row>
    <row r="12" spans="1:4" x14ac:dyDescent="0.25">
      <c r="A12" s="27" t="s">
        <v>70</v>
      </c>
      <c r="B12" s="27" t="s">
        <v>71</v>
      </c>
      <c r="C12" s="27" t="s">
        <v>72</v>
      </c>
      <c r="D12" s="27" t="s">
        <v>73</v>
      </c>
    </row>
    <row r="13" spans="1:4" x14ac:dyDescent="0.25">
      <c r="A13" s="27" t="s">
        <v>74</v>
      </c>
      <c r="B13" s="27" t="s">
        <v>75</v>
      </c>
      <c r="C13" s="27" t="s">
        <v>76</v>
      </c>
      <c r="D13" s="27" t="s">
        <v>77</v>
      </c>
    </row>
    <row r="14" spans="1:4" x14ac:dyDescent="0.25">
      <c r="A14" s="27" t="s">
        <v>78</v>
      </c>
      <c r="B14" s="27" t="s">
        <v>79</v>
      </c>
      <c r="C14" s="27" t="s">
        <v>80</v>
      </c>
      <c r="D14" s="27" t="s">
        <v>81</v>
      </c>
    </row>
    <row r="15" spans="1:4" x14ac:dyDescent="0.25">
      <c r="A15" s="27" t="s">
        <v>82</v>
      </c>
      <c r="B15" s="27" t="s">
        <v>83</v>
      </c>
      <c r="C15" s="27" t="s">
        <v>84</v>
      </c>
      <c r="D15" s="27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F19" sqref="F19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142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34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7.5" customHeight="1" x14ac:dyDescent="0.25">
      <c r="A20" s="15">
        <v>1</v>
      </c>
      <c r="B20" s="16" t="s">
        <v>143</v>
      </c>
      <c r="C20" s="15" t="s">
        <v>86</v>
      </c>
      <c r="D20" s="17">
        <v>45909</v>
      </c>
      <c r="E20" s="18" t="s">
        <v>35</v>
      </c>
      <c r="F20" s="19">
        <v>8529550</v>
      </c>
      <c r="G20" s="19">
        <v>682364</v>
      </c>
      <c r="H20" s="19">
        <f>+F20+G20</f>
        <v>9211914</v>
      </c>
    </row>
    <row r="21" spans="1:8" ht="37.5" customHeight="1" x14ac:dyDescent="0.25">
      <c r="A21" s="15">
        <v>2</v>
      </c>
      <c r="B21" s="16" t="s">
        <v>144</v>
      </c>
      <c r="C21" s="15" t="s">
        <v>86</v>
      </c>
      <c r="D21" s="17">
        <v>45912</v>
      </c>
      <c r="E21" s="18" t="s">
        <v>35</v>
      </c>
      <c r="F21" s="19">
        <v>8529550</v>
      </c>
      <c r="G21" s="19">
        <v>682364</v>
      </c>
      <c r="H21" s="19">
        <f t="shared" ref="H21" si="0">+F21+G21</f>
        <v>9211914</v>
      </c>
    </row>
    <row r="22" spans="1:8" ht="37.5" customHeight="1" x14ac:dyDescent="0.25">
      <c r="A22" s="15">
        <v>3</v>
      </c>
      <c r="B22" s="16" t="s">
        <v>145</v>
      </c>
      <c r="C22" s="15" t="s">
        <v>86</v>
      </c>
      <c r="D22" s="17">
        <v>45917</v>
      </c>
      <c r="E22" s="18" t="s">
        <v>35</v>
      </c>
      <c r="F22" s="19">
        <v>5552900</v>
      </c>
      <c r="G22" s="19">
        <v>444232</v>
      </c>
      <c r="H22" s="19">
        <f t="shared" ref="H22:H23" si="1">+F22+G22</f>
        <v>5997132</v>
      </c>
    </row>
    <row r="23" spans="1:8" ht="37.5" customHeight="1" x14ac:dyDescent="0.25">
      <c r="A23" s="15">
        <v>4</v>
      </c>
      <c r="B23" s="16" t="s">
        <v>146</v>
      </c>
      <c r="C23" s="15" t="s">
        <v>88</v>
      </c>
      <c r="D23" s="17">
        <v>45930</v>
      </c>
      <c r="E23" s="18" t="s">
        <v>35</v>
      </c>
      <c r="F23" s="19">
        <v>-341182</v>
      </c>
      <c r="G23" s="19">
        <v>-27294</v>
      </c>
      <c r="H23" s="19">
        <f t="shared" si="1"/>
        <v>-368476</v>
      </c>
    </row>
    <row r="24" spans="1:8" s="22" customFormat="1" ht="35.25" customHeight="1" x14ac:dyDescent="0.25">
      <c r="A24" s="34" t="s">
        <v>23</v>
      </c>
      <c r="B24" s="35"/>
      <c r="C24" s="35"/>
      <c r="D24" s="35"/>
      <c r="E24" s="36"/>
      <c r="F24" s="21">
        <f>SUM(F20:F23)</f>
        <v>22270818</v>
      </c>
      <c r="G24" s="21">
        <f>SUM(G20:G23)</f>
        <v>1781666</v>
      </c>
      <c r="H24" s="21">
        <f>SUM(H20:H23)</f>
        <v>24052484</v>
      </c>
    </row>
    <row r="25" spans="1:8" s="22" customFormat="1" ht="35.25" customHeight="1" x14ac:dyDescent="0.25">
      <c r="A25" s="37" t="s">
        <v>87</v>
      </c>
      <c r="B25" s="38"/>
      <c r="C25" s="38"/>
      <c r="D25" s="38"/>
      <c r="E25" s="39"/>
      <c r="F25" s="23">
        <f>ROUND(F24*0.07,0)</f>
        <v>1558957</v>
      </c>
      <c r="G25" s="23">
        <f>ROUND(F25*0.08,0)</f>
        <v>124717</v>
      </c>
      <c r="H25" s="23">
        <f>F25+G25</f>
        <v>1683674</v>
      </c>
    </row>
    <row r="27" spans="1:8" s="1" customFormat="1" ht="16.5" x14ac:dyDescent="0.25">
      <c r="A27" s="40" t="s">
        <v>24</v>
      </c>
      <c r="B27" s="40"/>
      <c r="C27" s="40"/>
      <c r="D27" s="40"/>
      <c r="E27" s="40"/>
      <c r="F27" s="40"/>
      <c r="G27" s="40"/>
      <c r="H27" s="40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25</v>
      </c>
      <c r="C29" s="28"/>
      <c r="D29" s="28"/>
      <c r="F29" s="29" t="s">
        <v>26</v>
      </c>
      <c r="G29" s="29"/>
      <c r="H29" s="29"/>
    </row>
    <row r="30" spans="1:8" s="1" customFormat="1" ht="16.5" x14ac:dyDescent="0.25">
      <c r="B30" s="30" t="s">
        <v>27</v>
      </c>
      <c r="C30" s="30"/>
      <c r="D30" s="30"/>
      <c r="F30" s="31" t="s">
        <v>27</v>
      </c>
      <c r="G30" s="31"/>
      <c r="H30" s="31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F19" sqref="F19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50.57031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137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70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138</v>
      </c>
      <c r="C20" s="15" t="s">
        <v>86</v>
      </c>
      <c r="D20" s="17">
        <v>45904</v>
      </c>
      <c r="E20" s="18" t="s">
        <v>71</v>
      </c>
      <c r="F20" s="19">
        <v>2341280</v>
      </c>
      <c r="G20" s="19">
        <v>187302</v>
      </c>
      <c r="H20" s="19">
        <f>+F20+G20</f>
        <v>2528582</v>
      </c>
    </row>
    <row r="21" spans="1:8" ht="47.25" x14ac:dyDescent="0.25">
      <c r="A21" s="15">
        <v>2</v>
      </c>
      <c r="B21" s="16" t="s">
        <v>139</v>
      </c>
      <c r="C21" s="15" t="s">
        <v>86</v>
      </c>
      <c r="D21" s="17">
        <v>45909</v>
      </c>
      <c r="E21" s="18" t="s">
        <v>71</v>
      </c>
      <c r="F21" s="19">
        <v>1627340</v>
      </c>
      <c r="G21" s="19">
        <v>130187</v>
      </c>
      <c r="H21" s="19">
        <f t="shared" ref="H21:H23" si="0">+F21+G21</f>
        <v>1757527</v>
      </c>
    </row>
    <row r="22" spans="1:8" ht="47.25" x14ac:dyDescent="0.25">
      <c r="A22" s="15">
        <v>3</v>
      </c>
      <c r="B22" s="16" t="s">
        <v>140</v>
      </c>
      <c r="C22" s="15" t="s">
        <v>86</v>
      </c>
      <c r="D22" s="17">
        <v>45926</v>
      </c>
      <c r="E22" s="18" t="s">
        <v>71</v>
      </c>
      <c r="F22" s="19">
        <v>2381320</v>
      </c>
      <c r="G22" s="19">
        <v>190506</v>
      </c>
      <c r="H22" s="19">
        <f t="shared" ref="H22" si="1">+F22+G22</f>
        <v>2571826</v>
      </c>
    </row>
    <row r="23" spans="1:8" ht="47.25" x14ac:dyDescent="0.25">
      <c r="A23" s="15">
        <v>4</v>
      </c>
      <c r="B23" s="16" t="s">
        <v>141</v>
      </c>
      <c r="C23" s="15" t="s">
        <v>86</v>
      </c>
      <c r="D23" s="17">
        <v>45926</v>
      </c>
      <c r="E23" s="18" t="s">
        <v>71</v>
      </c>
      <c r="F23" s="19">
        <v>1873910</v>
      </c>
      <c r="G23" s="19">
        <v>149913</v>
      </c>
      <c r="H23" s="19">
        <f t="shared" si="0"/>
        <v>2023823</v>
      </c>
    </row>
    <row r="24" spans="1:8" s="22" customFormat="1" ht="35.25" customHeight="1" x14ac:dyDescent="0.25">
      <c r="A24" s="34" t="s">
        <v>23</v>
      </c>
      <c r="B24" s="35"/>
      <c r="C24" s="35"/>
      <c r="D24" s="35"/>
      <c r="E24" s="36"/>
      <c r="F24" s="21">
        <f>SUM(F20:F23)</f>
        <v>8223850</v>
      </c>
      <c r="G24" s="21">
        <f>SUM(G20:G23)</f>
        <v>657908</v>
      </c>
      <c r="H24" s="21">
        <f>SUM(H20:H23)</f>
        <v>8881758</v>
      </c>
    </row>
    <row r="25" spans="1:8" s="22" customFormat="1" ht="35.25" customHeight="1" x14ac:dyDescent="0.25">
      <c r="A25" s="37" t="s">
        <v>87</v>
      </c>
      <c r="B25" s="38"/>
      <c r="C25" s="38"/>
      <c r="D25" s="38"/>
      <c r="E25" s="39"/>
      <c r="F25" s="23">
        <f>ROUND(F24*0.07,0)</f>
        <v>575670</v>
      </c>
      <c r="G25" s="23">
        <f>ROUND(F25*0.08,0)</f>
        <v>46054</v>
      </c>
      <c r="H25" s="23">
        <f>F25+G25</f>
        <v>621724</v>
      </c>
    </row>
    <row r="27" spans="1:8" s="1" customFormat="1" ht="16.5" x14ac:dyDescent="0.25">
      <c r="A27" s="40" t="s">
        <v>24</v>
      </c>
      <c r="B27" s="40"/>
      <c r="C27" s="40"/>
      <c r="D27" s="40"/>
      <c r="E27" s="40"/>
      <c r="F27" s="40"/>
      <c r="G27" s="40"/>
      <c r="H27" s="40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25</v>
      </c>
      <c r="C29" s="28"/>
      <c r="D29" s="28"/>
      <c r="F29" s="29" t="s">
        <v>26</v>
      </c>
      <c r="G29" s="29"/>
      <c r="H29" s="29"/>
    </row>
    <row r="30" spans="1:8" s="1" customFormat="1" ht="16.5" x14ac:dyDescent="0.25">
      <c r="B30" s="30" t="s">
        <v>27</v>
      </c>
      <c r="C30" s="30"/>
      <c r="D30" s="30"/>
      <c r="F30" s="31" t="s">
        <v>27</v>
      </c>
      <c r="G30" s="31"/>
      <c r="H30" s="31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F26" sqref="F26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131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58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8" customHeight="1" x14ac:dyDescent="0.25">
      <c r="A20" s="15">
        <v>1</v>
      </c>
      <c r="B20" s="16" t="s">
        <v>132</v>
      </c>
      <c r="C20" s="15" t="s">
        <v>86</v>
      </c>
      <c r="D20" s="17">
        <v>45908</v>
      </c>
      <c r="E20" s="18" t="s">
        <v>59</v>
      </c>
      <c r="F20" s="19">
        <v>1190660</v>
      </c>
      <c r="G20" s="19">
        <v>95253</v>
      </c>
      <c r="H20" s="19">
        <f>+F20+G20</f>
        <v>1285913</v>
      </c>
    </row>
    <row r="21" spans="1:8" ht="48" customHeight="1" x14ac:dyDescent="0.25">
      <c r="A21" s="15">
        <v>2</v>
      </c>
      <c r="B21" s="16" t="s">
        <v>133</v>
      </c>
      <c r="C21" s="15" t="s">
        <v>86</v>
      </c>
      <c r="D21" s="17">
        <v>45915</v>
      </c>
      <c r="E21" s="18" t="s">
        <v>59</v>
      </c>
      <c r="F21" s="19">
        <v>1072050</v>
      </c>
      <c r="G21" s="19">
        <v>85764</v>
      </c>
      <c r="H21" s="19">
        <f t="shared" ref="H21:H24" si="0">+F21+G21</f>
        <v>1157814</v>
      </c>
    </row>
    <row r="22" spans="1:8" ht="48" customHeight="1" x14ac:dyDescent="0.25">
      <c r="A22" s="15">
        <v>3</v>
      </c>
      <c r="B22" s="16" t="s">
        <v>134</v>
      </c>
      <c r="C22" s="15" t="s">
        <v>86</v>
      </c>
      <c r="D22" s="17">
        <v>45920</v>
      </c>
      <c r="E22" s="18" t="s">
        <v>59</v>
      </c>
      <c r="F22" s="19">
        <v>2262710</v>
      </c>
      <c r="G22" s="19">
        <v>181017</v>
      </c>
      <c r="H22" s="19">
        <f t="shared" si="0"/>
        <v>2443727</v>
      </c>
    </row>
    <row r="23" spans="1:8" ht="48" customHeight="1" x14ac:dyDescent="0.25">
      <c r="A23" s="15">
        <v>4</v>
      </c>
      <c r="B23" s="16" t="s">
        <v>135</v>
      </c>
      <c r="C23" s="15" t="s">
        <v>86</v>
      </c>
      <c r="D23" s="17">
        <v>45930</v>
      </c>
      <c r="E23" s="18" t="s">
        <v>59</v>
      </c>
      <c r="F23" s="19">
        <v>879080</v>
      </c>
      <c r="G23" s="19">
        <v>70326</v>
      </c>
      <c r="H23" s="19">
        <f t="shared" si="0"/>
        <v>949406</v>
      </c>
    </row>
    <row r="24" spans="1:8" ht="48" customHeight="1" x14ac:dyDescent="0.25">
      <c r="A24" s="15">
        <v>5</v>
      </c>
      <c r="B24" s="16" t="s">
        <v>136</v>
      </c>
      <c r="C24" s="15" t="s">
        <v>86</v>
      </c>
      <c r="D24" s="17">
        <v>45930</v>
      </c>
      <c r="E24" s="18" t="s">
        <v>59</v>
      </c>
      <c r="F24" s="19">
        <v>555290</v>
      </c>
      <c r="G24" s="19">
        <v>44423</v>
      </c>
      <c r="H24" s="19">
        <f t="shared" si="0"/>
        <v>599713</v>
      </c>
    </row>
    <row r="25" spans="1:8" s="22" customFormat="1" ht="35.25" customHeight="1" x14ac:dyDescent="0.25">
      <c r="A25" s="34" t="s">
        <v>23</v>
      </c>
      <c r="B25" s="35"/>
      <c r="C25" s="35"/>
      <c r="D25" s="35"/>
      <c r="E25" s="36"/>
      <c r="F25" s="21">
        <f>SUM(F20:F24)</f>
        <v>5959790</v>
      </c>
      <c r="G25" s="21">
        <f>SUM(G20:G24)</f>
        <v>476783</v>
      </c>
      <c r="H25" s="21">
        <f>SUM(H20:H24)</f>
        <v>6436573</v>
      </c>
    </row>
    <row r="26" spans="1:8" s="22" customFormat="1" ht="35.25" customHeight="1" x14ac:dyDescent="0.25">
      <c r="A26" s="37" t="s">
        <v>87</v>
      </c>
      <c r="B26" s="38"/>
      <c r="C26" s="38"/>
      <c r="D26" s="38"/>
      <c r="E26" s="39"/>
      <c r="F26" s="23">
        <f>ROUND(F25*0.07,0)</f>
        <v>417185</v>
      </c>
      <c r="G26" s="23">
        <f>ROUND(F26*0.08,0)</f>
        <v>33375</v>
      </c>
      <c r="H26" s="23">
        <f>F26+G26</f>
        <v>450560</v>
      </c>
    </row>
    <row r="28" spans="1:8" s="1" customFormat="1" ht="16.5" x14ac:dyDescent="0.25">
      <c r="A28" s="40" t="s">
        <v>24</v>
      </c>
      <c r="B28" s="40"/>
      <c r="C28" s="40"/>
      <c r="D28" s="40"/>
      <c r="E28" s="40"/>
      <c r="F28" s="40"/>
      <c r="G28" s="40"/>
      <c r="H28" s="40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8" t="s">
        <v>25</v>
      </c>
      <c r="C30" s="28"/>
      <c r="D30" s="28"/>
      <c r="F30" s="29" t="s">
        <v>26</v>
      </c>
      <c r="G30" s="29"/>
      <c r="H30" s="29"/>
    </row>
    <row r="31" spans="1:8" s="1" customFormat="1" ht="16.5" x14ac:dyDescent="0.25">
      <c r="B31" s="30" t="s">
        <v>27</v>
      </c>
      <c r="C31" s="30"/>
      <c r="D31" s="30"/>
      <c r="F31" s="31" t="s">
        <v>27</v>
      </c>
      <c r="G31" s="31"/>
      <c r="H31" s="31"/>
    </row>
    <row r="32" spans="1:8" s="1" customFormat="1" ht="16.5" x14ac:dyDescent="0.25">
      <c r="D32" s="2"/>
      <c r="F32" s="3"/>
      <c r="G32" s="3"/>
      <c r="H32" s="3"/>
    </row>
  </sheetData>
  <mergeCells count="16">
    <mergeCell ref="A6:H6"/>
    <mergeCell ref="B1:D1"/>
    <mergeCell ref="E1:H1"/>
    <mergeCell ref="B2:D2"/>
    <mergeCell ref="E2:H2"/>
    <mergeCell ref="E4:H4"/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G25" sqref="G25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0" width="10.7109375" style="20" bestFit="1" customWidth="1"/>
    <col min="11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127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13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128</v>
      </c>
      <c r="C20" s="15" t="s">
        <v>86</v>
      </c>
      <c r="D20" s="17">
        <v>45912</v>
      </c>
      <c r="E20" s="18" t="s">
        <v>31</v>
      </c>
      <c r="F20" s="19">
        <v>1686645</v>
      </c>
      <c r="G20" s="19">
        <v>134932</v>
      </c>
      <c r="H20" s="19">
        <f>+F20+G20</f>
        <v>1821577</v>
      </c>
    </row>
    <row r="21" spans="1:8" ht="47.25" x14ac:dyDescent="0.25">
      <c r="A21" s="15">
        <v>2</v>
      </c>
      <c r="B21" s="16" t="s">
        <v>129</v>
      </c>
      <c r="C21" s="15" t="s">
        <v>86</v>
      </c>
      <c r="D21" s="17">
        <v>45912</v>
      </c>
      <c r="E21" s="18" t="s">
        <v>31</v>
      </c>
      <c r="F21" s="19">
        <v>595330</v>
      </c>
      <c r="G21" s="19">
        <v>47626</v>
      </c>
      <c r="H21" s="19">
        <f t="shared" ref="H21" si="0">+F21+G21</f>
        <v>642956</v>
      </c>
    </row>
    <row r="22" spans="1:8" ht="47.25" x14ac:dyDescent="0.25">
      <c r="A22" s="15">
        <v>3</v>
      </c>
      <c r="B22" s="16" t="s">
        <v>130</v>
      </c>
      <c r="C22" s="15" t="s">
        <v>88</v>
      </c>
      <c r="D22" s="17">
        <v>45918</v>
      </c>
      <c r="E22" s="18" t="s">
        <v>31</v>
      </c>
      <c r="F22" s="19">
        <v>-662495</v>
      </c>
      <c r="G22" s="19">
        <v>-52999</v>
      </c>
      <c r="H22" s="19">
        <f t="shared" ref="H22" si="1">+F22+G22</f>
        <v>-715494</v>
      </c>
    </row>
    <row r="23" spans="1:8" s="22" customFormat="1" ht="35.25" customHeight="1" x14ac:dyDescent="0.25">
      <c r="A23" s="34" t="s">
        <v>23</v>
      </c>
      <c r="B23" s="35"/>
      <c r="C23" s="35"/>
      <c r="D23" s="35"/>
      <c r="E23" s="36"/>
      <c r="F23" s="21">
        <f>SUM(F20:F22)</f>
        <v>1619480</v>
      </c>
      <c r="G23" s="21">
        <f>SUM(G20:G22)</f>
        <v>129559</v>
      </c>
      <c r="H23" s="21">
        <f>SUM(H20:H22)</f>
        <v>1749039</v>
      </c>
    </row>
    <row r="24" spans="1:8" s="22" customFormat="1" ht="35.25" customHeight="1" x14ac:dyDescent="0.25">
      <c r="A24" s="37" t="s">
        <v>87</v>
      </c>
      <c r="B24" s="38"/>
      <c r="C24" s="38"/>
      <c r="D24" s="38"/>
      <c r="E24" s="39"/>
      <c r="F24" s="23">
        <f>ROUND(F23*0.07,0)</f>
        <v>113364</v>
      </c>
      <c r="G24" s="23">
        <f>ROUND(F24*0.08,0)</f>
        <v>9069</v>
      </c>
      <c r="H24" s="23">
        <f>F24+G24</f>
        <v>122433</v>
      </c>
    </row>
    <row r="26" spans="1:8" s="1" customFormat="1" ht="16.5" x14ac:dyDescent="0.25">
      <c r="A26" s="40" t="s">
        <v>24</v>
      </c>
      <c r="B26" s="40"/>
      <c r="C26" s="40"/>
      <c r="D26" s="40"/>
      <c r="E26" s="40"/>
      <c r="F26" s="40"/>
      <c r="G26" s="40"/>
      <c r="H26" s="40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29" t="s">
        <v>26</v>
      </c>
      <c r="G28" s="29"/>
      <c r="H28" s="29"/>
    </row>
    <row r="29" spans="1:8" s="1" customFormat="1" ht="16.5" x14ac:dyDescent="0.25">
      <c r="B29" s="30" t="s">
        <v>27</v>
      </c>
      <c r="C29" s="30"/>
      <c r="D29" s="30"/>
      <c r="F29" s="31" t="s">
        <v>27</v>
      </c>
      <c r="G29" s="31"/>
      <c r="H29" s="31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22" zoomScaleNormal="100" workbookViewId="0">
      <selection activeCell="F19" sqref="F19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124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62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125</v>
      </c>
      <c r="C20" s="15" t="s">
        <v>86</v>
      </c>
      <c r="D20" s="17">
        <v>45916</v>
      </c>
      <c r="E20" s="18" t="s">
        <v>63</v>
      </c>
      <c r="F20" s="19">
        <v>595330</v>
      </c>
      <c r="G20" s="19">
        <v>47626</v>
      </c>
      <c r="H20" s="19">
        <f>+F20+G20</f>
        <v>642956</v>
      </c>
    </row>
    <row r="21" spans="1:8" ht="47.25" x14ac:dyDescent="0.25">
      <c r="A21" s="15">
        <v>2</v>
      </c>
      <c r="B21" s="16" t="s">
        <v>126</v>
      </c>
      <c r="C21" s="15" t="s">
        <v>86</v>
      </c>
      <c r="D21" s="17">
        <v>45926</v>
      </c>
      <c r="E21" s="18" t="s">
        <v>63</v>
      </c>
      <c r="F21" s="19">
        <v>1630200</v>
      </c>
      <c r="G21" s="19">
        <v>130416</v>
      </c>
      <c r="H21" s="19">
        <f t="shared" ref="H21" si="0">+F21+G21</f>
        <v>1760616</v>
      </c>
    </row>
    <row r="22" spans="1:8" s="22" customFormat="1" ht="35.25" customHeight="1" x14ac:dyDescent="0.25">
      <c r="A22" s="34" t="s">
        <v>23</v>
      </c>
      <c r="B22" s="35"/>
      <c r="C22" s="35"/>
      <c r="D22" s="35"/>
      <c r="E22" s="36"/>
      <c r="F22" s="21">
        <f>SUM(F20:F21)</f>
        <v>2225530</v>
      </c>
      <c r="G22" s="21">
        <f>SUM(G20:G21)</f>
        <v>178042</v>
      </c>
      <c r="H22" s="21">
        <f>SUM(H20:H21)</f>
        <v>2403572</v>
      </c>
    </row>
    <row r="23" spans="1:8" s="22" customFormat="1" ht="35.25" customHeight="1" x14ac:dyDescent="0.25">
      <c r="A23" s="37" t="s">
        <v>87</v>
      </c>
      <c r="B23" s="38"/>
      <c r="C23" s="38"/>
      <c r="D23" s="38"/>
      <c r="E23" s="39"/>
      <c r="F23" s="23">
        <f>ROUND(F22*0.07,0)</f>
        <v>155787</v>
      </c>
      <c r="G23" s="23">
        <f>ROUND(F23*0.08,0)</f>
        <v>12463</v>
      </c>
      <c r="H23" s="23">
        <f>F23+G23</f>
        <v>168250</v>
      </c>
    </row>
    <row r="25" spans="1:8" s="1" customFormat="1" ht="16.5" x14ac:dyDescent="0.25">
      <c r="A25" s="40" t="s">
        <v>24</v>
      </c>
      <c r="B25" s="40"/>
      <c r="C25" s="40"/>
      <c r="D25" s="40"/>
      <c r="E25" s="40"/>
      <c r="F25" s="40"/>
      <c r="G25" s="40"/>
      <c r="H25" s="40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25</v>
      </c>
      <c r="C27" s="28"/>
      <c r="D27" s="28"/>
      <c r="F27" s="29" t="s">
        <v>26</v>
      </c>
      <c r="G27" s="29"/>
      <c r="H27" s="29"/>
    </row>
    <row r="28" spans="1:8" s="1" customFormat="1" ht="16.5" x14ac:dyDescent="0.25">
      <c r="B28" s="30" t="s">
        <v>27</v>
      </c>
      <c r="C28" s="30"/>
      <c r="D28" s="30"/>
      <c r="F28" s="31" t="s">
        <v>27</v>
      </c>
      <c r="G28" s="31"/>
      <c r="H28" s="31"/>
    </row>
    <row r="29" spans="1:8" s="1" customFormat="1" ht="16.5" x14ac:dyDescent="0.25">
      <c r="D29" s="2"/>
      <c r="F29" s="3"/>
      <c r="G29" s="3"/>
      <c r="H29" s="3"/>
    </row>
  </sheetData>
  <mergeCells count="16">
    <mergeCell ref="A6:H6"/>
    <mergeCell ref="B1:D1"/>
    <mergeCell ref="E1:H1"/>
    <mergeCell ref="B2:D2"/>
    <mergeCell ref="E2:H2"/>
    <mergeCell ref="E4:H4"/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F24" sqref="F24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119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38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121</v>
      </c>
      <c r="C20" s="15" t="s">
        <v>86</v>
      </c>
      <c r="D20" s="17">
        <v>45904</v>
      </c>
      <c r="E20" s="18" t="s">
        <v>39</v>
      </c>
      <c r="F20" s="19">
        <v>2381320</v>
      </c>
      <c r="G20" s="19">
        <v>190506</v>
      </c>
      <c r="H20" s="19">
        <f>+F20+G20</f>
        <v>2571826</v>
      </c>
    </row>
    <row r="21" spans="1:8" ht="47.25" x14ac:dyDescent="0.25">
      <c r="A21" s="15">
        <v>2</v>
      </c>
      <c r="B21" s="16" t="s">
        <v>122</v>
      </c>
      <c r="C21" s="15" t="s">
        <v>86</v>
      </c>
      <c r="D21" s="17">
        <v>45922</v>
      </c>
      <c r="E21" s="18" t="s">
        <v>39</v>
      </c>
      <c r="F21" s="19">
        <v>2777960</v>
      </c>
      <c r="G21" s="19">
        <v>222237</v>
      </c>
      <c r="H21" s="19">
        <f>+F21+G21</f>
        <v>3000197</v>
      </c>
    </row>
    <row r="22" spans="1:8" ht="47.25" x14ac:dyDescent="0.25">
      <c r="A22" s="15">
        <v>3</v>
      </c>
      <c r="B22" s="16" t="s">
        <v>123</v>
      </c>
      <c r="C22" s="15" t="s">
        <v>86</v>
      </c>
      <c r="D22" s="17">
        <v>45929</v>
      </c>
      <c r="E22" s="18" t="s">
        <v>39</v>
      </c>
      <c r="F22" s="19">
        <v>4011520</v>
      </c>
      <c r="G22" s="19">
        <v>320922</v>
      </c>
      <c r="H22" s="19">
        <f t="shared" ref="H22" si="0">+F22+G22</f>
        <v>4332442</v>
      </c>
    </row>
    <row r="23" spans="1:8" s="22" customFormat="1" ht="35.25" customHeight="1" x14ac:dyDescent="0.25">
      <c r="A23" s="34" t="s">
        <v>23</v>
      </c>
      <c r="B23" s="35"/>
      <c r="C23" s="35"/>
      <c r="D23" s="35"/>
      <c r="E23" s="36"/>
      <c r="F23" s="21">
        <f>SUM(F20:F22)</f>
        <v>9170800</v>
      </c>
      <c r="G23" s="21">
        <f>SUM(G20:G22)</f>
        <v>733665</v>
      </c>
      <c r="H23" s="21">
        <f>SUM(H20:H22)</f>
        <v>9904465</v>
      </c>
    </row>
    <row r="24" spans="1:8" s="22" customFormat="1" ht="35.25" customHeight="1" x14ac:dyDescent="0.25">
      <c r="A24" s="37" t="s">
        <v>87</v>
      </c>
      <c r="B24" s="38"/>
      <c r="C24" s="38"/>
      <c r="D24" s="38"/>
      <c r="E24" s="39"/>
      <c r="F24" s="23">
        <f>ROUND(F23*0.07,0)</f>
        <v>641956</v>
      </c>
      <c r="G24" s="23">
        <f>ROUND(F24*0.08,0)</f>
        <v>51356</v>
      </c>
      <c r="H24" s="23">
        <f>F24+G24</f>
        <v>693312</v>
      </c>
    </row>
    <row r="26" spans="1:8" s="1" customFormat="1" ht="16.5" x14ac:dyDescent="0.25">
      <c r="A26" s="40" t="s">
        <v>24</v>
      </c>
      <c r="B26" s="40"/>
      <c r="C26" s="40"/>
      <c r="D26" s="40"/>
      <c r="E26" s="40"/>
      <c r="F26" s="40"/>
      <c r="G26" s="40"/>
      <c r="H26" s="40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29" t="s">
        <v>26</v>
      </c>
      <c r="G28" s="29"/>
      <c r="H28" s="29"/>
    </row>
    <row r="29" spans="1:8" s="1" customFormat="1" ht="16.5" x14ac:dyDescent="0.25">
      <c r="B29" s="30" t="s">
        <v>27</v>
      </c>
      <c r="C29" s="30"/>
      <c r="D29" s="30"/>
      <c r="F29" s="31" t="s">
        <v>27</v>
      </c>
      <c r="G29" s="31"/>
      <c r="H29" s="31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A7" sqref="A7:H7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116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74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117</v>
      </c>
      <c r="C20" s="15" t="s">
        <v>86</v>
      </c>
      <c r="D20" s="17">
        <v>45908</v>
      </c>
      <c r="E20" s="18" t="s">
        <v>75</v>
      </c>
      <c r="F20" s="19">
        <v>2797225</v>
      </c>
      <c r="G20" s="19">
        <v>223778</v>
      </c>
      <c r="H20" s="19">
        <f>+F20+G20</f>
        <v>3021003</v>
      </c>
    </row>
    <row r="21" spans="1:8" ht="47.25" x14ac:dyDescent="0.25">
      <c r="A21" s="15">
        <v>2</v>
      </c>
      <c r="B21" s="16" t="s">
        <v>118</v>
      </c>
      <c r="C21" s="15" t="s">
        <v>86</v>
      </c>
      <c r="D21" s="17">
        <v>45926</v>
      </c>
      <c r="E21" s="18" t="s">
        <v>75</v>
      </c>
      <c r="F21" s="19">
        <v>1686645</v>
      </c>
      <c r="G21" s="19">
        <v>134932</v>
      </c>
      <c r="H21" s="19">
        <f>+F21+G21</f>
        <v>1821577</v>
      </c>
    </row>
    <row r="22" spans="1:8" s="22" customFormat="1" ht="35.25" customHeight="1" x14ac:dyDescent="0.25">
      <c r="A22" s="34" t="s">
        <v>23</v>
      </c>
      <c r="B22" s="35"/>
      <c r="C22" s="35"/>
      <c r="D22" s="35"/>
      <c r="E22" s="36"/>
      <c r="F22" s="21">
        <f>SUM(F20:F21)</f>
        <v>4483870</v>
      </c>
      <c r="G22" s="21">
        <f>SUM(G20:G21)</f>
        <v>358710</v>
      </c>
      <c r="H22" s="21">
        <f>SUM(H20:H21)</f>
        <v>4842580</v>
      </c>
    </row>
    <row r="23" spans="1:8" s="22" customFormat="1" ht="35.25" customHeight="1" x14ac:dyDescent="0.25">
      <c r="A23" s="37" t="s">
        <v>87</v>
      </c>
      <c r="B23" s="38"/>
      <c r="C23" s="38"/>
      <c r="D23" s="38"/>
      <c r="E23" s="39"/>
      <c r="F23" s="23">
        <f>ROUND(F22*0.07,0)</f>
        <v>313871</v>
      </c>
      <c r="G23" s="23">
        <f>ROUND(F23*0.08,0)</f>
        <v>25110</v>
      </c>
      <c r="H23" s="23">
        <f>F23+G23</f>
        <v>338981</v>
      </c>
    </row>
    <row r="25" spans="1:8" s="1" customFormat="1" ht="16.5" x14ac:dyDescent="0.25">
      <c r="A25" s="40" t="s">
        <v>24</v>
      </c>
      <c r="B25" s="40"/>
      <c r="C25" s="40"/>
      <c r="D25" s="40"/>
      <c r="E25" s="40"/>
      <c r="F25" s="40"/>
      <c r="G25" s="40"/>
      <c r="H25" s="40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25</v>
      </c>
      <c r="C27" s="28"/>
      <c r="D27" s="28"/>
      <c r="F27" s="29" t="s">
        <v>26</v>
      </c>
      <c r="G27" s="29"/>
      <c r="H27" s="29"/>
    </row>
    <row r="28" spans="1:8" s="1" customFormat="1" ht="16.5" x14ac:dyDescent="0.25">
      <c r="B28" s="30" t="s">
        <v>27</v>
      </c>
      <c r="C28" s="30"/>
      <c r="D28" s="30"/>
      <c r="F28" s="31" t="s">
        <v>27</v>
      </c>
      <c r="G28" s="31"/>
      <c r="H28" s="31"/>
    </row>
    <row r="29" spans="1:8" s="1" customFormat="1" ht="16.5" x14ac:dyDescent="0.25">
      <c r="D29" s="2"/>
      <c r="F29" s="3"/>
      <c r="G29" s="3"/>
      <c r="H29" s="3"/>
    </row>
  </sheetData>
  <mergeCells count="16">
    <mergeCell ref="A6:H6"/>
    <mergeCell ref="B1:D1"/>
    <mergeCell ref="E1:H1"/>
    <mergeCell ref="B2:D2"/>
    <mergeCell ref="E2:H2"/>
    <mergeCell ref="E4:H4"/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A7" sqref="A7:H7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90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120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112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42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3"/>
      <c r="D17" s="33"/>
      <c r="E17" s="33" t="s">
        <v>14</v>
      </c>
      <c r="F17" s="33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113</v>
      </c>
      <c r="C20" s="15" t="s">
        <v>86</v>
      </c>
      <c r="D20" s="17">
        <v>45904</v>
      </c>
      <c r="E20" s="18" t="s">
        <v>43</v>
      </c>
      <c r="F20" s="19">
        <v>2718655</v>
      </c>
      <c r="G20" s="19">
        <v>217492</v>
      </c>
      <c r="H20" s="19">
        <f>+F20+G20</f>
        <v>2936147</v>
      </c>
    </row>
    <row r="21" spans="1:8" ht="47.25" x14ac:dyDescent="0.25">
      <c r="A21" s="15">
        <v>2</v>
      </c>
      <c r="B21" s="16" t="s">
        <v>114</v>
      </c>
      <c r="C21" s="15" t="s">
        <v>88</v>
      </c>
      <c r="D21" s="17">
        <v>45930</v>
      </c>
      <c r="E21" s="18" t="s">
        <v>43</v>
      </c>
      <c r="F21" s="19">
        <v>-111058</v>
      </c>
      <c r="G21" s="19">
        <v>-8885</v>
      </c>
      <c r="H21" s="19">
        <f t="shared" ref="H21:H22" si="0">+F21+G21</f>
        <v>-119943</v>
      </c>
    </row>
    <row r="22" spans="1:8" ht="47.25" x14ac:dyDescent="0.25">
      <c r="A22" s="15">
        <v>3</v>
      </c>
      <c r="B22" s="16" t="s">
        <v>115</v>
      </c>
      <c r="C22" s="15" t="s">
        <v>88</v>
      </c>
      <c r="D22" s="17">
        <v>45930</v>
      </c>
      <c r="E22" s="18" t="s">
        <v>43</v>
      </c>
      <c r="F22" s="19">
        <v>-218263</v>
      </c>
      <c r="G22" s="19">
        <v>-17461</v>
      </c>
      <c r="H22" s="19">
        <f t="shared" si="0"/>
        <v>-235724</v>
      </c>
    </row>
    <row r="23" spans="1:8" s="22" customFormat="1" ht="35.25" customHeight="1" x14ac:dyDescent="0.25">
      <c r="A23" s="34" t="s">
        <v>23</v>
      </c>
      <c r="B23" s="35"/>
      <c r="C23" s="35"/>
      <c r="D23" s="35"/>
      <c r="E23" s="36"/>
      <c r="F23" s="21">
        <f>SUM(F20:F22)</f>
        <v>2389334</v>
      </c>
      <c r="G23" s="21">
        <f>SUM(G20:G22)</f>
        <v>191146</v>
      </c>
      <c r="H23" s="21">
        <f>SUM(H20:H22)</f>
        <v>2580480</v>
      </c>
    </row>
    <row r="24" spans="1:8" s="22" customFormat="1" ht="35.25" customHeight="1" x14ac:dyDescent="0.25">
      <c r="A24" s="37" t="s">
        <v>87</v>
      </c>
      <c r="B24" s="38"/>
      <c r="C24" s="38"/>
      <c r="D24" s="38"/>
      <c r="E24" s="39"/>
      <c r="F24" s="23">
        <f>ROUND(F23*0.07,0)</f>
        <v>167253</v>
      </c>
      <c r="G24" s="23">
        <f>ROUND(F24*0.08,0)</f>
        <v>13380</v>
      </c>
      <c r="H24" s="23">
        <f>F24+G24</f>
        <v>180633</v>
      </c>
    </row>
    <row r="26" spans="1:8" s="1" customFormat="1" ht="16.5" x14ac:dyDescent="0.25">
      <c r="A26" s="40" t="s">
        <v>24</v>
      </c>
      <c r="B26" s="40"/>
      <c r="C26" s="40"/>
      <c r="D26" s="40"/>
      <c r="E26" s="40"/>
      <c r="F26" s="40"/>
      <c r="G26" s="40"/>
      <c r="H26" s="40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29" t="s">
        <v>26</v>
      </c>
      <c r="G28" s="29"/>
      <c r="H28" s="29"/>
    </row>
    <row r="29" spans="1:8" s="1" customFormat="1" ht="16.5" x14ac:dyDescent="0.25">
      <c r="B29" s="30" t="s">
        <v>27</v>
      </c>
      <c r="C29" s="30"/>
      <c r="D29" s="30"/>
      <c r="F29" s="31" t="s">
        <v>27</v>
      </c>
      <c r="G29" s="31"/>
      <c r="H29" s="31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2025-10-25T09:50:12Z</cp:lastPrinted>
  <dcterms:created xsi:type="dcterms:W3CDTF">2025-08-25T10:30:23Z</dcterms:created>
  <dcterms:modified xsi:type="dcterms:W3CDTF">2025-10-25T09:52:06Z</dcterms:modified>
</cp:coreProperties>
</file>