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\T08.2025 cơ bản\"/>
    </mc:Choice>
  </mc:AlternateContent>
  <bookViews>
    <workbookView xWindow="0" yWindow="0" windowWidth="20460" windowHeight="7500"/>
  </bookViews>
  <sheets>
    <sheet name="TÂY HỒ" sheetId="13" r:id="rId1"/>
    <sheet name="VINH" sheetId="12" r:id="rId2"/>
    <sheet name="NHA TRANG" sheetId="11" r:id="rId3"/>
    <sheet name="GÒ VẤP" sheetId="10" r:id="rId4"/>
    <sheet name="CẦN THƠ" sheetId="9" r:id="rId5"/>
    <sheet name="TÂN BÌNH" sheetId="8" r:id="rId6"/>
    <sheet name="VŨNG TÀU" sheetId="7" r:id="rId7"/>
    <sheet name="BA ĐÌNH" sheetId="6" r:id="rId8"/>
    <sheet name="BÌNH THUẬN" sheetId="5" r:id="rId9"/>
    <sheet name="BÌNH DƯƠNG" sheetId="4" r:id="rId10"/>
    <sheet name="ĐÀ NẴNG" sheetId="15" r:id="rId11"/>
    <sheet name="ĐỒNG NAI" sheetId="14" r:id="rId12"/>
    <sheet name="PHÚ THỌ" sheetId="3" r:id="rId13"/>
    <sheet name="NAM SÀI GÒN" sheetId="1" r:id="rId14"/>
    <sheet name="Danh sách CN" sheetId="2" r:id="rId15"/>
  </sheets>
  <definedNames>
    <definedName name="_xlnm._FilterDatabase" localSheetId="7" hidden="1">'BA ĐÌNH'!$A$19:$H$24</definedName>
    <definedName name="_xlnm._FilterDatabase" localSheetId="9" hidden="1">'BÌNH DƯƠNG'!$A$19:$H$23</definedName>
    <definedName name="_xlnm._FilterDatabase" localSheetId="8" hidden="1">'BÌNH THUẬN'!$A$19:$H$24</definedName>
    <definedName name="_xlnm._FilterDatabase" localSheetId="4" hidden="1">'CẦN THƠ'!$A$19:$H$25</definedName>
    <definedName name="_xlnm._FilterDatabase" localSheetId="10" hidden="1">'ĐÀ NẴNG'!$A$19:$H$23</definedName>
    <definedName name="_xlnm._FilterDatabase" localSheetId="11" hidden="1">'ĐỒNG NAI'!$A$19:$H$24</definedName>
    <definedName name="_xlnm._FilterDatabase" localSheetId="3" hidden="1">'GÒ VẤP'!$A$19:$H$26</definedName>
    <definedName name="_xlnm._FilterDatabase" localSheetId="13" hidden="1">'NAM SÀI GÒN'!$A$19:$H$36</definedName>
    <definedName name="_xlnm._FilterDatabase" localSheetId="2" hidden="1">'NHA TRANG'!$A$19:$H$24</definedName>
    <definedName name="_xlnm._FilterDatabase" localSheetId="12" hidden="1">'PHÚ THỌ'!$A$19:$H$23</definedName>
    <definedName name="_xlnm._FilterDatabase" localSheetId="5" hidden="1">'TÂN BÌNH'!$A$19:$H$23</definedName>
    <definedName name="_xlnm._FilterDatabase" localSheetId="0" hidden="1">'TÂY HỒ'!$A$19:$H$29</definedName>
    <definedName name="_xlnm._FilterDatabase" localSheetId="1" hidden="1">VINH!$A$19:$H$27</definedName>
    <definedName name="_xlnm._FilterDatabase" localSheetId="6" hidden="1">'VŨNG TÀU'!$A$19:$H$23</definedName>
    <definedName name="_xlnm.Print_Area" localSheetId="7">'BA ĐÌNH'!$A$1:$H$40</definedName>
    <definedName name="_xlnm.Print_Area" localSheetId="9">'BÌNH DƯƠNG'!$A$1:$H$37</definedName>
    <definedName name="_xlnm.Print_Area" localSheetId="8">'BÌNH THUẬN'!$A$1:$H$38</definedName>
    <definedName name="_xlnm.Print_Area" localSheetId="4">'CẦN THƠ'!$A$1:$H$41</definedName>
    <definedName name="_xlnm.Print_Area" localSheetId="10">'ĐÀ NẴNG'!$A$1:$H$36</definedName>
    <definedName name="_xlnm.Print_Area" localSheetId="11">'ĐỒNG NAI'!$A$1:$H$38</definedName>
    <definedName name="_xlnm.Print_Area" localSheetId="3">'GÒ VẤP'!$A$1:$H$43</definedName>
    <definedName name="_xlnm.Print_Area" localSheetId="13">'NAM SÀI GÒN'!$A$1:$H$49</definedName>
    <definedName name="_xlnm.Print_Area" localSheetId="2">'NHA TRANG'!$A$1:$H$41</definedName>
    <definedName name="_xlnm.Print_Area" localSheetId="12">'PHÚ THỌ'!$A$1:$H$37</definedName>
    <definedName name="_xlnm.Print_Area" localSheetId="5">'TÂN BÌNH'!$A$1:$H$38</definedName>
    <definedName name="_xlnm.Print_Area" localSheetId="0">'TÂY HỒ'!$A$1:$H$47</definedName>
    <definedName name="_xlnm.Print_Area" localSheetId="1">VINH!$A$1:$H$42</definedName>
    <definedName name="_xlnm.Print_Area" localSheetId="6">'VŨNG TÀU'!$A$1:$H$38</definedName>
    <definedName name="_xlnm.Print_Titles" localSheetId="7">'BA ĐÌNH'!$19:$19</definedName>
    <definedName name="_xlnm.Print_Titles" localSheetId="9">'BÌNH DƯƠNG'!$19:$19</definedName>
    <definedName name="_xlnm.Print_Titles" localSheetId="8">'BÌNH THUẬN'!$19:$19</definedName>
    <definedName name="_xlnm.Print_Titles" localSheetId="4">'CẦN THƠ'!$19:$19</definedName>
    <definedName name="_xlnm.Print_Titles" localSheetId="10">'ĐÀ NẴNG'!$19:$19</definedName>
    <definedName name="_xlnm.Print_Titles" localSheetId="11">'ĐỒNG NAI'!$19:$19</definedName>
    <definedName name="_xlnm.Print_Titles" localSheetId="3">'GÒ VẤP'!$19:$19</definedName>
    <definedName name="_xlnm.Print_Titles" localSheetId="13">'NAM SÀI GÒN'!$19:$19</definedName>
    <definedName name="_xlnm.Print_Titles" localSheetId="2">'NHA TRANG'!$19:$19</definedName>
    <definedName name="_xlnm.Print_Titles" localSheetId="12">'PHÚ THỌ'!$19:$19</definedName>
    <definedName name="_xlnm.Print_Titles" localSheetId="5">'TÂN BÌNH'!$19:$19</definedName>
    <definedName name="_xlnm.Print_Titles" localSheetId="0">'TÂY HỒ'!$19:$19</definedName>
    <definedName name="_xlnm.Print_Titles" localSheetId="1">VINH!$19:$19</definedName>
    <definedName name="_xlnm.Print_Titles" localSheetId="6">'VŨNG TÀU'!$19:$19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9" l="1"/>
  <c r="H22" i="13"/>
  <c r="H23" i="13"/>
  <c r="H24" i="13"/>
  <c r="H25" i="13"/>
  <c r="H22" i="12"/>
  <c r="H23" i="12"/>
  <c r="H22" i="9"/>
  <c r="H21" i="6"/>
  <c r="G22" i="15"/>
  <c r="F22" i="15"/>
  <c r="H21" i="15"/>
  <c r="H21" i="14"/>
  <c r="H31" i="1"/>
  <c r="H32" i="1"/>
  <c r="C16" i="15" l="1"/>
  <c r="F23" i="15"/>
  <c r="H20" i="15"/>
  <c r="H22" i="15" s="1"/>
  <c r="C16" i="14"/>
  <c r="G23" i="14"/>
  <c r="F23" i="14"/>
  <c r="F24" i="14" s="1"/>
  <c r="H22" i="14"/>
  <c r="H20" i="14"/>
  <c r="H23" i="14" l="1"/>
  <c r="C14" i="15"/>
  <c r="C15" i="15"/>
  <c r="G23" i="15"/>
  <c r="H23" i="15" s="1"/>
  <c r="C14" i="14"/>
  <c r="C15" i="14"/>
  <c r="G24" i="14"/>
  <c r="H24" i="14" s="1"/>
  <c r="C15" i="13" l="1"/>
  <c r="G28" i="13"/>
  <c r="F28" i="13"/>
  <c r="F29" i="13" s="1"/>
  <c r="H27" i="13"/>
  <c r="H26" i="13"/>
  <c r="H21" i="13"/>
  <c r="H20" i="13"/>
  <c r="G26" i="12"/>
  <c r="F26" i="12"/>
  <c r="F27" i="12" s="1"/>
  <c r="H25" i="12"/>
  <c r="H24" i="12"/>
  <c r="H21" i="12"/>
  <c r="H20" i="12"/>
  <c r="C16" i="12"/>
  <c r="C15" i="12"/>
  <c r="C14" i="12"/>
  <c r="C16" i="11"/>
  <c r="G23" i="11"/>
  <c r="F23" i="11"/>
  <c r="F24" i="11" s="1"/>
  <c r="H22" i="11"/>
  <c r="H21" i="11"/>
  <c r="H20" i="11"/>
  <c r="C15" i="10"/>
  <c r="G25" i="10"/>
  <c r="F25" i="10"/>
  <c r="F26" i="10" s="1"/>
  <c r="H24" i="10"/>
  <c r="H23" i="10"/>
  <c r="H22" i="10"/>
  <c r="H21" i="10"/>
  <c r="H20" i="10"/>
  <c r="C16" i="9"/>
  <c r="G24" i="9"/>
  <c r="F24" i="9"/>
  <c r="F25" i="9" s="1"/>
  <c r="H23" i="9"/>
  <c r="H21" i="9"/>
  <c r="H20" i="9"/>
  <c r="C16" i="8"/>
  <c r="G22" i="8"/>
  <c r="F22" i="8"/>
  <c r="F23" i="8" s="1"/>
  <c r="H21" i="8"/>
  <c r="H20" i="8"/>
  <c r="C15" i="7"/>
  <c r="G22" i="7"/>
  <c r="F22" i="7"/>
  <c r="F23" i="7" s="1"/>
  <c r="H21" i="7"/>
  <c r="H20" i="7"/>
  <c r="C16" i="6"/>
  <c r="G23" i="6"/>
  <c r="F23" i="6"/>
  <c r="F24" i="6" s="1"/>
  <c r="H22" i="6"/>
  <c r="H20" i="6"/>
  <c r="C16" i="5"/>
  <c r="G23" i="5"/>
  <c r="F23" i="5"/>
  <c r="F24" i="5" s="1"/>
  <c r="H22" i="5"/>
  <c r="H21" i="5"/>
  <c r="H20" i="5"/>
  <c r="C15" i="4"/>
  <c r="G22" i="4"/>
  <c r="F22" i="4"/>
  <c r="F23" i="4" s="1"/>
  <c r="G23" i="4" s="1"/>
  <c r="H23" i="4" s="1"/>
  <c r="H21" i="4"/>
  <c r="H20" i="4"/>
  <c r="G22" i="3"/>
  <c r="F22" i="3"/>
  <c r="F23" i="3" s="1"/>
  <c r="H21" i="3"/>
  <c r="H20" i="3"/>
  <c r="C16" i="3"/>
  <c r="C15" i="3"/>
  <c r="C14" i="3"/>
  <c r="G35" i="1"/>
  <c r="F35" i="1"/>
  <c r="F36" i="1" s="1"/>
  <c r="H34" i="1"/>
  <c r="H33" i="1"/>
  <c r="H30" i="1"/>
  <c r="H29" i="1"/>
  <c r="H28" i="1"/>
  <c r="H27" i="1"/>
  <c r="H26" i="1"/>
  <c r="H25" i="1"/>
  <c r="H24" i="1"/>
  <c r="H23" i="1"/>
  <c r="H22" i="1"/>
  <c r="H21" i="1"/>
  <c r="H20" i="1"/>
  <c r="C16" i="1"/>
  <c r="C15" i="1"/>
  <c r="C14" i="1"/>
  <c r="H28" i="13" l="1"/>
  <c r="C16" i="13"/>
  <c r="C14" i="13"/>
  <c r="G29" i="13"/>
  <c r="H29" i="13" s="1"/>
  <c r="H26" i="12"/>
  <c r="G27" i="12"/>
  <c r="H27" i="12" s="1"/>
  <c r="H23" i="11"/>
  <c r="C14" i="11"/>
  <c r="C15" i="11"/>
  <c r="G24" i="11"/>
  <c r="H24" i="11" s="1"/>
  <c r="H25" i="10"/>
  <c r="C16" i="10"/>
  <c r="C14" i="10"/>
  <c r="G26" i="10"/>
  <c r="H26" i="10" s="1"/>
  <c r="H24" i="9"/>
  <c r="C14" i="9"/>
  <c r="C15" i="9"/>
  <c r="H25" i="9"/>
  <c r="H22" i="8"/>
  <c r="C14" i="8"/>
  <c r="C15" i="8"/>
  <c r="G23" i="8"/>
  <c r="H23" i="8" s="1"/>
  <c r="H22" i="7"/>
  <c r="C14" i="7"/>
  <c r="C16" i="7"/>
  <c r="G23" i="7"/>
  <c r="H23" i="7" s="1"/>
  <c r="H23" i="6"/>
  <c r="C14" i="6"/>
  <c r="C15" i="6"/>
  <c r="G24" i="6"/>
  <c r="H24" i="6" s="1"/>
  <c r="H23" i="5"/>
  <c r="C14" i="5"/>
  <c r="C15" i="5"/>
  <c r="G24" i="5"/>
  <c r="H24" i="5" s="1"/>
  <c r="C14" i="4"/>
  <c r="C16" i="4"/>
  <c r="H22" i="4"/>
  <c r="H22" i="3"/>
  <c r="G23" i="3"/>
  <c r="H23" i="3" s="1"/>
  <c r="H35" i="1"/>
  <c r="G36" i="1"/>
  <c r="H36" i="1" s="1"/>
</calcChain>
</file>

<file path=xl/sharedStrings.xml><?xml version="1.0" encoding="utf-8"?>
<sst xmlns="http://schemas.openxmlformats.org/spreadsheetml/2006/main" count="758" uniqueCount="166">
  <si>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</si>
  <si>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</si>
  <si>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</si>
  <si>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</si>
  <si>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</si>
  <si>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</si>
  <si>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</si>
  <si>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</si>
  <si>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</si>
  <si>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</si>
  <si>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</si>
  <si>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Chức vụ: Phó Giám đốc</t>
  </si>
  <si>
    <t>Bên mua hàng:</t>
  </si>
  <si>
    <t>LOTTE-007</t>
  </si>
  <si>
    <t xml:space="preserve">                     Chức vụ: </t>
  </si>
  <si>
    <t>STT</t>
  </si>
  <si>
    <t>Số hóa đơn</t>
  </si>
  <si>
    <t>Ký hiệu</t>
  </si>
  <si>
    <t>Ngày hóa đơn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</si>
  <si>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</si>
  <si>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</si>
  <si>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</si>
  <si>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</si>
  <si>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</si>
  <si>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</si>
  <si>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</si>
  <si>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</si>
  <si>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</si>
  <si>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</si>
  <si>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</si>
  <si>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</si>
  <si>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</si>
  <si>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</si>
  <si>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</si>
  <si>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</si>
  <si>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</si>
  <si>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</si>
  <si>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</si>
  <si>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</si>
  <si>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</si>
  <si>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</si>
  <si>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</si>
  <si>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</si>
  <si>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</si>
  <si>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</si>
  <si>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</si>
  <si>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</si>
  <si>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</si>
  <si>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</si>
  <si>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</si>
  <si>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</si>
  <si>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</si>
  <si>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</si>
  <si>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</si>
  <si>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</si>
  <si>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</si>
  <si>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</si>
  <si>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</si>
  <si>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</si>
  <si>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</si>
  <si>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</si>
  <si>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</si>
  <si>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</si>
  <si>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</si>
  <si>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</si>
  <si>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</si>
  <si>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</si>
  <si>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</si>
  <si>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</si>
  <si>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</si>
  <si>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</si>
  <si>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</si>
  <si>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</si>
  <si>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</si>
  <si>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</si>
  <si>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</si>
  <si>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</si>
  <si>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</si>
  <si>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</si>
  <si>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</si>
  <si>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</si>
  <si>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</si>
  <si>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</si>
  <si>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</si>
  <si>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</si>
  <si>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</si>
  <si>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1C25TNN</t>
  </si>
  <si>
    <t>Tổng chiết khấu (tỷ lệ 7%)</t>
  </si>
  <si>
    <t>1C25TNF</t>
  </si>
  <si>
    <t>TP Hồ Chí Minh, ngày 27 tháng 09 năm 2025</t>
  </si>
  <si>
    <t>Số: 01082025/BKHD/NT-LOTTE</t>
  </si>
  <si>
    <t>BẢNG KÊ HÓA ĐƠN THÁNG 08/2025</t>
  </si>
  <si>
    <t>12/14/18 Đường 49, Khu phố 69, Phường Hiệp Bình, TP. Hồ Chí Minh, Việt Nam</t>
  </si>
  <si>
    <t>00048777</t>
  </si>
  <si>
    <t>00048778</t>
  </si>
  <si>
    <t>00049329</t>
  </si>
  <si>
    <t>00049330</t>
  </si>
  <si>
    <t>00050688</t>
  </si>
  <si>
    <t>00050689</t>
  </si>
  <si>
    <t>00051957</t>
  </si>
  <si>
    <t>00051958</t>
  </si>
  <si>
    <t>00051959</t>
  </si>
  <si>
    <t>00052591</t>
  </si>
  <si>
    <t>00052592</t>
  </si>
  <si>
    <t>00052593</t>
  </si>
  <si>
    <t>00054479</t>
  </si>
  <si>
    <t>00054480</t>
  </si>
  <si>
    <t>00056368</t>
  </si>
  <si>
    <t>Số: 02082025/BKHD/NT-LOTTE</t>
  </si>
  <si>
    <t>00052625</t>
  </si>
  <si>
    <t>00054499</t>
  </si>
  <si>
    <t>Số: 03082025/BKHD/NT-LOTTE</t>
  </si>
  <si>
    <t>00049350</t>
  </si>
  <si>
    <t>00052002</t>
  </si>
  <si>
    <t>00054378</t>
  </si>
  <si>
    <t>Số: 04082025/BKHD/NT-LOTTE</t>
  </si>
  <si>
    <t>00049470</t>
  </si>
  <si>
    <t>00052486</t>
  </si>
  <si>
    <t>Số: 05082025/BKHD/NT-LOTTE</t>
  </si>
  <si>
    <t>00051974</t>
  </si>
  <si>
    <t>00053683</t>
  </si>
  <si>
    <t>Số: 06082025/BKHD/NT-LOTTE</t>
  </si>
  <si>
    <t>00052344</t>
  </si>
  <si>
    <t>00054367</t>
  </si>
  <si>
    <t>00001440</t>
  </si>
  <si>
    <t>Số: 07082025/BKHD/NT-LOTTE</t>
  </si>
  <si>
    <t>00048801</t>
  </si>
  <si>
    <t>00050916</t>
  </si>
  <si>
    <t>00054457</t>
  </si>
  <si>
    <t>Số: 08082025/BKHD/NT-LOTTE</t>
  </si>
  <si>
    <t>00049228</t>
  </si>
  <si>
    <t>00052659</t>
  </si>
  <si>
    <t>Số: 09082025/BKHD/NT-LOTTE</t>
  </si>
  <si>
    <t>00050311</t>
  </si>
  <si>
    <t>00056346</t>
  </si>
  <si>
    <t>Số: 10082025/BKHD/NT-LOTTE</t>
  </si>
  <si>
    <t>00049471</t>
  </si>
  <si>
    <t>00050780</t>
  </si>
  <si>
    <t>00052660</t>
  </si>
  <si>
    <t>00054528</t>
  </si>
  <si>
    <t>Số: 11082025/BKHD/NT-LOTTE</t>
  </si>
  <si>
    <t>00048813</t>
  </si>
  <si>
    <t>00052352</t>
  </si>
  <si>
    <t>00054176</t>
  </si>
  <si>
    <t>00056350</t>
  </si>
  <si>
    <t>00056351</t>
  </si>
  <si>
    <t>Số: 12082025/BKHD/NT-LOTTE</t>
  </si>
  <si>
    <t>00052342</t>
  </si>
  <si>
    <t>00052343</t>
  </si>
  <si>
    <t>00054368</t>
  </si>
  <si>
    <t>Số: 13082025/BKHD/NT-LOTTE</t>
  </si>
  <si>
    <t>00047550</t>
  </si>
  <si>
    <t>00050677</t>
  </si>
  <si>
    <t>00052487</t>
  </si>
  <si>
    <t>00054366</t>
  </si>
  <si>
    <t>00001441</t>
  </si>
  <si>
    <t>00001442</t>
  </si>
  <si>
    <t>Số: 14082025/BKHD/NT-LOTTE</t>
  </si>
  <si>
    <t>00048802</t>
  </si>
  <si>
    <t>00048803</t>
  </si>
  <si>
    <t>00049129</t>
  </si>
  <si>
    <t>00050917</t>
  </si>
  <si>
    <t>00052421</t>
  </si>
  <si>
    <t>00052433</t>
  </si>
  <si>
    <t>00054305</t>
  </si>
  <si>
    <t>00056300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</si>
</sst>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4" fontId="1" fillId="0" borderId="0" xfId="0" applyNumberFormat="1" applyFont="1"/>
    <xf numFmtId="3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8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0" fontId="1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38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8" fontId="9" fillId="0" borderId="1" xfId="0" applyNumberFormat="1" applyFont="1" applyFill="1" applyBorder="1" applyAlignment="1">
      <alignment vertical="center"/>
    </xf>
    <xf numFmtId="14" fontId="6" fillId="0" borderId="0" xfId="0" applyNumberFormat="1" applyFont="1"/>
    <xf numFmtId="38" fontId="6" fillId="0" borderId="0" xfId="0" applyNumberFormat="1" applyFont="1"/>
    <xf numFmtId="0" fontId="10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38" fontId="9" fillId="0" borderId="3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4"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157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TÂY HỒ</v>
      </c>
      <c r="D14" s="6"/>
      <c r="F14" s="8"/>
      <c r="G14" s="8"/>
      <c r="H14" s="8"/>
      <c r="J14" s="7" t="s">
        <v>78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0304741634-015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Tầng hầm B1, Lotte Mall Hà Nội, Số 272 Võ Chí Công,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158</v>
      </c>
      <c r="C20" s="15" t="s">
        <v>86</v>
      </c>
      <c r="D20" s="17">
        <v>45870</v>
      </c>
      <c r="E20" s="18" t="s">
        <v>79</v>
      </c>
      <c r="F20" s="19">
        <v>2797225</v>
      </c>
      <c r="G20" s="19">
        <v>223778</v>
      </c>
      <c r="H20" s="19">
        <f>+F20+G20</f>
        <v>3021003</v>
      </c>
    </row>
    <row r="21" spans="1:8" ht="47.25" x14ac:dyDescent="0.25">
      <c r="A21" s="15">
        <v>2</v>
      </c>
      <c r="B21" s="16" t="s">
        <v>159</v>
      </c>
      <c r="C21" s="15" t="s">
        <v>86</v>
      </c>
      <c r="D21" s="17">
        <v>45870</v>
      </c>
      <c r="E21" s="18" t="s">
        <v>79</v>
      </c>
      <c r="F21" s="19">
        <v>1428795</v>
      </c>
      <c r="G21" s="19">
        <v>114304</v>
      </c>
      <c r="H21" s="19">
        <f t="shared" ref="H21:H27" si="0">+F21+G21</f>
        <v>1543099</v>
      </c>
    </row>
    <row r="22" spans="1:8" ht="47.25" x14ac:dyDescent="0.25">
      <c r="A22" s="15">
        <v>3</v>
      </c>
      <c r="B22" s="16" t="s">
        <v>160</v>
      </c>
      <c r="C22" s="15" t="s">
        <v>86</v>
      </c>
      <c r="D22" s="17">
        <v>45873</v>
      </c>
      <c r="E22" s="18" t="s">
        <v>79</v>
      </c>
      <c r="F22" s="19">
        <v>1686645</v>
      </c>
      <c r="G22" s="19">
        <v>134932</v>
      </c>
      <c r="H22" s="19">
        <f t="shared" ref="H22:H25" si="1">+F22+G22</f>
        <v>1821577</v>
      </c>
    </row>
    <row r="23" spans="1:8" ht="47.25" x14ac:dyDescent="0.25">
      <c r="A23" s="15">
        <v>4</v>
      </c>
      <c r="B23" s="16" t="s">
        <v>161</v>
      </c>
      <c r="C23" s="15" t="s">
        <v>86</v>
      </c>
      <c r="D23" s="17">
        <v>45881</v>
      </c>
      <c r="E23" s="18" t="s">
        <v>79</v>
      </c>
      <c r="F23" s="19">
        <v>1091315</v>
      </c>
      <c r="G23" s="19">
        <v>87305</v>
      </c>
      <c r="H23" s="19">
        <f t="shared" si="1"/>
        <v>1178620</v>
      </c>
    </row>
    <row r="24" spans="1:8" ht="47.25" x14ac:dyDescent="0.25">
      <c r="A24" s="15">
        <v>5</v>
      </c>
      <c r="B24" s="16" t="s">
        <v>162</v>
      </c>
      <c r="C24" s="15" t="s">
        <v>86</v>
      </c>
      <c r="D24" s="17">
        <v>45887</v>
      </c>
      <c r="E24" s="18" t="s">
        <v>79</v>
      </c>
      <c r="F24" s="19">
        <v>2182630</v>
      </c>
      <c r="G24" s="19">
        <v>174610</v>
      </c>
      <c r="H24" s="19">
        <f t="shared" si="1"/>
        <v>2357240</v>
      </c>
    </row>
    <row r="25" spans="1:8" ht="47.25" x14ac:dyDescent="0.25">
      <c r="A25" s="15">
        <v>6</v>
      </c>
      <c r="B25" s="16" t="s">
        <v>163</v>
      </c>
      <c r="C25" s="15" t="s">
        <v>86</v>
      </c>
      <c r="D25" s="17">
        <v>45887</v>
      </c>
      <c r="E25" s="18" t="s">
        <v>79</v>
      </c>
      <c r="F25" s="19">
        <v>2201895</v>
      </c>
      <c r="G25" s="19">
        <v>176152</v>
      </c>
      <c r="H25" s="19">
        <f t="shared" si="1"/>
        <v>2378047</v>
      </c>
    </row>
    <row r="26" spans="1:8" ht="47.25" x14ac:dyDescent="0.25">
      <c r="A26" s="15">
        <v>7</v>
      </c>
      <c r="B26" s="16" t="s">
        <v>164</v>
      </c>
      <c r="C26" s="15" t="s">
        <v>86</v>
      </c>
      <c r="D26" s="17">
        <v>45894</v>
      </c>
      <c r="E26" s="18" t="s">
        <v>79</v>
      </c>
      <c r="F26" s="19">
        <v>3352515</v>
      </c>
      <c r="G26" s="19">
        <v>268201</v>
      </c>
      <c r="H26" s="19">
        <f t="shared" si="0"/>
        <v>3620716</v>
      </c>
    </row>
    <row r="27" spans="1:8" ht="47.25" x14ac:dyDescent="0.25">
      <c r="A27" s="15">
        <v>8</v>
      </c>
      <c r="B27" s="16" t="s">
        <v>165</v>
      </c>
      <c r="C27" s="15" t="s">
        <v>86</v>
      </c>
      <c r="D27" s="17">
        <v>45899</v>
      </c>
      <c r="E27" s="18" t="s">
        <v>79</v>
      </c>
      <c r="F27" s="19">
        <v>2201895</v>
      </c>
      <c r="G27" s="19">
        <v>176152</v>
      </c>
      <c r="H27" s="19">
        <f t="shared" si="0"/>
        <v>2378047</v>
      </c>
    </row>
    <row r="28" spans="1:8" s="22" customFormat="1" ht="35.25" customHeight="1" x14ac:dyDescent="0.25">
      <c r="A28" s="37" t="s">
        <v>23</v>
      </c>
      <c r="B28" s="38"/>
      <c r="C28" s="38"/>
      <c r="D28" s="38"/>
      <c r="E28" s="39"/>
      <c r="F28" s="21">
        <f>SUM(F20:F27)</f>
        <v>16942915</v>
      </c>
      <c r="G28" s="21">
        <f>SUM(G20:G27)</f>
        <v>1355434</v>
      </c>
      <c r="H28" s="21">
        <f>SUM(H20:H27)</f>
        <v>18298349</v>
      </c>
    </row>
    <row r="29" spans="1:8" s="22" customFormat="1" ht="35.25" customHeight="1" x14ac:dyDescent="0.25">
      <c r="A29" s="40" t="s">
        <v>87</v>
      </c>
      <c r="B29" s="41"/>
      <c r="C29" s="41"/>
      <c r="D29" s="41"/>
      <c r="E29" s="42"/>
      <c r="F29" s="23">
        <f>ROUND(F28*0.07,0)</f>
        <v>1186004</v>
      </c>
      <c r="G29" s="23">
        <f>ROUND(F29*0.08,0)</f>
        <v>94880</v>
      </c>
      <c r="H29" s="23">
        <f>F29+G29</f>
        <v>1280884</v>
      </c>
    </row>
    <row r="31" spans="1:8" s="1" customFormat="1" ht="16.5" x14ac:dyDescent="0.25">
      <c r="A31" s="43" t="s">
        <v>24</v>
      </c>
      <c r="B31" s="43"/>
      <c r="C31" s="43"/>
      <c r="D31" s="43"/>
      <c r="E31" s="43"/>
      <c r="F31" s="43"/>
      <c r="G31" s="43"/>
      <c r="H31" s="43"/>
    </row>
    <row r="32" spans="1:8" s="1" customFormat="1" ht="16.5" x14ac:dyDescent="0.25">
      <c r="D32" s="2"/>
      <c r="F32" s="3"/>
      <c r="G32" s="3"/>
      <c r="H32" s="3"/>
    </row>
    <row r="33" spans="1:8" s="1" customFormat="1" ht="16.5" x14ac:dyDescent="0.25">
      <c r="A33" s="4"/>
      <c r="B33" s="28" t="s">
        <v>25</v>
      </c>
      <c r="C33" s="28"/>
      <c r="D33" s="28"/>
      <c r="F33" s="32" t="s">
        <v>26</v>
      </c>
      <c r="G33" s="32"/>
      <c r="H33" s="32"/>
    </row>
    <row r="34" spans="1:8" s="1" customFormat="1" ht="16.5" x14ac:dyDescent="0.25">
      <c r="B34" s="33" t="s">
        <v>27</v>
      </c>
      <c r="C34" s="33"/>
      <c r="D34" s="33"/>
      <c r="F34" s="34" t="s">
        <v>27</v>
      </c>
      <c r="G34" s="34"/>
      <c r="H34" s="34"/>
    </row>
    <row r="35" spans="1:8" s="1" customFormat="1" ht="16.5" x14ac:dyDescent="0.25">
      <c r="D35" s="2"/>
      <c r="F35" s="3"/>
      <c r="G35" s="3"/>
      <c r="H35" s="3"/>
    </row>
  </sheetData>
  <mergeCells count="16">
    <mergeCell ref="B33:D33"/>
    <mergeCell ref="F33:H33"/>
    <mergeCell ref="B34:D34"/>
    <mergeCell ref="F34:H34"/>
    <mergeCell ref="A7:H7"/>
    <mergeCell ref="C17:D17"/>
    <mergeCell ref="E17:F17"/>
    <mergeCell ref="A28:E28"/>
    <mergeCell ref="A29:E29"/>
    <mergeCell ref="A31:H31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19" zoomScaleNormal="100" workbookViewId="0">
      <selection activeCell="F21" sqref="F21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118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BÌNH DƯƠNG</v>
      </c>
      <c r="D14" s="6"/>
      <c r="F14" s="8"/>
      <c r="G14" s="8"/>
      <c r="H14" s="8"/>
      <c r="J14" s="7" t="s">
        <v>46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0304741634-003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Khu đô thị The Seasons Bình Dương, Phường Lái Thiêu, TP.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119</v>
      </c>
      <c r="C20" s="15" t="s">
        <v>86</v>
      </c>
      <c r="D20" s="17">
        <v>45884</v>
      </c>
      <c r="E20" s="18" t="s">
        <v>47</v>
      </c>
      <c r="F20" s="19">
        <v>1190660</v>
      </c>
      <c r="G20" s="19">
        <v>95253</v>
      </c>
      <c r="H20" s="19">
        <f>+F20+G20</f>
        <v>1285913</v>
      </c>
    </row>
    <row r="21" spans="1:8" ht="47.25" x14ac:dyDescent="0.25">
      <c r="A21" s="15">
        <v>2</v>
      </c>
      <c r="B21" s="16" t="s">
        <v>120</v>
      </c>
      <c r="C21" s="15" t="s">
        <v>86</v>
      </c>
      <c r="D21" s="17">
        <v>45890</v>
      </c>
      <c r="E21" s="18" t="s">
        <v>47</v>
      </c>
      <c r="F21" s="19">
        <v>1110580</v>
      </c>
      <c r="G21" s="19">
        <v>88846</v>
      </c>
      <c r="H21" s="19">
        <f t="shared" ref="H21" si="0">+F21+G21</f>
        <v>1199426</v>
      </c>
    </row>
    <row r="22" spans="1:8" s="22" customFormat="1" ht="35.25" customHeight="1" x14ac:dyDescent="0.25">
      <c r="A22" s="37" t="s">
        <v>23</v>
      </c>
      <c r="B22" s="38"/>
      <c r="C22" s="38"/>
      <c r="D22" s="38"/>
      <c r="E22" s="39"/>
      <c r="F22" s="21">
        <f>SUM(F20:F21)</f>
        <v>2301240</v>
      </c>
      <c r="G22" s="21">
        <f>SUM(G20:G21)</f>
        <v>184099</v>
      </c>
      <c r="H22" s="21">
        <f>SUM(H20:H21)</f>
        <v>2485339</v>
      </c>
    </row>
    <row r="23" spans="1:8" s="22" customFormat="1" ht="35.25" customHeight="1" x14ac:dyDescent="0.25">
      <c r="A23" s="40" t="s">
        <v>87</v>
      </c>
      <c r="B23" s="41"/>
      <c r="C23" s="41"/>
      <c r="D23" s="41"/>
      <c r="E23" s="42"/>
      <c r="F23" s="23">
        <f>ROUND(F22*0.07,0)</f>
        <v>161087</v>
      </c>
      <c r="G23" s="23">
        <f>ROUND(F23*0.08,0)</f>
        <v>12887</v>
      </c>
      <c r="H23" s="23">
        <f>F23+G23</f>
        <v>173974</v>
      </c>
    </row>
    <row r="25" spans="1:8" s="1" customFormat="1" ht="16.5" x14ac:dyDescent="0.25">
      <c r="A25" s="43" t="s">
        <v>24</v>
      </c>
      <c r="B25" s="43"/>
      <c r="C25" s="43"/>
      <c r="D25" s="43"/>
      <c r="E25" s="43"/>
      <c r="F25" s="43"/>
      <c r="G25" s="43"/>
      <c r="H25" s="43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25</v>
      </c>
      <c r="C27" s="28"/>
      <c r="D27" s="28"/>
      <c r="F27" s="32" t="s">
        <v>26</v>
      </c>
      <c r="G27" s="32"/>
      <c r="H27" s="32"/>
    </row>
    <row r="28" spans="1:8" s="1" customFormat="1" ht="16.5" x14ac:dyDescent="0.25">
      <c r="B28" s="33" t="s">
        <v>27</v>
      </c>
      <c r="C28" s="33"/>
      <c r="D28" s="33"/>
      <c r="F28" s="34" t="s">
        <v>27</v>
      </c>
      <c r="G28" s="34"/>
      <c r="H28" s="34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16" zoomScaleNormal="100" workbookViewId="0">
      <selection activeCell="F23" sqref="F23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115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ĐÀ NẴNG</v>
      </c>
      <c r="D14" s="6"/>
      <c r="F14" s="8"/>
      <c r="G14" s="8"/>
      <c r="H14" s="8"/>
      <c r="J14" s="7" t="s">
        <v>54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0304741634-009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06 đường Nại Nam, Phường Hòa Cường, Thành phố Đà Nẵng,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116</v>
      </c>
      <c r="C20" s="15" t="s">
        <v>86</v>
      </c>
      <c r="D20" s="17">
        <v>45876</v>
      </c>
      <c r="E20" s="18" t="s">
        <v>55</v>
      </c>
      <c r="F20" s="19">
        <v>1190660</v>
      </c>
      <c r="G20" s="19">
        <v>95253</v>
      </c>
      <c r="H20" s="19">
        <f>+F20+G20</f>
        <v>1285913</v>
      </c>
    </row>
    <row r="21" spans="1:8" ht="47.25" x14ac:dyDescent="0.25">
      <c r="A21" s="15">
        <v>2</v>
      </c>
      <c r="B21" s="16" t="s">
        <v>117</v>
      </c>
      <c r="C21" s="15" t="s">
        <v>86</v>
      </c>
      <c r="D21" s="17">
        <v>45888</v>
      </c>
      <c r="E21" s="18" t="s">
        <v>55</v>
      </c>
      <c r="F21" s="19">
        <v>2381320</v>
      </c>
      <c r="G21" s="19">
        <v>190506</v>
      </c>
      <c r="H21" s="19">
        <f>+F21+G21</f>
        <v>2571826</v>
      </c>
    </row>
    <row r="22" spans="1:8" s="22" customFormat="1" ht="35.25" customHeight="1" x14ac:dyDescent="0.25">
      <c r="A22" s="37" t="s">
        <v>23</v>
      </c>
      <c r="B22" s="38"/>
      <c r="C22" s="38"/>
      <c r="D22" s="38"/>
      <c r="E22" s="39"/>
      <c r="F22" s="21">
        <f t="shared" ref="F22:G22" si="0">SUM(F20:F21)</f>
        <v>3571980</v>
      </c>
      <c r="G22" s="21">
        <f t="shared" si="0"/>
        <v>285759</v>
      </c>
      <c r="H22" s="21">
        <f>SUM(H20:H21)</f>
        <v>3857739</v>
      </c>
    </row>
    <row r="23" spans="1:8" s="22" customFormat="1" ht="35.25" customHeight="1" x14ac:dyDescent="0.25">
      <c r="A23" s="40" t="s">
        <v>87</v>
      </c>
      <c r="B23" s="41"/>
      <c r="C23" s="41"/>
      <c r="D23" s="41"/>
      <c r="E23" s="42"/>
      <c r="F23" s="23">
        <f>ROUND(F22*0.07,0)</f>
        <v>250039</v>
      </c>
      <c r="G23" s="23">
        <f>ROUND(F23*0.08,0)</f>
        <v>20003</v>
      </c>
      <c r="H23" s="23">
        <f>F23+G23</f>
        <v>270042</v>
      </c>
    </row>
    <row r="25" spans="1:8" s="1" customFormat="1" ht="16.5" x14ac:dyDescent="0.25">
      <c r="A25" s="43" t="s">
        <v>24</v>
      </c>
      <c r="B25" s="43"/>
      <c r="C25" s="43"/>
      <c r="D25" s="43"/>
      <c r="E25" s="43"/>
      <c r="F25" s="43"/>
      <c r="G25" s="43"/>
      <c r="H25" s="43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25</v>
      </c>
      <c r="C27" s="28"/>
      <c r="D27" s="28"/>
      <c r="F27" s="32" t="s">
        <v>26</v>
      </c>
      <c r="G27" s="32"/>
      <c r="H27" s="32"/>
    </row>
    <row r="28" spans="1:8" s="1" customFormat="1" ht="16.5" x14ac:dyDescent="0.25">
      <c r="B28" s="33" t="s">
        <v>27</v>
      </c>
      <c r="C28" s="33"/>
      <c r="D28" s="33"/>
      <c r="F28" s="34" t="s">
        <v>27</v>
      </c>
      <c r="G28" s="34"/>
      <c r="H28" s="34"/>
    </row>
    <row r="29" spans="1:8" s="1" customFormat="1" ht="16.5" x14ac:dyDescent="0.25">
      <c r="D29" s="2"/>
      <c r="F29" s="3"/>
      <c r="G29" s="3"/>
      <c r="H29" s="3"/>
    </row>
  </sheetData>
  <mergeCells count="16">
    <mergeCell ref="A6:H6"/>
    <mergeCell ref="B1:D1"/>
    <mergeCell ref="E1:H1"/>
    <mergeCell ref="B2:D2"/>
    <mergeCell ref="E2:H2"/>
    <mergeCell ref="E4:H4"/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A22" zoomScaleNormal="100" workbookViewId="0">
      <selection activeCell="F19" sqref="F19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111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ĐỒNG NAI</v>
      </c>
      <c r="D14" s="6"/>
      <c r="F14" s="8"/>
      <c r="G14" s="8"/>
      <c r="H14" s="8"/>
      <c r="J14" s="7" t="s">
        <v>50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0304741634-001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Lô B-03 Khu thương mại Amata, Quốc lộ 1A, Phường Long Bình, Tỉnh Đồng Nai,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112</v>
      </c>
      <c r="C20" s="15" t="s">
        <v>86</v>
      </c>
      <c r="D20" s="17">
        <v>45875</v>
      </c>
      <c r="E20" s="18" t="s">
        <v>51</v>
      </c>
      <c r="F20" s="19">
        <v>1686645</v>
      </c>
      <c r="G20" s="19">
        <v>134932</v>
      </c>
      <c r="H20" s="19">
        <f>+F20+G20</f>
        <v>1821577</v>
      </c>
    </row>
    <row r="21" spans="1:8" ht="47.25" x14ac:dyDescent="0.25">
      <c r="A21" s="15">
        <v>2</v>
      </c>
      <c r="B21" s="16" t="s">
        <v>113</v>
      </c>
      <c r="C21" s="15" t="s">
        <v>86</v>
      </c>
      <c r="D21" s="17">
        <v>45884</v>
      </c>
      <c r="E21" s="18" t="s">
        <v>51</v>
      </c>
      <c r="F21" s="19">
        <v>1686645</v>
      </c>
      <c r="G21" s="19">
        <v>134932</v>
      </c>
      <c r="H21" s="19">
        <f>+F21+G21</f>
        <v>1821577</v>
      </c>
    </row>
    <row r="22" spans="1:8" ht="47.25" x14ac:dyDescent="0.25">
      <c r="A22" s="15">
        <v>3</v>
      </c>
      <c r="B22" s="16" t="s">
        <v>114</v>
      </c>
      <c r="C22" s="15" t="s">
        <v>86</v>
      </c>
      <c r="D22" s="17">
        <v>45895</v>
      </c>
      <c r="E22" s="18" t="s">
        <v>51</v>
      </c>
      <c r="F22" s="19">
        <v>1705910</v>
      </c>
      <c r="G22" s="19">
        <v>136473</v>
      </c>
      <c r="H22" s="19">
        <f t="shared" ref="H22" si="0">+F22+G22</f>
        <v>1842383</v>
      </c>
    </row>
    <row r="23" spans="1:8" s="22" customFormat="1" ht="35.25" customHeight="1" x14ac:dyDescent="0.25">
      <c r="A23" s="37" t="s">
        <v>23</v>
      </c>
      <c r="B23" s="38"/>
      <c r="C23" s="38"/>
      <c r="D23" s="38"/>
      <c r="E23" s="39"/>
      <c r="F23" s="21">
        <f>SUM(F20:F22)</f>
        <v>5079200</v>
      </c>
      <c r="G23" s="21">
        <f>SUM(G20:G22)</f>
        <v>406337</v>
      </c>
      <c r="H23" s="21">
        <f>SUM(H20:H22)</f>
        <v>5485537</v>
      </c>
    </row>
    <row r="24" spans="1:8" s="22" customFormat="1" ht="35.25" customHeight="1" x14ac:dyDescent="0.25">
      <c r="A24" s="40" t="s">
        <v>87</v>
      </c>
      <c r="B24" s="41"/>
      <c r="C24" s="41"/>
      <c r="D24" s="41"/>
      <c r="E24" s="42"/>
      <c r="F24" s="23">
        <f>ROUND(F23*0.07,0)</f>
        <v>355544</v>
      </c>
      <c r="G24" s="23">
        <f>ROUND(F24*0.08,0)</f>
        <v>28444</v>
      </c>
      <c r="H24" s="23">
        <f>F24+G24</f>
        <v>383988</v>
      </c>
    </row>
    <row r="26" spans="1:8" s="1" customFormat="1" ht="16.5" x14ac:dyDescent="0.25">
      <c r="A26" s="43" t="s">
        <v>24</v>
      </c>
      <c r="B26" s="43"/>
      <c r="C26" s="43"/>
      <c r="D26" s="43"/>
      <c r="E26" s="43"/>
      <c r="F26" s="43"/>
      <c r="G26" s="43"/>
      <c r="H26" s="43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25</v>
      </c>
      <c r="C28" s="28"/>
      <c r="D28" s="28"/>
      <c r="F28" s="32" t="s">
        <v>26</v>
      </c>
      <c r="G28" s="32"/>
      <c r="H28" s="32"/>
    </row>
    <row r="29" spans="1:8" s="1" customFormat="1" ht="16.5" x14ac:dyDescent="0.25">
      <c r="B29" s="33" t="s">
        <v>27</v>
      </c>
      <c r="C29" s="33"/>
      <c r="D29" s="33"/>
      <c r="F29" s="34" t="s">
        <v>27</v>
      </c>
      <c r="G29" s="34"/>
      <c r="H29" s="34"/>
    </row>
    <row r="30" spans="1:8" s="1" customFormat="1" ht="16.5" x14ac:dyDescent="0.25">
      <c r="D30" s="2"/>
      <c r="F30" s="3"/>
      <c r="G30" s="3"/>
      <c r="H30" s="3"/>
    </row>
  </sheetData>
  <mergeCells count="16">
    <mergeCell ref="A6:H6"/>
    <mergeCell ref="B1:D1"/>
    <mergeCell ref="E1:H1"/>
    <mergeCell ref="B2:D2"/>
    <mergeCell ref="E2:H2"/>
    <mergeCell ref="E4:H4"/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activeCell="A20" sqref="A20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108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66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5.25" customHeight="1" x14ac:dyDescent="0.25">
      <c r="A20" s="15">
        <v>1</v>
      </c>
      <c r="B20" s="16" t="s">
        <v>109</v>
      </c>
      <c r="C20" s="15" t="s">
        <v>86</v>
      </c>
      <c r="D20" s="17">
        <v>45889</v>
      </c>
      <c r="E20" s="18" t="s">
        <v>67</v>
      </c>
      <c r="F20" s="19">
        <v>1150620</v>
      </c>
      <c r="G20" s="19">
        <v>92050</v>
      </c>
      <c r="H20" s="19">
        <f>+F20+G20</f>
        <v>1242670</v>
      </c>
    </row>
    <row r="21" spans="1:8" ht="35.25" customHeight="1" x14ac:dyDescent="0.25">
      <c r="A21" s="15">
        <v>2</v>
      </c>
      <c r="B21" s="16" t="s">
        <v>110</v>
      </c>
      <c r="C21" s="15" t="s">
        <v>86</v>
      </c>
      <c r="D21" s="17">
        <v>45896</v>
      </c>
      <c r="E21" s="18" t="s">
        <v>67</v>
      </c>
      <c r="F21" s="19">
        <v>1150620</v>
      </c>
      <c r="G21" s="19">
        <v>92050</v>
      </c>
      <c r="H21" s="19">
        <f t="shared" ref="H21" si="0">+F21+G21</f>
        <v>1242670</v>
      </c>
    </row>
    <row r="22" spans="1:8" s="22" customFormat="1" ht="35.25" customHeight="1" x14ac:dyDescent="0.25">
      <c r="A22" s="37" t="s">
        <v>23</v>
      </c>
      <c r="B22" s="38"/>
      <c r="C22" s="38"/>
      <c r="D22" s="38"/>
      <c r="E22" s="39"/>
      <c r="F22" s="21">
        <f>SUM(F20:F21)</f>
        <v>2301240</v>
      </c>
      <c r="G22" s="21">
        <f>SUM(G20:G21)</f>
        <v>184100</v>
      </c>
      <c r="H22" s="21">
        <f>SUM(H20:H21)</f>
        <v>2485340</v>
      </c>
    </row>
    <row r="23" spans="1:8" s="22" customFormat="1" ht="35.25" customHeight="1" x14ac:dyDescent="0.25">
      <c r="A23" s="40" t="s">
        <v>87</v>
      </c>
      <c r="B23" s="41"/>
      <c r="C23" s="41"/>
      <c r="D23" s="41"/>
      <c r="E23" s="42"/>
      <c r="F23" s="23">
        <f>ROUND(F22*0.07,0)</f>
        <v>161087</v>
      </c>
      <c r="G23" s="23">
        <f>ROUND(F23*0.08,0)</f>
        <v>12887</v>
      </c>
      <c r="H23" s="23">
        <f>F23+G23</f>
        <v>173974</v>
      </c>
    </row>
    <row r="25" spans="1:8" s="1" customFormat="1" ht="16.5" x14ac:dyDescent="0.25">
      <c r="A25" s="43" t="s">
        <v>24</v>
      </c>
      <c r="B25" s="43"/>
      <c r="C25" s="43"/>
      <c r="D25" s="43"/>
      <c r="E25" s="43"/>
      <c r="F25" s="43"/>
      <c r="G25" s="43"/>
      <c r="H25" s="43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25</v>
      </c>
      <c r="C27" s="28"/>
      <c r="D27" s="28"/>
      <c r="F27" s="32" t="s">
        <v>26</v>
      </c>
      <c r="G27" s="32"/>
      <c r="H27" s="32"/>
    </row>
    <row r="28" spans="1:8" s="1" customFormat="1" ht="16.5" x14ac:dyDescent="0.25">
      <c r="B28" s="33" t="s">
        <v>27</v>
      </c>
      <c r="C28" s="33"/>
      <c r="D28" s="33"/>
      <c r="F28" s="34" t="s">
        <v>27</v>
      </c>
      <c r="G28" s="34"/>
      <c r="H28" s="34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Normal="100" workbookViewId="0">
      <selection activeCell="E1" sqref="E1:H1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90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66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5.25" customHeight="1" x14ac:dyDescent="0.25">
      <c r="A20" s="15">
        <v>1</v>
      </c>
      <c r="B20" s="16" t="s">
        <v>93</v>
      </c>
      <c r="C20" s="15" t="s">
        <v>86</v>
      </c>
      <c r="D20" s="17">
        <v>45870</v>
      </c>
      <c r="E20" s="18" t="s">
        <v>67</v>
      </c>
      <c r="F20" s="19">
        <v>1072050</v>
      </c>
      <c r="G20" s="19">
        <v>85764</v>
      </c>
      <c r="H20" s="19">
        <f>+F20+G20</f>
        <v>1157814</v>
      </c>
    </row>
    <row r="21" spans="1:8" ht="35.25" customHeight="1" x14ac:dyDescent="0.25">
      <c r="A21" s="15">
        <v>2</v>
      </c>
      <c r="B21" s="16" t="s">
        <v>94</v>
      </c>
      <c r="C21" s="15" t="s">
        <v>86</v>
      </c>
      <c r="D21" s="17">
        <v>45870</v>
      </c>
      <c r="E21" s="18" t="s">
        <v>67</v>
      </c>
      <c r="F21" s="19">
        <v>1110580</v>
      </c>
      <c r="G21" s="19">
        <v>88846</v>
      </c>
      <c r="H21" s="19">
        <f t="shared" ref="H21:H34" si="0">+F21+G21</f>
        <v>1199426</v>
      </c>
    </row>
    <row r="22" spans="1:8" ht="35.25" customHeight="1" x14ac:dyDescent="0.25">
      <c r="A22" s="15">
        <v>3</v>
      </c>
      <c r="B22" s="16" t="s">
        <v>95</v>
      </c>
      <c r="C22" s="15" t="s">
        <v>86</v>
      </c>
      <c r="D22" s="17">
        <v>45875</v>
      </c>
      <c r="E22" s="18" t="s">
        <v>67</v>
      </c>
      <c r="F22" s="19">
        <v>1190660</v>
      </c>
      <c r="G22" s="19">
        <v>95253</v>
      </c>
      <c r="H22" s="19">
        <f t="shared" si="0"/>
        <v>1285913</v>
      </c>
    </row>
    <row r="23" spans="1:8" ht="35.25" customHeight="1" x14ac:dyDescent="0.25">
      <c r="A23" s="15">
        <v>4</v>
      </c>
      <c r="B23" s="16" t="s">
        <v>96</v>
      </c>
      <c r="C23" s="15" t="s">
        <v>86</v>
      </c>
      <c r="D23" s="17">
        <v>45875</v>
      </c>
      <c r="E23" s="18" t="s">
        <v>67</v>
      </c>
      <c r="F23" s="19">
        <v>1072050</v>
      </c>
      <c r="G23" s="19">
        <v>85764</v>
      </c>
      <c r="H23" s="19">
        <f t="shared" si="0"/>
        <v>1157814</v>
      </c>
    </row>
    <row r="24" spans="1:8" ht="35.25" customHeight="1" x14ac:dyDescent="0.25">
      <c r="A24" s="15">
        <v>5</v>
      </c>
      <c r="B24" s="16" t="s">
        <v>97</v>
      </c>
      <c r="C24" s="15" t="s">
        <v>86</v>
      </c>
      <c r="D24" s="17">
        <v>45877</v>
      </c>
      <c r="E24" s="18" t="s">
        <v>67</v>
      </c>
      <c r="F24" s="19">
        <v>1190660</v>
      </c>
      <c r="G24" s="19">
        <v>95253</v>
      </c>
      <c r="H24" s="19">
        <f t="shared" si="0"/>
        <v>1285913</v>
      </c>
    </row>
    <row r="25" spans="1:8" ht="35.25" customHeight="1" x14ac:dyDescent="0.25">
      <c r="A25" s="15">
        <v>6</v>
      </c>
      <c r="B25" s="16" t="s">
        <v>98</v>
      </c>
      <c r="C25" s="15" t="s">
        <v>86</v>
      </c>
      <c r="D25" s="17">
        <v>45877</v>
      </c>
      <c r="E25" s="18" t="s">
        <v>67</v>
      </c>
      <c r="F25" s="19">
        <v>1110580</v>
      </c>
      <c r="G25" s="19">
        <v>88846</v>
      </c>
      <c r="H25" s="19">
        <f t="shared" si="0"/>
        <v>1199426</v>
      </c>
    </row>
    <row r="26" spans="1:8" ht="35.25" customHeight="1" x14ac:dyDescent="0.25">
      <c r="A26" s="15">
        <v>7</v>
      </c>
      <c r="B26" s="15" t="s">
        <v>99</v>
      </c>
      <c r="C26" s="15" t="s">
        <v>86</v>
      </c>
      <c r="D26" s="17">
        <v>45884</v>
      </c>
      <c r="E26" s="18" t="s">
        <v>67</v>
      </c>
      <c r="F26" s="19">
        <v>1190660</v>
      </c>
      <c r="G26" s="19">
        <v>95253</v>
      </c>
      <c r="H26" s="19">
        <f t="shared" si="0"/>
        <v>1285913</v>
      </c>
    </row>
    <row r="27" spans="1:8" ht="35.25" customHeight="1" x14ac:dyDescent="0.25">
      <c r="A27" s="15">
        <v>8</v>
      </c>
      <c r="B27" s="16" t="s">
        <v>100</v>
      </c>
      <c r="C27" s="15" t="s">
        <v>86</v>
      </c>
      <c r="D27" s="17">
        <v>45884</v>
      </c>
      <c r="E27" s="18" t="s">
        <v>67</v>
      </c>
      <c r="F27" s="19">
        <v>1072050</v>
      </c>
      <c r="G27" s="19">
        <v>85764</v>
      </c>
      <c r="H27" s="19">
        <f t="shared" si="0"/>
        <v>1157814</v>
      </c>
    </row>
    <row r="28" spans="1:8" ht="35.25" customHeight="1" x14ac:dyDescent="0.25">
      <c r="A28" s="15">
        <v>9</v>
      </c>
      <c r="B28" s="16" t="s">
        <v>101</v>
      </c>
      <c r="C28" s="15" t="s">
        <v>86</v>
      </c>
      <c r="D28" s="17">
        <v>45884</v>
      </c>
      <c r="E28" s="18" t="s">
        <v>67</v>
      </c>
      <c r="F28" s="19">
        <v>1726685</v>
      </c>
      <c r="G28" s="19">
        <v>138135</v>
      </c>
      <c r="H28" s="19">
        <f t="shared" si="0"/>
        <v>1864820</v>
      </c>
    </row>
    <row r="29" spans="1:8" ht="35.25" customHeight="1" x14ac:dyDescent="0.25">
      <c r="A29" s="15">
        <v>10</v>
      </c>
      <c r="B29" s="16" t="s">
        <v>102</v>
      </c>
      <c r="C29" s="15" t="s">
        <v>86</v>
      </c>
      <c r="D29" s="17">
        <v>45889</v>
      </c>
      <c r="E29" s="18" t="s">
        <v>67</v>
      </c>
      <c r="F29" s="19">
        <v>1110580</v>
      </c>
      <c r="G29" s="19">
        <v>88846</v>
      </c>
      <c r="H29" s="19">
        <f t="shared" si="0"/>
        <v>1199426</v>
      </c>
    </row>
    <row r="30" spans="1:8" ht="35.25" customHeight="1" x14ac:dyDescent="0.25">
      <c r="A30" s="15">
        <v>11</v>
      </c>
      <c r="B30" s="16" t="s">
        <v>103</v>
      </c>
      <c r="C30" s="15" t="s">
        <v>86</v>
      </c>
      <c r="D30" s="17">
        <v>45889</v>
      </c>
      <c r="E30" s="18" t="s">
        <v>67</v>
      </c>
      <c r="F30" s="19">
        <v>1190660</v>
      </c>
      <c r="G30" s="19">
        <v>95253</v>
      </c>
      <c r="H30" s="19">
        <f t="shared" si="0"/>
        <v>1285913</v>
      </c>
    </row>
    <row r="31" spans="1:8" ht="35.25" customHeight="1" x14ac:dyDescent="0.25">
      <c r="A31" s="15">
        <v>12</v>
      </c>
      <c r="B31" s="16" t="s">
        <v>104</v>
      </c>
      <c r="C31" s="15" t="s">
        <v>86</v>
      </c>
      <c r="D31" s="17">
        <v>45889</v>
      </c>
      <c r="E31" s="18" t="s">
        <v>67</v>
      </c>
      <c r="F31" s="19">
        <v>1190660</v>
      </c>
      <c r="G31" s="19">
        <v>95253</v>
      </c>
      <c r="H31" s="19">
        <f t="shared" ref="H31:H32" si="1">+F31+G31</f>
        <v>1285913</v>
      </c>
    </row>
    <row r="32" spans="1:8" ht="35.25" customHeight="1" x14ac:dyDescent="0.25">
      <c r="A32" s="15">
        <v>13</v>
      </c>
      <c r="B32" s="16" t="s">
        <v>105</v>
      </c>
      <c r="C32" s="15" t="s">
        <v>86</v>
      </c>
      <c r="D32" s="17">
        <v>45896</v>
      </c>
      <c r="E32" s="18" t="s">
        <v>67</v>
      </c>
      <c r="F32" s="19">
        <v>1190660</v>
      </c>
      <c r="G32" s="19">
        <v>95253</v>
      </c>
      <c r="H32" s="19">
        <f t="shared" si="1"/>
        <v>1285913</v>
      </c>
    </row>
    <row r="33" spans="1:8" ht="35.25" customHeight="1" x14ac:dyDescent="0.25">
      <c r="A33" s="15">
        <v>14</v>
      </c>
      <c r="B33" s="16" t="s">
        <v>106</v>
      </c>
      <c r="C33" s="15" t="s">
        <v>86</v>
      </c>
      <c r="D33" s="17">
        <v>45896</v>
      </c>
      <c r="E33" s="18" t="s">
        <v>67</v>
      </c>
      <c r="F33" s="19">
        <v>5120750</v>
      </c>
      <c r="G33" s="19">
        <v>409660</v>
      </c>
      <c r="H33" s="19">
        <f t="shared" si="0"/>
        <v>5530410</v>
      </c>
    </row>
    <row r="34" spans="1:8" ht="35.25" customHeight="1" x14ac:dyDescent="0.25">
      <c r="A34" s="15">
        <v>15</v>
      </c>
      <c r="B34" s="16" t="s">
        <v>107</v>
      </c>
      <c r="C34" s="15" t="s">
        <v>86</v>
      </c>
      <c r="D34" s="17">
        <v>45899</v>
      </c>
      <c r="E34" s="18" t="s">
        <v>67</v>
      </c>
      <c r="F34" s="19">
        <v>1110580</v>
      </c>
      <c r="G34" s="19">
        <v>88846</v>
      </c>
      <c r="H34" s="19">
        <f t="shared" si="0"/>
        <v>1199426</v>
      </c>
    </row>
    <row r="35" spans="1:8" s="22" customFormat="1" ht="35.25" customHeight="1" x14ac:dyDescent="0.25">
      <c r="A35" s="37" t="s">
        <v>23</v>
      </c>
      <c r="B35" s="38"/>
      <c r="C35" s="38"/>
      <c r="D35" s="38"/>
      <c r="E35" s="39"/>
      <c r="F35" s="21">
        <f>SUM(F20:F34)</f>
        <v>21649865</v>
      </c>
      <c r="G35" s="21">
        <f>SUM(G20:G34)</f>
        <v>1731989</v>
      </c>
      <c r="H35" s="21">
        <f>SUM(H20:H34)</f>
        <v>23381854</v>
      </c>
    </row>
    <row r="36" spans="1:8" s="22" customFormat="1" ht="35.25" customHeight="1" x14ac:dyDescent="0.25">
      <c r="A36" s="40" t="s">
        <v>87</v>
      </c>
      <c r="B36" s="41"/>
      <c r="C36" s="41"/>
      <c r="D36" s="41"/>
      <c r="E36" s="42"/>
      <c r="F36" s="23">
        <f>ROUND(F35*0.07,0)</f>
        <v>1515491</v>
      </c>
      <c r="G36" s="23">
        <f>ROUND(F36*0.08,0)</f>
        <v>121239</v>
      </c>
      <c r="H36" s="23">
        <f>F36+G36</f>
        <v>1636730</v>
      </c>
    </row>
    <row r="38" spans="1:8" s="1" customFormat="1" ht="16.5" x14ac:dyDescent="0.25">
      <c r="A38" s="43" t="s">
        <v>24</v>
      </c>
      <c r="B38" s="43"/>
      <c r="C38" s="43"/>
      <c r="D38" s="43"/>
      <c r="E38" s="43"/>
      <c r="F38" s="43"/>
      <c r="G38" s="43"/>
      <c r="H38" s="43"/>
    </row>
    <row r="39" spans="1:8" s="1" customFormat="1" ht="16.5" x14ac:dyDescent="0.25">
      <c r="D39" s="2"/>
      <c r="F39" s="3"/>
      <c r="G39" s="3"/>
      <c r="H39" s="3"/>
    </row>
    <row r="40" spans="1:8" s="1" customFormat="1" ht="16.5" x14ac:dyDescent="0.25">
      <c r="A40" s="4"/>
      <c r="B40" s="28" t="s">
        <v>25</v>
      </c>
      <c r="C40" s="28"/>
      <c r="D40" s="28"/>
      <c r="F40" s="32" t="s">
        <v>26</v>
      </c>
      <c r="G40" s="32"/>
      <c r="H40" s="32"/>
    </row>
    <row r="41" spans="1:8" s="1" customFormat="1" ht="16.5" x14ac:dyDescent="0.25">
      <c r="B41" s="33" t="s">
        <v>27</v>
      </c>
      <c r="C41" s="33"/>
      <c r="D41" s="33"/>
      <c r="F41" s="34" t="s">
        <v>27</v>
      </c>
      <c r="G41" s="34"/>
      <c r="H41" s="34"/>
    </row>
    <row r="42" spans="1:8" s="1" customFormat="1" ht="16.5" x14ac:dyDescent="0.25">
      <c r="D42" s="2"/>
      <c r="F42" s="3"/>
      <c r="G42" s="3"/>
      <c r="H42" s="3"/>
    </row>
  </sheetData>
  <mergeCells count="16">
    <mergeCell ref="B40:D40"/>
    <mergeCell ref="F40:H40"/>
    <mergeCell ref="B41:D41"/>
    <mergeCell ref="F41:H41"/>
    <mergeCell ref="A7:H7"/>
    <mergeCell ref="C17:D17"/>
    <mergeCell ref="E17:F17"/>
    <mergeCell ref="A35:E35"/>
    <mergeCell ref="A36:E36"/>
    <mergeCell ref="A38:H3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8" sqref="A8"/>
    </sheetView>
  </sheetViews>
  <sheetFormatPr defaultRowHeight="15" x14ac:dyDescent="0.25"/>
  <cols>
    <col min="1" max="1" width="9" bestFit="1" customWidth="1"/>
    <col min="2" max="2" width="74.140625" bestFit="1" customWidth="1"/>
    <col min="3" max="3" width="12.5703125" bestFit="1" customWidth="1"/>
    <col min="4" max="4" width="80.85546875" bestFit="1" customWidth="1"/>
  </cols>
  <sheetData>
    <row r="1" spans="1:4" ht="21" x14ac:dyDescent="0.25">
      <c r="A1" s="26" t="s">
        <v>28</v>
      </c>
      <c r="B1" s="26" t="s">
        <v>19</v>
      </c>
      <c r="C1" s="26" t="s">
        <v>29</v>
      </c>
      <c r="D1" s="26" t="s">
        <v>30</v>
      </c>
    </row>
    <row r="2" spans="1:4" x14ac:dyDescent="0.25">
      <c r="A2" s="27" t="s">
        <v>13</v>
      </c>
      <c r="B2" s="27" t="s">
        <v>31</v>
      </c>
      <c r="C2" s="27" t="s">
        <v>32</v>
      </c>
      <c r="D2" s="27" t="s">
        <v>33</v>
      </c>
    </row>
    <row r="3" spans="1:4" x14ac:dyDescent="0.25">
      <c r="A3" s="27" t="s">
        <v>34</v>
      </c>
      <c r="B3" s="27" t="s">
        <v>35</v>
      </c>
      <c r="C3" s="27" t="s">
        <v>36</v>
      </c>
      <c r="D3" s="27" t="s">
        <v>37</v>
      </c>
    </row>
    <row r="4" spans="1:4" x14ac:dyDescent="0.25">
      <c r="A4" s="27" t="s">
        <v>38</v>
      </c>
      <c r="B4" s="27" t="s">
        <v>39</v>
      </c>
      <c r="C4" s="27" t="s">
        <v>40</v>
      </c>
      <c r="D4" s="27" t="s">
        <v>41</v>
      </c>
    </row>
    <row r="5" spans="1:4" x14ac:dyDescent="0.25">
      <c r="A5" s="27" t="s">
        <v>42</v>
      </c>
      <c r="B5" s="27" t="s">
        <v>43</v>
      </c>
      <c r="C5" s="27" t="s">
        <v>44</v>
      </c>
      <c r="D5" s="27" t="s">
        <v>45</v>
      </c>
    </row>
    <row r="6" spans="1:4" x14ac:dyDescent="0.25">
      <c r="A6" s="27" t="s">
        <v>46</v>
      </c>
      <c r="B6" s="27" t="s">
        <v>47</v>
      </c>
      <c r="C6" s="27" t="s">
        <v>48</v>
      </c>
      <c r="D6" s="27" t="s">
        <v>49</v>
      </c>
    </row>
    <row r="7" spans="1:4" x14ac:dyDescent="0.25">
      <c r="A7" s="27" t="s">
        <v>50</v>
      </c>
      <c r="B7" s="27" t="s">
        <v>51</v>
      </c>
      <c r="C7" s="27" t="s">
        <v>52</v>
      </c>
      <c r="D7" s="27" t="s">
        <v>53</v>
      </c>
    </row>
    <row r="8" spans="1:4" x14ac:dyDescent="0.25">
      <c r="A8" s="27" t="s">
        <v>54</v>
      </c>
      <c r="B8" s="27" t="s">
        <v>55</v>
      </c>
      <c r="C8" s="27" t="s">
        <v>56</v>
      </c>
      <c r="D8" s="27" t="s">
        <v>57</v>
      </c>
    </row>
    <row r="9" spans="1:4" x14ac:dyDescent="0.25">
      <c r="A9" s="27" t="s">
        <v>58</v>
      </c>
      <c r="B9" s="27" t="s">
        <v>59</v>
      </c>
      <c r="C9" s="27" t="s">
        <v>60</v>
      </c>
      <c r="D9" s="27" t="s">
        <v>61</v>
      </c>
    </row>
    <row r="10" spans="1:4" x14ac:dyDescent="0.25">
      <c r="A10" s="27" t="s">
        <v>62</v>
      </c>
      <c r="B10" s="27" t="s">
        <v>63</v>
      </c>
      <c r="C10" s="27" t="s">
        <v>64</v>
      </c>
      <c r="D10" s="27" t="s">
        <v>65</v>
      </c>
    </row>
    <row r="11" spans="1:4" x14ac:dyDescent="0.25">
      <c r="A11" s="27" t="s">
        <v>66</v>
      </c>
      <c r="B11" s="27" t="s">
        <v>67</v>
      </c>
      <c r="C11" s="27" t="s">
        <v>68</v>
      </c>
      <c r="D11" s="27" t="s">
        <v>69</v>
      </c>
    </row>
    <row r="12" spans="1:4" x14ac:dyDescent="0.25">
      <c r="A12" s="27" t="s">
        <v>70</v>
      </c>
      <c r="B12" s="27" t="s">
        <v>71</v>
      </c>
      <c r="C12" s="27" t="s">
        <v>72</v>
      </c>
      <c r="D12" s="27" t="s">
        <v>73</v>
      </c>
    </row>
    <row r="13" spans="1:4" x14ac:dyDescent="0.25">
      <c r="A13" s="27" t="s">
        <v>74</v>
      </c>
      <c r="B13" s="27" t="s">
        <v>75</v>
      </c>
      <c r="C13" s="27" t="s">
        <v>76</v>
      </c>
      <c r="D13" s="27" t="s">
        <v>77</v>
      </c>
    </row>
    <row r="14" spans="1:4" x14ac:dyDescent="0.25">
      <c r="A14" s="27" t="s">
        <v>78</v>
      </c>
      <c r="B14" s="27" t="s">
        <v>79</v>
      </c>
      <c r="C14" s="27" t="s">
        <v>80</v>
      </c>
      <c r="D14" s="27" t="s">
        <v>81</v>
      </c>
    </row>
    <row r="15" spans="1:4" x14ac:dyDescent="0.25">
      <c r="A15" s="27" t="s">
        <v>82</v>
      </c>
      <c r="B15" s="27" t="s">
        <v>83</v>
      </c>
      <c r="C15" s="27" t="s">
        <v>84</v>
      </c>
      <c r="D15" s="27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opLeftCell="A25" zoomScaleNormal="100" workbookViewId="0">
      <selection activeCell="A20" sqref="A20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150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VINH</v>
      </c>
      <c r="D14" s="6"/>
      <c r="F14" s="8"/>
      <c r="G14" s="8"/>
      <c r="H14" s="8"/>
      <c r="J14" s="7" t="s">
        <v>34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0304741634-013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Đại lộ V.I.Lenin, Khối Yên Sơn, Phường Vinh Phú, Tỉnh Nghệ An,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37.5" customHeight="1" x14ac:dyDescent="0.25">
      <c r="A20" s="15">
        <v>1</v>
      </c>
      <c r="B20" s="16" t="s">
        <v>151</v>
      </c>
      <c r="C20" s="15" t="s">
        <v>86</v>
      </c>
      <c r="D20" s="17">
        <v>45867</v>
      </c>
      <c r="E20" s="18" t="s">
        <v>35</v>
      </c>
      <c r="F20" s="19">
        <v>21703150</v>
      </c>
      <c r="G20" s="19">
        <v>1736252</v>
      </c>
      <c r="H20" s="19">
        <f>+F20+G20</f>
        <v>23439402</v>
      </c>
    </row>
    <row r="21" spans="1:8" ht="37.5" customHeight="1" x14ac:dyDescent="0.25">
      <c r="A21" s="15">
        <v>2</v>
      </c>
      <c r="B21" s="16" t="s">
        <v>152</v>
      </c>
      <c r="C21" s="15" t="s">
        <v>86</v>
      </c>
      <c r="D21" s="17">
        <v>45877</v>
      </c>
      <c r="E21" s="18" t="s">
        <v>35</v>
      </c>
      <c r="F21" s="19">
        <v>17259300</v>
      </c>
      <c r="G21" s="19">
        <v>1380744</v>
      </c>
      <c r="H21" s="19">
        <f t="shared" ref="H21:H25" si="0">+F21+G21</f>
        <v>18640044</v>
      </c>
    </row>
    <row r="22" spans="1:8" ht="37.5" customHeight="1" x14ac:dyDescent="0.25">
      <c r="A22" s="15">
        <v>3</v>
      </c>
      <c r="B22" s="16" t="s">
        <v>153</v>
      </c>
      <c r="C22" s="15" t="s">
        <v>86</v>
      </c>
      <c r="D22" s="17">
        <v>45888</v>
      </c>
      <c r="E22" s="18" t="s">
        <v>35</v>
      </c>
      <c r="F22" s="19">
        <v>7025350</v>
      </c>
      <c r="G22" s="19">
        <v>562028</v>
      </c>
      <c r="H22" s="19">
        <f t="shared" ref="H22:H23" si="1">+F22+G22</f>
        <v>7587378</v>
      </c>
    </row>
    <row r="23" spans="1:8" ht="37.5" customHeight="1" x14ac:dyDescent="0.25">
      <c r="A23" s="15">
        <v>4</v>
      </c>
      <c r="B23" s="16" t="s">
        <v>154</v>
      </c>
      <c r="C23" s="15" t="s">
        <v>86</v>
      </c>
      <c r="D23" s="17">
        <v>45895</v>
      </c>
      <c r="E23" s="18" t="s">
        <v>35</v>
      </c>
      <c r="F23" s="19">
        <v>9047820</v>
      </c>
      <c r="G23" s="19">
        <v>723826</v>
      </c>
      <c r="H23" s="19">
        <f t="shared" si="1"/>
        <v>9771646</v>
      </c>
    </row>
    <row r="24" spans="1:8" ht="37.5" customHeight="1" x14ac:dyDescent="0.25">
      <c r="A24" s="15">
        <v>5</v>
      </c>
      <c r="B24" s="16" t="s">
        <v>155</v>
      </c>
      <c r="C24" s="15" t="s">
        <v>88</v>
      </c>
      <c r="D24" s="17">
        <v>45898</v>
      </c>
      <c r="E24" s="18" t="s">
        <v>35</v>
      </c>
      <c r="F24" s="19">
        <v>-218263</v>
      </c>
      <c r="G24" s="19">
        <v>-17461</v>
      </c>
      <c r="H24" s="19">
        <f t="shared" si="0"/>
        <v>-235724</v>
      </c>
    </row>
    <row r="25" spans="1:8" ht="37.5" customHeight="1" x14ac:dyDescent="0.25">
      <c r="A25" s="15">
        <v>6</v>
      </c>
      <c r="B25" s="16" t="s">
        <v>156</v>
      </c>
      <c r="C25" s="15" t="s">
        <v>88</v>
      </c>
      <c r="D25" s="17">
        <v>45898</v>
      </c>
      <c r="E25" s="18" t="s">
        <v>35</v>
      </c>
      <c r="F25" s="19">
        <v>-333174</v>
      </c>
      <c r="G25" s="19">
        <v>-26654</v>
      </c>
      <c r="H25" s="19">
        <f t="shared" si="0"/>
        <v>-359828</v>
      </c>
    </row>
    <row r="26" spans="1:8" s="22" customFormat="1" ht="35.25" customHeight="1" x14ac:dyDescent="0.25">
      <c r="A26" s="37" t="s">
        <v>23</v>
      </c>
      <c r="B26" s="38"/>
      <c r="C26" s="38"/>
      <c r="D26" s="38"/>
      <c r="E26" s="39"/>
      <c r="F26" s="21">
        <f>SUM(F20:F25)</f>
        <v>54484183</v>
      </c>
      <c r="G26" s="21">
        <f>SUM(G20:G25)</f>
        <v>4358735</v>
      </c>
      <c r="H26" s="21">
        <f>SUM(H20:H25)</f>
        <v>58842918</v>
      </c>
    </row>
    <row r="27" spans="1:8" s="22" customFormat="1" ht="35.25" customHeight="1" x14ac:dyDescent="0.25">
      <c r="A27" s="40" t="s">
        <v>87</v>
      </c>
      <c r="B27" s="41"/>
      <c r="C27" s="41"/>
      <c r="D27" s="41"/>
      <c r="E27" s="42"/>
      <c r="F27" s="23">
        <f>ROUND(F26*0.07,0)</f>
        <v>3813893</v>
      </c>
      <c r="G27" s="23">
        <f>ROUND(F27*0.08,0)</f>
        <v>305111</v>
      </c>
      <c r="H27" s="23">
        <f>F27+G27</f>
        <v>4119004</v>
      </c>
    </row>
    <row r="29" spans="1:8" s="1" customFormat="1" ht="16.5" x14ac:dyDescent="0.25">
      <c r="A29" s="43" t="s">
        <v>24</v>
      </c>
      <c r="B29" s="43"/>
      <c r="C29" s="43"/>
      <c r="D29" s="43"/>
      <c r="E29" s="43"/>
      <c r="F29" s="43"/>
      <c r="G29" s="43"/>
      <c r="H29" s="43"/>
    </row>
    <row r="30" spans="1:8" s="1" customFormat="1" ht="16.5" x14ac:dyDescent="0.25">
      <c r="D30" s="2"/>
      <c r="F30" s="3"/>
      <c r="G30" s="3"/>
      <c r="H30" s="3"/>
    </row>
    <row r="31" spans="1:8" s="1" customFormat="1" ht="16.5" x14ac:dyDescent="0.25">
      <c r="A31" s="4"/>
      <c r="B31" s="28" t="s">
        <v>25</v>
      </c>
      <c r="C31" s="28"/>
      <c r="D31" s="28"/>
      <c r="F31" s="32" t="s">
        <v>26</v>
      </c>
      <c r="G31" s="32"/>
      <c r="H31" s="32"/>
    </row>
    <row r="32" spans="1:8" s="1" customFormat="1" ht="16.5" x14ac:dyDescent="0.25">
      <c r="B32" s="33" t="s">
        <v>27</v>
      </c>
      <c r="C32" s="33"/>
      <c r="D32" s="33"/>
      <c r="F32" s="34" t="s">
        <v>27</v>
      </c>
      <c r="G32" s="34"/>
      <c r="H32" s="34"/>
    </row>
    <row r="33" spans="4:8" s="1" customFormat="1" ht="16.5" x14ac:dyDescent="0.25">
      <c r="D33" s="2"/>
      <c r="F33" s="3"/>
      <c r="G33" s="3"/>
      <c r="H33" s="3"/>
    </row>
  </sheetData>
  <mergeCells count="16">
    <mergeCell ref="B31:D31"/>
    <mergeCell ref="F31:H31"/>
    <mergeCell ref="B32:D32"/>
    <mergeCell ref="F32:H32"/>
    <mergeCell ref="A7:H7"/>
    <mergeCell ref="C17:D17"/>
    <mergeCell ref="E17:F17"/>
    <mergeCell ref="A26:E26"/>
    <mergeCell ref="A27:E27"/>
    <mergeCell ref="A29:H29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/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50.57031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146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70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147</v>
      </c>
      <c r="C20" s="15" t="s">
        <v>86</v>
      </c>
      <c r="D20" s="17">
        <v>45884</v>
      </c>
      <c r="E20" s="18" t="s">
        <v>71</v>
      </c>
      <c r="F20" s="19">
        <v>1608075</v>
      </c>
      <c r="G20" s="19">
        <v>128646</v>
      </c>
      <c r="H20" s="19">
        <f>+F20+G20</f>
        <v>1736721</v>
      </c>
    </row>
    <row r="21" spans="1:8" ht="47.25" x14ac:dyDescent="0.25">
      <c r="A21" s="15">
        <v>2</v>
      </c>
      <c r="B21" s="16" t="s">
        <v>148</v>
      </c>
      <c r="C21" s="15" t="s">
        <v>86</v>
      </c>
      <c r="D21" s="17">
        <v>45884</v>
      </c>
      <c r="E21" s="18" t="s">
        <v>71</v>
      </c>
      <c r="F21" s="19">
        <v>536025</v>
      </c>
      <c r="G21" s="19">
        <v>42882</v>
      </c>
      <c r="H21" s="19">
        <f t="shared" ref="H21:H22" si="0">+F21+G21</f>
        <v>578907</v>
      </c>
    </row>
    <row r="22" spans="1:8" ht="47.25" x14ac:dyDescent="0.25">
      <c r="A22" s="15">
        <v>3</v>
      </c>
      <c r="B22" s="16" t="s">
        <v>149</v>
      </c>
      <c r="C22" s="15" t="s">
        <v>86</v>
      </c>
      <c r="D22" s="17">
        <v>45895</v>
      </c>
      <c r="E22" s="18" t="s">
        <v>71</v>
      </c>
      <c r="F22" s="19">
        <v>1627340</v>
      </c>
      <c r="G22" s="19">
        <v>130187</v>
      </c>
      <c r="H22" s="19">
        <f t="shared" si="0"/>
        <v>1757527</v>
      </c>
    </row>
    <row r="23" spans="1:8" s="22" customFormat="1" ht="35.25" customHeight="1" x14ac:dyDescent="0.25">
      <c r="A23" s="37" t="s">
        <v>23</v>
      </c>
      <c r="B23" s="38"/>
      <c r="C23" s="38"/>
      <c r="D23" s="38"/>
      <c r="E23" s="39"/>
      <c r="F23" s="21">
        <f>SUM(F20:F22)</f>
        <v>3771440</v>
      </c>
      <c r="G23" s="21">
        <f>SUM(G20:G22)</f>
        <v>301715</v>
      </c>
      <c r="H23" s="21">
        <f>SUM(H20:H22)</f>
        <v>4073155</v>
      </c>
    </row>
    <row r="24" spans="1:8" s="22" customFormat="1" ht="35.25" customHeight="1" x14ac:dyDescent="0.25">
      <c r="A24" s="40" t="s">
        <v>87</v>
      </c>
      <c r="B24" s="41"/>
      <c r="C24" s="41"/>
      <c r="D24" s="41"/>
      <c r="E24" s="42"/>
      <c r="F24" s="23">
        <f>ROUND(F23*0.07,0)</f>
        <v>264001</v>
      </c>
      <c r="G24" s="23">
        <f>ROUND(F24*0.08,0)</f>
        <v>21120</v>
      </c>
      <c r="H24" s="23">
        <f>F24+G24</f>
        <v>285121</v>
      </c>
    </row>
    <row r="26" spans="1:8" s="1" customFormat="1" ht="16.5" x14ac:dyDescent="0.25">
      <c r="A26" s="43" t="s">
        <v>24</v>
      </c>
      <c r="B26" s="43"/>
      <c r="C26" s="43"/>
      <c r="D26" s="43"/>
      <c r="E26" s="43"/>
      <c r="F26" s="43"/>
      <c r="G26" s="43"/>
      <c r="H26" s="43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25</v>
      </c>
      <c r="C28" s="28"/>
      <c r="D28" s="28"/>
      <c r="F28" s="32" t="s">
        <v>26</v>
      </c>
      <c r="G28" s="32"/>
      <c r="H28" s="32"/>
    </row>
    <row r="29" spans="1:8" s="1" customFormat="1" ht="16.5" x14ac:dyDescent="0.25">
      <c r="B29" s="33" t="s">
        <v>27</v>
      </c>
      <c r="C29" s="33"/>
      <c r="D29" s="33"/>
      <c r="F29" s="34" t="s">
        <v>27</v>
      </c>
      <c r="G29" s="34"/>
      <c r="H29" s="34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A20" sqref="A20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140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GÒ VẤP</v>
      </c>
      <c r="D14" s="6"/>
      <c r="F14" s="8"/>
      <c r="G14" s="8"/>
      <c r="H14" s="8"/>
      <c r="J14" s="7" t="s">
        <v>58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0304741634-010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18, Đường Phan Văn Trị, Phường Gò Vấp,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8" customHeight="1" x14ac:dyDescent="0.25">
      <c r="A20" s="15">
        <v>1</v>
      </c>
      <c r="B20" s="16" t="s">
        <v>141</v>
      </c>
      <c r="C20" s="15" t="s">
        <v>86</v>
      </c>
      <c r="D20" s="17">
        <v>45870</v>
      </c>
      <c r="E20" s="18" t="s">
        <v>59</v>
      </c>
      <c r="F20" s="19">
        <v>6767355</v>
      </c>
      <c r="G20" s="19">
        <v>541388</v>
      </c>
      <c r="H20" s="19">
        <f>+F20+G20</f>
        <v>7308743</v>
      </c>
    </row>
    <row r="21" spans="1:8" ht="48" customHeight="1" x14ac:dyDescent="0.25">
      <c r="A21" s="15">
        <v>2</v>
      </c>
      <c r="B21" s="16" t="s">
        <v>142</v>
      </c>
      <c r="C21" s="15" t="s">
        <v>86</v>
      </c>
      <c r="D21" s="17">
        <v>45885</v>
      </c>
      <c r="E21" s="18" t="s">
        <v>59</v>
      </c>
      <c r="F21" s="19">
        <v>1190660</v>
      </c>
      <c r="G21" s="19">
        <v>95253</v>
      </c>
      <c r="H21" s="19">
        <f t="shared" ref="H21:H24" si="0">+F21+G21</f>
        <v>1285913</v>
      </c>
    </row>
    <row r="22" spans="1:8" ht="48" customHeight="1" x14ac:dyDescent="0.25">
      <c r="A22" s="15">
        <v>3</v>
      </c>
      <c r="B22" s="16" t="s">
        <v>143</v>
      </c>
      <c r="C22" s="15" t="s">
        <v>86</v>
      </c>
      <c r="D22" s="17">
        <v>45892</v>
      </c>
      <c r="E22" s="18" t="s">
        <v>59</v>
      </c>
      <c r="F22" s="19">
        <v>1190660</v>
      </c>
      <c r="G22" s="19">
        <v>95253</v>
      </c>
      <c r="H22" s="19">
        <f t="shared" si="0"/>
        <v>1285913</v>
      </c>
    </row>
    <row r="23" spans="1:8" ht="48" customHeight="1" x14ac:dyDescent="0.25">
      <c r="A23" s="15">
        <v>4</v>
      </c>
      <c r="B23" s="16" t="s">
        <v>144</v>
      </c>
      <c r="C23" s="15" t="s">
        <v>86</v>
      </c>
      <c r="D23" s="17">
        <v>45899</v>
      </c>
      <c r="E23" s="18" t="s">
        <v>59</v>
      </c>
      <c r="F23" s="19">
        <v>2281975</v>
      </c>
      <c r="G23" s="19">
        <v>182558</v>
      </c>
      <c r="H23" s="19">
        <f t="shared" si="0"/>
        <v>2464533</v>
      </c>
    </row>
    <row r="24" spans="1:8" ht="48" customHeight="1" x14ac:dyDescent="0.25">
      <c r="A24" s="15">
        <v>5</v>
      </c>
      <c r="B24" s="16" t="s">
        <v>145</v>
      </c>
      <c r="C24" s="15" t="s">
        <v>86</v>
      </c>
      <c r="D24" s="17">
        <v>45899</v>
      </c>
      <c r="E24" s="18" t="s">
        <v>59</v>
      </c>
      <c r="F24" s="19">
        <v>1190660</v>
      </c>
      <c r="G24" s="19">
        <v>95253</v>
      </c>
      <c r="H24" s="19">
        <f t="shared" si="0"/>
        <v>1285913</v>
      </c>
    </row>
    <row r="25" spans="1:8" s="22" customFormat="1" ht="35.25" customHeight="1" x14ac:dyDescent="0.25">
      <c r="A25" s="37" t="s">
        <v>23</v>
      </c>
      <c r="B25" s="38"/>
      <c r="C25" s="38"/>
      <c r="D25" s="38"/>
      <c r="E25" s="39"/>
      <c r="F25" s="21">
        <f>SUM(F20:F24)</f>
        <v>12621310</v>
      </c>
      <c r="G25" s="21">
        <f>SUM(G20:G24)</f>
        <v>1009705</v>
      </c>
      <c r="H25" s="21">
        <f>SUM(H20:H24)</f>
        <v>13631015</v>
      </c>
    </row>
    <row r="26" spans="1:8" s="22" customFormat="1" ht="35.25" customHeight="1" x14ac:dyDescent="0.25">
      <c r="A26" s="40" t="s">
        <v>87</v>
      </c>
      <c r="B26" s="41"/>
      <c r="C26" s="41"/>
      <c r="D26" s="41"/>
      <c r="E26" s="42"/>
      <c r="F26" s="23">
        <f>ROUND(F25*0.07,0)</f>
        <v>883492</v>
      </c>
      <c r="G26" s="23">
        <f>ROUND(F26*0.08,0)</f>
        <v>70679</v>
      </c>
      <c r="H26" s="23">
        <f>F26+G26</f>
        <v>954171</v>
      </c>
    </row>
    <row r="28" spans="1:8" s="1" customFormat="1" ht="16.5" x14ac:dyDescent="0.25">
      <c r="A28" s="43" t="s">
        <v>24</v>
      </c>
      <c r="B28" s="43"/>
      <c r="C28" s="43"/>
      <c r="D28" s="43"/>
      <c r="E28" s="43"/>
      <c r="F28" s="43"/>
      <c r="G28" s="43"/>
      <c r="H28" s="43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8" t="s">
        <v>25</v>
      </c>
      <c r="C30" s="28"/>
      <c r="D30" s="28"/>
      <c r="F30" s="32" t="s">
        <v>26</v>
      </c>
      <c r="G30" s="32"/>
      <c r="H30" s="32"/>
    </row>
    <row r="31" spans="1:8" s="1" customFormat="1" ht="16.5" x14ac:dyDescent="0.25">
      <c r="B31" s="33" t="s">
        <v>27</v>
      </c>
      <c r="C31" s="33"/>
      <c r="D31" s="33"/>
      <c r="F31" s="34" t="s">
        <v>27</v>
      </c>
      <c r="G31" s="34"/>
      <c r="H31" s="34"/>
    </row>
    <row r="32" spans="1:8" s="1" customFormat="1" ht="16.5" x14ac:dyDescent="0.25">
      <c r="D32" s="2"/>
      <c r="F32" s="3"/>
      <c r="G32" s="3"/>
      <c r="H32" s="3"/>
    </row>
  </sheetData>
  <mergeCells count="16"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activeCell="G25" sqref="G25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0" width="10.7109375" style="20" bestFit="1" customWidth="1"/>
    <col min="11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135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CẦN THƠ</v>
      </c>
      <c r="D14" s="6"/>
      <c r="F14" s="8"/>
      <c r="G14" s="8"/>
      <c r="H14" s="8"/>
      <c r="J14" s="7" t="s">
        <v>13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0304741634-007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84, Mậu Thân, Phường Cái Khế, Thành phố Cần Thơ,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136</v>
      </c>
      <c r="C20" s="15" t="s">
        <v>86</v>
      </c>
      <c r="D20" s="17">
        <v>45876</v>
      </c>
      <c r="E20" s="18" t="s">
        <v>31</v>
      </c>
      <c r="F20" s="19">
        <v>1667380</v>
      </c>
      <c r="G20" s="19">
        <v>133390</v>
      </c>
      <c r="H20" s="19">
        <f>+F20+G20</f>
        <v>1800770</v>
      </c>
    </row>
    <row r="21" spans="1:8" ht="47.25" x14ac:dyDescent="0.25">
      <c r="A21" s="15">
        <v>2</v>
      </c>
      <c r="B21" s="16" t="s">
        <v>137</v>
      </c>
      <c r="C21" s="15" t="s">
        <v>86</v>
      </c>
      <c r="D21" s="17">
        <v>45880</v>
      </c>
      <c r="E21" s="18" t="s">
        <v>31</v>
      </c>
      <c r="F21" s="19">
        <v>2381320</v>
      </c>
      <c r="G21" s="19">
        <v>190506</v>
      </c>
      <c r="H21" s="19">
        <f t="shared" ref="H21:H23" si="0">+F21+G21</f>
        <v>2571826</v>
      </c>
    </row>
    <row r="22" spans="1:8" ht="47.25" x14ac:dyDescent="0.25">
      <c r="A22" s="15">
        <v>3</v>
      </c>
      <c r="B22" s="16" t="s">
        <v>138</v>
      </c>
      <c r="C22" s="15" t="s">
        <v>86</v>
      </c>
      <c r="D22" s="17">
        <v>45889</v>
      </c>
      <c r="E22" s="18" t="s">
        <v>31</v>
      </c>
      <c r="F22" s="19">
        <v>2837265</v>
      </c>
      <c r="G22" s="19">
        <v>226981</v>
      </c>
      <c r="H22" s="19">
        <f t="shared" ref="H22" si="1">+F22+G22</f>
        <v>3064246</v>
      </c>
    </row>
    <row r="23" spans="1:8" ht="47.25" x14ac:dyDescent="0.25">
      <c r="A23" s="15">
        <v>4</v>
      </c>
      <c r="B23" s="16" t="s">
        <v>139</v>
      </c>
      <c r="C23" s="15" t="s">
        <v>86</v>
      </c>
      <c r="D23" s="17">
        <v>45896</v>
      </c>
      <c r="E23" s="18" t="s">
        <v>31</v>
      </c>
      <c r="F23" s="19">
        <v>1627340</v>
      </c>
      <c r="G23" s="19">
        <v>130187</v>
      </c>
      <c r="H23" s="19">
        <f t="shared" si="0"/>
        <v>1757527</v>
      </c>
    </row>
    <row r="24" spans="1:8" s="22" customFormat="1" ht="35.25" customHeight="1" x14ac:dyDescent="0.25">
      <c r="A24" s="37" t="s">
        <v>23</v>
      </c>
      <c r="B24" s="38"/>
      <c r="C24" s="38"/>
      <c r="D24" s="38"/>
      <c r="E24" s="39"/>
      <c r="F24" s="21">
        <f>SUM(F20:F23)</f>
        <v>8513305</v>
      </c>
      <c r="G24" s="21">
        <f>SUM(G20:G23)</f>
        <v>681064</v>
      </c>
      <c r="H24" s="21">
        <f>SUM(H20:H23)</f>
        <v>9194369</v>
      </c>
    </row>
    <row r="25" spans="1:8" s="22" customFormat="1" ht="35.25" customHeight="1" x14ac:dyDescent="0.25">
      <c r="A25" s="40" t="s">
        <v>87</v>
      </c>
      <c r="B25" s="41"/>
      <c r="C25" s="41"/>
      <c r="D25" s="41"/>
      <c r="E25" s="42"/>
      <c r="F25" s="23">
        <f>ROUND(F24*0.07,0)</f>
        <v>595931</v>
      </c>
      <c r="G25" s="23">
        <f>ROUND(F25*0.08,0)+1</f>
        <v>47675</v>
      </c>
      <c r="H25" s="23">
        <f>F25+G25</f>
        <v>643606</v>
      </c>
    </row>
    <row r="27" spans="1:8" s="1" customFormat="1" ht="16.5" x14ac:dyDescent="0.25">
      <c r="A27" s="43" t="s">
        <v>24</v>
      </c>
      <c r="B27" s="43"/>
      <c r="C27" s="43"/>
      <c r="D27" s="43"/>
      <c r="E27" s="43"/>
      <c r="F27" s="43"/>
      <c r="G27" s="43"/>
      <c r="H27" s="43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8" t="s">
        <v>25</v>
      </c>
      <c r="C29" s="28"/>
      <c r="D29" s="28"/>
      <c r="F29" s="32" t="s">
        <v>26</v>
      </c>
      <c r="G29" s="32"/>
      <c r="H29" s="32"/>
    </row>
    <row r="30" spans="1:8" s="1" customFormat="1" ht="16.5" x14ac:dyDescent="0.25">
      <c r="B30" s="33" t="s">
        <v>27</v>
      </c>
      <c r="C30" s="33"/>
      <c r="D30" s="33"/>
      <c r="F30" s="34" t="s">
        <v>27</v>
      </c>
      <c r="G30" s="34"/>
      <c r="H30" s="34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activeCell="A20" sqref="A20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132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TÂN BÌNH</v>
      </c>
      <c r="D14" s="6"/>
      <c r="F14" s="8"/>
      <c r="G14" s="8"/>
      <c r="H14" s="8"/>
      <c r="J14" s="7" t="s">
        <v>62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0304741634-006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Số 20, đường Cộng Hòa, Phường Bảy Hiền, Thành phố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133</v>
      </c>
      <c r="C20" s="15" t="s">
        <v>86</v>
      </c>
      <c r="D20" s="17">
        <v>45877</v>
      </c>
      <c r="E20" s="18" t="s">
        <v>63</v>
      </c>
      <c r="F20" s="19">
        <v>555290</v>
      </c>
      <c r="G20" s="19">
        <v>44423</v>
      </c>
      <c r="H20" s="19">
        <f>+F20+G20</f>
        <v>599713</v>
      </c>
    </row>
    <row r="21" spans="1:8" ht="47.25" x14ac:dyDescent="0.25">
      <c r="A21" s="15">
        <v>2</v>
      </c>
      <c r="B21" s="16" t="s">
        <v>134</v>
      </c>
      <c r="C21" s="15" t="s">
        <v>86</v>
      </c>
      <c r="D21" s="17">
        <v>45899</v>
      </c>
      <c r="E21" s="18" t="s">
        <v>63</v>
      </c>
      <c r="F21" s="19">
        <v>1091315</v>
      </c>
      <c r="G21" s="19">
        <v>87305</v>
      </c>
      <c r="H21" s="19">
        <f t="shared" ref="H21" si="0">+F21+G21</f>
        <v>1178620</v>
      </c>
    </row>
    <row r="22" spans="1:8" s="22" customFormat="1" ht="35.25" customHeight="1" x14ac:dyDescent="0.25">
      <c r="A22" s="37" t="s">
        <v>23</v>
      </c>
      <c r="B22" s="38"/>
      <c r="C22" s="38"/>
      <c r="D22" s="38"/>
      <c r="E22" s="39"/>
      <c r="F22" s="21">
        <f>SUM(F20:F21)</f>
        <v>1646605</v>
      </c>
      <c r="G22" s="21">
        <f>SUM(G20:G21)</f>
        <v>131728</v>
      </c>
      <c r="H22" s="21">
        <f>SUM(H20:H21)</f>
        <v>1778333</v>
      </c>
    </row>
    <row r="23" spans="1:8" s="22" customFormat="1" ht="35.25" customHeight="1" x14ac:dyDescent="0.25">
      <c r="A23" s="40" t="s">
        <v>87</v>
      </c>
      <c r="B23" s="41"/>
      <c r="C23" s="41"/>
      <c r="D23" s="41"/>
      <c r="E23" s="42"/>
      <c r="F23" s="23">
        <f>ROUND(F22*0.07,0)</f>
        <v>115262</v>
      </c>
      <c r="G23" s="23">
        <f>ROUND(F23*0.08,0)</f>
        <v>9221</v>
      </c>
      <c r="H23" s="23">
        <f>F23+G23</f>
        <v>124483</v>
      </c>
    </row>
    <row r="25" spans="1:8" s="1" customFormat="1" ht="16.5" x14ac:dyDescent="0.25">
      <c r="A25" s="43" t="s">
        <v>24</v>
      </c>
      <c r="B25" s="43"/>
      <c r="C25" s="43"/>
      <c r="D25" s="43"/>
      <c r="E25" s="43"/>
      <c r="F25" s="43"/>
      <c r="G25" s="43"/>
      <c r="H25" s="43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25</v>
      </c>
      <c r="C27" s="28"/>
      <c r="D27" s="28"/>
      <c r="F27" s="32" t="s">
        <v>26</v>
      </c>
      <c r="G27" s="32"/>
      <c r="H27" s="32"/>
    </row>
    <row r="28" spans="1:8" s="1" customFormat="1" ht="16.5" x14ac:dyDescent="0.25">
      <c r="B28" s="33" t="s">
        <v>27</v>
      </c>
      <c r="C28" s="33"/>
      <c r="D28" s="33"/>
      <c r="F28" s="34" t="s">
        <v>27</v>
      </c>
      <c r="G28" s="34"/>
      <c r="H28" s="34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16" zoomScaleNormal="100" workbookViewId="0">
      <selection activeCell="E20" sqref="E20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129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BÀ RỊA VŨNG TÀU</v>
      </c>
      <c r="D14" s="6"/>
      <c r="F14" s="8"/>
      <c r="G14" s="8"/>
      <c r="H14" s="8"/>
      <c r="J14" s="7" t="s">
        <v>38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0304741634-005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Góc đường 3 tháng 2 và đường Thi Sách, Phường Tam Thắng, TP. Hồ Chí Minh,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130</v>
      </c>
      <c r="C20" s="15" t="s">
        <v>86</v>
      </c>
      <c r="D20" s="17">
        <v>45873</v>
      </c>
      <c r="E20" s="18" t="s">
        <v>39</v>
      </c>
      <c r="F20" s="19">
        <v>3413330</v>
      </c>
      <c r="G20" s="19">
        <v>273066</v>
      </c>
      <c r="H20" s="19">
        <f>+F20+G20</f>
        <v>3686396</v>
      </c>
    </row>
    <row r="21" spans="1:8" ht="47.25" x14ac:dyDescent="0.25">
      <c r="A21" s="15">
        <v>2</v>
      </c>
      <c r="B21" s="16" t="s">
        <v>131</v>
      </c>
      <c r="C21" s="15" t="s">
        <v>86</v>
      </c>
      <c r="D21" s="17">
        <v>45889</v>
      </c>
      <c r="E21" s="18" t="s">
        <v>39</v>
      </c>
      <c r="F21" s="19">
        <v>2837265</v>
      </c>
      <c r="G21" s="19">
        <v>226981</v>
      </c>
      <c r="H21" s="19">
        <f t="shared" ref="H21" si="0">+F21+G21</f>
        <v>3064246</v>
      </c>
    </row>
    <row r="22" spans="1:8" s="22" customFormat="1" ht="35.25" customHeight="1" x14ac:dyDescent="0.25">
      <c r="A22" s="37" t="s">
        <v>23</v>
      </c>
      <c r="B22" s="38"/>
      <c r="C22" s="38"/>
      <c r="D22" s="38"/>
      <c r="E22" s="39"/>
      <c r="F22" s="21">
        <f>SUM(F20:F21)</f>
        <v>6250595</v>
      </c>
      <c r="G22" s="21">
        <f>SUM(G20:G21)</f>
        <v>500047</v>
      </c>
      <c r="H22" s="21">
        <f>SUM(H20:H21)</f>
        <v>6750642</v>
      </c>
    </row>
    <row r="23" spans="1:8" s="22" customFormat="1" ht="35.25" customHeight="1" x14ac:dyDescent="0.25">
      <c r="A23" s="40" t="s">
        <v>87</v>
      </c>
      <c r="B23" s="41"/>
      <c r="C23" s="41"/>
      <c r="D23" s="41"/>
      <c r="E23" s="42"/>
      <c r="F23" s="23">
        <f>ROUND(F22*0.07,0)</f>
        <v>437542</v>
      </c>
      <c r="G23" s="23">
        <f>ROUND(F23*0.08,0)</f>
        <v>35003</v>
      </c>
      <c r="H23" s="23">
        <f>F23+G23</f>
        <v>472545</v>
      </c>
    </row>
    <row r="25" spans="1:8" s="1" customFormat="1" ht="16.5" x14ac:dyDescent="0.25">
      <c r="A25" s="43" t="s">
        <v>24</v>
      </c>
      <c r="B25" s="43"/>
      <c r="C25" s="43"/>
      <c r="D25" s="43"/>
      <c r="E25" s="43"/>
      <c r="F25" s="43"/>
      <c r="G25" s="43"/>
      <c r="H25" s="43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8" t="s">
        <v>25</v>
      </c>
      <c r="C27" s="28"/>
      <c r="D27" s="28"/>
      <c r="F27" s="32" t="s">
        <v>26</v>
      </c>
      <c r="G27" s="32"/>
      <c r="H27" s="32"/>
    </row>
    <row r="28" spans="1:8" s="1" customFormat="1" ht="16.5" x14ac:dyDescent="0.25">
      <c r="B28" s="33" t="s">
        <v>27</v>
      </c>
      <c r="C28" s="33"/>
      <c r="D28" s="33"/>
      <c r="F28" s="34" t="s">
        <v>27</v>
      </c>
      <c r="G28" s="34"/>
      <c r="H28" s="34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A22" zoomScaleNormal="100" workbookViewId="0">
      <selection activeCell="F24" sqref="F24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125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BA ĐÌNH</v>
      </c>
      <c r="D14" s="6"/>
      <c r="F14" s="8"/>
      <c r="G14" s="8"/>
      <c r="H14" s="8"/>
      <c r="J14" s="7" t="s">
        <v>74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0304741634-008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Tầng hầm 1 (B1), Trung tâm Lotte Hà Nội, số 54, đường Liễu Giai, Phường Giảng Võ, Thành phố Hà Nội,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126</v>
      </c>
      <c r="C20" s="15" t="s">
        <v>86</v>
      </c>
      <c r="D20" s="17">
        <v>45870</v>
      </c>
      <c r="E20" s="18" t="s">
        <v>75</v>
      </c>
      <c r="F20" s="19">
        <v>1031555</v>
      </c>
      <c r="G20" s="19">
        <v>82524</v>
      </c>
      <c r="H20" s="19">
        <f>+F20+G20</f>
        <v>1114079</v>
      </c>
    </row>
    <row r="21" spans="1:8" ht="47.25" x14ac:dyDescent="0.25">
      <c r="A21" s="15">
        <v>2</v>
      </c>
      <c r="B21" s="16" t="s">
        <v>127</v>
      </c>
      <c r="C21" s="15" t="s">
        <v>86</v>
      </c>
      <c r="D21" s="17">
        <v>45881</v>
      </c>
      <c r="E21" s="18" t="s">
        <v>75</v>
      </c>
      <c r="F21" s="19">
        <v>1646605</v>
      </c>
      <c r="G21" s="19">
        <v>131728</v>
      </c>
      <c r="H21" s="19">
        <f>+F21+G21</f>
        <v>1778333</v>
      </c>
    </row>
    <row r="22" spans="1:8" ht="47.25" x14ac:dyDescent="0.25">
      <c r="A22" s="15">
        <v>3</v>
      </c>
      <c r="B22" s="16" t="s">
        <v>128</v>
      </c>
      <c r="C22" s="15" t="s">
        <v>86</v>
      </c>
      <c r="D22" s="17">
        <v>45895</v>
      </c>
      <c r="E22" s="18" t="s">
        <v>75</v>
      </c>
      <c r="F22" s="19">
        <v>1110580</v>
      </c>
      <c r="G22" s="19">
        <v>88846</v>
      </c>
      <c r="H22" s="19">
        <f t="shared" ref="H22" si="0">+F22+G22</f>
        <v>1199426</v>
      </c>
    </row>
    <row r="23" spans="1:8" s="22" customFormat="1" ht="35.25" customHeight="1" x14ac:dyDescent="0.25">
      <c r="A23" s="37" t="s">
        <v>23</v>
      </c>
      <c r="B23" s="38"/>
      <c r="C23" s="38"/>
      <c r="D23" s="38"/>
      <c r="E23" s="39"/>
      <c r="F23" s="21">
        <f>SUM(F20:F22)</f>
        <v>3788740</v>
      </c>
      <c r="G23" s="21">
        <f>SUM(G20:G22)</f>
        <v>303098</v>
      </c>
      <c r="H23" s="21">
        <f>SUM(H20:H22)</f>
        <v>4091838</v>
      </c>
    </row>
    <row r="24" spans="1:8" s="22" customFormat="1" ht="35.25" customHeight="1" x14ac:dyDescent="0.25">
      <c r="A24" s="40" t="s">
        <v>87</v>
      </c>
      <c r="B24" s="41"/>
      <c r="C24" s="41"/>
      <c r="D24" s="41"/>
      <c r="E24" s="42"/>
      <c r="F24" s="23">
        <f>ROUND(F23*0.07,0)</f>
        <v>265212</v>
      </c>
      <c r="G24" s="23">
        <f>ROUND(F24*0.08,0)</f>
        <v>21217</v>
      </c>
      <c r="H24" s="23">
        <f>F24+G24</f>
        <v>286429</v>
      </c>
    </row>
    <row r="26" spans="1:8" s="1" customFormat="1" ht="16.5" x14ac:dyDescent="0.25">
      <c r="A26" s="43" t="s">
        <v>24</v>
      </c>
      <c r="B26" s="43"/>
      <c r="C26" s="43"/>
      <c r="D26" s="43"/>
      <c r="E26" s="43"/>
      <c r="F26" s="43"/>
      <c r="G26" s="43"/>
      <c r="H26" s="43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25</v>
      </c>
      <c r="C28" s="28"/>
      <c r="D28" s="28"/>
      <c r="F28" s="32" t="s">
        <v>26</v>
      </c>
      <c r="G28" s="32"/>
      <c r="H28" s="32"/>
    </row>
    <row r="29" spans="1:8" s="1" customFormat="1" ht="16.5" x14ac:dyDescent="0.25">
      <c r="B29" s="33" t="s">
        <v>27</v>
      </c>
      <c r="C29" s="33"/>
      <c r="D29" s="33"/>
      <c r="F29" s="34" t="s">
        <v>27</v>
      </c>
      <c r="G29" s="34"/>
      <c r="H29" s="34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F24" sqref="F24"/>
    </sheetView>
  </sheetViews>
  <sheetFormatPr defaultColWidth="9.140625" defaultRowHeight="15.75" x14ac:dyDescent="0.25"/>
  <cols>
    <col min="1" max="1" width="6.140625" style="20" customWidth="1"/>
    <col min="2" max="2" width="13" style="20" customWidth="1"/>
    <col min="3" max="3" width="14.42578125" style="20" customWidth="1"/>
    <col min="4" max="4" width="15.85546875" style="24" customWidth="1"/>
    <col min="5" max="5" width="48.140625" style="20" customWidth="1"/>
    <col min="6" max="6" width="17.7109375" style="25" customWidth="1"/>
    <col min="7" max="7" width="15" style="25" customWidth="1"/>
    <col min="8" max="8" width="18.7109375" style="25" customWidth="1"/>
    <col min="9" max="9" width="23.7109375" style="20" customWidth="1"/>
    <col min="10" max="16384" width="9.140625" style="20"/>
  </cols>
  <sheetData>
    <row r="1" spans="1:10" s="1" customFormat="1" ht="16.5" x14ac:dyDescent="0.25">
      <c r="B1" s="29" t="s">
        <v>0</v>
      </c>
      <c r="C1" s="29"/>
      <c r="D1" s="29"/>
      <c r="E1" s="30" t="s">
        <v>1</v>
      </c>
      <c r="F1" s="30"/>
      <c r="G1" s="30"/>
      <c r="H1" s="30"/>
    </row>
    <row r="2" spans="1:10" s="1" customFormat="1" ht="16.5" x14ac:dyDescent="0.25">
      <c r="B2" s="29" t="s">
        <v>2</v>
      </c>
      <c r="C2" s="29"/>
      <c r="D2" s="29"/>
      <c r="E2" s="30" t="s">
        <v>3</v>
      </c>
      <c r="F2" s="30"/>
      <c r="G2" s="30"/>
      <c r="H2" s="30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1" t="s">
        <v>89</v>
      </c>
      <c r="F4" s="31"/>
      <c r="G4" s="31"/>
      <c r="H4" s="31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8" t="s">
        <v>91</v>
      </c>
      <c r="B6" s="28"/>
      <c r="C6" s="28"/>
      <c r="D6" s="28"/>
      <c r="E6" s="28"/>
      <c r="F6" s="28"/>
      <c r="G6" s="28"/>
      <c r="H6" s="28"/>
    </row>
    <row r="7" spans="1:10" s="4" customFormat="1" ht="18.75" customHeight="1" x14ac:dyDescent="0.3">
      <c r="A7" s="35" t="s">
        <v>121</v>
      </c>
      <c r="B7" s="35"/>
      <c r="C7" s="35"/>
      <c r="D7" s="35"/>
      <c r="E7" s="35"/>
      <c r="F7" s="35"/>
      <c r="G7" s="35"/>
      <c r="H7" s="35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5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5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5">
      <c r="A11" s="7" t="s">
        <v>8</v>
      </c>
      <c r="C11" s="7" t="s">
        <v>92</v>
      </c>
      <c r="D11" s="6"/>
      <c r="F11" s="8"/>
      <c r="G11" s="8"/>
      <c r="H11" s="8"/>
    </row>
    <row r="12" spans="1:10" s="7" customFormat="1" ht="22.5" customHeight="1" x14ac:dyDescent="0.25">
      <c r="A12" s="7" t="s">
        <v>9</v>
      </c>
      <c r="C12" s="7" t="s">
        <v>10</v>
      </c>
      <c r="D12" s="6"/>
      <c r="E12" s="10" t="s">
        <v>11</v>
      </c>
      <c r="F12" s="8"/>
      <c r="G12" s="8"/>
      <c r="H12" s="8"/>
    </row>
    <row r="13" spans="1:10" s="7" customFormat="1" ht="22.5" customHeight="1" x14ac:dyDescent="0.25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5">
      <c r="A14" s="5" t="s">
        <v>12</v>
      </c>
      <c r="B14" s="5"/>
      <c r="C14" s="5" t="str">
        <f>+VLOOKUP(J14,'Danh sách CN'!A:D,2,0)</f>
        <v>CÔNG TY CỔ PHẦN TRUNG TÂM THƯƠNG MẠI LOTTE VIỆT NAM - CHI NHÁNH BÌNH THUẬN</v>
      </c>
      <c r="D14" s="6"/>
      <c r="F14" s="8"/>
      <c r="G14" s="8"/>
      <c r="H14" s="8"/>
      <c r="J14" s="7" t="s">
        <v>42</v>
      </c>
    </row>
    <row r="15" spans="1:10" s="7" customFormat="1" ht="22.5" customHeight="1" x14ac:dyDescent="0.25">
      <c r="A15" s="7" t="s">
        <v>6</v>
      </c>
      <c r="C15" s="9" t="str">
        <f>+VLOOKUP(J14,'Danh sách CN'!A:D,3,0)</f>
        <v>0304741634-002</v>
      </c>
      <c r="D15" s="6"/>
      <c r="F15" s="8"/>
      <c r="G15" s="8"/>
      <c r="H15" s="8"/>
    </row>
    <row r="16" spans="1:10" s="7" customFormat="1" ht="22.5" customHeight="1" x14ac:dyDescent="0.25">
      <c r="A16" s="7" t="s">
        <v>8</v>
      </c>
      <c r="C16" s="9" t="str">
        <f>+VLOOKUP(J14,'Danh sách CN'!A:D,4,0)</f>
        <v>Khu dân cư Hùng Vương I, Phường Phú Thủy, Tỉnh Lâm Đồng, Việt Nam</v>
      </c>
      <c r="D16" s="6"/>
      <c r="F16" s="8"/>
      <c r="G16" s="8"/>
      <c r="H16" s="8"/>
    </row>
    <row r="17" spans="1:8" s="7" customFormat="1" ht="22.5" customHeight="1" x14ac:dyDescent="0.25">
      <c r="A17" s="7" t="s">
        <v>9</v>
      </c>
      <c r="C17" s="36"/>
      <c r="D17" s="36"/>
      <c r="E17" s="36" t="s">
        <v>14</v>
      </c>
      <c r="F17" s="36"/>
      <c r="G17" s="8"/>
      <c r="H17" s="8"/>
    </row>
    <row r="19" spans="1:8" s="14" customFormat="1" ht="44.25" customHeight="1" x14ac:dyDescent="0.25">
      <c r="A19" s="11" t="s">
        <v>15</v>
      </c>
      <c r="B19" s="11" t="s">
        <v>16</v>
      </c>
      <c r="C19" s="11" t="s">
        <v>17</v>
      </c>
      <c r="D19" s="12" t="s">
        <v>18</v>
      </c>
      <c r="E19" s="11" t="s">
        <v>19</v>
      </c>
      <c r="F19" s="13" t="s">
        <v>20</v>
      </c>
      <c r="G19" s="13" t="s">
        <v>21</v>
      </c>
      <c r="H19" s="13" t="s">
        <v>22</v>
      </c>
    </row>
    <row r="20" spans="1:8" ht="47.25" x14ac:dyDescent="0.25">
      <c r="A20" s="15">
        <v>1</v>
      </c>
      <c r="B20" s="16" t="s">
        <v>122</v>
      </c>
      <c r="C20" s="15" t="s">
        <v>86</v>
      </c>
      <c r="D20" s="17">
        <v>45884</v>
      </c>
      <c r="E20" s="18" t="s">
        <v>43</v>
      </c>
      <c r="F20" s="19">
        <v>2699390</v>
      </c>
      <c r="G20" s="19">
        <v>215951</v>
      </c>
      <c r="H20" s="19">
        <f>+F20+G20</f>
        <v>2915341</v>
      </c>
    </row>
    <row r="21" spans="1:8" ht="47.25" x14ac:dyDescent="0.25">
      <c r="A21" s="15">
        <v>2</v>
      </c>
      <c r="B21" s="16" t="s">
        <v>123</v>
      </c>
      <c r="C21" s="15" t="s">
        <v>86</v>
      </c>
      <c r="D21" s="17">
        <v>45895</v>
      </c>
      <c r="E21" s="18" t="s">
        <v>43</v>
      </c>
      <c r="F21" s="19">
        <v>2718655</v>
      </c>
      <c r="G21" s="19">
        <v>217492</v>
      </c>
      <c r="H21" s="19">
        <f t="shared" ref="H21:H22" si="0">+F21+G21</f>
        <v>2936147</v>
      </c>
    </row>
    <row r="22" spans="1:8" ht="47.25" x14ac:dyDescent="0.25">
      <c r="A22" s="15">
        <v>3</v>
      </c>
      <c r="B22" s="16" t="s">
        <v>124</v>
      </c>
      <c r="C22" s="15" t="s">
        <v>88</v>
      </c>
      <c r="D22" s="17">
        <v>45898</v>
      </c>
      <c r="E22" s="18" t="s">
        <v>43</v>
      </c>
      <c r="F22" s="19">
        <v>-214410</v>
      </c>
      <c r="G22" s="19">
        <v>-17153</v>
      </c>
      <c r="H22" s="19">
        <f t="shared" si="0"/>
        <v>-231563</v>
      </c>
    </row>
    <row r="23" spans="1:8" s="22" customFormat="1" ht="35.25" customHeight="1" x14ac:dyDescent="0.25">
      <c r="A23" s="37" t="s">
        <v>23</v>
      </c>
      <c r="B23" s="38"/>
      <c r="C23" s="38"/>
      <c r="D23" s="38"/>
      <c r="E23" s="39"/>
      <c r="F23" s="21">
        <f>SUM(F20:F22)</f>
        <v>5203635</v>
      </c>
      <c r="G23" s="21">
        <f>SUM(G20:G22)</f>
        <v>416290</v>
      </c>
      <c r="H23" s="21">
        <f>SUM(H20:H22)</f>
        <v>5619925</v>
      </c>
    </row>
    <row r="24" spans="1:8" s="22" customFormat="1" ht="35.25" customHeight="1" x14ac:dyDescent="0.25">
      <c r="A24" s="40" t="s">
        <v>87</v>
      </c>
      <c r="B24" s="41"/>
      <c r="C24" s="41"/>
      <c r="D24" s="41"/>
      <c r="E24" s="42"/>
      <c r="F24" s="23">
        <f>ROUND(F23*0.07,0)</f>
        <v>364254</v>
      </c>
      <c r="G24" s="23">
        <f>ROUND(F24*0.08,0)</f>
        <v>29140</v>
      </c>
      <c r="H24" s="23">
        <f>F24+G24</f>
        <v>393394</v>
      </c>
    </row>
    <row r="26" spans="1:8" s="1" customFormat="1" ht="16.5" x14ac:dyDescent="0.25">
      <c r="A26" s="43" t="s">
        <v>24</v>
      </c>
      <c r="B26" s="43"/>
      <c r="C26" s="43"/>
      <c r="D26" s="43"/>
      <c r="E26" s="43"/>
      <c r="F26" s="43"/>
      <c r="G26" s="43"/>
      <c r="H26" s="43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8" t="s">
        <v>25</v>
      </c>
      <c r="C28" s="28"/>
      <c r="D28" s="28"/>
      <c r="F28" s="32" t="s">
        <v>26</v>
      </c>
      <c r="G28" s="32"/>
      <c r="H28" s="32"/>
    </row>
    <row r="29" spans="1:8" s="1" customFormat="1" ht="16.5" x14ac:dyDescent="0.25">
      <c r="B29" s="33" t="s">
        <v>27</v>
      </c>
      <c r="C29" s="33"/>
      <c r="D29" s="33"/>
      <c r="F29" s="34" t="s">
        <v>27</v>
      </c>
      <c r="G29" s="34"/>
      <c r="H29" s="34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TÂY HỒ</vt:lpstr>
      <vt:lpstr>VINH</vt:lpstr>
      <vt:lpstr>NHA TRANG</vt:lpstr>
      <vt:lpstr>GÒ VẤP</vt:lpstr>
      <vt:lpstr>CẦN THƠ</vt:lpstr>
      <vt:lpstr>TÂN BÌNH</vt:lpstr>
      <vt:lpstr>VŨNG TÀU</vt:lpstr>
      <vt:lpstr>BA ĐÌNH</vt:lpstr>
      <vt:lpstr>BÌNH THUẬN</vt:lpstr>
      <vt:lpstr>BÌNH DƯƠNG</vt:lpstr>
      <vt:lpstr>ĐÀ NẴNG</vt:lpstr>
      <vt:lpstr>ĐỒNG NAI</vt:lpstr>
      <vt:lpstr>PHÚ THỌ</vt:lpstr>
      <vt:lpstr>NAM SÀI GÒN</vt:lpstr>
      <vt:lpstr>Danh sách CN</vt:lpstr>
      <vt:lpstr>'BA ĐÌNH'!Print_Area</vt:lpstr>
      <vt:lpstr>'BÌNH DƯƠNG'!Print_Area</vt:lpstr>
      <vt:lpstr>'BÌNH THUẬN'!Print_Area</vt:lpstr>
      <vt:lpstr>'CẦN THƠ'!Print_Area</vt:lpstr>
      <vt:lpstr>'ĐÀ NẴNG'!Print_Area</vt:lpstr>
      <vt:lpstr>'ĐỒNG NAI'!Print_Area</vt:lpstr>
      <vt:lpstr>'GÒ VẤP'!Print_Area</vt:lpstr>
      <vt:lpstr>'NAM SÀI GÒN'!Print_Area</vt:lpstr>
      <vt:lpstr>'NHA TRANG'!Print_Area</vt:lpstr>
      <vt:lpstr>'PHÚ THỌ'!Print_Area</vt:lpstr>
      <vt:lpstr>'TÂN BÌNH'!Print_Area</vt:lpstr>
      <vt:lpstr>'TÂY HỒ'!Print_Area</vt:lpstr>
      <vt:lpstr>VINH!Print_Area</vt:lpstr>
      <vt:lpstr>'VŨNG TÀU'!Print_Area</vt:lpstr>
      <vt:lpstr>'BA ĐÌNH'!Print_Titles</vt:lpstr>
      <vt:lpstr>'BÌNH DƯƠNG'!Print_Titles</vt:lpstr>
      <vt:lpstr>'BÌNH THUẬN'!Print_Titles</vt:lpstr>
      <vt:lpstr>'CẦN THƠ'!Print_Titles</vt:lpstr>
      <vt:lpstr>'ĐÀ NẴNG'!Print_Titles</vt:lpstr>
      <vt:lpstr>'ĐỒNG NAI'!Print_Titles</vt:lpstr>
      <vt:lpstr>'GÒ VẤP'!Print_Titles</vt:lpstr>
      <vt:lpstr>'NAM SÀI GÒN'!Print_Titles</vt:lpstr>
      <vt:lpstr>'NHA TRANG'!Print_Titles</vt:lpstr>
      <vt:lpstr>'PHÚ THỌ'!Print_Titles</vt:lpstr>
      <vt:lpstr>'TÂN BÌNH'!Print_Titles</vt:lpstr>
      <vt:lpstr>'TÂY HỒ'!Print_Titles</vt:lpstr>
      <vt:lpstr>VINH!Print_Titles</vt:lpstr>
      <vt:lpstr>'VŨNG TÀU'!Print_Titles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2025-09-27T03:15:10Z</cp:lastPrinted>
  <dcterms:created xsi:type="dcterms:W3CDTF">2025-08-25T10:30:23Z</dcterms:created>
  <dcterms:modified xsi:type="dcterms:W3CDTF">2025-09-27T03:16:44Z</dcterms:modified>
</cp:coreProperties>
</file>