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LOTTE\XUẤT HÓA ĐƠN CHIẾT KHẤU\T06.2025 cơ bản\"/>
    </mc:Choice>
  </mc:AlternateContent>
  <bookViews>
    <workbookView xWindow="0" yWindow="0" windowWidth="20460" windowHeight="7500"/>
  </bookViews>
  <sheets>
    <sheet name="TÂY HỒ" sheetId="13" r:id="rId1"/>
    <sheet name="VINH" sheetId="12" r:id="rId2"/>
    <sheet name="NHA TRANG" sheetId="11" r:id="rId3"/>
    <sheet name="GÒ VẤP" sheetId="10" r:id="rId4"/>
    <sheet name="CẦN THƠ" sheetId="9" r:id="rId5"/>
    <sheet name="TÂN BÌNH" sheetId="8" r:id="rId6"/>
    <sheet name="VŨNG TÀU" sheetId="7" r:id="rId7"/>
    <sheet name="BA ĐÌNH" sheetId="6" r:id="rId8"/>
    <sheet name="BÌNH THUẬN" sheetId="5" r:id="rId9"/>
    <sheet name="BÌNH DƯƠNG" sheetId="4" r:id="rId10"/>
    <sheet name="PHÚ THỌ" sheetId="3" r:id="rId11"/>
    <sheet name="NAM SÀI GÒN" sheetId="1" r:id="rId12"/>
    <sheet name="Danh sách CN" sheetId="2" r:id="rId13"/>
  </sheets>
  <definedNames>
    <definedName name="_xlnm._FilterDatabase" localSheetId="7" hidden="1">'BA ĐÌNH'!$A$19:$H$23</definedName>
    <definedName name="_xlnm._FilterDatabase" localSheetId="9" hidden="1">'BÌNH DƯƠNG'!$A$19:$H$25</definedName>
    <definedName name="_xlnm._FilterDatabase" localSheetId="8" hidden="1">'BÌNH THUẬN'!$A$19:$H$25</definedName>
    <definedName name="_xlnm._FilterDatabase" localSheetId="4" hidden="1">'CẦN THƠ'!$A$19:$H$24</definedName>
    <definedName name="_xlnm._FilterDatabase" localSheetId="3" hidden="1">'GÒ VẤP'!$A$19:$H$25</definedName>
    <definedName name="_xlnm._FilterDatabase" localSheetId="11" hidden="1">'NAM SÀI GÒN'!$A$19:$H$34</definedName>
    <definedName name="_xlnm._FilterDatabase" localSheetId="2" hidden="1">'NHA TRANG'!$A$19:$H$24</definedName>
    <definedName name="_xlnm._FilterDatabase" localSheetId="10" hidden="1">'PHÚ THỌ'!$A$19:$H$23</definedName>
    <definedName name="_xlnm._FilterDatabase" localSheetId="5" hidden="1">'TÂN BÌNH'!$A$19:$H$22</definedName>
    <definedName name="_xlnm._FilterDatabase" localSheetId="0" hidden="1">'TÂY HỒ'!$A$19:$H$25</definedName>
    <definedName name="_xlnm._FilterDatabase" localSheetId="1" hidden="1">VINH!$A$19:$H$26</definedName>
    <definedName name="_xlnm._FilterDatabase" localSheetId="6" hidden="1">'VŨNG TÀU'!$A$19:$H$23</definedName>
    <definedName name="_xlnm.Print_Area" localSheetId="7">'BA ĐÌNH'!$A$1:$H$37</definedName>
    <definedName name="_xlnm.Print_Area" localSheetId="9">'BÌNH DƯƠNG'!$A$1:$H$38</definedName>
    <definedName name="_xlnm.Print_Area" localSheetId="8">'BÌNH THUẬN'!$A$1:$H$38</definedName>
    <definedName name="_xlnm.Print_Area" localSheetId="4">'CẦN THƠ'!$A$1:$H$36</definedName>
    <definedName name="_xlnm.Print_Area" localSheetId="3">'GÒ VẤP'!$A$1:$H$37</definedName>
    <definedName name="_xlnm.Print_Area" localSheetId="11">'NAM SÀI GÒN'!$A$1:$H$47</definedName>
    <definedName name="_xlnm.Print_Area" localSheetId="2">'NHA TRANG'!$A$1:$H$36</definedName>
    <definedName name="_xlnm.Print_Area" localSheetId="10">'PHÚ THỌ'!$A$1:$H$36</definedName>
    <definedName name="_xlnm.Print_Area" localSheetId="5">'TÂN BÌNH'!$A$1:$H$34</definedName>
    <definedName name="_xlnm.Print_Area" localSheetId="0">'TÂY HỒ'!$A$1:$H$37</definedName>
    <definedName name="_xlnm.Print_Area" localSheetId="1">VINH!$A$1:$H$38</definedName>
    <definedName name="_xlnm.Print_Area" localSheetId="6">'VŨNG TÀU'!$A$1:$H$36</definedName>
    <definedName name="_xlnm.Print_Titles" localSheetId="7">'BA ĐÌNH'!$19:$19</definedName>
    <definedName name="_xlnm.Print_Titles" localSheetId="9">'BÌNH DƯƠNG'!$19:$19</definedName>
    <definedName name="_xlnm.Print_Titles" localSheetId="8">'BÌNH THUẬN'!$19:$19</definedName>
    <definedName name="_xlnm.Print_Titles" localSheetId="4">'CẦN THƠ'!$19:$19</definedName>
    <definedName name="_xlnm.Print_Titles" localSheetId="3">'GÒ VẤP'!$19:$19</definedName>
    <definedName name="_xlnm.Print_Titles" localSheetId="11">'NAM SÀI GÒN'!$19:$19</definedName>
    <definedName name="_xlnm.Print_Titles" localSheetId="2">'NHA TRANG'!$19:$19</definedName>
    <definedName name="_xlnm.Print_Titles" localSheetId="10">'PHÚ THỌ'!$19:$19</definedName>
    <definedName name="_xlnm.Print_Titles" localSheetId="5">'TÂN BÌNH'!$19:$19</definedName>
    <definedName name="_xlnm.Print_Titles" localSheetId="0">'TÂY HỒ'!$19:$19</definedName>
    <definedName name="_xlnm.Print_Titles" localSheetId="1">VINH!$19:$19</definedName>
    <definedName name="_xlnm.Print_Titles" localSheetId="6">'VŨNG TÀU'!$19:$19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3" l="1"/>
  <c r="G24" i="13"/>
  <c r="F24" i="13"/>
  <c r="F25" i="13" s="1"/>
  <c r="H23" i="13"/>
  <c r="H22" i="13"/>
  <c r="H21" i="13"/>
  <c r="H20" i="13"/>
  <c r="G25" i="12"/>
  <c r="F25" i="12"/>
  <c r="F26" i="12" s="1"/>
  <c r="H24" i="12"/>
  <c r="H23" i="12"/>
  <c r="H22" i="12"/>
  <c r="H21" i="12"/>
  <c r="H20" i="12"/>
  <c r="C16" i="12"/>
  <c r="C15" i="12"/>
  <c r="C14" i="12"/>
  <c r="C16" i="11"/>
  <c r="G23" i="11"/>
  <c r="F23" i="11"/>
  <c r="F24" i="11" s="1"/>
  <c r="H22" i="11"/>
  <c r="H21" i="11"/>
  <c r="H20" i="11"/>
  <c r="C15" i="10"/>
  <c r="G24" i="10"/>
  <c r="F24" i="10"/>
  <c r="F25" i="10" s="1"/>
  <c r="H23" i="10"/>
  <c r="H22" i="10"/>
  <c r="H21" i="10"/>
  <c r="H20" i="10"/>
  <c r="C16" i="9"/>
  <c r="G23" i="9"/>
  <c r="F23" i="9"/>
  <c r="F24" i="9" s="1"/>
  <c r="H22" i="9"/>
  <c r="H21" i="9"/>
  <c r="H20" i="9"/>
  <c r="C16" i="8"/>
  <c r="G21" i="8"/>
  <c r="F21" i="8"/>
  <c r="F22" i="8" s="1"/>
  <c r="H20" i="8"/>
  <c r="C15" i="7"/>
  <c r="G22" i="7"/>
  <c r="F22" i="7"/>
  <c r="F23" i="7" s="1"/>
  <c r="H21" i="7"/>
  <c r="H20" i="7"/>
  <c r="C16" i="6"/>
  <c r="G22" i="6"/>
  <c r="F22" i="6"/>
  <c r="F23" i="6" s="1"/>
  <c r="H21" i="6"/>
  <c r="H20" i="6"/>
  <c r="C16" i="5"/>
  <c r="G24" i="5"/>
  <c r="F24" i="5"/>
  <c r="F25" i="5" s="1"/>
  <c r="H23" i="5"/>
  <c r="H22" i="5"/>
  <c r="H21" i="5"/>
  <c r="H20" i="5"/>
  <c r="C15" i="4"/>
  <c r="G24" i="4"/>
  <c r="F24" i="4"/>
  <c r="F25" i="4" s="1"/>
  <c r="G25" i="4" s="1"/>
  <c r="H25" i="4" s="1"/>
  <c r="H23" i="4"/>
  <c r="H22" i="4"/>
  <c r="H21" i="4"/>
  <c r="H20" i="4"/>
  <c r="G22" i="3"/>
  <c r="F22" i="3"/>
  <c r="F23" i="3" s="1"/>
  <c r="H21" i="3"/>
  <c r="H20" i="3"/>
  <c r="C16" i="3"/>
  <c r="C15" i="3"/>
  <c r="C14" i="3"/>
  <c r="G33" i="1"/>
  <c r="F33" i="1"/>
  <c r="F34" i="1" s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C16" i="1"/>
  <c r="C15" i="1"/>
  <c r="C14" i="1"/>
  <c r="H24" i="13" l="1"/>
  <c r="C16" i="13"/>
  <c r="C14" i="13"/>
  <c r="G25" i="13"/>
  <c r="H25" i="13" s="1"/>
  <c r="H25" i="12"/>
  <c r="G26" i="12"/>
  <c r="H26" i="12" s="1"/>
  <c r="H23" i="11"/>
  <c r="C14" i="11"/>
  <c r="C15" i="11"/>
  <c r="G24" i="11"/>
  <c r="H24" i="11" s="1"/>
  <c r="H24" i="10"/>
  <c r="C16" i="10"/>
  <c r="C14" i="10"/>
  <c r="G25" i="10"/>
  <c r="H25" i="10" s="1"/>
  <c r="H23" i="9"/>
  <c r="C14" i="9"/>
  <c r="C15" i="9"/>
  <c r="G24" i="9"/>
  <c r="H24" i="9" s="1"/>
  <c r="H21" i="8"/>
  <c r="C14" i="8"/>
  <c r="C15" i="8"/>
  <c r="G22" i="8"/>
  <c r="H22" i="8" s="1"/>
  <c r="H22" i="7"/>
  <c r="C14" i="7"/>
  <c r="C16" i="7"/>
  <c r="G23" i="7"/>
  <c r="H23" i="7" s="1"/>
  <c r="H22" i="6"/>
  <c r="C14" i="6"/>
  <c r="C15" i="6"/>
  <c r="G23" i="6"/>
  <c r="H23" i="6" s="1"/>
  <c r="H24" i="5"/>
  <c r="C14" i="5"/>
  <c r="C15" i="5"/>
  <c r="G25" i="5"/>
  <c r="H25" i="5" s="1"/>
  <c r="C14" i="4"/>
  <c r="C16" i="4"/>
  <c r="H24" i="4"/>
  <c r="H22" i="3"/>
  <c r="G23" i="3"/>
  <c r="H23" i="3" s="1"/>
  <c r="H33" i="1"/>
  <c r="G34" i="1"/>
  <c r="H34" i="1" s="1"/>
</calcChain>
</file>

<file path=xl/sharedStrings.xml><?xml version="1.0" encoding="utf-8"?>
<sst xmlns="http://schemas.openxmlformats.org/spreadsheetml/2006/main" count="645" uniqueCount="151">
  <si>
    <t xml:space="preserve">CÔNG TY TNHH MTV TM &amp; DV </t>
  </si>
  <si>
    <t>CỘNG HÒA XÃ HỘI CHỦ NGHĨA VIỆT NAM</t>
  </si>
  <si>
    <t>NGỌC THƠM</t>
  </si>
  <si>
    <t>Độc lập - Tự do - Hạnh phúc</t>
  </si>
  <si>
    <t>BẢNG KÊ HÓA ĐƠN THÁNG 06/2025</t>
  </si>
  <si>
    <t>Số: 01062025/BKHD/NT-LOTTE</t>
  </si>
  <si>
    <t>Bên bán hàng:</t>
  </si>
  <si>
    <t>CÔNG TY TNHH MỘT THÀNH VIÊN THƯƠNG MẠI VÀ DỊCH VỤ NGỌC THƠM</t>
  </si>
  <si>
    <t xml:space="preserve">Mã số thuế: </t>
  </si>
  <si>
    <t>0309391503</t>
  </si>
  <si>
    <t>Địa chỉ:</t>
  </si>
  <si>
    <t>12/14/18 Đường 49, Khu phố 7, Phường Hiệp Bình, TP. Hồ Chí Minh, Việt Nam</t>
  </si>
  <si>
    <t>Đại diện:</t>
  </si>
  <si>
    <t>Nguyễn Bảo Thạch</t>
  </si>
  <si>
    <t>Chức vụ: Phó Giám đốc</t>
  </si>
  <si>
    <t>Bên mua hàng:</t>
  </si>
  <si>
    <t>LOTTE-007</t>
  </si>
  <si>
    <t xml:space="preserve">                     Chức vụ: </t>
  </si>
  <si>
    <t>STT</t>
  </si>
  <si>
    <t>Số hóa đơn</t>
  </si>
  <si>
    <t>Ký hiệu</t>
  </si>
  <si>
    <t>Ngày hóa đơn</t>
  </si>
  <si>
    <t>Tên khách hàng</t>
  </si>
  <si>
    <t>Thành tiền
 trước thuế</t>
  </si>
  <si>
    <t>Tiền thuế GTGT</t>
  </si>
  <si>
    <t>Tổng thanh toán</t>
  </si>
  <si>
    <t>Tổng cộng</t>
  </si>
  <si>
    <t xml:space="preserve">Bảng kê được lập thành 02 bản, có giá trị như nhau, mỗi bên giữ 01 bản </t>
  </si>
  <si>
    <t>ĐẠI DIỆN MUA HÀNG</t>
  </si>
  <si>
    <t xml:space="preserve">         ĐẠI DIỆN BÁN HÀNG</t>
  </si>
  <si>
    <t>(Ký điện tử/ký, đóng dấu và ghi rõ họ tên)</t>
  </si>
  <si>
    <t>Mã khách hàng</t>
  </si>
  <si>
    <t>Mã số thuế</t>
  </si>
  <si>
    <t>Địa chỉ</t>
  </si>
  <si>
    <t>CÔNG TY CỔ PHẦN TRUNG TÂM THƯƠNG MẠI LOTTE VIỆT NAM - CHI NHÁNH CẦN THƠ</t>
  </si>
  <si>
    <t>0304741634-007</t>
  </si>
  <si>
    <t>84, Mậu Thân, Phường Cái Khế, Thành phố Cần Thơ, Việt Nam</t>
  </si>
  <si>
    <t>LOTTE-013</t>
  </si>
  <si>
    <t>CÔNG TY CỔ PHẦN TRUNG TÂM THƯƠNG MẠI LOTTE VIỆT NAM - CHI NHÁNH VINH</t>
  </si>
  <si>
    <t>0304741634-013</t>
  </si>
  <si>
    <t>Đại lộ V.I.Lenin, Khối Yên Sơn, Phường Vinh Phú, Tỉnh Nghệ An, Việt Nam</t>
  </si>
  <si>
    <t>LOTTE-005</t>
  </si>
  <si>
    <t>CÔNG TY CỔ PHẦN TRUNG TÂM THƯƠNG MẠI LOTTE VIỆT NAM - CHI NHÁNH BÀ RỊA VŨNG TÀU</t>
  </si>
  <si>
    <t>0304741634-005</t>
  </si>
  <si>
    <t>Góc đường 3 tháng 2 và đường Thi Sách, Phường Tam Thắng, TP. Hồ Chí Minh, Việt Nam</t>
  </si>
  <si>
    <t>LOTTE-002</t>
  </si>
  <si>
    <t>CÔNG TY CỔ PHẦN TRUNG TÂM THƯƠNG MẠI LOTTE VIỆT NAM - CHI NHÁNH BÌNH THUẬN</t>
  </si>
  <si>
    <t>0304741634-002</t>
  </si>
  <si>
    <t>Khu dân cư Hùng Vương I, Phường Phú Thủy, Tỉnh Lâm Đồng, Việt Nam</t>
  </si>
  <si>
    <t>LOTTE-003</t>
  </si>
  <si>
    <t>CÔNG TY CỔ PHẦN TRUNG TÂM THƯƠNG MẠI LOTTE VIỆT NAM - CHI NHÁNH BÌNH DƯƠNG</t>
  </si>
  <si>
    <t>0304741634-003</t>
  </si>
  <si>
    <t>Khu đô thị The Seasons Bình Dương, Phường Lái Thiêu, TP. Hồ Chí Minh, Việt Nam</t>
  </si>
  <si>
    <t>LOTTE-001</t>
  </si>
  <si>
    <t>CÔNG TY CỔ PHẦN TRUNG TÂM THƯƠNG MẠI LOTTE VIỆT NAM - CHI NHÁNH ĐỒNG NAI</t>
  </si>
  <si>
    <t>0304741634-001</t>
  </si>
  <si>
    <t>Lô B-03 Khu thương mại Amata, Quốc lộ 1A, Phường Long Bình, Tỉnh Đồng Nai, Việt Nam</t>
  </si>
  <si>
    <t>LOTTE-009</t>
  </si>
  <si>
    <t>CÔNG TY CỔ PHẦN TRUNG TÂM THƯƠNG MẠI LOTTE VIỆT NAM - CHI NHÁNH ĐÀ NẴNG</t>
  </si>
  <si>
    <t>0304741634-009</t>
  </si>
  <si>
    <t>số 06 đường Nại Nam, Phường Hòa Cường, Thành phố Đà Nẵng, Việt Nam</t>
  </si>
  <si>
    <t>LOTTE-010</t>
  </si>
  <si>
    <t>CÔNG TY CỔ PHẦN TRUNG TÂM THƯƠNG MẠI LOTTE VIỆT NAM - CHI NHÁNH GÒ VẤP</t>
  </si>
  <si>
    <t>0304741634-010</t>
  </si>
  <si>
    <t>Số 18, Đường Phan Văn Trị, Phường Gò Vấp, Thành phố Hồ Chí Minh, Việt Nam</t>
  </si>
  <si>
    <t>LOTTE-006</t>
  </si>
  <si>
    <t>CÔNG TY CỔ PHẦN TRUNG TÂM THƯƠNG MẠI LOTTE VIỆT NAM - CHI NHÁNH TÂN BÌNH</t>
  </si>
  <si>
    <t>0304741634-006</t>
  </si>
  <si>
    <t>Số 20, đường Cộng Hòa, Phường Bảy Hiền, Thành phố Hồ Chí Minh, Việt Nam</t>
  </si>
  <si>
    <t>LOTTE</t>
  </si>
  <si>
    <t>CÔNG TY CỔ PHẦN TRUNG TÂM THƯƠNG MẠI LOTTE VIỆT NAM</t>
  </si>
  <si>
    <t>0304741634</t>
  </si>
  <si>
    <t>Số 469, Đường Nguyễn Hữu Thọ, Phường Tân Hưng, Thành phố Hồ Chí Minh, Việt Nam</t>
  </si>
  <si>
    <t>LOTTE-011</t>
  </si>
  <si>
    <t>CÔNG TY CỔ PHẦN TRUNG TÂM THƯƠNG MẠI LOTTE VIỆT NAM - CHI NHÁNH NHA TRANG</t>
  </si>
  <si>
    <t>0304741634-011</t>
  </si>
  <si>
    <t>Số 58 đường 23/10, Phường Tây Nha Trang, Tỉnh Khánh Hòa, Việt Nam</t>
  </si>
  <si>
    <t>LOTTE-008</t>
  </si>
  <si>
    <t>CÔNG TY CỔ PHẦN TRUNG TÂM THƯƠNG MẠI LOTTE VIỆT NAM - CHI NHÁNH BA ĐÌNH</t>
  </si>
  <si>
    <t>0304741634-008</t>
  </si>
  <si>
    <t>Tầng hầm 1 (B1), Trung tâm Lotte Hà Nội, số 54, đường Liễu Giai, Phường Giảng Võ, Thành phố Hà Nội, Việt Nam</t>
  </si>
  <si>
    <t>LOTTE-015</t>
  </si>
  <si>
    <t>CÔNG TY CỔ PHẦN TRUNG TÂM THƯƠNG MẠI LOTTE VIỆT NAM - CHI NHÁNH TÂY HỒ</t>
  </si>
  <si>
    <t>0304741634-015</t>
  </si>
  <si>
    <t>Tầng hầm B1, Lotte Mall Hà Nội, Số 272 Võ Chí Công, Phường Tây Hồ, Thành phố Hà Nội, Việt Nam</t>
  </si>
  <si>
    <t>LOTTE-004</t>
  </si>
  <si>
    <t>CÔNG TY CỔ PHẦN TRUNG TÂM THƯƠNG MẠI LOTTE VIỆT NAM - CHI NHÁNH ĐỐNG ĐA</t>
  </si>
  <si>
    <t>0304741634-004</t>
  </si>
  <si>
    <t>Tòa nhà Mipec, 229 Tây Sơn, Phường Ngã Tư Sở, Quận Đống đa, Thành phố Hà Nội, Việt Nam</t>
  </si>
  <si>
    <t>TP Hồ Chí Minh, ngày 26 tháng 08 năm 2025</t>
  </si>
  <si>
    <t>00034265</t>
  </si>
  <si>
    <t>1C25TNN</t>
  </si>
  <si>
    <t>00034266</t>
  </si>
  <si>
    <t>00035334</t>
  </si>
  <si>
    <t>00035335</t>
  </si>
  <si>
    <t>00036660</t>
  </si>
  <si>
    <t>00036661</t>
  </si>
  <si>
    <t>00037158</t>
  </si>
  <si>
    <t>00037159</t>
  </si>
  <si>
    <t>00037160</t>
  </si>
  <si>
    <t>00038682</t>
  </si>
  <si>
    <t>00038683</t>
  </si>
  <si>
    <t>00039036</t>
  </si>
  <si>
    <t>00039037</t>
  </si>
  <si>
    <t>Tổng chiết khấu (tỷ lệ 7%)</t>
  </si>
  <si>
    <t>Số: 02062025/BKHD/NT-LOTTE</t>
  </si>
  <si>
    <t>00036686</t>
  </si>
  <si>
    <t>00039236</t>
  </si>
  <si>
    <t>00034388</t>
  </si>
  <si>
    <t>00035976</t>
  </si>
  <si>
    <t>00035977</t>
  </si>
  <si>
    <t>00037333</t>
  </si>
  <si>
    <t>Số: 03062025/BKHD/NT-LOTTE</t>
  </si>
  <si>
    <t>Số: 04062025/BKHD/NT-LOTTE</t>
  </si>
  <si>
    <t>00034184</t>
  </si>
  <si>
    <t>00035959</t>
  </si>
  <si>
    <t>00038670</t>
  </si>
  <si>
    <t>00001193</t>
  </si>
  <si>
    <t>1C25TNF</t>
  </si>
  <si>
    <t>Số: 05062025/BKHD/NT-LOTTE</t>
  </si>
  <si>
    <t>00036649</t>
  </si>
  <si>
    <t>00036991</t>
  </si>
  <si>
    <t>Số: 06062025/BKHD/NT-LOTTE</t>
  </si>
  <si>
    <t>00036657</t>
  </si>
  <si>
    <t>00038827</t>
  </si>
  <si>
    <t>Số: 07062025/BKHD/NT-LOTTE</t>
  </si>
  <si>
    <t>00034297</t>
  </si>
  <si>
    <t>Số: 08062025/BKHD/NT-LOTTE</t>
  </si>
  <si>
    <t>00034562</t>
  </si>
  <si>
    <t>00001135</t>
  </si>
  <si>
    <t>00038671</t>
  </si>
  <si>
    <t>Số: 09062025/BKHD/NT-LOTTE</t>
  </si>
  <si>
    <t>00035482</t>
  </si>
  <si>
    <t>00036990</t>
  </si>
  <si>
    <t>00038700</t>
  </si>
  <si>
    <t>00038868</t>
  </si>
  <si>
    <t>Số: 10062025/BKHD/NT-LOTTE</t>
  </si>
  <si>
    <t>00034563</t>
  </si>
  <si>
    <t>00037065</t>
  </si>
  <si>
    <t>00038828</t>
  </si>
  <si>
    <t>Số: 11062025/BKHD/NT-LOTTE</t>
  </si>
  <si>
    <t>00034370</t>
  </si>
  <si>
    <t>00035960</t>
  </si>
  <si>
    <t>00037066</t>
  </si>
  <si>
    <t>00038829</t>
  </si>
  <si>
    <t>00001194</t>
  </si>
  <si>
    <t>Số: 12062025/BKHD/NT-LOTTE</t>
  </si>
  <si>
    <t>00037981</t>
  </si>
  <si>
    <t>00037982</t>
  </si>
  <si>
    <t>00038284</t>
  </si>
  <si>
    <t>00038793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</si>
</sst>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4" fontId="1" fillId="0" borderId="0" xfId="0" applyNumberFormat="1" applyFont="1"/>
    <xf numFmtId="38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vertical="top"/>
    </xf>
    <xf numFmtId="1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38" fontId="1" fillId="0" borderId="0" xfId="0" applyNumberFormat="1" applyFont="1" applyAlignment="1">
      <alignment vertical="top"/>
    </xf>
    <xf numFmtId="0" fontId="1" fillId="0" borderId="0" xfId="0" quotePrefix="1" applyFont="1" applyAlignment="1">
      <alignment vertical="top"/>
    </xf>
    <xf numFmtId="0" fontId="1" fillId="0" borderId="0" xfId="0" applyFont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8" fontId="7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38" fontId="9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38" fontId="9" fillId="0" borderId="1" xfId="0" applyNumberFormat="1" applyFont="1" applyFill="1" applyBorder="1" applyAlignment="1">
      <alignment vertical="center"/>
    </xf>
    <xf numFmtId="14" fontId="6" fillId="0" borderId="0" xfId="0" applyNumberFormat="1" applyFont="1"/>
    <xf numFmtId="38" fontId="6" fillId="0" borderId="0" xfId="0" applyNumberFormat="1" applyFont="1"/>
    <xf numFmtId="0" fontId="10" fillId="2" borderId="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38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38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38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5" fillId="0" borderId="3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38" fontId="9" fillId="0" borderId="3" xfId="0" applyNumberFormat="1" applyFont="1" applyBorder="1" applyAlignment="1">
      <alignment horizontal="right" vertical="center"/>
    </xf>
    <xf numFmtId="38" fontId="9" fillId="0" borderId="4" xfId="0" applyNumberFormat="1" applyFont="1" applyBorder="1" applyAlignment="1">
      <alignment horizontal="right" vertical="center"/>
    </xf>
    <xf numFmtId="38" fontId="9" fillId="0" borderId="5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topLeftCell="A3" zoomScaleNormal="100" workbookViewId="0">
      <selection activeCell="A8" sqref="A8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9.28515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29" t="s">
        <v>0</v>
      </c>
      <c r="C1" s="29"/>
      <c r="D1" s="29"/>
      <c r="E1" s="30" t="s">
        <v>1</v>
      </c>
      <c r="F1" s="30"/>
      <c r="G1" s="30"/>
      <c r="H1" s="30"/>
    </row>
    <row r="2" spans="1:10" s="1" customFormat="1" ht="16.5" x14ac:dyDescent="0.25">
      <c r="B2" s="29" t="s">
        <v>2</v>
      </c>
      <c r="C2" s="29"/>
      <c r="D2" s="29"/>
      <c r="E2" s="30" t="s">
        <v>3</v>
      </c>
      <c r="F2" s="30"/>
      <c r="G2" s="30"/>
      <c r="H2" s="3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1" t="s">
        <v>89</v>
      </c>
      <c r="F4" s="31"/>
      <c r="G4" s="31"/>
      <c r="H4" s="3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4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5" t="s">
        <v>146</v>
      </c>
      <c r="B7" s="35"/>
      <c r="C7" s="35"/>
      <c r="D7" s="35"/>
      <c r="E7" s="35"/>
      <c r="F7" s="35"/>
      <c r="G7" s="35"/>
      <c r="H7" s="35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6</v>
      </c>
      <c r="B9" s="5"/>
      <c r="C9" s="5" t="s">
        <v>7</v>
      </c>
      <c r="D9" s="6"/>
      <c r="F9" s="8"/>
      <c r="G9" s="8"/>
      <c r="H9" s="8"/>
    </row>
    <row r="10" spans="1:10" s="7" customFormat="1" ht="22.5" customHeight="1" x14ac:dyDescent="0.25">
      <c r="A10" s="7" t="s">
        <v>8</v>
      </c>
      <c r="C10" s="9" t="s">
        <v>9</v>
      </c>
      <c r="D10" s="6"/>
      <c r="F10" s="8"/>
      <c r="G10" s="8"/>
      <c r="H10" s="8"/>
    </row>
    <row r="11" spans="1:10" s="7" customFormat="1" ht="22.5" customHeight="1" x14ac:dyDescent="0.25">
      <c r="A11" s="7" t="s">
        <v>10</v>
      </c>
      <c r="C11" s="7" t="s">
        <v>11</v>
      </c>
      <c r="D11" s="6"/>
      <c r="F11" s="8"/>
      <c r="G11" s="8"/>
      <c r="H11" s="8"/>
    </row>
    <row r="12" spans="1:10" s="7" customFormat="1" ht="22.5" customHeight="1" x14ac:dyDescent="0.25">
      <c r="A12" s="7" t="s">
        <v>12</v>
      </c>
      <c r="C12" s="7" t="s">
        <v>13</v>
      </c>
      <c r="D12" s="6"/>
      <c r="E12" s="10" t="s">
        <v>14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15</v>
      </c>
      <c r="B14" s="5"/>
      <c r="C14" s="5" t="str">
        <f>+VLOOKUP(J14,'Danh sách CN'!A:D,2,0)</f>
        <v>CÔNG TY CỔ PHẦN TRUNG TÂM THƯƠNG MẠI LOTTE VIỆT NAM - CHI NHÁNH TÂY HỒ</v>
      </c>
      <c r="D14" s="6"/>
      <c r="F14" s="8"/>
      <c r="G14" s="8"/>
      <c r="H14" s="8"/>
      <c r="J14" s="7" t="s">
        <v>81</v>
      </c>
    </row>
    <row r="15" spans="1:10" s="7" customFormat="1" ht="22.5" customHeight="1" x14ac:dyDescent="0.25">
      <c r="A15" s="7" t="s">
        <v>8</v>
      </c>
      <c r="C15" s="9" t="str">
        <f>+VLOOKUP(J14,'Danh sách CN'!A:D,3,0)</f>
        <v>0304741634-015</v>
      </c>
      <c r="D15" s="6"/>
      <c r="F15" s="8"/>
      <c r="G15" s="8"/>
      <c r="H15" s="8"/>
    </row>
    <row r="16" spans="1:10" s="7" customFormat="1" ht="22.5" customHeight="1" x14ac:dyDescent="0.25">
      <c r="A16" s="7" t="s">
        <v>10</v>
      </c>
      <c r="C16" s="9" t="str">
        <f>+VLOOKUP(J14,'Danh sách CN'!A:D,4,0)</f>
        <v>Tầng hầm B1, Lotte Mall Hà Nội, Số 272 Võ Chí Công, Phường Tây Hồ, Thành phố Hà Nội,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12</v>
      </c>
      <c r="C17" s="36"/>
      <c r="D17" s="36"/>
      <c r="E17" s="36" t="s">
        <v>17</v>
      </c>
      <c r="F17" s="36"/>
      <c r="G17" s="8"/>
      <c r="H17" s="8"/>
    </row>
    <row r="19" spans="1:8" s="14" customFormat="1" ht="44.25" customHeight="1" x14ac:dyDescent="0.25">
      <c r="A19" s="11" t="s">
        <v>18</v>
      </c>
      <c r="B19" s="11" t="s">
        <v>19</v>
      </c>
      <c r="C19" s="11" t="s">
        <v>20</v>
      </c>
      <c r="D19" s="12" t="s">
        <v>21</v>
      </c>
      <c r="E19" s="11" t="s">
        <v>22</v>
      </c>
      <c r="F19" s="13" t="s">
        <v>23</v>
      </c>
      <c r="G19" s="13" t="s">
        <v>24</v>
      </c>
      <c r="H19" s="13" t="s">
        <v>25</v>
      </c>
    </row>
    <row r="20" spans="1:8" ht="31.5" x14ac:dyDescent="0.25">
      <c r="A20" s="15">
        <v>1</v>
      </c>
      <c r="B20" s="16" t="s">
        <v>147</v>
      </c>
      <c r="C20" s="15" t="s">
        <v>91</v>
      </c>
      <c r="D20" s="17">
        <v>45827</v>
      </c>
      <c r="E20" s="18" t="s">
        <v>82</v>
      </c>
      <c r="F20" s="19">
        <v>2818000</v>
      </c>
      <c r="G20" s="19">
        <v>225440</v>
      </c>
      <c r="H20" s="19">
        <f>+F20+G20</f>
        <v>3043440</v>
      </c>
    </row>
    <row r="21" spans="1:8" ht="31.5" x14ac:dyDescent="0.25">
      <c r="A21" s="15">
        <v>2</v>
      </c>
      <c r="B21" s="16" t="s">
        <v>148</v>
      </c>
      <c r="C21" s="15" t="s">
        <v>91</v>
      </c>
      <c r="D21" s="17">
        <v>45827</v>
      </c>
      <c r="E21" s="18" t="s">
        <v>82</v>
      </c>
      <c r="F21" s="19">
        <v>1150620</v>
      </c>
      <c r="G21" s="19">
        <v>92050</v>
      </c>
      <c r="H21" s="19">
        <f t="shared" ref="H21:H23" si="0">+F21+G21</f>
        <v>1242670</v>
      </c>
    </row>
    <row r="22" spans="1:8" ht="31.5" x14ac:dyDescent="0.25">
      <c r="A22" s="15">
        <v>3</v>
      </c>
      <c r="B22" s="16" t="s">
        <v>149</v>
      </c>
      <c r="C22" s="15" t="s">
        <v>91</v>
      </c>
      <c r="D22" s="17">
        <v>45827</v>
      </c>
      <c r="E22" s="18" t="s">
        <v>82</v>
      </c>
      <c r="F22" s="19">
        <v>1110580</v>
      </c>
      <c r="G22" s="19">
        <v>88846</v>
      </c>
      <c r="H22" s="19">
        <f t="shared" si="0"/>
        <v>1199426</v>
      </c>
    </row>
    <row r="23" spans="1:8" ht="31.5" x14ac:dyDescent="0.25">
      <c r="A23" s="15">
        <v>4</v>
      </c>
      <c r="B23" s="16" t="s">
        <v>150</v>
      </c>
      <c r="C23" s="15" t="s">
        <v>91</v>
      </c>
      <c r="D23" s="17">
        <v>45831</v>
      </c>
      <c r="E23" s="18" t="s">
        <v>82</v>
      </c>
      <c r="F23" s="19">
        <v>1705910</v>
      </c>
      <c r="G23" s="19">
        <v>136473</v>
      </c>
      <c r="H23" s="19">
        <f t="shared" si="0"/>
        <v>1842383</v>
      </c>
    </row>
    <row r="24" spans="1:8" s="22" customFormat="1" ht="35.25" customHeight="1" x14ac:dyDescent="0.25">
      <c r="A24" s="37" t="s">
        <v>26</v>
      </c>
      <c r="B24" s="38"/>
      <c r="C24" s="38"/>
      <c r="D24" s="38"/>
      <c r="E24" s="39"/>
      <c r="F24" s="21">
        <f>SUM(F20:F23)</f>
        <v>6785110</v>
      </c>
      <c r="G24" s="21">
        <f>SUM(G20:G23)</f>
        <v>542809</v>
      </c>
      <c r="H24" s="21">
        <f>SUM(H20:H23)</f>
        <v>7327919</v>
      </c>
    </row>
    <row r="25" spans="1:8" s="22" customFormat="1" ht="35.25" customHeight="1" x14ac:dyDescent="0.25">
      <c r="A25" s="40" t="s">
        <v>104</v>
      </c>
      <c r="B25" s="41"/>
      <c r="C25" s="41"/>
      <c r="D25" s="41"/>
      <c r="E25" s="42"/>
      <c r="F25" s="23">
        <f>ROUND(F24*0.07,0)</f>
        <v>474958</v>
      </c>
      <c r="G25" s="23">
        <f>ROUND(F25*0.08,0)</f>
        <v>37997</v>
      </c>
      <c r="H25" s="23">
        <f>F25+G25</f>
        <v>512955</v>
      </c>
    </row>
    <row r="27" spans="1:8" s="1" customFormat="1" ht="16.5" x14ac:dyDescent="0.25">
      <c r="A27" s="43" t="s">
        <v>27</v>
      </c>
      <c r="B27" s="43"/>
      <c r="C27" s="43"/>
      <c r="D27" s="43"/>
      <c r="E27" s="43"/>
      <c r="F27" s="43"/>
      <c r="G27" s="43"/>
      <c r="H27" s="43"/>
    </row>
    <row r="28" spans="1:8" s="1" customFormat="1" ht="16.5" x14ac:dyDescent="0.25">
      <c r="D28" s="2"/>
      <c r="F28" s="3"/>
      <c r="G28" s="3"/>
      <c r="H28" s="3"/>
    </row>
    <row r="29" spans="1:8" s="1" customFormat="1" ht="16.5" x14ac:dyDescent="0.25">
      <c r="A29" s="4"/>
      <c r="B29" s="28" t="s">
        <v>28</v>
      </c>
      <c r="C29" s="28"/>
      <c r="D29" s="28"/>
      <c r="F29" s="32" t="s">
        <v>29</v>
      </c>
      <c r="G29" s="32"/>
      <c r="H29" s="32"/>
    </row>
    <row r="30" spans="1:8" s="1" customFormat="1" ht="16.5" x14ac:dyDescent="0.25">
      <c r="B30" s="33" t="s">
        <v>30</v>
      </c>
      <c r="C30" s="33"/>
      <c r="D30" s="33"/>
      <c r="F30" s="34" t="s">
        <v>30</v>
      </c>
      <c r="G30" s="34"/>
      <c r="H30" s="34"/>
    </row>
    <row r="31" spans="1:8" s="1" customFormat="1" ht="16.5" x14ac:dyDescent="0.25">
      <c r="D31" s="2"/>
      <c r="F31" s="3"/>
      <c r="G31" s="3"/>
      <c r="H31" s="3"/>
    </row>
  </sheetData>
  <mergeCells count="16">
    <mergeCell ref="B29:D29"/>
    <mergeCell ref="F29:H29"/>
    <mergeCell ref="B30:D30"/>
    <mergeCell ref="F30:H30"/>
    <mergeCell ref="A7:H7"/>
    <mergeCell ref="C17:D17"/>
    <mergeCell ref="E17:F17"/>
    <mergeCell ref="A24:E24"/>
    <mergeCell ref="A25:E25"/>
    <mergeCell ref="A27:H27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zoomScaleNormal="100" workbookViewId="0">
      <selection activeCell="A8" sqref="A8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29" t="s">
        <v>0</v>
      </c>
      <c r="C1" s="29"/>
      <c r="D1" s="29"/>
      <c r="E1" s="30" t="s">
        <v>1</v>
      </c>
      <c r="F1" s="30"/>
      <c r="G1" s="30"/>
      <c r="H1" s="30"/>
    </row>
    <row r="2" spans="1:10" s="1" customFormat="1" ht="16.5" x14ac:dyDescent="0.25">
      <c r="B2" s="29" t="s">
        <v>2</v>
      </c>
      <c r="C2" s="29"/>
      <c r="D2" s="29"/>
      <c r="E2" s="30" t="s">
        <v>3</v>
      </c>
      <c r="F2" s="30"/>
      <c r="G2" s="30"/>
      <c r="H2" s="3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1" t="s">
        <v>89</v>
      </c>
      <c r="F4" s="31"/>
      <c r="G4" s="31"/>
      <c r="H4" s="3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4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5" t="s">
        <v>112</v>
      </c>
      <c r="B7" s="35"/>
      <c r="C7" s="35"/>
      <c r="D7" s="35"/>
      <c r="E7" s="35"/>
      <c r="F7" s="35"/>
      <c r="G7" s="35"/>
      <c r="H7" s="35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6</v>
      </c>
      <c r="B9" s="5"/>
      <c r="C9" s="5" t="s">
        <v>7</v>
      </c>
      <c r="D9" s="6"/>
      <c r="F9" s="8"/>
      <c r="G9" s="8"/>
      <c r="H9" s="8"/>
    </row>
    <row r="10" spans="1:10" s="7" customFormat="1" ht="22.5" customHeight="1" x14ac:dyDescent="0.25">
      <c r="A10" s="7" t="s">
        <v>8</v>
      </c>
      <c r="C10" s="9" t="s">
        <v>9</v>
      </c>
      <c r="D10" s="6"/>
      <c r="F10" s="8"/>
      <c r="G10" s="8"/>
      <c r="H10" s="8"/>
    </row>
    <row r="11" spans="1:10" s="7" customFormat="1" ht="22.5" customHeight="1" x14ac:dyDescent="0.25">
      <c r="A11" s="7" t="s">
        <v>10</v>
      </c>
      <c r="C11" s="7" t="s">
        <v>11</v>
      </c>
      <c r="D11" s="6"/>
      <c r="F11" s="8"/>
      <c r="G11" s="8"/>
      <c r="H11" s="8"/>
    </row>
    <row r="12" spans="1:10" s="7" customFormat="1" ht="22.5" customHeight="1" x14ac:dyDescent="0.25">
      <c r="A12" s="7" t="s">
        <v>12</v>
      </c>
      <c r="C12" s="7" t="s">
        <v>13</v>
      </c>
      <c r="D12" s="6"/>
      <c r="E12" s="10" t="s">
        <v>14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15</v>
      </c>
      <c r="B14" s="5"/>
      <c r="C14" s="5" t="str">
        <f>+VLOOKUP(J14,'Danh sách CN'!A:D,2,0)</f>
        <v>CÔNG TY CỔ PHẦN TRUNG TÂM THƯƠNG MẠI LOTTE VIỆT NAM - CHI NHÁNH BÌNH DƯƠNG</v>
      </c>
      <c r="D14" s="6"/>
      <c r="F14" s="8"/>
      <c r="G14" s="8"/>
      <c r="H14" s="8"/>
      <c r="J14" s="7" t="s">
        <v>49</v>
      </c>
    </row>
    <row r="15" spans="1:10" s="7" customFormat="1" ht="22.5" customHeight="1" x14ac:dyDescent="0.25">
      <c r="A15" s="7" t="s">
        <v>8</v>
      </c>
      <c r="C15" s="9" t="str">
        <f>+VLOOKUP(J14,'Danh sách CN'!A:D,3,0)</f>
        <v>0304741634-003</v>
      </c>
      <c r="D15" s="6"/>
      <c r="F15" s="8"/>
      <c r="G15" s="8"/>
      <c r="H15" s="8"/>
    </row>
    <row r="16" spans="1:10" s="7" customFormat="1" ht="22.5" customHeight="1" x14ac:dyDescent="0.25">
      <c r="A16" s="7" t="s">
        <v>10</v>
      </c>
      <c r="C16" s="9" t="str">
        <f>+VLOOKUP(J14,'Danh sách CN'!A:D,4,0)</f>
        <v>Khu đô thị The Seasons Bình Dương, Phường Lái Thiêu, TP. Hồ Chí Minh,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12</v>
      </c>
      <c r="C17" s="36"/>
      <c r="D17" s="36"/>
      <c r="E17" s="36" t="s">
        <v>17</v>
      </c>
      <c r="F17" s="36"/>
      <c r="G17" s="8"/>
      <c r="H17" s="8"/>
    </row>
    <row r="19" spans="1:8" s="14" customFormat="1" ht="44.25" customHeight="1" x14ac:dyDescent="0.25">
      <c r="A19" s="11" t="s">
        <v>18</v>
      </c>
      <c r="B19" s="11" t="s">
        <v>19</v>
      </c>
      <c r="C19" s="11" t="s">
        <v>20</v>
      </c>
      <c r="D19" s="12" t="s">
        <v>21</v>
      </c>
      <c r="E19" s="11" t="s">
        <v>22</v>
      </c>
      <c r="F19" s="13" t="s">
        <v>23</v>
      </c>
      <c r="G19" s="13" t="s">
        <v>24</v>
      </c>
      <c r="H19" s="13" t="s">
        <v>25</v>
      </c>
    </row>
    <row r="20" spans="1:8" ht="47.25" x14ac:dyDescent="0.25">
      <c r="A20" s="15">
        <v>1</v>
      </c>
      <c r="B20" s="16" t="s">
        <v>108</v>
      </c>
      <c r="C20" s="15" t="s">
        <v>91</v>
      </c>
      <c r="D20" s="17">
        <v>45811</v>
      </c>
      <c r="E20" s="18" t="s">
        <v>50</v>
      </c>
      <c r="F20" s="19">
        <v>1072050</v>
      </c>
      <c r="G20" s="19">
        <v>85764</v>
      </c>
      <c r="H20" s="19">
        <f>+F20+G20</f>
        <v>1157814</v>
      </c>
    </row>
    <row r="21" spans="1:8" ht="47.25" x14ac:dyDescent="0.25">
      <c r="A21" s="15">
        <v>2</v>
      </c>
      <c r="B21" s="16" t="s">
        <v>109</v>
      </c>
      <c r="C21" s="15" t="s">
        <v>91</v>
      </c>
      <c r="D21" s="17">
        <v>45818</v>
      </c>
      <c r="E21" s="18" t="s">
        <v>50</v>
      </c>
      <c r="F21" s="19">
        <v>1190660</v>
      </c>
      <c r="G21" s="19">
        <v>95253</v>
      </c>
      <c r="H21" s="19">
        <f t="shared" ref="H21:H23" si="0">+F21+G21</f>
        <v>1285913</v>
      </c>
    </row>
    <row r="22" spans="1:8" ht="47.25" x14ac:dyDescent="0.25">
      <c r="A22" s="15">
        <v>3</v>
      </c>
      <c r="B22" s="16" t="s">
        <v>110</v>
      </c>
      <c r="C22" s="15" t="s">
        <v>91</v>
      </c>
      <c r="D22" s="17">
        <v>45818</v>
      </c>
      <c r="E22" s="18" t="s">
        <v>50</v>
      </c>
      <c r="F22" s="19">
        <v>1072050</v>
      </c>
      <c r="G22" s="19">
        <v>85764</v>
      </c>
      <c r="H22" s="19">
        <f t="shared" si="0"/>
        <v>1157814</v>
      </c>
    </row>
    <row r="23" spans="1:8" ht="47.25" x14ac:dyDescent="0.25">
      <c r="A23" s="15">
        <v>4</v>
      </c>
      <c r="B23" s="16" t="s">
        <v>111</v>
      </c>
      <c r="C23" s="15" t="s">
        <v>91</v>
      </c>
      <c r="D23" s="17">
        <v>45827</v>
      </c>
      <c r="E23" s="18" t="s">
        <v>50</v>
      </c>
      <c r="F23" s="19">
        <v>1190660</v>
      </c>
      <c r="G23" s="19">
        <v>95253</v>
      </c>
      <c r="H23" s="19">
        <f t="shared" si="0"/>
        <v>1285913</v>
      </c>
    </row>
    <row r="24" spans="1:8" s="22" customFormat="1" ht="35.25" customHeight="1" x14ac:dyDescent="0.25">
      <c r="A24" s="37" t="s">
        <v>26</v>
      </c>
      <c r="B24" s="38"/>
      <c r="C24" s="38"/>
      <c r="D24" s="38"/>
      <c r="E24" s="39"/>
      <c r="F24" s="21">
        <f>SUM(F20:F23)</f>
        <v>4525420</v>
      </c>
      <c r="G24" s="21">
        <f>SUM(G20:G23)</f>
        <v>362034</v>
      </c>
      <c r="H24" s="21">
        <f>SUM(H20:H23)</f>
        <v>4887454</v>
      </c>
    </row>
    <row r="25" spans="1:8" s="22" customFormat="1" ht="35.25" customHeight="1" x14ac:dyDescent="0.25">
      <c r="A25" s="40" t="s">
        <v>104</v>
      </c>
      <c r="B25" s="41"/>
      <c r="C25" s="41"/>
      <c r="D25" s="41"/>
      <c r="E25" s="42"/>
      <c r="F25" s="23">
        <f>ROUND(F24*0.07,0)</f>
        <v>316779</v>
      </c>
      <c r="G25" s="23">
        <f>ROUND(F25*0.08,0)</f>
        <v>25342</v>
      </c>
      <c r="H25" s="23">
        <f>F25+G25</f>
        <v>342121</v>
      </c>
    </row>
    <row r="27" spans="1:8" s="1" customFormat="1" ht="16.5" x14ac:dyDescent="0.25">
      <c r="A27" s="43" t="s">
        <v>27</v>
      </c>
      <c r="B27" s="43"/>
      <c r="C27" s="43"/>
      <c r="D27" s="43"/>
      <c r="E27" s="43"/>
      <c r="F27" s="43"/>
      <c r="G27" s="43"/>
      <c r="H27" s="43"/>
    </row>
    <row r="28" spans="1:8" s="1" customFormat="1" ht="16.5" x14ac:dyDescent="0.25">
      <c r="D28" s="2"/>
      <c r="F28" s="3"/>
      <c r="G28" s="3"/>
      <c r="H28" s="3"/>
    </row>
    <row r="29" spans="1:8" s="1" customFormat="1" ht="16.5" x14ac:dyDescent="0.25">
      <c r="A29" s="4"/>
      <c r="B29" s="28" t="s">
        <v>28</v>
      </c>
      <c r="C29" s="28"/>
      <c r="D29" s="28"/>
      <c r="F29" s="32" t="s">
        <v>29</v>
      </c>
      <c r="G29" s="32"/>
      <c r="H29" s="32"/>
    </row>
    <row r="30" spans="1:8" s="1" customFormat="1" ht="16.5" x14ac:dyDescent="0.25">
      <c r="B30" s="33" t="s">
        <v>30</v>
      </c>
      <c r="C30" s="33"/>
      <c r="D30" s="33"/>
      <c r="F30" s="34" t="s">
        <v>30</v>
      </c>
      <c r="G30" s="34"/>
      <c r="H30" s="34"/>
    </row>
    <row r="31" spans="1:8" s="1" customFormat="1" ht="16.5" x14ac:dyDescent="0.25">
      <c r="D31" s="2"/>
      <c r="F31" s="3"/>
      <c r="G31" s="3"/>
      <c r="H31" s="3"/>
    </row>
  </sheetData>
  <mergeCells count="16">
    <mergeCell ref="B29:D29"/>
    <mergeCell ref="F29:H29"/>
    <mergeCell ref="B30:D30"/>
    <mergeCell ref="F30:H30"/>
    <mergeCell ref="A7:H7"/>
    <mergeCell ref="C17:D17"/>
    <mergeCell ref="E17:F17"/>
    <mergeCell ref="A24:E24"/>
    <mergeCell ref="A25:E25"/>
    <mergeCell ref="A27:H27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zoomScaleNormal="100" workbookViewId="0">
      <selection activeCell="A8" sqref="A8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29" t="s">
        <v>0</v>
      </c>
      <c r="C1" s="29"/>
      <c r="D1" s="29"/>
      <c r="E1" s="30" t="s">
        <v>1</v>
      </c>
      <c r="F1" s="30"/>
      <c r="G1" s="30"/>
      <c r="H1" s="30"/>
    </row>
    <row r="2" spans="1:10" s="1" customFormat="1" ht="16.5" x14ac:dyDescent="0.25">
      <c r="B2" s="29" t="s">
        <v>2</v>
      </c>
      <c r="C2" s="29"/>
      <c r="D2" s="29"/>
      <c r="E2" s="30" t="s">
        <v>3</v>
      </c>
      <c r="F2" s="30"/>
      <c r="G2" s="30"/>
      <c r="H2" s="3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1" t="s">
        <v>89</v>
      </c>
      <c r="F4" s="31"/>
      <c r="G4" s="31"/>
      <c r="H4" s="3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4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5" t="s">
        <v>105</v>
      </c>
      <c r="B7" s="35"/>
      <c r="C7" s="35"/>
      <c r="D7" s="35"/>
      <c r="E7" s="35"/>
      <c r="F7" s="35"/>
      <c r="G7" s="35"/>
      <c r="H7" s="35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6</v>
      </c>
      <c r="B9" s="5"/>
      <c r="C9" s="5" t="s">
        <v>7</v>
      </c>
      <c r="D9" s="6"/>
      <c r="F9" s="8"/>
      <c r="G9" s="8"/>
      <c r="H9" s="8"/>
    </row>
    <row r="10" spans="1:10" s="7" customFormat="1" ht="22.5" customHeight="1" x14ac:dyDescent="0.25">
      <c r="A10" s="7" t="s">
        <v>8</v>
      </c>
      <c r="C10" s="9" t="s">
        <v>9</v>
      </c>
      <c r="D10" s="6"/>
      <c r="F10" s="8"/>
      <c r="G10" s="8"/>
      <c r="H10" s="8"/>
    </row>
    <row r="11" spans="1:10" s="7" customFormat="1" ht="22.5" customHeight="1" x14ac:dyDescent="0.25">
      <c r="A11" s="7" t="s">
        <v>10</v>
      </c>
      <c r="C11" s="7" t="s">
        <v>11</v>
      </c>
      <c r="D11" s="6"/>
      <c r="F11" s="8"/>
      <c r="G11" s="8"/>
      <c r="H11" s="8"/>
    </row>
    <row r="12" spans="1:10" s="7" customFormat="1" ht="22.5" customHeight="1" x14ac:dyDescent="0.25">
      <c r="A12" s="7" t="s">
        <v>12</v>
      </c>
      <c r="C12" s="7" t="s">
        <v>13</v>
      </c>
      <c r="D12" s="6"/>
      <c r="E12" s="10" t="s">
        <v>14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15</v>
      </c>
      <c r="B14" s="5"/>
      <c r="C14" s="5" t="str">
        <f>+VLOOKUP(J14,'Danh sách CN'!A:D,2,0)</f>
        <v>CÔNG TY CỔ PHẦN TRUNG TÂM THƯƠNG MẠI LOTTE VIỆT NAM</v>
      </c>
      <c r="D14" s="6"/>
      <c r="F14" s="8"/>
      <c r="G14" s="8"/>
      <c r="H14" s="8"/>
      <c r="J14" s="7" t="s">
        <v>69</v>
      </c>
    </row>
    <row r="15" spans="1:10" s="7" customFormat="1" ht="22.5" customHeight="1" x14ac:dyDescent="0.25">
      <c r="A15" s="7" t="s">
        <v>8</v>
      </c>
      <c r="C15" s="9" t="str">
        <f>+VLOOKUP(J14,'Danh sách CN'!A:D,3,0)</f>
        <v>0304741634</v>
      </c>
      <c r="D15" s="6"/>
      <c r="F15" s="8"/>
      <c r="G15" s="8"/>
      <c r="H15" s="8"/>
    </row>
    <row r="16" spans="1:10" s="7" customFormat="1" ht="22.5" customHeight="1" x14ac:dyDescent="0.25">
      <c r="A16" s="7" t="s">
        <v>10</v>
      </c>
      <c r="C16" s="9" t="str">
        <f>+VLOOKUP(J14,'Danh sách CN'!A:D,4,0)</f>
        <v>Số 469, Đường Nguyễn Hữu Thọ, Phường Tân Hưng, Thành phố Hồ Chí Minh,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12</v>
      </c>
      <c r="C17" s="36"/>
      <c r="D17" s="36"/>
      <c r="E17" s="36" t="s">
        <v>17</v>
      </c>
      <c r="F17" s="36"/>
      <c r="G17" s="8"/>
      <c r="H17" s="8"/>
    </row>
    <row r="19" spans="1:8" s="14" customFormat="1" ht="44.25" customHeight="1" x14ac:dyDescent="0.25">
      <c r="A19" s="11" t="s">
        <v>18</v>
      </c>
      <c r="B19" s="11" t="s">
        <v>19</v>
      </c>
      <c r="C19" s="11" t="s">
        <v>20</v>
      </c>
      <c r="D19" s="12" t="s">
        <v>21</v>
      </c>
      <c r="E19" s="11" t="s">
        <v>22</v>
      </c>
      <c r="F19" s="13" t="s">
        <v>23</v>
      </c>
      <c r="G19" s="13" t="s">
        <v>24</v>
      </c>
      <c r="H19" s="13" t="s">
        <v>25</v>
      </c>
    </row>
    <row r="20" spans="1:8" ht="35.25" customHeight="1" x14ac:dyDescent="0.25">
      <c r="A20" s="15">
        <v>1</v>
      </c>
      <c r="B20" s="16" t="s">
        <v>106</v>
      </c>
      <c r="C20" s="15" t="s">
        <v>91</v>
      </c>
      <c r="D20" s="17">
        <v>45821</v>
      </c>
      <c r="E20" s="18" t="s">
        <v>70</v>
      </c>
      <c r="F20" s="19">
        <v>555290</v>
      </c>
      <c r="G20" s="19">
        <v>44423</v>
      </c>
      <c r="H20" s="19">
        <f>+F20+G20</f>
        <v>599713</v>
      </c>
    </row>
    <row r="21" spans="1:8" ht="35.25" customHeight="1" x14ac:dyDescent="0.25">
      <c r="A21" s="15">
        <v>2</v>
      </c>
      <c r="B21" s="16" t="s">
        <v>107</v>
      </c>
      <c r="C21" s="15" t="s">
        <v>91</v>
      </c>
      <c r="D21" s="17">
        <v>45834</v>
      </c>
      <c r="E21" s="18" t="s">
        <v>70</v>
      </c>
      <c r="F21" s="19">
        <v>555290</v>
      </c>
      <c r="G21" s="19">
        <v>44423</v>
      </c>
      <c r="H21" s="19">
        <f t="shared" ref="H21" si="0">+F21+G21</f>
        <v>599713</v>
      </c>
    </row>
    <row r="22" spans="1:8" s="22" customFormat="1" ht="35.25" customHeight="1" x14ac:dyDescent="0.25">
      <c r="A22" s="37" t="s">
        <v>26</v>
      </c>
      <c r="B22" s="38"/>
      <c r="C22" s="38"/>
      <c r="D22" s="38"/>
      <c r="E22" s="39"/>
      <c r="F22" s="21">
        <f>SUM(F20:F21)</f>
        <v>1110580</v>
      </c>
      <c r="G22" s="21">
        <f>SUM(G20:G21)</f>
        <v>88846</v>
      </c>
      <c r="H22" s="21">
        <f>SUM(H20:H21)</f>
        <v>1199426</v>
      </c>
    </row>
    <row r="23" spans="1:8" s="22" customFormat="1" ht="35.25" customHeight="1" x14ac:dyDescent="0.25">
      <c r="A23" s="40" t="s">
        <v>104</v>
      </c>
      <c r="B23" s="41"/>
      <c r="C23" s="41"/>
      <c r="D23" s="41"/>
      <c r="E23" s="42"/>
      <c r="F23" s="23">
        <f>ROUND(F22*0.07,0)</f>
        <v>77741</v>
      </c>
      <c r="G23" s="23">
        <f>ROUND(F23*0.08,0)</f>
        <v>6219</v>
      </c>
      <c r="H23" s="23">
        <f>F23+G23</f>
        <v>83960</v>
      </c>
    </row>
    <row r="25" spans="1:8" s="1" customFormat="1" ht="16.5" x14ac:dyDescent="0.25">
      <c r="A25" s="43" t="s">
        <v>27</v>
      </c>
      <c r="B25" s="43"/>
      <c r="C25" s="43"/>
      <c r="D25" s="43"/>
      <c r="E25" s="43"/>
      <c r="F25" s="43"/>
      <c r="G25" s="43"/>
      <c r="H25" s="43"/>
    </row>
    <row r="26" spans="1:8" s="1" customFormat="1" ht="16.5" x14ac:dyDescent="0.25">
      <c r="D26" s="2"/>
      <c r="F26" s="3"/>
      <c r="G26" s="3"/>
      <c r="H26" s="3"/>
    </row>
    <row r="27" spans="1:8" s="1" customFormat="1" ht="16.5" x14ac:dyDescent="0.25">
      <c r="A27" s="4"/>
      <c r="B27" s="28" t="s">
        <v>28</v>
      </c>
      <c r="C27" s="28"/>
      <c r="D27" s="28"/>
      <c r="F27" s="32" t="s">
        <v>29</v>
      </c>
      <c r="G27" s="32"/>
      <c r="H27" s="32"/>
    </row>
    <row r="28" spans="1:8" s="1" customFormat="1" ht="16.5" x14ac:dyDescent="0.25">
      <c r="B28" s="33" t="s">
        <v>30</v>
      </c>
      <c r="C28" s="33"/>
      <c r="D28" s="33"/>
      <c r="F28" s="34" t="s">
        <v>30</v>
      </c>
      <c r="G28" s="34"/>
      <c r="H28" s="34"/>
    </row>
    <row r="29" spans="1:8" s="1" customFormat="1" ht="16.5" x14ac:dyDescent="0.25">
      <c r="D29" s="2"/>
      <c r="F29" s="3"/>
      <c r="G29" s="3"/>
      <c r="H29" s="3"/>
    </row>
  </sheetData>
  <mergeCells count="16">
    <mergeCell ref="B27:D27"/>
    <mergeCell ref="F27:H27"/>
    <mergeCell ref="B28:D28"/>
    <mergeCell ref="F28:H28"/>
    <mergeCell ref="A7:H7"/>
    <mergeCell ref="C17:D17"/>
    <mergeCell ref="E17:F17"/>
    <mergeCell ref="A22:E22"/>
    <mergeCell ref="A23:E23"/>
    <mergeCell ref="A25:H25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zoomScaleNormal="100" workbookViewId="0">
      <selection activeCell="A8" sqref="A8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29" t="s">
        <v>0</v>
      </c>
      <c r="C1" s="29"/>
      <c r="D1" s="29"/>
      <c r="E1" s="30" t="s">
        <v>1</v>
      </c>
      <c r="F1" s="30"/>
      <c r="G1" s="30"/>
      <c r="H1" s="30"/>
    </row>
    <row r="2" spans="1:10" s="1" customFormat="1" ht="16.5" x14ac:dyDescent="0.25">
      <c r="B2" s="29" t="s">
        <v>2</v>
      </c>
      <c r="C2" s="29"/>
      <c r="D2" s="29"/>
      <c r="E2" s="30" t="s">
        <v>3</v>
      </c>
      <c r="F2" s="30"/>
      <c r="G2" s="30"/>
      <c r="H2" s="3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1" t="s">
        <v>89</v>
      </c>
      <c r="F4" s="31"/>
      <c r="G4" s="31"/>
      <c r="H4" s="3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4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5" t="s">
        <v>5</v>
      </c>
      <c r="B7" s="35"/>
      <c r="C7" s="35"/>
      <c r="D7" s="35"/>
      <c r="E7" s="35"/>
      <c r="F7" s="35"/>
      <c r="G7" s="35"/>
      <c r="H7" s="35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6</v>
      </c>
      <c r="B9" s="5"/>
      <c r="C9" s="5" t="s">
        <v>7</v>
      </c>
      <c r="D9" s="6"/>
      <c r="F9" s="8"/>
      <c r="G9" s="8"/>
      <c r="H9" s="8"/>
    </row>
    <row r="10" spans="1:10" s="7" customFormat="1" ht="22.5" customHeight="1" x14ac:dyDescent="0.25">
      <c r="A10" s="7" t="s">
        <v>8</v>
      </c>
      <c r="C10" s="9" t="s">
        <v>9</v>
      </c>
      <c r="D10" s="6"/>
      <c r="F10" s="8"/>
      <c r="G10" s="8"/>
      <c r="H10" s="8"/>
    </row>
    <row r="11" spans="1:10" s="7" customFormat="1" ht="22.5" customHeight="1" x14ac:dyDescent="0.25">
      <c r="A11" s="7" t="s">
        <v>10</v>
      </c>
      <c r="C11" s="7" t="s">
        <v>11</v>
      </c>
      <c r="D11" s="6"/>
      <c r="F11" s="8"/>
      <c r="G11" s="8"/>
      <c r="H11" s="8"/>
    </row>
    <row r="12" spans="1:10" s="7" customFormat="1" ht="22.5" customHeight="1" x14ac:dyDescent="0.25">
      <c r="A12" s="7" t="s">
        <v>12</v>
      </c>
      <c r="C12" s="7" t="s">
        <v>13</v>
      </c>
      <c r="D12" s="6"/>
      <c r="E12" s="10" t="s">
        <v>14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15</v>
      </c>
      <c r="B14" s="5"/>
      <c r="C14" s="5" t="str">
        <f>+VLOOKUP(J14,'Danh sách CN'!A:D,2,0)</f>
        <v>CÔNG TY CỔ PHẦN TRUNG TÂM THƯƠNG MẠI LOTTE VIỆT NAM</v>
      </c>
      <c r="D14" s="6"/>
      <c r="F14" s="8"/>
      <c r="G14" s="8"/>
      <c r="H14" s="8"/>
      <c r="J14" s="7" t="s">
        <v>69</v>
      </c>
    </row>
    <row r="15" spans="1:10" s="7" customFormat="1" ht="22.5" customHeight="1" x14ac:dyDescent="0.25">
      <c r="A15" s="7" t="s">
        <v>8</v>
      </c>
      <c r="C15" s="9" t="str">
        <f>+VLOOKUP(J14,'Danh sách CN'!A:D,3,0)</f>
        <v>0304741634</v>
      </c>
      <c r="D15" s="6"/>
      <c r="F15" s="8"/>
      <c r="G15" s="8"/>
      <c r="H15" s="8"/>
    </row>
    <row r="16" spans="1:10" s="7" customFormat="1" ht="22.5" customHeight="1" x14ac:dyDescent="0.25">
      <c r="A16" s="7" t="s">
        <v>10</v>
      </c>
      <c r="C16" s="9" t="str">
        <f>+VLOOKUP(J14,'Danh sách CN'!A:D,4,0)</f>
        <v>Số 469, Đường Nguyễn Hữu Thọ, Phường Tân Hưng, Thành phố Hồ Chí Minh,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12</v>
      </c>
      <c r="C17" s="36"/>
      <c r="D17" s="36"/>
      <c r="E17" s="36" t="s">
        <v>17</v>
      </c>
      <c r="F17" s="36"/>
      <c r="G17" s="8"/>
      <c r="H17" s="8"/>
    </row>
    <row r="19" spans="1:8" s="14" customFormat="1" ht="44.25" customHeight="1" x14ac:dyDescent="0.25">
      <c r="A19" s="11" t="s">
        <v>18</v>
      </c>
      <c r="B19" s="11" t="s">
        <v>19</v>
      </c>
      <c r="C19" s="11" t="s">
        <v>20</v>
      </c>
      <c r="D19" s="12" t="s">
        <v>21</v>
      </c>
      <c r="E19" s="11" t="s">
        <v>22</v>
      </c>
      <c r="F19" s="13" t="s">
        <v>23</v>
      </c>
      <c r="G19" s="13" t="s">
        <v>24</v>
      </c>
      <c r="H19" s="13" t="s">
        <v>25</v>
      </c>
    </row>
    <row r="20" spans="1:8" ht="35.25" customHeight="1" x14ac:dyDescent="0.25">
      <c r="A20" s="15">
        <v>1</v>
      </c>
      <c r="B20" s="16" t="s">
        <v>90</v>
      </c>
      <c r="C20" s="15" t="s">
        <v>91</v>
      </c>
      <c r="D20" s="17">
        <v>45810</v>
      </c>
      <c r="E20" s="18" t="s">
        <v>70</v>
      </c>
      <c r="F20" s="19">
        <v>1072050</v>
      </c>
      <c r="G20" s="19">
        <v>85764</v>
      </c>
      <c r="H20" s="19">
        <f>+F20+G20</f>
        <v>1157814</v>
      </c>
    </row>
    <row r="21" spans="1:8" ht="35.25" customHeight="1" x14ac:dyDescent="0.25">
      <c r="A21" s="15">
        <v>2</v>
      </c>
      <c r="B21" s="16" t="s">
        <v>92</v>
      </c>
      <c r="C21" s="15" t="s">
        <v>91</v>
      </c>
      <c r="D21" s="17">
        <v>45810</v>
      </c>
      <c r="E21" s="18" t="s">
        <v>70</v>
      </c>
      <c r="F21" s="19">
        <v>1072050</v>
      </c>
      <c r="G21" s="19">
        <v>85764</v>
      </c>
      <c r="H21" s="19">
        <f t="shared" ref="H21:H32" si="0">+F21+G21</f>
        <v>1157814</v>
      </c>
    </row>
    <row r="22" spans="1:8" ht="35.25" customHeight="1" x14ac:dyDescent="0.25">
      <c r="A22" s="15">
        <v>3</v>
      </c>
      <c r="B22" s="16" t="s">
        <v>93</v>
      </c>
      <c r="C22" s="15" t="s">
        <v>91</v>
      </c>
      <c r="D22" s="17">
        <v>45813</v>
      </c>
      <c r="E22" s="18" t="s">
        <v>70</v>
      </c>
      <c r="F22" s="19">
        <v>1110580</v>
      </c>
      <c r="G22" s="19">
        <v>88846</v>
      </c>
      <c r="H22" s="19">
        <f t="shared" si="0"/>
        <v>1199426</v>
      </c>
    </row>
    <row r="23" spans="1:8" ht="35.25" customHeight="1" x14ac:dyDescent="0.25">
      <c r="A23" s="15">
        <v>4</v>
      </c>
      <c r="B23" s="16" t="s">
        <v>94</v>
      </c>
      <c r="C23" s="15" t="s">
        <v>91</v>
      </c>
      <c r="D23" s="17">
        <v>45813</v>
      </c>
      <c r="E23" s="18" t="s">
        <v>70</v>
      </c>
      <c r="F23" s="19">
        <v>1190660</v>
      </c>
      <c r="G23" s="19">
        <v>95253</v>
      </c>
      <c r="H23" s="19">
        <f t="shared" si="0"/>
        <v>1285913</v>
      </c>
    </row>
    <row r="24" spans="1:8" ht="35.25" customHeight="1" x14ac:dyDescent="0.25">
      <c r="A24" s="15">
        <v>5</v>
      </c>
      <c r="B24" s="16" t="s">
        <v>95</v>
      </c>
      <c r="C24" s="15" t="s">
        <v>91</v>
      </c>
      <c r="D24" s="17">
        <v>45821</v>
      </c>
      <c r="E24" s="18" t="s">
        <v>70</v>
      </c>
      <c r="F24" s="19">
        <v>1726685</v>
      </c>
      <c r="G24" s="19">
        <v>138135</v>
      </c>
      <c r="H24" s="19">
        <f t="shared" si="0"/>
        <v>1864820</v>
      </c>
    </row>
    <row r="25" spans="1:8" ht="35.25" customHeight="1" x14ac:dyDescent="0.25">
      <c r="A25" s="15">
        <v>6</v>
      </c>
      <c r="B25" s="16" t="s">
        <v>96</v>
      </c>
      <c r="C25" s="15" t="s">
        <v>91</v>
      </c>
      <c r="D25" s="17">
        <v>45821</v>
      </c>
      <c r="E25" s="18" t="s">
        <v>70</v>
      </c>
      <c r="F25" s="19">
        <v>1131355</v>
      </c>
      <c r="G25" s="19">
        <v>90508</v>
      </c>
      <c r="H25" s="19">
        <f t="shared" si="0"/>
        <v>1221863</v>
      </c>
    </row>
    <row r="26" spans="1:8" ht="35.25" customHeight="1" x14ac:dyDescent="0.25">
      <c r="A26" s="15">
        <v>7</v>
      </c>
      <c r="B26" s="15" t="s">
        <v>97</v>
      </c>
      <c r="C26" s="15" t="s">
        <v>91</v>
      </c>
      <c r="D26" s="17">
        <v>45826</v>
      </c>
      <c r="E26" s="18" t="s">
        <v>70</v>
      </c>
      <c r="F26" s="19">
        <v>1131355</v>
      </c>
      <c r="G26" s="19">
        <v>90508</v>
      </c>
      <c r="H26" s="19">
        <f t="shared" si="0"/>
        <v>1221863</v>
      </c>
    </row>
    <row r="27" spans="1:8" ht="35.25" customHeight="1" x14ac:dyDescent="0.25">
      <c r="A27" s="15">
        <v>8</v>
      </c>
      <c r="B27" s="16" t="s">
        <v>98</v>
      </c>
      <c r="C27" s="15" t="s">
        <v>91</v>
      </c>
      <c r="D27" s="17">
        <v>45826</v>
      </c>
      <c r="E27" s="18" t="s">
        <v>70</v>
      </c>
      <c r="F27" s="19">
        <v>1150620</v>
      </c>
      <c r="G27" s="19">
        <v>92050</v>
      </c>
      <c r="H27" s="19">
        <f t="shared" si="0"/>
        <v>1242670</v>
      </c>
    </row>
    <row r="28" spans="1:8" ht="35.25" customHeight="1" x14ac:dyDescent="0.25">
      <c r="A28" s="15">
        <v>9</v>
      </c>
      <c r="B28" s="16" t="s">
        <v>99</v>
      </c>
      <c r="C28" s="15" t="s">
        <v>91</v>
      </c>
      <c r="D28" s="17">
        <v>45826</v>
      </c>
      <c r="E28" s="18" t="s">
        <v>70</v>
      </c>
      <c r="F28" s="19">
        <v>1072050</v>
      </c>
      <c r="G28" s="19">
        <v>85764</v>
      </c>
      <c r="H28" s="19">
        <f t="shared" si="0"/>
        <v>1157814</v>
      </c>
    </row>
    <row r="29" spans="1:8" ht="35.25" customHeight="1" x14ac:dyDescent="0.25">
      <c r="A29" s="15">
        <v>10</v>
      </c>
      <c r="B29" s="16" t="s">
        <v>100</v>
      </c>
      <c r="C29" s="15" t="s">
        <v>91</v>
      </c>
      <c r="D29" s="17">
        <v>45829</v>
      </c>
      <c r="E29" s="18" t="s">
        <v>70</v>
      </c>
      <c r="F29" s="19">
        <v>595330</v>
      </c>
      <c r="G29" s="19">
        <v>47626</v>
      </c>
      <c r="H29" s="19">
        <f t="shared" si="0"/>
        <v>642956</v>
      </c>
    </row>
    <row r="30" spans="1:8" ht="35.25" customHeight="1" x14ac:dyDescent="0.25">
      <c r="A30" s="15">
        <v>11</v>
      </c>
      <c r="B30" s="16" t="s">
        <v>101</v>
      </c>
      <c r="C30" s="15" t="s">
        <v>91</v>
      </c>
      <c r="D30" s="17">
        <v>45829</v>
      </c>
      <c r="E30" s="18" t="s">
        <v>70</v>
      </c>
      <c r="F30" s="19">
        <v>7401215</v>
      </c>
      <c r="G30" s="19">
        <v>592097</v>
      </c>
      <c r="H30" s="19">
        <f t="shared" si="0"/>
        <v>7993312</v>
      </c>
    </row>
    <row r="31" spans="1:8" ht="35.25" customHeight="1" x14ac:dyDescent="0.25">
      <c r="A31" s="15">
        <v>12</v>
      </c>
      <c r="B31" s="16" t="s">
        <v>102</v>
      </c>
      <c r="C31" s="15" t="s">
        <v>91</v>
      </c>
      <c r="D31" s="17">
        <v>45834</v>
      </c>
      <c r="E31" s="18" t="s">
        <v>70</v>
      </c>
      <c r="F31" s="19">
        <v>1072050</v>
      </c>
      <c r="G31" s="19">
        <v>85764</v>
      </c>
      <c r="H31" s="19">
        <f t="shared" si="0"/>
        <v>1157814</v>
      </c>
    </row>
    <row r="32" spans="1:8" ht="35.25" customHeight="1" x14ac:dyDescent="0.25">
      <c r="A32" s="15">
        <v>13</v>
      </c>
      <c r="B32" s="16" t="s">
        <v>103</v>
      </c>
      <c r="C32" s="15" t="s">
        <v>91</v>
      </c>
      <c r="D32" s="17">
        <v>45834</v>
      </c>
      <c r="E32" s="18" t="s">
        <v>70</v>
      </c>
      <c r="F32" s="19">
        <v>1608075</v>
      </c>
      <c r="G32" s="19">
        <v>128646</v>
      </c>
      <c r="H32" s="19">
        <f t="shared" si="0"/>
        <v>1736721</v>
      </c>
    </row>
    <row r="33" spans="1:8" s="22" customFormat="1" ht="35.25" customHeight="1" x14ac:dyDescent="0.25">
      <c r="A33" s="37" t="s">
        <v>26</v>
      </c>
      <c r="B33" s="38"/>
      <c r="C33" s="38"/>
      <c r="D33" s="38"/>
      <c r="E33" s="39"/>
      <c r="F33" s="21">
        <f>SUM(F20:F32)</f>
        <v>21334075</v>
      </c>
      <c r="G33" s="21">
        <f>SUM(G20:G32)</f>
        <v>1706725</v>
      </c>
      <c r="H33" s="21">
        <f>SUM(H20:H32)</f>
        <v>23040800</v>
      </c>
    </row>
    <row r="34" spans="1:8" s="22" customFormat="1" ht="35.25" customHeight="1" x14ac:dyDescent="0.25">
      <c r="A34" s="40" t="s">
        <v>104</v>
      </c>
      <c r="B34" s="41"/>
      <c r="C34" s="41"/>
      <c r="D34" s="41"/>
      <c r="E34" s="42"/>
      <c r="F34" s="23">
        <f>ROUND(F33*0.07,0)</f>
        <v>1493385</v>
      </c>
      <c r="G34" s="23">
        <f>ROUND(F34*0.08,0)</f>
        <v>119471</v>
      </c>
      <c r="H34" s="23">
        <f>F34+G34</f>
        <v>1612856</v>
      </c>
    </row>
    <row r="36" spans="1:8" s="1" customFormat="1" ht="16.5" x14ac:dyDescent="0.25">
      <c r="A36" s="43" t="s">
        <v>27</v>
      </c>
      <c r="B36" s="43"/>
      <c r="C36" s="43"/>
      <c r="D36" s="43"/>
      <c r="E36" s="43"/>
      <c r="F36" s="43"/>
      <c r="G36" s="43"/>
      <c r="H36" s="43"/>
    </row>
    <row r="37" spans="1:8" s="1" customFormat="1" ht="16.5" x14ac:dyDescent="0.25">
      <c r="D37" s="2"/>
      <c r="F37" s="3"/>
      <c r="G37" s="3"/>
      <c r="H37" s="3"/>
    </row>
    <row r="38" spans="1:8" s="1" customFormat="1" ht="16.5" x14ac:dyDescent="0.25">
      <c r="A38" s="4"/>
      <c r="B38" s="28" t="s">
        <v>28</v>
      </c>
      <c r="C38" s="28"/>
      <c r="D38" s="28"/>
      <c r="F38" s="32" t="s">
        <v>29</v>
      </c>
      <c r="G38" s="32"/>
      <c r="H38" s="32"/>
    </row>
    <row r="39" spans="1:8" s="1" customFormat="1" ht="16.5" x14ac:dyDescent="0.25">
      <c r="B39" s="33" t="s">
        <v>30</v>
      </c>
      <c r="C39" s="33"/>
      <c r="D39" s="33"/>
      <c r="F39" s="34" t="s">
        <v>30</v>
      </c>
      <c r="G39" s="34"/>
      <c r="H39" s="34"/>
    </row>
    <row r="40" spans="1:8" s="1" customFormat="1" ht="16.5" x14ac:dyDescent="0.25">
      <c r="D40" s="2"/>
      <c r="F40" s="3"/>
      <c r="G40" s="3"/>
      <c r="H40" s="3"/>
    </row>
  </sheetData>
  <mergeCells count="16">
    <mergeCell ref="B38:D38"/>
    <mergeCell ref="F38:H38"/>
    <mergeCell ref="B39:D39"/>
    <mergeCell ref="F39:H39"/>
    <mergeCell ref="A7:H7"/>
    <mergeCell ref="C17:D17"/>
    <mergeCell ref="E17:F17"/>
    <mergeCell ref="A33:E33"/>
    <mergeCell ref="A34:E34"/>
    <mergeCell ref="A36:H36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8" sqref="A8"/>
    </sheetView>
  </sheetViews>
  <sheetFormatPr defaultRowHeight="15" x14ac:dyDescent="0.25"/>
  <cols>
    <col min="1" max="1" width="9" bestFit="1" customWidth="1"/>
    <col min="2" max="2" width="74.140625" bestFit="1" customWidth="1"/>
    <col min="3" max="3" width="12.5703125" bestFit="1" customWidth="1"/>
    <col min="4" max="4" width="80.85546875" bestFit="1" customWidth="1"/>
  </cols>
  <sheetData>
    <row r="1" spans="1:4" ht="21" x14ac:dyDescent="0.25">
      <c r="A1" s="26" t="s">
        <v>31</v>
      </c>
      <c r="B1" s="26" t="s">
        <v>22</v>
      </c>
      <c r="C1" s="26" t="s">
        <v>32</v>
      </c>
      <c r="D1" s="26" t="s">
        <v>33</v>
      </c>
    </row>
    <row r="2" spans="1:4" x14ac:dyDescent="0.25">
      <c r="A2" s="27" t="s">
        <v>16</v>
      </c>
      <c r="B2" s="27" t="s">
        <v>34</v>
      </c>
      <c r="C2" s="27" t="s">
        <v>35</v>
      </c>
      <c r="D2" s="27" t="s">
        <v>36</v>
      </c>
    </row>
    <row r="3" spans="1:4" x14ac:dyDescent="0.25">
      <c r="A3" s="27" t="s">
        <v>37</v>
      </c>
      <c r="B3" s="27" t="s">
        <v>38</v>
      </c>
      <c r="C3" s="27" t="s">
        <v>39</v>
      </c>
      <c r="D3" s="27" t="s">
        <v>40</v>
      </c>
    </row>
    <row r="4" spans="1:4" x14ac:dyDescent="0.25">
      <c r="A4" s="27" t="s">
        <v>41</v>
      </c>
      <c r="B4" s="27" t="s">
        <v>42</v>
      </c>
      <c r="C4" s="27" t="s">
        <v>43</v>
      </c>
      <c r="D4" s="27" t="s">
        <v>44</v>
      </c>
    </row>
    <row r="5" spans="1:4" x14ac:dyDescent="0.25">
      <c r="A5" s="27" t="s">
        <v>45</v>
      </c>
      <c r="B5" s="27" t="s">
        <v>46</v>
      </c>
      <c r="C5" s="27" t="s">
        <v>47</v>
      </c>
      <c r="D5" s="27" t="s">
        <v>48</v>
      </c>
    </row>
    <row r="6" spans="1:4" x14ac:dyDescent="0.25">
      <c r="A6" s="27" t="s">
        <v>49</v>
      </c>
      <c r="B6" s="27" t="s">
        <v>50</v>
      </c>
      <c r="C6" s="27" t="s">
        <v>51</v>
      </c>
      <c r="D6" s="27" t="s">
        <v>52</v>
      </c>
    </row>
    <row r="7" spans="1:4" x14ac:dyDescent="0.25">
      <c r="A7" s="27" t="s">
        <v>53</v>
      </c>
      <c r="B7" s="27" t="s">
        <v>54</v>
      </c>
      <c r="C7" s="27" t="s">
        <v>55</v>
      </c>
      <c r="D7" s="27" t="s">
        <v>56</v>
      </c>
    </row>
    <row r="8" spans="1:4" x14ac:dyDescent="0.25">
      <c r="A8" s="27" t="s">
        <v>57</v>
      </c>
      <c r="B8" s="27" t="s">
        <v>58</v>
      </c>
      <c r="C8" s="27" t="s">
        <v>59</v>
      </c>
      <c r="D8" s="27" t="s">
        <v>60</v>
      </c>
    </row>
    <row r="9" spans="1:4" x14ac:dyDescent="0.25">
      <c r="A9" s="27" t="s">
        <v>61</v>
      </c>
      <c r="B9" s="27" t="s">
        <v>62</v>
      </c>
      <c r="C9" s="27" t="s">
        <v>63</v>
      </c>
      <c r="D9" s="27" t="s">
        <v>64</v>
      </c>
    </row>
    <row r="10" spans="1:4" x14ac:dyDescent="0.25">
      <c r="A10" s="27" t="s">
        <v>65</v>
      </c>
      <c r="B10" s="27" t="s">
        <v>66</v>
      </c>
      <c r="C10" s="27" t="s">
        <v>67</v>
      </c>
      <c r="D10" s="27" t="s">
        <v>68</v>
      </c>
    </row>
    <row r="11" spans="1:4" x14ac:dyDescent="0.25">
      <c r="A11" s="27" t="s">
        <v>69</v>
      </c>
      <c r="B11" s="27" t="s">
        <v>70</v>
      </c>
      <c r="C11" s="27" t="s">
        <v>71</v>
      </c>
      <c r="D11" s="27" t="s">
        <v>72</v>
      </c>
    </row>
    <row r="12" spans="1:4" x14ac:dyDescent="0.25">
      <c r="A12" s="27" t="s">
        <v>73</v>
      </c>
      <c r="B12" s="27" t="s">
        <v>74</v>
      </c>
      <c r="C12" s="27" t="s">
        <v>75</v>
      </c>
      <c r="D12" s="27" t="s">
        <v>76</v>
      </c>
    </row>
    <row r="13" spans="1:4" x14ac:dyDescent="0.25">
      <c r="A13" s="27" t="s">
        <v>77</v>
      </c>
      <c r="B13" s="27" t="s">
        <v>78</v>
      </c>
      <c r="C13" s="27" t="s">
        <v>79</v>
      </c>
      <c r="D13" s="27" t="s">
        <v>80</v>
      </c>
    </row>
    <row r="14" spans="1:4" x14ac:dyDescent="0.25">
      <c r="A14" s="27" t="s">
        <v>81</v>
      </c>
      <c r="B14" s="27" t="s">
        <v>82</v>
      </c>
      <c r="C14" s="27" t="s">
        <v>83</v>
      </c>
      <c r="D14" s="27" t="s">
        <v>84</v>
      </c>
    </row>
    <row r="15" spans="1:4" x14ac:dyDescent="0.25">
      <c r="A15" s="27" t="s">
        <v>85</v>
      </c>
      <c r="B15" s="27" t="s">
        <v>86</v>
      </c>
      <c r="C15" s="27" t="s">
        <v>87</v>
      </c>
      <c r="D15" s="27" t="s">
        <v>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="85" zoomScaleNormal="85" workbookViewId="0">
      <selection activeCell="A8" sqref="A8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29" t="s">
        <v>0</v>
      </c>
      <c r="C1" s="29"/>
      <c r="D1" s="29"/>
      <c r="E1" s="30" t="s">
        <v>1</v>
      </c>
      <c r="F1" s="30"/>
      <c r="G1" s="30"/>
      <c r="H1" s="30"/>
    </row>
    <row r="2" spans="1:10" s="1" customFormat="1" ht="16.5" x14ac:dyDescent="0.25">
      <c r="B2" s="29" t="s">
        <v>2</v>
      </c>
      <c r="C2" s="29"/>
      <c r="D2" s="29"/>
      <c r="E2" s="30" t="s">
        <v>3</v>
      </c>
      <c r="F2" s="30"/>
      <c r="G2" s="30"/>
      <c r="H2" s="3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1" t="s">
        <v>89</v>
      </c>
      <c r="F4" s="31"/>
      <c r="G4" s="31"/>
      <c r="H4" s="3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4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5" t="s">
        <v>140</v>
      </c>
      <c r="B7" s="35"/>
      <c r="C7" s="35"/>
      <c r="D7" s="35"/>
      <c r="E7" s="35"/>
      <c r="F7" s="35"/>
      <c r="G7" s="35"/>
      <c r="H7" s="35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6</v>
      </c>
      <c r="B9" s="5"/>
      <c r="C9" s="5" t="s">
        <v>7</v>
      </c>
      <c r="D9" s="6"/>
      <c r="F9" s="8"/>
      <c r="G9" s="8"/>
      <c r="H9" s="8"/>
    </row>
    <row r="10" spans="1:10" s="7" customFormat="1" ht="22.5" customHeight="1" x14ac:dyDescent="0.25">
      <c r="A10" s="7" t="s">
        <v>8</v>
      </c>
      <c r="C10" s="9" t="s">
        <v>9</v>
      </c>
      <c r="D10" s="6"/>
      <c r="F10" s="8"/>
      <c r="G10" s="8"/>
      <c r="H10" s="8"/>
    </row>
    <row r="11" spans="1:10" s="7" customFormat="1" ht="22.5" customHeight="1" x14ac:dyDescent="0.25">
      <c r="A11" s="7" t="s">
        <v>10</v>
      </c>
      <c r="C11" s="7" t="s">
        <v>11</v>
      </c>
      <c r="D11" s="6"/>
      <c r="F11" s="8"/>
      <c r="G11" s="8"/>
      <c r="H11" s="8"/>
    </row>
    <row r="12" spans="1:10" s="7" customFormat="1" ht="22.5" customHeight="1" x14ac:dyDescent="0.25">
      <c r="A12" s="7" t="s">
        <v>12</v>
      </c>
      <c r="C12" s="7" t="s">
        <v>13</v>
      </c>
      <c r="D12" s="6"/>
      <c r="E12" s="10" t="s">
        <v>14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15</v>
      </c>
      <c r="B14" s="5"/>
      <c r="C14" s="5" t="str">
        <f>+VLOOKUP(J14,'Danh sách CN'!A:D,2,0)</f>
        <v>CÔNG TY CỔ PHẦN TRUNG TÂM THƯƠNG MẠI LOTTE VIỆT NAM - CHI NHÁNH VINH</v>
      </c>
      <c r="D14" s="6"/>
      <c r="F14" s="8"/>
      <c r="G14" s="8"/>
      <c r="H14" s="8"/>
      <c r="J14" s="7" t="s">
        <v>37</v>
      </c>
    </row>
    <row r="15" spans="1:10" s="7" customFormat="1" ht="22.5" customHeight="1" x14ac:dyDescent="0.25">
      <c r="A15" s="7" t="s">
        <v>8</v>
      </c>
      <c r="C15" s="9" t="str">
        <f>+VLOOKUP(J14,'Danh sách CN'!A:D,3,0)</f>
        <v>0304741634-013</v>
      </c>
      <c r="D15" s="6"/>
      <c r="F15" s="8"/>
      <c r="G15" s="8"/>
      <c r="H15" s="8"/>
    </row>
    <row r="16" spans="1:10" s="7" customFormat="1" ht="22.5" customHeight="1" x14ac:dyDescent="0.25">
      <c r="A16" s="7" t="s">
        <v>10</v>
      </c>
      <c r="C16" s="9" t="str">
        <f>+VLOOKUP(J14,'Danh sách CN'!A:D,4,0)</f>
        <v>Đại lộ V.I.Lenin, Khối Yên Sơn, Phường Vinh Phú, Tỉnh Nghệ An,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12</v>
      </c>
      <c r="C17" s="36"/>
      <c r="D17" s="36"/>
      <c r="E17" s="36" t="s">
        <v>17</v>
      </c>
      <c r="F17" s="36"/>
      <c r="G17" s="8"/>
      <c r="H17" s="8"/>
    </row>
    <row r="19" spans="1:8" s="14" customFormat="1" ht="44.25" customHeight="1" x14ac:dyDescent="0.25">
      <c r="A19" s="11" t="s">
        <v>18</v>
      </c>
      <c r="B19" s="11" t="s">
        <v>19</v>
      </c>
      <c r="C19" s="11" t="s">
        <v>20</v>
      </c>
      <c r="D19" s="12" t="s">
        <v>21</v>
      </c>
      <c r="E19" s="11" t="s">
        <v>22</v>
      </c>
      <c r="F19" s="13" t="s">
        <v>23</v>
      </c>
      <c r="G19" s="13" t="s">
        <v>24</v>
      </c>
      <c r="H19" s="13" t="s">
        <v>25</v>
      </c>
    </row>
    <row r="20" spans="1:8" ht="36" customHeight="1" x14ac:dyDescent="0.25">
      <c r="A20" s="15">
        <v>1</v>
      </c>
      <c r="B20" s="16" t="s">
        <v>141</v>
      </c>
      <c r="C20" s="15" t="s">
        <v>91</v>
      </c>
      <c r="D20" s="17">
        <v>45810</v>
      </c>
      <c r="E20" s="18" t="s">
        <v>38</v>
      </c>
      <c r="F20" s="19">
        <v>5138505</v>
      </c>
      <c r="G20" s="19">
        <v>411080</v>
      </c>
      <c r="H20" s="19">
        <f>+F20+G20</f>
        <v>5549585</v>
      </c>
    </row>
    <row r="21" spans="1:8" ht="36" customHeight="1" x14ac:dyDescent="0.25">
      <c r="A21" s="15">
        <v>2</v>
      </c>
      <c r="B21" s="16" t="s">
        <v>142</v>
      </c>
      <c r="C21" s="15" t="s">
        <v>91</v>
      </c>
      <c r="D21" s="17">
        <v>45817</v>
      </c>
      <c r="E21" s="18" t="s">
        <v>38</v>
      </c>
      <c r="F21" s="19">
        <v>3968620</v>
      </c>
      <c r="G21" s="19">
        <v>317490</v>
      </c>
      <c r="H21" s="19">
        <f t="shared" ref="H21:H24" si="0">+F21+G21</f>
        <v>4286110</v>
      </c>
    </row>
    <row r="22" spans="1:8" ht="36" customHeight="1" x14ac:dyDescent="0.25">
      <c r="A22" s="15">
        <v>3</v>
      </c>
      <c r="B22" s="16" t="s">
        <v>143</v>
      </c>
      <c r="C22" s="15" t="s">
        <v>91</v>
      </c>
      <c r="D22" s="17">
        <v>45824</v>
      </c>
      <c r="E22" s="18" t="s">
        <v>38</v>
      </c>
      <c r="F22" s="19">
        <v>3411820</v>
      </c>
      <c r="G22" s="19">
        <v>272946</v>
      </c>
      <c r="H22" s="19">
        <f t="shared" si="0"/>
        <v>3684766</v>
      </c>
    </row>
    <row r="23" spans="1:8" ht="36" customHeight="1" x14ac:dyDescent="0.25">
      <c r="A23" s="15">
        <v>4</v>
      </c>
      <c r="B23" s="16" t="s">
        <v>144</v>
      </c>
      <c r="C23" s="15" t="s">
        <v>91</v>
      </c>
      <c r="D23" s="17">
        <v>45831</v>
      </c>
      <c r="E23" s="18" t="s">
        <v>38</v>
      </c>
      <c r="F23" s="19">
        <v>4563950</v>
      </c>
      <c r="G23" s="19">
        <v>365116</v>
      </c>
      <c r="H23" s="19">
        <f t="shared" si="0"/>
        <v>4929066</v>
      </c>
    </row>
    <row r="24" spans="1:8" ht="36" customHeight="1" x14ac:dyDescent="0.25">
      <c r="A24" s="15">
        <v>5</v>
      </c>
      <c r="B24" s="16" t="s">
        <v>145</v>
      </c>
      <c r="C24" s="15" t="s">
        <v>118</v>
      </c>
      <c r="D24" s="17">
        <v>45838</v>
      </c>
      <c r="E24" s="18" t="s">
        <v>38</v>
      </c>
      <c r="F24" s="19">
        <v>-452240</v>
      </c>
      <c r="G24" s="19">
        <v>-36179</v>
      </c>
      <c r="H24" s="19">
        <f t="shared" si="0"/>
        <v>-488419</v>
      </c>
    </row>
    <row r="25" spans="1:8" s="22" customFormat="1" ht="35.25" customHeight="1" x14ac:dyDescent="0.25">
      <c r="A25" s="37" t="s">
        <v>26</v>
      </c>
      <c r="B25" s="38"/>
      <c r="C25" s="38"/>
      <c r="D25" s="38"/>
      <c r="E25" s="39"/>
      <c r="F25" s="21">
        <f>SUM(F20:F24)</f>
        <v>16630655</v>
      </c>
      <c r="G25" s="21">
        <f>SUM(G20:G24)</f>
        <v>1330453</v>
      </c>
      <c r="H25" s="21">
        <f>SUM(H20:H24)</f>
        <v>17961108</v>
      </c>
    </row>
    <row r="26" spans="1:8" s="22" customFormat="1" ht="35.25" customHeight="1" x14ac:dyDescent="0.25">
      <c r="A26" s="40" t="s">
        <v>104</v>
      </c>
      <c r="B26" s="41"/>
      <c r="C26" s="41"/>
      <c r="D26" s="41"/>
      <c r="E26" s="42"/>
      <c r="F26" s="23">
        <f>ROUND(F25*0.07,0)</f>
        <v>1164146</v>
      </c>
      <c r="G26" s="23">
        <f>ROUND(F26*0.08,0)</f>
        <v>93132</v>
      </c>
      <c r="H26" s="23">
        <f>F26+G26</f>
        <v>1257278</v>
      </c>
    </row>
    <row r="28" spans="1:8" s="1" customFormat="1" ht="16.5" x14ac:dyDescent="0.25">
      <c r="A28" s="43" t="s">
        <v>27</v>
      </c>
      <c r="B28" s="43"/>
      <c r="C28" s="43"/>
      <c r="D28" s="43"/>
      <c r="E28" s="43"/>
      <c r="F28" s="43"/>
      <c r="G28" s="43"/>
      <c r="H28" s="43"/>
    </row>
    <row r="29" spans="1:8" s="1" customFormat="1" ht="16.5" x14ac:dyDescent="0.25">
      <c r="D29" s="2"/>
      <c r="F29" s="3"/>
      <c r="G29" s="3"/>
      <c r="H29" s="3"/>
    </row>
    <row r="30" spans="1:8" s="1" customFormat="1" ht="16.5" x14ac:dyDescent="0.25">
      <c r="A30" s="4"/>
      <c r="B30" s="28" t="s">
        <v>28</v>
      </c>
      <c r="C30" s="28"/>
      <c r="D30" s="28"/>
      <c r="F30" s="32" t="s">
        <v>29</v>
      </c>
      <c r="G30" s="32"/>
      <c r="H30" s="32"/>
    </row>
    <row r="31" spans="1:8" s="1" customFormat="1" ht="16.5" x14ac:dyDescent="0.25">
      <c r="B31" s="33" t="s">
        <v>30</v>
      </c>
      <c r="C31" s="33"/>
      <c r="D31" s="33"/>
      <c r="F31" s="34" t="s">
        <v>30</v>
      </c>
      <c r="G31" s="34"/>
      <c r="H31" s="34"/>
    </row>
    <row r="32" spans="1:8" s="1" customFormat="1" ht="16.5" x14ac:dyDescent="0.25">
      <c r="D32" s="2"/>
      <c r="F32" s="3"/>
      <c r="G32" s="3"/>
      <c r="H32" s="3"/>
    </row>
  </sheetData>
  <mergeCells count="16">
    <mergeCell ref="B30:D30"/>
    <mergeCell ref="F30:H30"/>
    <mergeCell ref="B31:D31"/>
    <mergeCell ref="F31:H31"/>
    <mergeCell ref="A7:H7"/>
    <mergeCell ref="C17:D17"/>
    <mergeCell ref="E17:F17"/>
    <mergeCell ref="A25:E25"/>
    <mergeCell ref="A26:E26"/>
    <mergeCell ref="A28:H28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workbookViewId="0">
      <selection activeCell="A8" sqref="A8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29" t="s">
        <v>0</v>
      </c>
      <c r="C1" s="29"/>
      <c r="D1" s="29"/>
      <c r="E1" s="30" t="s">
        <v>1</v>
      </c>
      <c r="F1" s="30"/>
      <c r="G1" s="30"/>
      <c r="H1" s="30"/>
    </row>
    <row r="2" spans="1:10" s="1" customFormat="1" ht="16.5" x14ac:dyDescent="0.25">
      <c r="B2" s="29" t="s">
        <v>2</v>
      </c>
      <c r="C2" s="29"/>
      <c r="D2" s="29"/>
      <c r="E2" s="30" t="s">
        <v>3</v>
      </c>
      <c r="F2" s="30"/>
      <c r="G2" s="30"/>
      <c r="H2" s="3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1" t="s">
        <v>89</v>
      </c>
      <c r="F4" s="31"/>
      <c r="G4" s="31"/>
      <c r="H4" s="3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4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5" t="s">
        <v>136</v>
      </c>
      <c r="B7" s="35"/>
      <c r="C7" s="35"/>
      <c r="D7" s="35"/>
      <c r="E7" s="35"/>
      <c r="F7" s="35"/>
      <c r="G7" s="35"/>
      <c r="H7" s="35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6</v>
      </c>
      <c r="B9" s="5"/>
      <c r="C9" s="5" t="s">
        <v>7</v>
      </c>
      <c r="D9" s="6"/>
      <c r="F9" s="8"/>
      <c r="G9" s="8"/>
      <c r="H9" s="8"/>
    </row>
    <row r="10" spans="1:10" s="7" customFormat="1" ht="22.5" customHeight="1" x14ac:dyDescent="0.25">
      <c r="A10" s="7" t="s">
        <v>8</v>
      </c>
      <c r="C10" s="9" t="s">
        <v>9</v>
      </c>
      <c r="D10" s="6"/>
      <c r="F10" s="8"/>
      <c r="G10" s="8"/>
      <c r="H10" s="8"/>
    </row>
    <row r="11" spans="1:10" s="7" customFormat="1" ht="22.5" customHeight="1" x14ac:dyDescent="0.25">
      <c r="A11" s="7" t="s">
        <v>10</v>
      </c>
      <c r="C11" s="7" t="s">
        <v>11</v>
      </c>
      <c r="D11" s="6"/>
      <c r="F11" s="8"/>
      <c r="G11" s="8"/>
      <c r="H11" s="8"/>
    </row>
    <row r="12" spans="1:10" s="7" customFormat="1" ht="22.5" customHeight="1" x14ac:dyDescent="0.25">
      <c r="A12" s="7" t="s">
        <v>12</v>
      </c>
      <c r="C12" s="7" t="s">
        <v>13</v>
      </c>
      <c r="D12" s="6"/>
      <c r="E12" s="10" t="s">
        <v>14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15</v>
      </c>
      <c r="B14" s="5"/>
      <c r="C14" s="5" t="str">
        <f>+VLOOKUP(J14,'Danh sách CN'!A:D,2,0)</f>
        <v>CÔNG TY CỔ PHẦN TRUNG TÂM THƯƠNG MẠI LOTTE VIỆT NAM - CHI NHÁNH NHA TRANG</v>
      </c>
      <c r="D14" s="6"/>
      <c r="F14" s="8"/>
      <c r="G14" s="8"/>
      <c r="H14" s="8"/>
      <c r="J14" s="7" t="s">
        <v>73</v>
      </c>
    </row>
    <row r="15" spans="1:10" s="7" customFormat="1" ht="22.5" customHeight="1" x14ac:dyDescent="0.25">
      <c r="A15" s="7" t="s">
        <v>8</v>
      </c>
      <c r="C15" s="9" t="str">
        <f>+VLOOKUP(J14,'Danh sách CN'!A:D,3,0)</f>
        <v>0304741634-011</v>
      </c>
      <c r="D15" s="6"/>
      <c r="F15" s="8"/>
      <c r="G15" s="8"/>
      <c r="H15" s="8"/>
    </row>
    <row r="16" spans="1:10" s="7" customFormat="1" ht="22.5" customHeight="1" x14ac:dyDescent="0.25">
      <c r="A16" s="7" t="s">
        <v>10</v>
      </c>
      <c r="C16" s="9" t="str">
        <f>+VLOOKUP(J14,'Danh sách CN'!A:D,4,0)</f>
        <v>Số 58 đường 23/10, Phường Tây Nha Trang, Tỉnh Khánh Hòa,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12</v>
      </c>
      <c r="C17" s="36"/>
      <c r="D17" s="36"/>
      <c r="E17" s="36" t="s">
        <v>17</v>
      </c>
      <c r="F17" s="36"/>
      <c r="G17" s="8"/>
      <c r="H17" s="8"/>
    </row>
    <row r="19" spans="1:8" s="14" customFormat="1" ht="44.25" customHeight="1" x14ac:dyDescent="0.25">
      <c r="A19" s="11" t="s">
        <v>18</v>
      </c>
      <c r="B19" s="11" t="s">
        <v>19</v>
      </c>
      <c r="C19" s="11" t="s">
        <v>20</v>
      </c>
      <c r="D19" s="12" t="s">
        <v>21</v>
      </c>
      <c r="E19" s="11" t="s">
        <v>22</v>
      </c>
      <c r="F19" s="13" t="s">
        <v>23</v>
      </c>
      <c r="G19" s="13" t="s">
        <v>24</v>
      </c>
      <c r="H19" s="13" t="s">
        <v>25</v>
      </c>
    </row>
    <row r="20" spans="1:8" ht="47.25" x14ac:dyDescent="0.25">
      <c r="A20" s="15">
        <v>1</v>
      </c>
      <c r="B20" s="16" t="s">
        <v>137</v>
      </c>
      <c r="C20" s="15" t="s">
        <v>91</v>
      </c>
      <c r="D20" s="17">
        <v>45812</v>
      </c>
      <c r="E20" s="18" t="s">
        <v>74</v>
      </c>
      <c r="F20" s="19">
        <v>1726685</v>
      </c>
      <c r="G20" s="19">
        <v>138135</v>
      </c>
      <c r="H20" s="19">
        <f>+F20+G20</f>
        <v>1864820</v>
      </c>
    </row>
    <row r="21" spans="1:8" ht="47.25" x14ac:dyDescent="0.25">
      <c r="A21" s="15">
        <v>2</v>
      </c>
      <c r="B21" s="16" t="s">
        <v>138</v>
      </c>
      <c r="C21" s="15" t="s">
        <v>91</v>
      </c>
      <c r="D21" s="17">
        <v>45824</v>
      </c>
      <c r="E21" s="18" t="s">
        <v>74</v>
      </c>
      <c r="F21" s="19">
        <v>2262710</v>
      </c>
      <c r="G21" s="19">
        <v>181017</v>
      </c>
      <c r="H21" s="19">
        <f t="shared" ref="H21:H22" si="0">+F21+G21</f>
        <v>2443727</v>
      </c>
    </row>
    <row r="22" spans="1:8" ht="47.25" x14ac:dyDescent="0.25">
      <c r="A22" s="15">
        <v>3</v>
      </c>
      <c r="B22" s="16" t="s">
        <v>139</v>
      </c>
      <c r="C22" s="15" t="s">
        <v>91</v>
      </c>
      <c r="D22" s="17">
        <v>45831</v>
      </c>
      <c r="E22" s="18" t="s">
        <v>74</v>
      </c>
      <c r="F22" s="19">
        <v>2381320</v>
      </c>
      <c r="G22" s="19">
        <v>190506</v>
      </c>
      <c r="H22" s="19">
        <f t="shared" si="0"/>
        <v>2571826</v>
      </c>
    </row>
    <row r="23" spans="1:8" s="22" customFormat="1" ht="35.25" customHeight="1" x14ac:dyDescent="0.25">
      <c r="A23" s="37" t="s">
        <v>26</v>
      </c>
      <c r="B23" s="38"/>
      <c r="C23" s="38"/>
      <c r="D23" s="38"/>
      <c r="E23" s="39"/>
      <c r="F23" s="21">
        <f>SUM(F20:F22)</f>
        <v>6370715</v>
      </c>
      <c r="G23" s="21">
        <f>SUM(G20:G22)</f>
        <v>509658</v>
      </c>
      <c r="H23" s="21">
        <f>SUM(H20:H22)</f>
        <v>6880373</v>
      </c>
    </row>
    <row r="24" spans="1:8" s="22" customFormat="1" ht="35.25" customHeight="1" x14ac:dyDescent="0.25">
      <c r="A24" s="40" t="s">
        <v>104</v>
      </c>
      <c r="B24" s="41"/>
      <c r="C24" s="41"/>
      <c r="D24" s="41"/>
      <c r="E24" s="42"/>
      <c r="F24" s="23">
        <f>ROUND(F23*0.07,0)</f>
        <v>445950</v>
      </c>
      <c r="G24" s="23">
        <f>ROUND(F24*0.08,0)</f>
        <v>35676</v>
      </c>
      <c r="H24" s="23">
        <f>F24+G24</f>
        <v>481626</v>
      </c>
    </row>
    <row r="26" spans="1:8" s="1" customFormat="1" ht="16.5" x14ac:dyDescent="0.25">
      <c r="A26" s="43" t="s">
        <v>27</v>
      </c>
      <c r="B26" s="43"/>
      <c r="C26" s="43"/>
      <c r="D26" s="43"/>
      <c r="E26" s="43"/>
      <c r="F26" s="43"/>
      <c r="G26" s="43"/>
      <c r="H26" s="43"/>
    </row>
    <row r="27" spans="1:8" s="1" customFormat="1" ht="16.5" x14ac:dyDescent="0.25">
      <c r="D27" s="2"/>
      <c r="F27" s="3"/>
      <c r="G27" s="3"/>
      <c r="H27" s="3"/>
    </row>
    <row r="28" spans="1:8" s="1" customFormat="1" ht="16.5" x14ac:dyDescent="0.25">
      <c r="A28" s="4"/>
      <c r="B28" s="28" t="s">
        <v>28</v>
      </c>
      <c r="C28" s="28"/>
      <c r="D28" s="28"/>
      <c r="F28" s="32" t="s">
        <v>29</v>
      </c>
      <c r="G28" s="32"/>
      <c r="H28" s="32"/>
    </row>
    <row r="29" spans="1:8" s="1" customFormat="1" ht="16.5" x14ac:dyDescent="0.25">
      <c r="B29" s="33" t="s">
        <v>30</v>
      </c>
      <c r="C29" s="33"/>
      <c r="D29" s="33"/>
      <c r="F29" s="34" t="s">
        <v>30</v>
      </c>
      <c r="G29" s="34"/>
      <c r="H29" s="34"/>
    </row>
    <row r="30" spans="1:8" s="1" customFormat="1" ht="16.5" x14ac:dyDescent="0.25">
      <c r="D30" s="2"/>
      <c r="F30" s="3"/>
      <c r="G30" s="3"/>
      <c r="H30" s="3"/>
    </row>
  </sheetData>
  <mergeCells count="16">
    <mergeCell ref="B28:D28"/>
    <mergeCell ref="F28:H28"/>
    <mergeCell ref="B29:D29"/>
    <mergeCell ref="F29:H29"/>
    <mergeCell ref="A7:H7"/>
    <mergeCell ref="C17:D17"/>
    <mergeCell ref="E17:F17"/>
    <mergeCell ref="A23:E23"/>
    <mergeCell ref="A24:E24"/>
    <mergeCell ref="A26:H26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zoomScaleNormal="100" workbookViewId="0">
      <selection activeCell="A8" sqref="A8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29" t="s">
        <v>0</v>
      </c>
      <c r="C1" s="29"/>
      <c r="D1" s="29"/>
      <c r="E1" s="30" t="s">
        <v>1</v>
      </c>
      <c r="F1" s="30"/>
      <c r="G1" s="30"/>
      <c r="H1" s="30"/>
    </row>
    <row r="2" spans="1:10" s="1" customFormat="1" ht="16.5" x14ac:dyDescent="0.25">
      <c r="B2" s="29" t="s">
        <v>2</v>
      </c>
      <c r="C2" s="29"/>
      <c r="D2" s="29"/>
      <c r="E2" s="30" t="s">
        <v>3</v>
      </c>
      <c r="F2" s="30"/>
      <c r="G2" s="30"/>
      <c r="H2" s="3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1" t="s">
        <v>89</v>
      </c>
      <c r="F4" s="31"/>
      <c r="G4" s="31"/>
      <c r="H4" s="3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4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5" t="s">
        <v>131</v>
      </c>
      <c r="B7" s="35"/>
      <c r="C7" s="35"/>
      <c r="D7" s="35"/>
      <c r="E7" s="35"/>
      <c r="F7" s="35"/>
      <c r="G7" s="35"/>
      <c r="H7" s="35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6</v>
      </c>
      <c r="B9" s="5"/>
      <c r="C9" s="5" t="s">
        <v>7</v>
      </c>
      <c r="D9" s="6"/>
      <c r="F9" s="8"/>
      <c r="G9" s="8"/>
      <c r="H9" s="8"/>
    </row>
    <row r="10" spans="1:10" s="7" customFormat="1" ht="22.5" customHeight="1" x14ac:dyDescent="0.25">
      <c r="A10" s="7" t="s">
        <v>8</v>
      </c>
      <c r="C10" s="9" t="s">
        <v>9</v>
      </c>
      <c r="D10" s="6"/>
      <c r="F10" s="8"/>
      <c r="G10" s="8"/>
      <c r="H10" s="8"/>
    </row>
    <row r="11" spans="1:10" s="7" customFormat="1" ht="22.5" customHeight="1" x14ac:dyDescent="0.25">
      <c r="A11" s="7" t="s">
        <v>10</v>
      </c>
      <c r="C11" s="7" t="s">
        <v>11</v>
      </c>
      <c r="D11" s="6"/>
      <c r="F11" s="8"/>
      <c r="G11" s="8"/>
      <c r="H11" s="8"/>
    </row>
    <row r="12" spans="1:10" s="7" customFormat="1" ht="22.5" customHeight="1" x14ac:dyDescent="0.25">
      <c r="A12" s="7" t="s">
        <v>12</v>
      </c>
      <c r="C12" s="7" t="s">
        <v>13</v>
      </c>
      <c r="D12" s="6"/>
      <c r="E12" s="10" t="s">
        <v>14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15</v>
      </c>
      <c r="B14" s="5"/>
      <c r="C14" s="5" t="str">
        <f>+VLOOKUP(J14,'Danh sách CN'!A:D,2,0)</f>
        <v>CÔNG TY CỔ PHẦN TRUNG TÂM THƯƠNG MẠI LOTTE VIỆT NAM - CHI NHÁNH GÒ VẤP</v>
      </c>
      <c r="D14" s="6"/>
      <c r="F14" s="8"/>
      <c r="G14" s="8"/>
      <c r="H14" s="8"/>
      <c r="J14" s="7" t="s">
        <v>61</v>
      </c>
    </row>
    <row r="15" spans="1:10" s="7" customFormat="1" ht="22.5" customHeight="1" x14ac:dyDescent="0.25">
      <c r="A15" s="7" t="s">
        <v>8</v>
      </c>
      <c r="C15" s="9" t="str">
        <f>+VLOOKUP(J14,'Danh sách CN'!A:D,3,0)</f>
        <v>0304741634-010</v>
      </c>
      <c r="D15" s="6"/>
      <c r="F15" s="8"/>
      <c r="G15" s="8"/>
      <c r="H15" s="8"/>
    </row>
    <row r="16" spans="1:10" s="7" customFormat="1" ht="22.5" customHeight="1" x14ac:dyDescent="0.25">
      <c r="A16" s="7" t="s">
        <v>10</v>
      </c>
      <c r="C16" s="9" t="str">
        <f>+VLOOKUP(J14,'Danh sách CN'!A:D,4,0)</f>
        <v>Số 18, Đường Phan Văn Trị, Phường Gò Vấp, Thành phố Hồ Chí Minh,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12</v>
      </c>
      <c r="C17" s="36"/>
      <c r="D17" s="36"/>
      <c r="E17" s="36" t="s">
        <v>17</v>
      </c>
      <c r="F17" s="36"/>
      <c r="G17" s="8"/>
      <c r="H17" s="8"/>
    </row>
    <row r="19" spans="1:8" s="14" customFormat="1" ht="44.25" customHeight="1" x14ac:dyDescent="0.25">
      <c r="A19" s="11" t="s">
        <v>18</v>
      </c>
      <c r="B19" s="11" t="s">
        <v>19</v>
      </c>
      <c r="C19" s="11" t="s">
        <v>20</v>
      </c>
      <c r="D19" s="12" t="s">
        <v>21</v>
      </c>
      <c r="E19" s="11" t="s">
        <v>22</v>
      </c>
      <c r="F19" s="13" t="s">
        <v>23</v>
      </c>
      <c r="G19" s="13" t="s">
        <v>24</v>
      </c>
      <c r="H19" s="13" t="s">
        <v>25</v>
      </c>
    </row>
    <row r="20" spans="1:8" ht="47.25" x14ac:dyDescent="0.25">
      <c r="A20" s="15">
        <v>1</v>
      </c>
      <c r="B20" s="16" t="s">
        <v>132</v>
      </c>
      <c r="C20" s="15" t="s">
        <v>91</v>
      </c>
      <c r="D20" s="17">
        <v>45814</v>
      </c>
      <c r="E20" s="18" t="s">
        <v>62</v>
      </c>
      <c r="F20" s="19">
        <v>1150620</v>
      </c>
      <c r="G20" s="19">
        <v>92050</v>
      </c>
      <c r="H20" s="19">
        <f>+F20+G20</f>
        <v>1242670</v>
      </c>
    </row>
    <row r="21" spans="1:8" ht="47.25" x14ac:dyDescent="0.25">
      <c r="A21" s="15">
        <v>2</v>
      </c>
      <c r="B21" s="16" t="s">
        <v>133</v>
      </c>
      <c r="C21" s="15" t="s">
        <v>91</v>
      </c>
      <c r="D21" s="17">
        <v>45824</v>
      </c>
      <c r="E21" s="18" t="s">
        <v>62</v>
      </c>
      <c r="F21" s="19">
        <v>2777960</v>
      </c>
      <c r="G21" s="19">
        <v>222237</v>
      </c>
      <c r="H21" s="19">
        <f t="shared" ref="H21:H23" si="0">+F21+G21</f>
        <v>3000197</v>
      </c>
    </row>
    <row r="22" spans="1:8" ht="47.25" x14ac:dyDescent="0.25">
      <c r="A22" s="15">
        <v>3</v>
      </c>
      <c r="B22" s="16" t="s">
        <v>134</v>
      </c>
      <c r="C22" s="15" t="s">
        <v>91</v>
      </c>
      <c r="D22" s="17">
        <v>45829</v>
      </c>
      <c r="E22" s="18" t="s">
        <v>62</v>
      </c>
      <c r="F22" s="19">
        <v>2301240</v>
      </c>
      <c r="G22" s="19">
        <v>184099</v>
      </c>
      <c r="H22" s="19">
        <f t="shared" si="0"/>
        <v>2485339</v>
      </c>
    </row>
    <row r="23" spans="1:8" ht="47.25" x14ac:dyDescent="0.25">
      <c r="A23" s="15">
        <v>4</v>
      </c>
      <c r="B23" s="16" t="s">
        <v>135</v>
      </c>
      <c r="C23" s="15" t="s">
        <v>91</v>
      </c>
      <c r="D23" s="17">
        <v>45832</v>
      </c>
      <c r="E23" s="18" t="s">
        <v>62</v>
      </c>
      <c r="F23" s="19">
        <v>8433225</v>
      </c>
      <c r="G23" s="19">
        <v>674658</v>
      </c>
      <c r="H23" s="19">
        <f t="shared" si="0"/>
        <v>9107883</v>
      </c>
    </row>
    <row r="24" spans="1:8" s="22" customFormat="1" ht="35.25" customHeight="1" x14ac:dyDescent="0.25">
      <c r="A24" s="37" t="s">
        <v>26</v>
      </c>
      <c r="B24" s="38"/>
      <c r="C24" s="38"/>
      <c r="D24" s="38"/>
      <c r="E24" s="39"/>
      <c r="F24" s="21">
        <f>SUM(F20:F23)</f>
        <v>14663045</v>
      </c>
      <c r="G24" s="21">
        <f>SUM(G20:G23)</f>
        <v>1173044</v>
      </c>
      <c r="H24" s="21">
        <f>SUM(H20:H23)</f>
        <v>15836089</v>
      </c>
    </row>
    <row r="25" spans="1:8" s="22" customFormat="1" ht="35.25" customHeight="1" x14ac:dyDescent="0.25">
      <c r="A25" s="40" t="s">
        <v>104</v>
      </c>
      <c r="B25" s="41"/>
      <c r="C25" s="41"/>
      <c r="D25" s="41"/>
      <c r="E25" s="42"/>
      <c r="F25" s="23">
        <f>ROUND(F24*0.07,0)</f>
        <v>1026413</v>
      </c>
      <c r="G25" s="23">
        <f>ROUND(F25*0.08,0)</f>
        <v>82113</v>
      </c>
      <c r="H25" s="23">
        <f>F25+G25</f>
        <v>1108526</v>
      </c>
    </row>
    <row r="27" spans="1:8" s="1" customFormat="1" ht="16.5" x14ac:dyDescent="0.25">
      <c r="A27" s="43" t="s">
        <v>27</v>
      </c>
      <c r="B27" s="43"/>
      <c r="C27" s="43"/>
      <c r="D27" s="43"/>
      <c r="E27" s="43"/>
      <c r="F27" s="43"/>
      <c r="G27" s="43"/>
      <c r="H27" s="43"/>
    </row>
    <row r="28" spans="1:8" s="1" customFormat="1" ht="16.5" x14ac:dyDescent="0.25">
      <c r="D28" s="2"/>
      <c r="F28" s="3"/>
      <c r="G28" s="3"/>
      <c r="H28" s="3"/>
    </row>
    <row r="29" spans="1:8" s="1" customFormat="1" ht="16.5" x14ac:dyDescent="0.25">
      <c r="A29" s="4"/>
      <c r="B29" s="28" t="s">
        <v>28</v>
      </c>
      <c r="C29" s="28"/>
      <c r="D29" s="28"/>
      <c r="F29" s="32" t="s">
        <v>29</v>
      </c>
      <c r="G29" s="32"/>
      <c r="H29" s="32"/>
    </row>
    <row r="30" spans="1:8" s="1" customFormat="1" ht="16.5" x14ac:dyDescent="0.25">
      <c r="B30" s="33" t="s">
        <v>30</v>
      </c>
      <c r="C30" s="33"/>
      <c r="D30" s="33"/>
      <c r="F30" s="34" t="s">
        <v>30</v>
      </c>
      <c r="G30" s="34"/>
      <c r="H30" s="34"/>
    </row>
    <row r="31" spans="1:8" s="1" customFormat="1" ht="16.5" x14ac:dyDescent="0.25">
      <c r="D31" s="2"/>
      <c r="F31" s="3"/>
      <c r="G31" s="3"/>
      <c r="H31" s="3"/>
    </row>
  </sheetData>
  <mergeCells count="16">
    <mergeCell ref="B29:D29"/>
    <mergeCell ref="F29:H29"/>
    <mergeCell ref="B30:D30"/>
    <mergeCell ref="F30:H30"/>
    <mergeCell ref="A7:H7"/>
    <mergeCell ref="C17:D17"/>
    <mergeCell ref="E17:F17"/>
    <mergeCell ref="A24:E24"/>
    <mergeCell ref="A25:E25"/>
    <mergeCell ref="A27:H27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workbookViewId="0">
      <selection activeCell="A8" sqref="A8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29" t="s">
        <v>0</v>
      </c>
      <c r="C1" s="29"/>
      <c r="D1" s="29"/>
      <c r="E1" s="30" t="s">
        <v>1</v>
      </c>
      <c r="F1" s="30"/>
      <c r="G1" s="30"/>
      <c r="H1" s="30"/>
    </row>
    <row r="2" spans="1:10" s="1" customFormat="1" ht="16.5" x14ac:dyDescent="0.25">
      <c r="B2" s="29" t="s">
        <v>2</v>
      </c>
      <c r="C2" s="29"/>
      <c r="D2" s="29"/>
      <c r="E2" s="30" t="s">
        <v>3</v>
      </c>
      <c r="F2" s="30"/>
      <c r="G2" s="30"/>
      <c r="H2" s="3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1" t="s">
        <v>89</v>
      </c>
      <c r="F4" s="31"/>
      <c r="G4" s="31"/>
      <c r="H4" s="3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4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5" t="s">
        <v>127</v>
      </c>
      <c r="B7" s="35"/>
      <c r="C7" s="35"/>
      <c r="D7" s="35"/>
      <c r="E7" s="35"/>
      <c r="F7" s="35"/>
      <c r="G7" s="35"/>
      <c r="H7" s="35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6</v>
      </c>
      <c r="B9" s="5"/>
      <c r="C9" s="5" t="s">
        <v>7</v>
      </c>
      <c r="D9" s="6"/>
      <c r="F9" s="8"/>
      <c r="G9" s="8"/>
      <c r="H9" s="8"/>
    </row>
    <row r="10" spans="1:10" s="7" customFormat="1" ht="22.5" customHeight="1" x14ac:dyDescent="0.25">
      <c r="A10" s="7" t="s">
        <v>8</v>
      </c>
      <c r="C10" s="9" t="s">
        <v>9</v>
      </c>
      <c r="D10" s="6"/>
      <c r="F10" s="8"/>
      <c r="G10" s="8"/>
      <c r="H10" s="8"/>
    </row>
    <row r="11" spans="1:10" s="7" customFormat="1" ht="22.5" customHeight="1" x14ac:dyDescent="0.25">
      <c r="A11" s="7" t="s">
        <v>10</v>
      </c>
      <c r="C11" s="7" t="s">
        <v>11</v>
      </c>
      <c r="D11" s="6"/>
      <c r="F11" s="8"/>
      <c r="G11" s="8"/>
      <c r="H11" s="8"/>
    </row>
    <row r="12" spans="1:10" s="7" customFormat="1" ht="22.5" customHeight="1" x14ac:dyDescent="0.25">
      <c r="A12" s="7" t="s">
        <v>12</v>
      </c>
      <c r="C12" s="7" t="s">
        <v>13</v>
      </c>
      <c r="D12" s="6"/>
      <c r="E12" s="10" t="s">
        <v>14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15</v>
      </c>
      <c r="B14" s="5"/>
      <c r="C14" s="5" t="str">
        <f>+VLOOKUP(J14,'Danh sách CN'!A:D,2,0)</f>
        <v>CÔNG TY CỔ PHẦN TRUNG TÂM THƯƠNG MẠI LOTTE VIỆT NAM - CHI NHÁNH CẦN THƠ</v>
      </c>
      <c r="D14" s="6"/>
      <c r="F14" s="8"/>
      <c r="G14" s="8"/>
      <c r="H14" s="8"/>
      <c r="J14" s="7" t="s">
        <v>16</v>
      </c>
    </row>
    <row r="15" spans="1:10" s="7" customFormat="1" ht="22.5" customHeight="1" x14ac:dyDescent="0.25">
      <c r="A15" s="7" t="s">
        <v>8</v>
      </c>
      <c r="C15" s="9" t="str">
        <f>+VLOOKUP(J14,'Danh sách CN'!A:D,3,0)</f>
        <v>0304741634-007</v>
      </c>
      <c r="D15" s="6"/>
      <c r="F15" s="8"/>
      <c r="G15" s="8"/>
      <c r="H15" s="8"/>
    </row>
    <row r="16" spans="1:10" s="7" customFormat="1" ht="22.5" customHeight="1" x14ac:dyDescent="0.25">
      <c r="A16" s="7" t="s">
        <v>10</v>
      </c>
      <c r="C16" s="9" t="str">
        <f>+VLOOKUP(J14,'Danh sách CN'!A:D,4,0)</f>
        <v>84, Mậu Thân, Phường Cái Khế, Thành phố Cần Thơ,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12</v>
      </c>
      <c r="C17" s="36"/>
      <c r="D17" s="36"/>
      <c r="E17" s="36" t="s">
        <v>17</v>
      </c>
      <c r="F17" s="36"/>
      <c r="G17" s="8"/>
      <c r="H17" s="8"/>
    </row>
    <row r="19" spans="1:8" s="14" customFormat="1" ht="44.25" customHeight="1" x14ac:dyDescent="0.25">
      <c r="A19" s="11" t="s">
        <v>18</v>
      </c>
      <c r="B19" s="11" t="s">
        <v>19</v>
      </c>
      <c r="C19" s="11" t="s">
        <v>20</v>
      </c>
      <c r="D19" s="12" t="s">
        <v>21</v>
      </c>
      <c r="E19" s="11" t="s">
        <v>22</v>
      </c>
      <c r="F19" s="13" t="s">
        <v>23</v>
      </c>
      <c r="G19" s="13" t="s">
        <v>24</v>
      </c>
      <c r="H19" s="13" t="s">
        <v>25</v>
      </c>
    </row>
    <row r="20" spans="1:8" ht="47.25" x14ac:dyDescent="0.25">
      <c r="A20" s="15">
        <v>1</v>
      </c>
      <c r="B20" s="16" t="s">
        <v>128</v>
      </c>
      <c r="C20" s="15" t="s">
        <v>91</v>
      </c>
      <c r="D20" s="17">
        <v>45812</v>
      </c>
      <c r="E20" s="18" t="s">
        <v>34</v>
      </c>
      <c r="F20" s="19">
        <v>1627340</v>
      </c>
      <c r="G20" s="19">
        <v>130187</v>
      </c>
      <c r="H20" s="19">
        <f>+F20+G20</f>
        <v>1757527</v>
      </c>
    </row>
    <row r="21" spans="1:8" ht="47.25" x14ac:dyDescent="0.25">
      <c r="A21" s="15">
        <v>2</v>
      </c>
      <c r="B21" s="16" t="s">
        <v>129</v>
      </c>
      <c r="C21" s="15" t="s">
        <v>118</v>
      </c>
      <c r="D21" s="17">
        <v>45817</v>
      </c>
      <c r="E21" s="18" t="s">
        <v>34</v>
      </c>
      <c r="F21" s="19">
        <v>-1087462</v>
      </c>
      <c r="G21" s="19">
        <v>-86997</v>
      </c>
      <c r="H21" s="19">
        <f t="shared" ref="H21:H22" si="0">+F21+G21</f>
        <v>-1174459</v>
      </c>
    </row>
    <row r="22" spans="1:8" ht="47.25" x14ac:dyDescent="0.25">
      <c r="A22" s="15">
        <v>3</v>
      </c>
      <c r="B22" s="16" t="s">
        <v>130</v>
      </c>
      <c r="C22" s="15" t="s">
        <v>91</v>
      </c>
      <c r="D22" s="17">
        <v>45828</v>
      </c>
      <c r="E22" s="18" t="s">
        <v>34</v>
      </c>
      <c r="F22" s="19">
        <v>1627340</v>
      </c>
      <c r="G22" s="19">
        <v>130187</v>
      </c>
      <c r="H22" s="19">
        <f t="shared" si="0"/>
        <v>1757527</v>
      </c>
    </row>
    <row r="23" spans="1:8" s="22" customFormat="1" ht="35.25" customHeight="1" x14ac:dyDescent="0.25">
      <c r="A23" s="37" t="s">
        <v>26</v>
      </c>
      <c r="B23" s="38"/>
      <c r="C23" s="38"/>
      <c r="D23" s="38"/>
      <c r="E23" s="39"/>
      <c r="F23" s="21">
        <f>SUM(F20:F22)</f>
        <v>2167218</v>
      </c>
      <c r="G23" s="21">
        <f>SUM(G20:G22)</f>
        <v>173377</v>
      </c>
      <c r="H23" s="21">
        <f>SUM(H20:H22)</f>
        <v>2340595</v>
      </c>
    </row>
    <row r="24" spans="1:8" s="22" customFormat="1" ht="35.25" customHeight="1" x14ac:dyDescent="0.25">
      <c r="A24" s="40" t="s">
        <v>104</v>
      </c>
      <c r="B24" s="41"/>
      <c r="C24" s="41"/>
      <c r="D24" s="41"/>
      <c r="E24" s="42"/>
      <c r="F24" s="23">
        <f>ROUND(F23*0.07,0)</f>
        <v>151705</v>
      </c>
      <c r="G24" s="23">
        <f>ROUND(F24*0.08,0)</f>
        <v>12136</v>
      </c>
      <c r="H24" s="23">
        <f>F24+G24</f>
        <v>163841</v>
      </c>
    </row>
    <row r="26" spans="1:8" s="1" customFormat="1" ht="16.5" x14ac:dyDescent="0.25">
      <c r="A26" s="43" t="s">
        <v>27</v>
      </c>
      <c r="B26" s="43"/>
      <c r="C26" s="43"/>
      <c r="D26" s="43"/>
      <c r="E26" s="43"/>
      <c r="F26" s="43"/>
      <c r="G26" s="43"/>
      <c r="H26" s="43"/>
    </row>
    <row r="27" spans="1:8" s="1" customFormat="1" ht="16.5" x14ac:dyDescent="0.25">
      <c r="D27" s="2"/>
      <c r="F27" s="3"/>
      <c r="G27" s="3"/>
      <c r="H27" s="3"/>
    </row>
    <row r="28" spans="1:8" s="1" customFormat="1" ht="16.5" x14ac:dyDescent="0.25">
      <c r="A28" s="4"/>
      <c r="B28" s="28" t="s">
        <v>28</v>
      </c>
      <c r="C28" s="28"/>
      <c r="D28" s="28"/>
      <c r="F28" s="32" t="s">
        <v>29</v>
      </c>
      <c r="G28" s="32"/>
      <c r="H28" s="32"/>
    </row>
    <row r="29" spans="1:8" s="1" customFormat="1" ht="16.5" x14ac:dyDescent="0.25">
      <c r="B29" s="33" t="s">
        <v>30</v>
      </c>
      <c r="C29" s="33"/>
      <c r="D29" s="33"/>
      <c r="F29" s="34" t="s">
        <v>30</v>
      </c>
      <c r="G29" s="34"/>
      <c r="H29" s="34"/>
    </row>
    <row r="30" spans="1:8" s="1" customFormat="1" ht="16.5" x14ac:dyDescent="0.25">
      <c r="D30" s="2"/>
      <c r="F30" s="3"/>
      <c r="G30" s="3"/>
      <c r="H30" s="3"/>
    </row>
  </sheetData>
  <mergeCells count="16">
    <mergeCell ref="B28:D28"/>
    <mergeCell ref="F28:H28"/>
    <mergeCell ref="B29:D29"/>
    <mergeCell ref="F29:H29"/>
    <mergeCell ref="A7:H7"/>
    <mergeCell ref="C17:D17"/>
    <mergeCell ref="E17:F17"/>
    <mergeCell ref="A23:E23"/>
    <mergeCell ref="A24:E24"/>
    <mergeCell ref="A26:H26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zoomScaleNormal="100" workbookViewId="0">
      <selection activeCell="A8" sqref="A8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29" t="s">
        <v>0</v>
      </c>
      <c r="C1" s="29"/>
      <c r="D1" s="29"/>
      <c r="E1" s="30" t="s">
        <v>1</v>
      </c>
      <c r="F1" s="30"/>
      <c r="G1" s="30"/>
      <c r="H1" s="30"/>
    </row>
    <row r="2" spans="1:10" s="1" customFormat="1" ht="16.5" x14ac:dyDescent="0.25">
      <c r="B2" s="29" t="s">
        <v>2</v>
      </c>
      <c r="C2" s="29"/>
      <c r="D2" s="29"/>
      <c r="E2" s="30" t="s">
        <v>3</v>
      </c>
      <c r="F2" s="30"/>
      <c r="G2" s="30"/>
      <c r="H2" s="3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1" t="s">
        <v>89</v>
      </c>
      <c r="F4" s="31"/>
      <c r="G4" s="31"/>
      <c r="H4" s="3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4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5" t="s">
        <v>125</v>
      </c>
      <c r="B7" s="35"/>
      <c r="C7" s="35"/>
      <c r="D7" s="35"/>
      <c r="E7" s="35"/>
      <c r="F7" s="35"/>
      <c r="G7" s="35"/>
      <c r="H7" s="35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6</v>
      </c>
      <c r="B9" s="5"/>
      <c r="C9" s="5" t="s">
        <v>7</v>
      </c>
      <c r="D9" s="6"/>
      <c r="F9" s="8"/>
      <c r="G9" s="8"/>
      <c r="H9" s="8"/>
    </row>
    <row r="10" spans="1:10" s="7" customFormat="1" ht="22.5" customHeight="1" x14ac:dyDescent="0.25">
      <c r="A10" s="7" t="s">
        <v>8</v>
      </c>
      <c r="C10" s="9" t="s">
        <v>9</v>
      </c>
      <c r="D10" s="6"/>
      <c r="F10" s="8"/>
      <c r="G10" s="8"/>
      <c r="H10" s="8"/>
    </row>
    <row r="11" spans="1:10" s="7" customFormat="1" ht="22.5" customHeight="1" x14ac:dyDescent="0.25">
      <c r="A11" s="7" t="s">
        <v>10</v>
      </c>
      <c r="C11" s="7" t="s">
        <v>11</v>
      </c>
      <c r="D11" s="6"/>
      <c r="F11" s="8"/>
      <c r="G11" s="8"/>
      <c r="H11" s="8"/>
    </row>
    <row r="12" spans="1:10" s="7" customFormat="1" ht="22.5" customHeight="1" x14ac:dyDescent="0.25">
      <c r="A12" s="7" t="s">
        <v>12</v>
      </c>
      <c r="C12" s="7" t="s">
        <v>13</v>
      </c>
      <c r="D12" s="6"/>
      <c r="E12" s="10" t="s">
        <v>14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15</v>
      </c>
      <c r="B14" s="5"/>
      <c r="C14" s="5" t="str">
        <f>+VLOOKUP(J14,'Danh sách CN'!A:D,2,0)</f>
        <v>CÔNG TY CỔ PHẦN TRUNG TÂM THƯƠNG MẠI LOTTE VIỆT NAM - CHI NHÁNH TÂN BÌNH</v>
      </c>
      <c r="D14" s="6"/>
      <c r="F14" s="8"/>
      <c r="G14" s="8"/>
      <c r="H14" s="8"/>
      <c r="J14" s="7" t="s">
        <v>65</v>
      </c>
    </row>
    <row r="15" spans="1:10" s="7" customFormat="1" ht="22.5" customHeight="1" x14ac:dyDescent="0.25">
      <c r="A15" s="7" t="s">
        <v>8</v>
      </c>
      <c r="C15" s="9" t="str">
        <f>+VLOOKUP(J14,'Danh sách CN'!A:D,3,0)</f>
        <v>0304741634-006</v>
      </c>
      <c r="D15" s="6"/>
      <c r="F15" s="8"/>
      <c r="G15" s="8"/>
      <c r="H15" s="8"/>
    </row>
    <row r="16" spans="1:10" s="7" customFormat="1" ht="22.5" customHeight="1" x14ac:dyDescent="0.25">
      <c r="A16" s="7" t="s">
        <v>10</v>
      </c>
      <c r="C16" s="9" t="str">
        <f>+VLOOKUP(J14,'Danh sách CN'!A:D,4,0)</f>
        <v>Số 20, đường Cộng Hòa, Phường Bảy Hiền, Thành phố Hồ Chí Minh,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12</v>
      </c>
      <c r="C17" s="36"/>
      <c r="D17" s="36"/>
      <c r="E17" s="36" t="s">
        <v>17</v>
      </c>
      <c r="F17" s="36"/>
      <c r="G17" s="8"/>
      <c r="H17" s="8"/>
    </row>
    <row r="19" spans="1:8" s="14" customFormat="1" ht="44.25" customHeight="1" x14ac:dyDescent="0.25">
      <c r="A19" s="11" t="s">
        <v>18</v>
      </c>
      <c r="B19" s="11" t="s">
        <v>19</v>
      </c>
      <c r="C19" s="11" t="s">
        <v>20</v>
      </c>
      <c r="D19" s="12" t="s">
        <v>21</v>
      </c>
      <c r="E19" s="11" t="s">
        <v>22</v>
      </c>
      <c r="F19" s="13" t="s">
        <v>23</v>
      </c>
      <c r="G19" s="13" t="s">
        <v>24</v>
      </c>
      <c r="H19" s="13" t="s">
        <v>25</v>
      </c>
    </row>
    <row r="20" spans="1:8" ht="47.25" x14ac:dyDescent="0.25">
      <c r="A20" s="15">
        <v>1</v>
      </c>
      <c r="B20" s="16" t="s">
        <v>126</v>
      </c>
      <c r="C20" s="15" t="s">
        <v>91</v>
      </c>
      <c r="D20" s="17">
        <v>45810</v>
      </c>
      <c r="E20" s="18" t="s">
        <v>66</v>
      </c>
      <c r="F20" s="19">
        <v>1686645</v>
      </c>
      <c r="G20" s="19">
        <v>134932</v>
      </c>
      <c r="H20" s="19">
        <f>+F20+G20</f>
        <v>1821577</v>
      </c>
    </row>
    <row r="21" spans="1:8" s="22" customFormat="1" ht="35.25" customHeight="1" x14ac:dyDescent="0.25">
      <c r="A21" s="37" t="s">
        <v>26</v>
      </c>
      <c r="B21" s="38"/>
      <c r="C21" s="38"/>
      <c r="D21" s="38"/>
      <c r="E21" s="39"/>
      <c r="F21" s="21">
        <f>SUM(F20:F20)</f>
        <v>1686645</v>
      </c>
      <c r="G21" s="21">
        <f>SUM(G20:G20)</f>
        <v>134932</v>
      </c>
      <c r="H21" s="21">
        <f>SUM(H20:H20)</f>
        <v>1821577</v>
      </c>
    </row>
    <row r="22" spans="1:8" s="22" customFormat="1" ht="35.25" customHeight="1" x14ac:dyDescent="0.25">
      <c r="A22" s="40" t="s">
        <v>104</v>
      </c>
      <c r="B22" s="41"/>
      <c r="C22" s="41"/>
      <c r="D22" s="41"/>
      <c r="E22" s="42"/>
      <c r="F22" s="23">
        <f>ROUND(F21*0.07,0)</f>
        <v>118065</v>
      </c>
      <c r="G22" s="23">
        <f>ROUND(F22*0.08,0)</f>
        <v>9445</v>
      </c>
      <c r="H22" s="23">
        <f>F22+G22</f>
        <v>127510</v>
      </c>
    </row>
    <row r="24" spans="1:8" s="1" customFormat="1" ht="16.5" x14ac:dyDescent="0.25">
      <c r="A24" s="43" t="s">
        <v>27</v>
      </c>
      <c r="B24" s="43"/>
      <c r="C24" s="43"/>
      <c r="D24" s="43"/>
      <c r="E24" s="43"/>
      <c r="F24" s="43"/>
      <c r="G24" s="43"/>
      <c r="H24" s="43"/>
    </row>
    <row r="25" spans="1:8" s="1" customFormat="1" ht="16.5" x14ac:dyDescent="0.25">
      <c r="D25" s="2"/>
      <c r="F25" s="3"/>
      <c r="G25" s="3"/>
      <c r="H25" s="3"/>
    </row>
    <row r="26" spans="1:8" s="1" customFormat="1" ht="16.5" x14ac:dyDescent="0.25">
      <c r="A26" s="4"/>
      <c r="B26" s="28" t="s">
        <v>28</v>
      </c>
      <c r="C26" s="28"/>
      <c r="D26" s="28"/>
      <c r="F26" s="32" t="s">
        <v>29</v>
      </c>
      <c r="G26" s="32"/>
      <c r="H26" s="32"/>
    </row>
    <row r="27" spans="1:8" s="1" customFormat="1" ht="16.5" x14ac:dyDescent="0.25">
      <c r="B27" s="33" t="s">
        <v>30</v>
      </c>
      <c r="C27" s="33"/>
      <c r="D27" s="33"/>
      <c r="F27" s="34" t="s">
        <v>30</v>
      </c>
      <c r="G27" s="34"/>
      <c r="H27" s="34"/>
    </row>
    <row r="28" spans="1:8" s="1" customFormat="1" ht="16.5" x14ac:dyDescent="0.25">
      <c r="D28" s="2"/>
      <c r="F28" s="3"/>
      <c r="G28" s="3"/>
      <c r="H28" s="3"/>
    </row>
  </sheetData>
  <mergeCells count="16">
    <mergeCell ref="B26:D26"/>
    <mergeCell ref="F26:H26"/>
    <mergeCell ref="B27:D27"/>
    <mergeCell ref="F27:H27"/>
    <mergeCell ref="A7:H7"/>
    <mergeCell ref="C17:D17"/>
    <mergeCell ref="E17:F17"/>
    <mergeCell ref="A21:E21"/>
    <mergeCell ref="A22:E22"/>
    <mergeCell ref="A24:H24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zoomScaleNormal="100" workbookViewId="0">
      <selection activeCell="A8" sqref="A8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29" t="s">
        <v>0</v>
      </c>
      <c r="C1" s="29"/>
      <c r="D1" s="29"/>
      <c r="E1" s="30" t="s">
        <v>1</v>
      </c>
      <c r="F1" s="30"/>
      <c r="G1" s="30"/>
      <c r="H1" s="30"/>
    </row>
    <row r="2" spans="1:10" s="1" customFormat="1" ht="16.5" x14ac:dyDescent="0.25">
      <c r="B2" s="29" t="s">
        <v>2</v>
      </c>
      <c r="C2" s="29"/>
      <c r="D2" s="29"/>
      <c r="E2" s="30" t="s">
        <v>3</v>
      </c>
      <c r="F2" s="30"/>
      <c r="G2" s="30"/>
      <c r="H2" s="3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1" t="s">
        <v>89</v>
      </c>
      <c r="F4" s="31"/>
      <c r="G4" s="31"/>
      <c r="H4" s="3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4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5" t="s">
        <v>122</v>
      </c>
      <c r="B7" s="35"/>
      <c r="C7" s="35"/>
      <c r="D7" s="35"/>
      <c r="E7" s="35"/>
      <c r="F7" s="35"/>
      <c r="G7" s="35"/>
      <c r="H7" s="35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6</v>
      </c>
      <c r="B9" s="5"/>
      <c r="C9" s="5" t="s">
        <v>7</v>
      </c>
      <c r="D9" s="6"/>
      <c r="F9" s="8"/>
      <c r="G9" s="8"/>
      <c r="H9" s="8"/>
    </row>
    <row r="10" spans="1:10" s="7" customFormat="1" ht="22.5" customHeight="1" x14ac:dyDescent="0.25">
      <c r="A10" s="7" t="s">
        <v>8</v>
      </c>
      <c r="C10" s="9" t="s">
        <v>9</v>
      </c>
      <c r="D10" s="6"/>
      <c r="F10" s="8"/>
      <c r="G10" s="8"/>
      <c r="H10" s="8"/>
    </row>
    <row r="11" spans="1:10" s="7" customFormat="1" ht="22.5" customHeight="1" x14ac:dyDescent="0.25">
      <c r="A11" s="7" t="s">
        <v>10</v>
      </c>
      <c r="C11" s="7" t="s">
        <v>11</v>
      </c>
      <c r="D11" s="6"/>
      <c r="F11" s="8"/>
      <c r="G11" s="8"/>
      <c r="H11" s="8"/>
    </row>
    <row r="12" spans="1:10" s="7" customFormat="1" ht="22.5" customHeight="1" x14ac:dyDescent="0.25">
      <c r="A12" s="7" t="s">
        <v>12</v>
      </c>
      <c r="C12" s="7" t="s">
        <v>13</v>
      </c>
      <c r="D12" s="6"/>
      <c r="E12" s="10" t="s">
        <v>14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15</v>
      </c>
      <c r="B14" s="5"/>
      <c r="C14" s="5" t="str">
        <f>+VLOOKUP(J14,'Danh sách CN'!A:D,2,0)</f>
        <v>CÔNG TY CỔ PHẦN TRUNG TÂM THƯƠNG MẠI LOTTE VIỆT NAM - CHI NHÁNH BÀ RỊA VŨNG TÀU</v>
      </c>
      <c r="D14" s="6"/>
      <c r="F14" s="8"/>
      <c r="G14" s="8"/>
      <c r="H14" s="8"/>
      <c r="J14" s="7" t="s">
        <v>41</v>
      </c>
    </row>
    <row r="15" spans="1:10" s="7" customFormat="1" ht="22.5" customHeight="1" x14ac:dyDescent="0.25">
      <c r="A15" s="7" t="s">
        <v>8</v>
      </c>
      <c r="C15" s="9" t="str">
        <f>+VLOOKUP(J14,'Danh sách CN'!A:D,3,0)</f>
        <v>0304741634-005</v>
      </c>
      <c r="D15" s="6"/>
      <c r="F15" s="8"/>
      <c r="G15" s="8"/>
      <c r="H15" s="8"/>
    </row>
    <row r="16" spans="1:10" s="7" customFormat="1" ht="22.5" customHeight="1" x14ac:dyDescent="0.25">
      <c r="A16" s="7" t="s">
        <v>10</v>
      </c>
      <c r="C16" s="9" t="str">
        <f>+VLOOKUP(J14,'Danh sách CN'!A:D,4,0)</f>
        <v>Góc đường 3 tháng 2 và đường Thi Sách, Phường Tam Thắng, TP. Hồ Chí Minh,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12</v>
      </c>
      <c r="C17" s="36"/>
      <c r="D17" s="36"/>
      <c r="E17" s="36" t="s">
        <v>17</v>
      </c>
      <c r="F17" s="36"/>
      <c r="G17" s="8"/>
      <c r="H17" s="8"/>
    </row>
    <row r="19" spans="1:8" s="14" customFormat="1" ht="44.25" customHeight="1" x14ac:dyDescent="0.25">
      <c r="A19" s="11" t="s">
        <v>18</v>
      </c>
      <c r="B19" s="11" t="s">
        <v>19</v>
      </c>
      <c r="C19" s="11" t="s">
        <v>20</v>
      </c>
      <c r="D19" s="12" t="s">
        <v>21</v>
      </c>
      <c r="E19" s="11" t="s">
        <v>22</v>
      </c>
      <c r="F19" s="13" t="s">
        <v>23</v>
      </c>
      <c r="G19" s="13" t="s">
        <v>24</v>
      </c>
      <c r="H19" s="13" t="s">
        <v>25</v>
      </c>
    </row>
    <row r="20" spans="1:8" ht="47.25" x14ac:dyDescent="0.25">
      <c r="A20" s="15">
        <v>1</v>
      </c>
      <c r="B20" s="16" t="s">
        <v>123</v>
      </c>
      <c r="C20" s="15" t="s">
        <v>91</v>
      </c>
      <c r="D20" s="17">
        <v>45820</v>
      </c>
      <c r="E20" s="18" t="s">
        <v>42</v>
      </c>
      <c r="F20" s="19">
        <v>2182630</v>
      </c>
      <c r="G20" s="19">
        <v>174610</v>
      </c>
      <c r="H20" s="19">
        <f>+F20+G20</f>
        <v>2357240</v>
      </c>
    </row>
    <row r="21" spans="1:8" ht="47.25" x14ac:dyDescent="0.25">
      <c r="A21" s="15">
        <v>2</v>
      </c>
      <c r="B21" s="16" t="s">
        <v>124</v>
      </c>
      <c r="C21" s="15" t="s">
        <v>91</v>
      </c>
      <c r="D21" s="17">
        <v>45831</v>
      </c>
      <c r="E21" s="18" t="s">
        <v>42</v>
      </c>
      <c r="F21" s="19">
        <v>2301240</v>
      </c>
      <c r="G21" s="19">
        <v>184099</v>
      </c>
      <c r="H21" s="19">
        <f t="shared" ref="H21" si="0">+F21+G21</f>
        <v>2485339</v>
      </c>
    </row>
    <row r="22" spans="1:8" s="22" customFormat="1" ht="35.25" customHeight="1" x14ac:dyDescent="0.25">
      <c r="A22" s="37" t="s">
        <v>26</v>
      </c>
      <c r="B22" s="38"/>
      <c r="C22" s="38"/>
      <c r="D22" s="38"/>
      <c r="E22" s="39"/>
      <c r="F22" s="21">
        <f>SUM(F20:F21)</f>
        <v>4483870</v>
      </c>
      <c r="G22" s="21">
        <f>SUM(G20:G21)</f>
        <v>358709</v>
      </c>
      <c r="H22" s="21">
        <f>SUM(H20:H21)</f>
        <v>4842579</v>
      </c>
    </row>
    <row r="23" spans="1:8" s="22" customFormat="1" ht="35.25" customHeight="1" x14ac:dyDescent="0.25">
      <c r="A23" s="40" t="s">
        <v>104</v>
      </c>
      <c r="B23" s="41"/>
      <c r="C23" s="41"/>
      <c r="D23" s="41"/>
      <c r="E23" s="42"/>
      <c r="F23" s="23">
        <f>ROUND(F22*0.07,0)</f>
        <v>313871</v>
      </c>
      <c r="G23" s="23">
        <f>ROUND(F23*0.08,0)</f>
        <v>25110</v>
      </c>
      <c r="H23" s="23">
        <f>F23+G23</f>
        <v>338981</v>
      </c>
    </row>
    <row r="25" spans="1:8" s="1" customFormat="1" ht="16.5" x14ac:dyDescent="0.25">
      <c r="A25" s="43" t="s">
        <v>27</v>
      </c>
      <c r="B25" s="43"/>
      <c r="C25" s="43"/>
      <c r="D25" s="43"/>
      <c r="E25" s="43"/>
      <c r="F25" s="43"/>
      <c r="G25" s="43"/>
      <c r="H25" s="43"/>
    </row>
    <row r="26" spans="1:8" s="1" customFormat="1" ht="16.5" x14ac:dyDescent="0.25">
      <c r="D26" s="2"/>
      <c r="F26" s="3"/>
      <c r="G26" s="3"/>
      <c r="H26" s="3"/>
    </row>
    <row r="27" spans="1:8" s="1" customFormat="1" ht="16.5" x14ac:dyDescent="0.25">
      <c r="A27" s="4"/>
      <c r="B27" s="28" t="s">
        <v>28</v>
      </c>
      <c r="C27" s="28"/>
      <c r="D27" s="28"/>
      <c r="F27" s="32" t="s">
        <v>29</v>
      </c>
      <c r="G27" s="32"/>
      <c r="H27" s="32"/>
    </row>
    <row r="28" spans="1:8" s="1" customFormat="1" ht="16.5" x14ac:dyDescent="0.25">
      <c r="B28" s="33" t="s">
        <v>30</v>
      </c>
      <c r="C28" s="33"/>
      <c r="D28" s="33"/>
      <c r="F28" s="34" t="s">
        <v>30</v>
      </c>
      <c r="G28" s="34"/>
      <c r="H28" s="34"/>
    </row>
    <row r="29" spans="1:8" s="1" customFormat="1" ht="16.5" x14ac:dyDescent="0.25">
      <c r="D29" s="2"/>
      <c r="F29" s="3"/>
      <c r="G29" s="3"/>
      <c r="H29" s="3"/>
    </row>
  </sheetData>
  <mergeCells count="16">
    <mergeCell ref="B27:D27"/>
    <mergeCell ref="F27:H27"/>
    <mergeCell ref="B28:D28"/>
    <mergeCell ref="F28:H28"/>
    <mergeCell ref="A7:H7"/>
    <mergeCell ref="C17:D17"/>
    <mergeCell ref="E17:F17"/>
    <mergeCell ref="A22:E22"/>
    <mergeCell ref="A23:E23"/>
    <mergeCell ref="A25:H25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zoomScaleNormal="100" workbookViewId="0">
      <selection activeCell="A8" sqref="A8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29" t="s">
        <v>0</v>
      </c>
      <c r="C1" s="29"/>
      <c r="D1" s="29"/>
      <c r="E1" s="30" t="s">
        <v>1</v>
      </c>
      <c r="F1" s="30"/>
      <c r="G1" s="30"/>
      <c r="H1" s="30"/>
    </row>
    <row r="2" spans="1:10" s="1" customFormat="1" ht="16.5" x14ac:dyDescent="0.25">
      <c r="B2" s="29" t="s">
        <v>2</v>
      </c>
      <c r="C2" s="29"/>
      <c r="D2" s="29"/>
      <c r="E2" s="30" t="s">
        <v>3</v>
      </c>
      <c r="F2" s="30"/>
      <c r="G2" s="30"/>
      <c r="H2" s="3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1" t="s">
        <v>89</v>
      </c>
      <c r="F4" s="31"/>
      <c r="G4" s="31"/>
      <c r="H4" s="3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4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5" t="s">
        <v>119</v>
      </c>
      <c r="B7" s="35"/>
      <c r="C7" s="35"/>
      <c r="D7" s="35"/>
      <c r="E7" s="35"/>
      <c r="F7" s="35"/>
      <c r="G7" s="35"/>
      <c r="H7" s="35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6</v>
      </c>
      <c r="B9" s="5"/>
      <c r="C9" s="5" t="s">
        <v>7</v>
      </c>
      <c r="D9" s="6"/>
      <c r="F9" s="8"/>
      <c r="G9" s="8"/>
      <c r="H9" s="8"/>
    </row>
    <row r="10" spans="1:10" s="7" customFormat="1" ht="22.5" customHeight="1" x14ac:dyDescent="0.25">
      <c r="A10" s="7" t="s">
        <v>8</v>
      </c>
      <c r="C10" s="9" t="s">
        <v>9</v>
      </c>
      <c r="D10" s="6"/>
      <c r="F10" s="8"/>
      <c r="G10" s="8"/>
      <c r="H10" s="8"/>
    </row>
    <row r="11" spans="1:10" s="7" customFormat="1" ht="22.5" customHeight="1" x14ac:dyDescent="0.25">
      <c r="A11" s="7" t="s">
        <v>10</v>
      </c>
      <c r="C11" s="7" t="s">
        <v>11</v>
      </c>
      <c r="D11" s="6"/>
      <c r="F11" s="8"/>
      <c r="G11" s="8"/>
      <c r="H11" s="8"/>
    </row>
    <row r="12" spans="1:10" s="7" customFormat="1" ht="22.5" customHeight="1" x14ac:dyDescent="0.25">
      <c r="A12" s="7" t="s">
        <v>12</v>
      </c>
      <c r="C12" s="7" t="s">
        <v>13</v>
      </c>
      <c r="D12" s="6"/>
      <c r="E12" s="10" t="s">
        <v>14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15</v>
      </c>
      <c r="B14" s="5"/>
      <c r="C14" s="5" t="str">
        <f>+VLOOKUP(J14,'Danh sách CN'!A:D,2,0)</f>
        <v>CÔNG TY CỔ PHẦN TRUNG TÂM THƯƠNG MẠI LOTTE VIỆT NAM - CHI NHÁNH BA ĐÌNH</v>
      </c>
      <c r="D14" s="6"/>
      <c r="F14" s="8"/>
      <c r="G14" s="8"/>
      <c r="H14" s="8"/>
      <c r="J14" s="7" t="s">
        <v>77</v>
      </c>
    </row>
    <row r="15" spans="1:10" s="7" customFormat="1" ht="22.5" customHeight="1" x14ac:dyDescent="0.25">
      <c r="A15" s="7" t="s">
        <v>8</v>
      </c>
      <c r="C15" s="9" t="str">
        <f>+VLOOKUP(J14,'Danh sách CN'!A:D,3,0)</f>
        <v>0304741634-008</v>
      </c>
      <c r="D15" s="6"/>
      <c r="F15" s="8"/>
      <c r="G15" s="8"/>
      <c r="H15" s="8"/>
    </row>
    <row r="16" spans="1:10" s="7" customFormat="1" ht="22.5" customHeight="1" x14ac:dyDescent="0.25">
      <c r="A16" s="7" t="s">
        <v>10</v>
      </c>
      <c r="C16" s="9" t="str">
        <f>+VLOOKUP(J14,'Danh sách CN'!A:D,4,0)</f>
        <v>Tầng hầm 1 (B1), Trung tâm Lotte Hà Nội, số 54, đường Liễu Giai, Phường Giảng Võ, Thành phố Hà Nội,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12</v>
      </c>
      <c r="C17" s="36"/>
      <c r="D17" s="36"/>
      <c r="E17" s="36" t="s">
        <v>17</v>
      </c>
      <c r="F17" s="36"/>
      <c r="G17" s="8"/>
      <c r="H17" s="8"/>
    </row>
    <row r="19" spans="1:8" s="14" customFormat="1" ht="44.25" customHeight="1" x14ac:dyDescent="0.25">
      <c r="A19" s="11" t="s">
        <v>18</v>
      </c>
      <c r="B19" s="11" t="s">
        <v>19</v>
      </c>
      <c r="C19" s="11" t="s">
        <v>20</v>
      </c>
      <c r="D19" s="12" t="s">
        <v>21</v>
      </c>
      <c r="E19" s="11" t="s">
        <v>22</v>
      </c>
      <c r="F19" s="13" t="s">
        <v>23</v>
      </c>
      <c r="G19" s="13" t="s">
        <v>24</v>
      </c>
      <c r="H19" s="13" t="s">
        <v>25</v>
      </c>
    </row>
    <row r="20" spans="1:8" ht="47.25" x14ac:dyDescent="0.25">
      <c r="A20" s="15">
        <v>1</v>
      </c>
      <c r="B20" s="16" t="s">
        <v>120</v>
      </c>
      <c r="C20" s="15" t="s">
        <v>91</v>
      </c>
      <c r="D20" s="17">
        <v>45820</v>
      </c>
      <c r="E20" s="18" t="s">
        <v>78</v>
      </c>
      <c r="F20" s="19">
        <v>1091315</v>
      </c>
      <c r="G20" s="19">
        <v>87305</v>
      </c>
      <c r="H20" s="19">
        <f>+F20+G20</f>
        <v>1178620</v>
      </c>
    </row>
    <row r="21" spans="1:8" ht="47.25" x14ac:dyDescent="0.25">
      <c r="A21" s="15">
        <v>2</v>
      </c>
      <c r="B21" s="16" t="s">
        <v>121</v>
      </c>
      <c r="C21" s="15" t="s">
        <v>91</v>
      </c>
      <c r="D21" s="17">
        <v>45824</v>
      </c>
      <c r="E21" s="18" t="s">
        <v>78</v>
      </c>
      <c r="F21" s="19">
        <v>1110580</v>
      </c>
      <c r="G21" s="19">
        <v>88846</v>
      </c>
      <c r="H21" s="19">
        <f t="shared" ref="H21" si="0">+F21+G21</f>
        <v>1199426</v>
      </c>
    </row>
    <row r="22" spans="1:8" s="22" customFormat="1" ht="35.25" customHeight="1" x14ac:dyDescent="0.25">
      <c r="A22" s="37" t="s">
        <v>26</v>
      </c>
      <c r="B22" s="38"/>
      <c r="C22" s="38"/>
      <c r="D22" s="38"/>
      <c r="E22" s="39"/>
      <c r="F22" s="21">
        <f>SUM(F20:F21)</f>
        <v>2201895</v>
      </c>
      <c r="G22" s="21">
        <f>SUM(G20:G21)</f>
        <v>176151</v>
      </c>
      <c r="H22" s="21">
        <f>SUM(H20:H21)</f>
        <v>2378046</v>
      </c>
    </row>
    <row r="23" spans="1:8" s="22" customFormat="1" ht="35.25" customHeight="1" x14ac:dyDescent="0.25">
      <c r="A23" s="40" t="s">
        <v>104</v>
      </c>
      <c r="B23" s="41"/>
      <c r="C23" s="41"/>
      <c r="D23" s="41"/>
      <c r="E23" s="42"/>
      <c r="F23" s="23">
        <f>ROUND(F22*0.07,0)</f>
        <v>154133</v>
      </c>
      <c r="G23" s="23">
        <f>ROUND(F23*0.08,0)</f>
        <v>12331</v>
      </c>
      <c r="H23" s="23">
        <f>F23+G23</f>
        <v>166464</v>
      </c>
    </row>
    <row r="25" spans="1:8" s="1" customFormat="1" ht="16.5" x14ac:dyDescent="0.25">
      <c r="A25" s="43" t="s">
        <v>27</v>
      </c>
      <c r="B25" s="43"/>
      <c r="C25" s="43"/>
      <c r="D25" s="43"/>
      <c r="E25" s="43"/>
      <c r="F25" s="43"/>
      <c r="G25" s="43"/>
      <c r="H25" s="43"/>
    </row>
    <row r="26" spans="1:8" s="1" customFormat="1" ht="16.5" x14ac:dyDescent="0.25">
      <c r="D26" s="2"/>
      <c r="F26" s="3"/>
      <c r="G26" s="3"/>
      <c r="H26" s="3"/>
    </row>
    <row r="27" spans="1:8" s="1" customFormat="1" ht="16.5" x14ac:dyDescent="0.25">
      <c r="A27" s="4"/>
      <c r="B27" s="28" t="s">
        <v>28</v>
      </c>
      <c r="C27" s="28"/>
      <c r="D27" s="28"/>
      <c r="F27" s="32" t="s">
        <v>29</v>
      </c>
      <c r="G27" s="32"/>
      <c r="H27" s="32"/>
    </row>
    <row r="28" spans="1:8" s="1" customFormat="1" ht="16.5" x14ac:dyDescent="0.25">
      <c r="B28" s="33" t="s">
        <v>30</v>
      </c>
      <c r="C28" s="33"/>
      <c r="D28" s="33"/>
      <c r="F28" s="34" t="s">
        <v>30</v>
      </c>
      <c r="G28" s="34"/>
      <c r="H28" s="34"/>
    </row>
    <row r="29" spans="1:8" s="1" customFormat="1" ht="16.5" x14ac:dyDescent="0.25">
      <c r="D29" s="2"/>
      <c r="F29" s="3"/>
      <c r="G29" s="3"/>
      <c r="H29" s="3"/>
    </row>
  </sheetData>
  <mergeCells count="16">
    <mergeCell ref="B27:D27"/>
    <mergeCell ref="F27:H27"/>
    <mergeCell ref="B28:D28"/>
    <mergeCell ref="F28:H28"/>
    <mergeCell ref="A7:H7"/>
    <mergeCell ref="C17:D17"/>
    <mergeCell ref="E17:F17"/>
    <mergeCell ref="A22:E22"/>
    <mergeCell ref="A23:E23"/>
    <mergeCell ref="A25:H25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zoomScaleNormal="100" workbookViewId="0">
      <selection activeCell="A8" sqref="A8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29" t="s">
        <v>0</v>
      </c>
      <c r="C1" s="29"/>
      <c r="D1" s="29"/>
      <c r="E1" s="30" t="s">
        <v>1</v>
      </c>
      <c r="F1" s="30"/>
      <c r="G1" s="30"/>
      <c r="H1" s="30"/>
    </row>
    <row r="2" spans="1:10" s="1" customFormat="1" ht="16.5" x14ac:dyDescent="0.25">
      <c r="B2" s="29" t="s">
        <v>2</v>
      </c>
      <c r="C2" s="29"/>
      <c r="D2" s="29"/>
      <c r="E2" s="30" t="s">
        <v>3</v>
      </c>
      <c r="F2" s="30"/>
      <c r="G2" s="30"/>
      <c r="H2" s="3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1" t="s">
        <v>89</v>
      </c>
      <c r="F4" s="31"/>
      <c r="G4" s="31"/>
      <c r="H4" s="3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4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5" t="s">
        <v>113</v>
      </c>
      <c r="B7" s="35"/>
      <c r="C7" s="35"/>
      <c r="D7" s="35"/>
      <c r="E7" s="35"/>
      <c r="F7" s="35"/>
      <c r="G7" s="35"/>
      <c r="H7" s="35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6</v>
      </c>
      <c r="B9" s="5"/>
      <c r="C9" s="5" t="s">
        <v>7</v>
      </c>
      <c r="D9" s="6"/>
      <c r="F9" s="8"/>
      <c r="G9" s="8"/>
      <c r="H9" s="8"/>
    </row>
    <row r="10" spans="1:10" s="7" customFormat="1" ht="22.5" customHeight="1" x14ac:dyDescent="0.25">
      <c r="A10" s="7" t="s">
        <v>8</v>
      </c>
      <c r="C10" s="9" t="s">
        <v>9</v>
      </c>
      <c r="D10" s="6"/>
      <c r="F10" s="8"/>
      <c r="G10" s="8"/>
      <c r="H10" s="8"/>
    </row>
    <row r="11" spans="1:10" s="7" customFormat="1" ht="22.5" customHeight="1" x14ac:dyDescent="0.25">
      <c r="A11" s="7" t="s">
        <v>10</v>
      </c>
      <c r="C11" s="7" t="s">
        <v>11</v>
      </c>
      <c r="D11" s="6"/>
      <c r="F11" s="8"/>
      <c r="G11" s="8"/>
      <c r="H11" s="8"/>
    </row>
    <row r="12" spans="1:10" s="7" customFormat="1" ht="22.5" customHeight="1" x14ac:dyDescent="0.25">
      <c r="A12" s="7" t="s">
        <v>12</v>
      </c>
      <c r="C12" s="7" t="s">
        <v>13</v>
      </c>
      <c r="D12" s="6"/>
      <c r="E12" s="10" t="s">
        <v>14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15</v>
      </c>
      <c r="B14" s="5"/>
      <c r="C14" s="5" t="str">
        <f>+VLOOKUP(J14,'Danh sách CN'!A:D,2,0)</f>
        <v>CÔNG TY CỔ PHẦN TRUNG TÂM THƯƠNG MẠI LOTTE VIỆT NAM - CHI NHÁNH BÌNH THUẬN</v>
      </c>
      <c r="D14" s="6"/>
      <c r="F14" s="8"/>
      <c r="G14" s="8"/>
      <c r="H14" s="8"/>
      <c r="J14" s="7" t="s">
        <v>45</v>
      </c>
    </row>
    <row r="15" spans="1:10" s="7" customFormat="1" ht="22.5" customHeight="1" x14ac:dyDescent="0.25">
      <c r="A15" s="7" t="s">
        <v>8</v>
      </c>
      <c r="C15" s="9" t="str">
        <f>+VLOOKUP(J14,'Danh sách CN'!A:D,3,0)</f>
        <v>0304741634-002</v>
      </c>
      <c r="D15" s="6"/>
      <c r="F15" s="8"/>
      <c r="G15" s="8"/>
      <c r="H15" s="8"/>
    </row>
    <row r="16" spans="1:10" s="7" customFormat="1" ht="22.5" customHeight="1" x14ac:dyDescent="0.25">
      <c r="A16" s="7" t="s">
        <v>10</v>
      </c>
      <c r="C16" s="9" t="str">
        <f>+VLOOKUP(J14,'Danh sách CN'!A:D,4,0)</f>
        <v>Khu dân cư Hùng Vương I, Phường Phú Thủy, Tỉnh Lâm Đồng,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12</v>
      </c>
      <c r="C17" s="36"/>
      <c r="D17" s="36"/>
      <c r="E17" s="36" t="s">
        <v>17</v>
      </c>
      <c r="F17" s="36"/>
      <c r="G17" s="8"/>
      <c r="H17" s="8"/>
    </row>
    <row r="19" spans="1:8" s="14" customFormat="1" ht="44.25" customHeight="1" x14ac:dyDescent="0.25">
      <c r="A19" s="11" t="s">
        <v>18</v>
      </c>
      <c r="B19" s="11" t="s">
        <v>19</v>
      </c>
      <c r="C19" s="11" t="s">
        <v>20</v>
      </c>
      <c r="D19" s="12" t="s">
        <v>21</v>
      </c>
      <c r="E19" s="11" t="s">
        <v>22</v>
      </c>
      <c r="F19" s="13" t="s">
        <v>23</v>
      </c>
      <c r="G19" s="13" t="s">
        <v>24</v>
      </c>
      <c r="H19" s="13" t="s">
        <v>25</v>
      </c>
    </row>
    <row r="20" spans="1:8" ht="47.25" x14ac:dyDescent="0.25">
      <c r="A20" s="15">
        <v>1</v>
      </c>
      <c r="B20" s="16" t="s">
        <v>114</v>
      </c>
      <c r="C20" s="15" t="s">
        <v>91</v>
      </c>
      <c r="D20" s="17">
        <v>45807</v>
      </c>
      <c r="E20" s="18" t="s">
        <v>46</v>
      </c>
      <c r="F20" s="19">
        <v>555290</v>
      </c>
      <c r="G20" s="19">
        <v>44423</v>
      </c>
      <c r="H20" s="19">
        <f>+F20+G20</f>
        <v>599713</v>
      </c>
    </row>
    <row r="21" spans="1:8" ht="47.25" x14ac:dyDescent="0.25">
      <c r="A21" s="15">
        <v>2</v>
      </c>
      <c r="B21" s="16" t="s">
        <v>115</v>
      </c>
      <c r="C21" s="15" t="s">
        <v>91</v>
      </c>
      <c r="D21" s="17">
        <v>45817</v>
      </c>
      <c r="E21" s="18" t="s">
        <v>46</v>
      </c>
      <c r="F21" s="19">
        <v>555290</v>
      </c>
      <c r="G21" s="19">
        <v>44423</v>
      </c>
      <c r="H21" s="19">
        <f t="shared" ref="H21:H23" si="0">+F21+G21</f>
        <v>599713</v>
      </c>
    </row>
    <row r="22" spans="1:8" ht="47.25" x14ac:dyDescent="0.25">
      <c r="A22" s="15">
        <v>3</v>
      </c>
      <c r="B22" s="16" t="s">
        <v>116</v>
      </c>
      <c r="C22" s="15" t="s">
        <v>91</v>
      </c>
      <c r="D22" s="17">
        <v>45828</v>
      </c>
      <c r="E22" s="18" t="s">
        <v>46</v>
      </c>
      <c r="F22" s="19">
        <v>1091315</v>
      </c>
      <c r="G22" s="19">
        <v>87305</v>
      </c>
      <c r="H22" s="19">
        <f t="shared" si="0"/>
        <v>1178620</v>
      </c>
    </row>
    <row r="23" spans="1:8" ht="47.25" x14ac:dyDescent="0.25">
      <c r="A23" s="15">
        <v>4</v>
      </c>
      <c r="B23" s="16" t="s">
        <v>117</v>
      </c>
      <c r="C23" s="15" t="s">
        <v>118</v>
      </c>
      <c r="D23" s="17">
        <v>45838</v>
      </c>
      <c r="E23" s="18" t="s">
        <v>46</v>
      </c>
      <c r="F23" s="19">
        <v>-111058</v>
      </c>
      <c r="G23" s="19">
        <v>-8885</v>
      </c>
      <c r="H23" s="19">
        <f t="shared" si="0"/>
        <v>-119943</v>
      </c>
    </row>
    <row r="24" spans="1:8" s="22" customFormat="1" ht="35.25" customHeight="1" x14ac:dyDescent="0.25">
      <c r="A24" s="37" t="s">
        <v>26</v>
      </c>
      <c r="B24" s="38"/>
      <c r="C24" s="38"/>
      <c r="D24" s="38"/>
      <c r="E24" s="39"/>
      <c r="F24" s="21">
        <f>SUM(F20:F23)</f>
        <v>2090837</v>
      </c>
      <c r="G24" s="21">
        <f>SUM(G20:G23)</f>
        <v>167266</v>
      </c>
      <c r="H24" s="21">
        <f>SUM(H20:H23)</f>
        <v>2258103</v>
      </c>
    </row>
    <row r="25" spans="1:8" s="22" customFormat="1" ht="35.25" customHeight="1" x14ac:dyDescent="0.25">
      <c r="A25" s="40" t="s">
        <v>104</v>
      </c>
      <c r="B25" s="41"/>
      <c r="C25" s="41"/>
      <c r="D25" s="41"/>
      <c r="E25" s="42"/>
      <c r="F25" s="23">
        <f>ROUND(F24*0.07,0)</f>
        <v>146359</v>
      </c>
      <c r="G25" s="23">
        <f>ROUND(F25*0.08,0)</f>
        <v>11709</v>
      </c>
      <c r="H25" s="23">
        <f>F25+G25</f>
        <v>158068</v>
      </c>
    </row>
    <row r="27" spans="1:8" s="1" customFormat="1" ht="16.5" x14ac:dyDescent="0.25">
      <c r="A27" s="43" t="s">
        <v>27</v>
      </c>
      <c r="B27" s="43"/>
      <c r="C27" s="43"/>
      <c r="D27" s="43"/>
      <c r="E27" s="43"/>
      <c r="F27" s="43"/>
      <c r="G27" s="43"/>
      <c r="H27" s="43"/>
    </row>
    <row r="28" spans="1:8" s="1" customFormat="1" ht="16.5" x14ac:dyDescent="0.25">
      <c r="D28" s="2"/>
      <c r="F28" s="3"/>
      <c r="G28" s="3"/>
      <c r="H28" s="3"/>
    </row>
    <row r="29" spans="1:8" s="1" customFormat="1" ht="16.5" x14ac:dyDescent="0.25">
      <c r="A29" s="4"/>
      <c r="B29" s="28" t="s">
        <v>28</v>
      </c>
      <c r="C29" s="28"/>
      <c r="D29" s="28"/>
      <c r="F29" s="32" t="s">
        <v>29</v>
      </c>
      <c r="G29" s="32"/>
      <c r="H29" s="32"/>
    </row>
    <row r="30" spans="1:8" s="1" customFormat="1" ht="16.5" x14ac:dyDescent="0.25">
      <c r="B30" s="33" t="s">
        <v>30</v>
      </c>
      <c r="C30" s="33"/>
      <c r="D30" s="33"/>
      <c r="F30" s="34" t="s">
        <v>30</v>
      </c>
      <c r="G30" s="34"/>
      <c r="H30" s="34"/>
    </row>
    <row r="31" spans="1:8" s="1" customFormat="1" ht="16.5" x14ac:dyDescent="0.25">
      <c r="D31" s="2"/>
      <c r="F31" s="3"/>
      <c r="G31" s="3"/>
      <c r="H31" s="3"/>
    </row>
  </sheetData>
  <mergeCells count="16">
    <mergeCell ref="B29:D29"/>
    <mergeCell ref="F29:H29"/>
    <mergeCell ref="B30:D30"/>
    <mergeCell ref="F30:H30"/>
    <mergeCell ref="A7:H7"/>
    <mergeCell ref="C17:D17"/>
    <mergeCell ref="E17:F17"/>
    <mergeCell ref="A24:E24"/>
    <mergeCell ref="A25:E25"/>
    <mergeCell ref="A27:H27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24</vt:i4>
      </vt:variant>
    </vt:vector>
  </HeadingPairs>
  <TitlesOfParts>
    <vt:vector size="37" baseType="lpstr">
      <vt:lpstr>TÂY HỒ</vt:lpstr>
      <vt:lpstr>VINH</vt:lpstr>
      <vt:lpstr>NHA TRANG</vt:lpstr>
      <vt:lpstr>GÒ VẤP</vt:lpstr>
      <vt:lpstr>CẦN THƠ</vt:lpstr>
      <vt:lpstr>TÂN BÌNH</vt:lpstr>
      <vt:lpstr>VŨNG TÀU</vt:lpstr>
      <vt:lpstr>BA ĐÌNH</vt:lpstr>
      <vt:lpstr>BÌNH THUẬN</vt:lpstr>
      <vt:lpstr>BÌNH DƯƠNG</vt:lpstr>
      <vt:lpstr>PHÚ THỌ</vt:lpstr>
      <vt:lpstr>NAM SÀI GÒN</vt:lpstr>
      <vt:lpstr>Danh sách CN</vt:lpstr>
      <vt:lpstr>'BA ĐÌNH'!Print_Area</vt:lpstr>
      <vt:lpstr>'BÌNH DƯƠNG'!Print_Area</vt:lpstr>
      <vt:lpstr>'BÌNH THUẬN'!Print_Area</vt:lpstr>
      <vt:lpstr>'CẦN THƠ'!Print_Area</vt:lpstr>
      <vt:lpstr>'GÒ VẤP'!Print_Area</vt:lpstr>
      <vt:lpstr>'NAM SÀI GÒN'!Print_Area</vt:lpstr>
      <vt:lpstr>'NHA TRANG'!Print_Area</vt:lpstr>
      <vt:lpstr>'PHÚ THỌ'!Print_Area</vt:lpstr>
      <vt:lpstr>'TÂN BÌNH'!Print_Area</vt:lpstr>
      <vt:lpstr>'TÂY HỒ'!Print_Area</vt:lpstr>
      <vt:lpstr>VINH!Print_Area</vt:lpstr>
      <vt:lpstr>'VŨNG TÀU'!Print_Area</vt:lpstr>
      <vt:lpstr>'BA ĐÌNH'!Print_Titles</vt:lpstr>
      <vt:lpstr>'BÌNH DƯƠNG'!Print_Titles</vt:lpstr>
      <vt:lpstr>'BÌNH THUẬN'!Print_Titles</vt:lpstr>
      <vt:lpstr>'CẦN THƠ'!Print_Titles</vt:lpstr>
      <vt:lpstr>'GÒ VẤP'!Print_Titles</vt:lpstr>
      <vt:lpstr>'NAM SÀI GÒN'!Print_Titles</vt:lpstr>
      <vt:lpstr>'NHA TRANG'!Print_Titles</vt:lpstr>
      <vt:lpstr>'PHÚ THỌ'!Print_Titles</vt:lpstr>
      <vt:lpstr>'TÂN BÌNH'!Print_Titles</vt:lpstr>
      <vt:lpstr>'TÂY HỒ'!Print_Titles</vt:lpstr>
      <vt:lpstr>VINH!Print_Titles</vt:lpstr>
      <vt:lpstr>'VŨNG TÀU'!Print_Titles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2025-08-26T06:20:56Z</cp:lastPrinted>
  <dcterms:created xsi:type="dcterms:W3CDTF">2025-08-25T10:30:23Z</dcterms:created>
  <dcterms:modified xsi:type="dcterms:W3CDTF">2025-08-26T08:55:19Z</dcterms:modified>
</cp:coreProperties>
</file>