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\T05.2025 cơ bản + truy thu Nha Trang\"/>
    </mc:Choice>
  </mc:AlternateContent>
  <bookViews>
    <workbookView xWindow="0" yWindow="0" windowWidth="20490" windowHeight="7530" activeTab="2"/>
  </bookViews>
  <sheets>
    <sheet name="Sheet1" sheetId="1" r:id="rId1"/>
    <sheet name="NHA TRANG cơ bản" sheetId="2" r:id="rId2"/>
    <sheet name="NHA TRANG truy thu" sheetId="3" r:id="rId3"/>
  </sheets>
  <externalReferences>
    <externalReference r:id="rId4"/>
  </externalReferences>
  <definedNames>
    <definedName name="_xlnm._FilterDatabase" localSheetId="1" hidden="1">'NHA TRANG cơ bản'!$A$19:$H$23</definedName>
    <definedName name="_xlnm._FilterDatabase" localSheetId="2" hidden="1">'NHA TRANG truy thu'!$A$19:$H$43</definedName>
    <definedName name="_xlnm._FilterDatabase" localSheetId="0" hidden="1">Sheet1!$A$1:$K$23</definedName>
    <definedName name="_xlnm.Print_Area" localSheetId="1">'NHA TRANG cơ bản'!$A$1:$H$35</definedName>
    <definedName name="_xlnm.Print_Area" localSheetId="2">'NHA TRANG truy thu'!$A$1:$H$55</definedName>
    <definedName name="_xlnm.Print_Titles" localSheetId="1">'NHA TRANG cơ bản'!$19:$19</definedName>
    <definedName name="_xlnm.Print_Titles" localSheetId="2">'NHA TRANG truy thu'!$19:$19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3" l="1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F23" i="2"/>
  <c r="G42" i="3"/>
  <c r="F42" i="3"/>
  <c r="H41" i="3"/>
  <c r="H21" i="3"/>
  <c r="H20" i="3"/>
  <c r="C16" i="3"/>
  <c r="C15" i="3"/>
  <c r="C14" i="3"/>
  <c r="F29" i="1"/>
  <c r="F28" i="1"/>
  <c r="I27" i="1"/>
  <c r="I26" i="1"/>
  <c r="H42" i="3" l="1"/>
  <c r="G43" i="3"/>
  <c r="H43" i="3" s="1"/>
  <c r="G22" i="2"/>
  <c r="F22" i="2"/>
  <c r="H21" i="2"/>
  <c r="H20" i="2"/>
  <c r="H22" i="2" s="1"/>
  <c r="C16" i="2"/>
  <c r="C15" i="2"/>
  <c r="C14" i="2"/>
  <c r="G23" i="2" l="1"/>
  <c r="H23" i="2" s="1"/>
  <c r="I19" i="1"/>
  <c r="I2" i="1" l="1"/>
</calcChain>
</file>

<file path=xl/sharedStrings.xml><?xml version="1.0" encoding="utf-8"?>
<sst xmlns="http://schemas.openxmlformats.org/spreadsheetml/2006/main" count="302" uniqueCount="74">
  <si>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</si>
  <si>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</si>
  <si>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</si>
  <si>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</si>
  <si>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</si>
  <si>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</si>
  <si>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</si>
  <si>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</si>
  <si>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</si>
  <si>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</si>
  <si>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1C25TNN</t>
  </si>
  <si>
    <t>CÔNG TY CỔ PHẦN TRUNG TÂM THƯƠNG MẠI LOTTE VIỆT NAM - CHI NHÁNH NHA TRANG</t>
  </si>
  <si>
    <t>8%</t>
  </si>
  <si>
    <t>0304741634-011</t>
  </si>
  <si>
    <t>1C25TNF</t>
  </si>
  <si>
    <t/>
  </si>
  <si>
    <t>1C24TNN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</si>
  <si>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</si>
  <si>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</si>
  <si>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</si>
  <si>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</si>
  <si>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</si>
  <si>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</si>
  <si>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</si>
  <si>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</si>
  <si>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</si>
  <si>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</si>
  <si>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</si>
  <si>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Chức vụ: Phó Giám đốc</t>
  </si>
  <si>
    <t>Bên mua hàng:</t>
  </si>
  <si>
    <t>LOTTE-011</t>
  </si>
  <si>
    <t xml:space="preserve">                     Chức vụ: </t>
  </si>
  <si>
    <t>STT</t>
  </si>
  <si>
    <t>Ký hiệu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</si>
  <si>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</si>
  <si>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</si>
  <si>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</si>
  <si>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</si>
  <si>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</si>
  <si>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</si>
  <si>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</si>
  <si>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</si>
  <si>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</si>
  <si>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TP Hồ Chí Minh, ngày 21 tháng 06 năm 2025</t>
  </si>
  <si>
    <t>BẢNG KÊ HÓA ĐƠN THÁNG 05/2025</t>
  </si>
  <si>
    <t>12/14/18 Đường 49, Khu phố 69, Phường Hiệp Bình, TP. Hồ Chí Minh, Việt Nam</t>
  </si>
  <si>
    <t>00028361</t>
  </si>
  <si>
    <t>00030010</t>
  </si>
  <si>
    <t>Số: 01052025/BKHD/NT-LOTTE</t>
  </si>
  <si>
    <t>Tổng chiết khấu (tỷ lệ 6.5%)</t>
  </si>
  <si>
    <t>Tổng chiết khấu (tỷ lệ 0.5%)</t>
  </si>
  <si>
    <t>00000061</t>
  </si>
  <si>
    <t>00000814</t>
  </si>
  <si>
    <t>00074986</t>
  </si>
  <si>
    <t>00001413</t>
  </si>
  <si>
    <t>00001414</t>
  </si>
  <si>
    <t>00001659</t>
  </si>
  <si>
    <t>00001953</t>
  </si>
  <si>
    <t>00003295</t>
  </si>
  <si>
    <t>00003580</t>
  </si>
  <si>
    <t>00005124</t>
  </si>
  <si>
    <t>00005391</t>
  </si>
  <si>
    <t>00007873</t>
  </si>
  <si>
    <t>00008805</t>
  </si>
  <si>
    <t>00010647</t>
  </si>
  <si>
    <t>00012607</t>
  </si>
  <si>
    <t>00014332</t>
  </si>
  <si>
    <t>00014333</t>
  </si>
  <si>
    <t>00018829</t>
  </si>
  <si>
    <t>00020599</t>
  </si>
  <si>
    <t>00021934</t>
  </si>
  <si>
    <t>00024944</t>
  </si>
  <si>
    <t>00026585</t>
  </si>
  <si>
    <t>Số: 02052025/BKHD/NT-LOTTE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</si>
</sst>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4" fillId="0" borderId="0" xfId="1" applyFont="1"/>
    <xf numFmtId="0" fontId="5" fillId="0" borderId="0" xfId="1" applyFont="1" applyAlignment="1">
      <alignment horizontal="center" vertical="center"/>
    </xf>
    <xf numFmtId="38" fontId="5" fillId="0" borderId="0" xfId="1" applyNumberFormat="1" applyFont="1" applyAlignment="1">
      <alignment horizontal="center"/>
    </xf>
    <xf numFmtId="14" fontId="4" fillId="0" borderId="0" xfId="1" applyNumberFormat="1" applyFont="1"/>
    <xf numFmtId="38" fontId="4" fillId="0" borderId="0" xfId="1" applyNumberFormat="1" applyFont="1"/>
    <xf numFmtId="0" fontId="6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vertical="top"/>
    </xf>
    <xf numFmtId="14" fontId="4" fillId="0" borderId="0" xfId="1" applyNumberFormat="1" applyFont="1" applyAlignment="1">
      <alignment vertical="top"/>
    </xf>
    <xf numFmtId="0" fontId="4" fillId="0" borderId="0" xfId="1" applyFont="1" applyAlignment="1">
      <alignment vertical="top"/>
    </xf>
    <xf numFmtId="38" fontId="4" fillId="0" borderId="0" xfId="1" applyNumberFormat="1" applyFont="1" applyAlignment="1">
      <alignment vertical="top"/>
    </xf>
    <xf numFmtId="0" fontId="4" fillId="0" borderId="0" xfId="1" quotePrefix="1" applyFont="1" applyAlignment="1">
      <alignment vertical="top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8" fillId="0" borderId="4" xfId="1" applyFont="1" applyFill="1" applyBorder="1" applyAlignment="1">
      <alignment horizontal="center" vertical="center" wrapText="1"/>
    </xf>
    <xf numFmtId="14" fontId="8" fillId="0" borderId="4" xfId="1" applyNumberFormat="1" applyFont="1" applyFill="1" applyBorder="1" applyAlignment="1">
      <alignment horizontal="center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14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38" fontId="10" fillId="0" borderId="4" xfId="1" applyNumberFormat="1" applyFont="1" applyBorder="1" applyAlignment="1">
      <alignment horizontal="right" vertical="center" wrapText="1"/>
    </xf>
    <xf numFmtId="0" fontId="9" fillId="0" borderId="0" xfId="1" applyFont="1"/>
    <xf numFmtId="0" fontId="8" fillId="0" borderId="5" xfId="1" applyFont="1" applyFill="1" applyBorder="1" applyAlignment="1">
      <alignment horizontal="right" vertical="center" wrapText="1"/>
    </xf>
    <xf numFmtId="0" fontId="8" fillId="0" borderId="6" xfId="1" applyFont="1" applyFill="1" applyBorder="1" applyAlignment="1">
      <alignment horizontal="right" vertical="center" wrapText="1"/>
    </xf>
    <xf numFmtId="0" fontId="8" fillId="0" borderId="7" xfId="1" applyFont="1" applyFill="1" applyBorder="1" applyAlignment="1">
      <alignment horizontal="right" vertical="center" wrapText="1"/>
    </xf>
    <xf numFmtId="38" fontId="12" fillId="0" borderId="4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38" fontId="12" fillId="0" borderId="5" xfId="1" applyNumberFormat="1" applyFont="1" applyBorder="1" applyAlignment="1">
      <alignment horizontal="right" vertical="center"/>
    </xf>
    <xf numFmtId="38" fontId="12" fillId="0" borderId="6" xfId="1" applyNumberFormat="1" applyFont="1" applyBorder="1" applyAlignment="1">
      <alignment horizontal="right" vertical="center"/>
    </xf>
    <xf numFmtId="38" fontId="12" fillId="0" borderId="7" xfId="1" applyNumberFormat="1" applyFont="1" applyBorder="1" applyAlignment="1">
      <alignment horizontal="right" vertical="center"/>
    </xf>
    <xf numFmtId="38" fontId="12" fillId="0" borderId="4" xfId="1" applyNumberFormat="1" applyFont="1" applyFill="1" applyBorder="1" applyAlignment="1">
      <alignment vertical="center"/>
    </xf>
    <xf numFmtId="0" fontId="4" fillId="0" borderId="0" xfId="1" applyFont="1" applyAlignment="1">
      <alignment horizontal="left"/>
    </xf>
    <xf numFmtId="38" fontId="5" fillId="0" borderId="0" xfId="1" applyNumberFormat="1" applyFont="1" applyAlignment="1">
      <alignment horizontal="left"/>
    </xf>
    <xf numFmtId="0" fontId="4" fillId="0" borderId="0" xfId="1" applyFont="1" applyAlignment="1">
      <alignment horizontal="center"/>
    </xf>
    <xf numFmtId="38" fontId="4" fillId="0" borderId="0" xfId="1" applyNumberFormat="1" applyFont="1" applyAlignment="1">
      <alignment horizontal="left"/>
    </xf>
    <xf numFmtId="14" fontId="9" fillId="0" borderId="0" xfId="1" applyNumberFormat="1" applyFont="1"/>
    <xf numFmtId="38" fontId="9" fillId="0" borderId="0" xfId="1" applyNumberFormat="1" applyFont="1"/>
    <xf numFmtId="1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38" fontId="2" fillId="3" borderId="3" xfId="0" applyNumberFormat="1" applyFont="1" applyFill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8" fontId="0" fillId="0" borderId="0" xfId="0" applyNumberFormat="1"/>
    <xf numFmtId="0" fontId="2" fillId="0" borderId="3" xfId="0" quotePrefix="1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VU/CONG%20NO/LOTTE/XU&#7844;T%20H&#211;A%20&#272;&#416;N%20CHI&#7870;T%20KH&#7844;U/T06.2025%20c&#417;%20b&#7843;n/T06.2025%20c&#417;%20b&#78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Y HỒ"/>
      <sheetName val="VINH"/>
      <sheetName val="NHA TRANG"/>
      <sheetName val="GÒ VẤP"/>
      <sheetName val="CẦN THƠ"/>
      <sheetName val="TÂN BÌNH"/>
      <sheetName val="VŨNG TÀU"/>
      <sheetName val="BA ĐÌNH"/>
      <sheetName val="BÌNH THUẬN"/>
      <sheetName val="BÌNH DƯƠNG"/>
      <sheetName val="PHÚ THỌ"/>
      <sheetName val="NAM SÀI GÒN"/>
      <sheetName val="Danh sách C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Mã khách hàng</v>
          </cell>
          <cell r="B1" t="str">
            <v>Tên khách hàng</v>
          </cell>
          <cell r="C1" t="str">
            <v>Mã số thuế</v>
          </cell>
          <cell r="D1" t="str">
            <v>Địa chỉ</v>
          </cell>
        </row>
        <row r="2">
          <cell r="A2" t="str">
            <v>LOTTE-007</v>
          </cell>
          <cell r="B2" t="str">
            <v>CÔNG TY CỔ PHẦN TRUNG TÂM THƯƠNG MẠI LOTTE VIỆT NAM - CHI NHÁNH CẦN THƠ</v>
          </cell>
          <cell r="C2" t="str">
            <v>0304741634-007</v>
          </cell>
          <cell r="D2" t="str">
            <v>84, Mậu Thân, Phường Cái Khế, Thành phố Cần Thơ, Việt Nam</v>
          </cell>
        </row>
        <row r="3">
          <cell r="A3" t="str">
            <v>LOTTE-013</v>
          </cell>
          <cell r="B3" t="str">
            <v>CÔNG TY CỔ PHẦN TRUNG TÂM THƯƠNG MẠI LOTTE VIỆT NAM - CHI NHÁNH VINH</v>
          </cell>
          <cell r="C3" t="str">
            <v>0304741634-013</v>
          </cell>
          <cell r="D3" t="str">
            <v>Đại lộ V.I.Lenin, Khối Yên Sơn, Phường Vinh Phú, Tỉnh Nghệ An, Việt Nam</v>
          </cell>
        </row>
        <row r="4">
          <cell r="A4" t="str">
            <v>LOTTE-005</v>
          </cell>
          <cell r="B4" t="str">
            <v>CÔNG TY CỔ PHẦN TRUNG TÂM THƯƠNG MẠI LOTTE VIỆT NAM - CHI NHÁNH BÀ RỊA VŨNG TÀU</v>
          </cell>
          <cell r="C4" t="str">
            <v>0304741634-005</v>
          </cell>
          <cell r="D4" t="str">
            <v>Góc đường 3 tháng 2 và đường Thi Sách, Phường Tam Thắng, TP. Hồ Chí Minh, Việt Nam</v>
          </cell>
        </row>
        <row r="5">
          <cell r="A5" t="str">
            <v>LOTTE-002</v>
          </cell>
          <cell r="B5" t="str">
            <v>CÔNG TY CỔ PHẦN TRUNG TÂM THƯƠNG MẠI LOTTE VIỆT NAM - CHI NHÁNH BÌNH THUẬN</v>
          </cell>
          <cell r="C5" t="str">
            <v>0304741634-002</v>
          </cell>
          <cell r="D5" t="str">
            <v>Khu dân cư Hùng Vương I, Phường Phú Thủy, Tỉnh Lâm Đồng, Việt Nam</v>
          </cell>
        </row>
        <row r="6">
          <cell r="A6" t="str">
            <v>LOTTE-003</v>
          </cell>
          <cell r="B6" t="str">
            <v>CÔNG TY CỔ PHẦN TRUNG TÂM THƯƠNG MẠI LOTTE VIỆT NAM - CHI NHÁNH BÌNH DƯƠNG</v>
          </cell>
          <cell r="C6" t="str">
            <v>0304741634-003</v>
          </cell>
          <cell r="D6" t="str">
            <v>Khu đô thị The Seasons Bình Dương, Phường Lái Thiêu, TP. Hồ Chí Minh, Việt Nam</v>
          </cell>
        </row>
        <row r="7">
          <cell r="A7" t="str">
            <v>LOTTE-001</v>
          </cell>
          <cell r="B7" t="str">
            <v>CÔNG TY CỔ PHẦN TRUNG TÂM THƯƠNG MẠI LOTTE VIỆT NAM - CHI NHÁNH ĐỒNG NAI</v>
          </cell>
          <cell r="C7" t="str">
            <v>0304741634-001</v>
          </cell>
          <cell r="D7" t="str">
            <v>Lô B-03 Khu thương mại Amata, Quốc lộ 1A, Phường Long Bình, Tỉnh Đồng Nai, Việt Nam</v>
          </cell>
        </row>
        <row r="8">
          <cell r="A8" t="str">
            <v>LOTTE-009</v>
          </cell>
          <cell r="B8" t="str">
            <v>CÔNG TY CỔ PHẦN TRUNG TÂM THƯƠNG MẠI LOTTE VIỆT NAM - CHI NHÁNH ĐÀ NẴNG</v>
          </cell>
          <cell r="C8" t="str">
            <v>0304741634-009</v>
          </cell>
          <cell r="D8" t="str">
            <v>số 06 đường Nại Nam, Phường Hòa Cường, Thành phố Đà Nẵng, Việt Nam</v>
          </cell>
        </row>
        <row r="9">
          <cell r="A9" t="str">
            <v>LOTTE-010</v>
          </cell>
          <cell r="B9" t="str">
            <v>CÔNG TY CỔ PHẦN TRUNG TÂM THƯƠNG MẠI LOTTE VIỆT NAM - CHI NHÁNH GÒ VẤP</v>
          </cell>
          <cell r="C9" t="str">
            <v>0304741634-010</v>
          </cell>
          <cell r="D9" t="str">
            <v>Số 18, Đường Phan Văn Trị, Phường Gò Vấp, Thành phố Hồ Chí Minh, Việt Nam</v>
          </cell>
        </row>
        <row r="10">
          <cell r="A10" t="str">
            <v>LOTTE-006</v>
          </cell>
          <cell r="B10" t="str">
            <v>CÔNG TY CỔ PHẦN TRUNG TÂM THƯƠNG MẠI LOTTE VIỆT NAM - CHI NHÁNH TÂN BÌNH</v>
          </cell>
          <cell r="C10" t="str">
            <v>0304741634-006</v>
          </cell>
          <cell r="D10" t="str">
            <v>Số 20, đường Cộng Hòa, Phường Bảy Hiền, Thành phố Hồ Chí Minh, Việt Nam</v>
          </cell>
        </row>
        <row r="11">
          <cell r="A11" t="str">
            <v>LOTTE</v>
          </cell>
          <cell r="B11" t="str">
            <v>CÔNG TY CỔ PHẦN TRUNG TÂM THƯƠNG MẠI LOTTE VIỆT NAM</v>
          </cell>
          <cell r="C11" t="str">
            <v>0304741634</v>
          </cell>
          <cell r="D11" t="str">
            <v>Số 469, Đường Nguyễn Hữu Thọ, Phường Tân Hưng, Thành phố Hồ Chí Minh, Việt Nam</v>
          </cell>
        </row>
        <row r="12">
          <cell r="A12" t="str">
            <v>LOTTE-011</v>
          </cell>
          <cell r="B12" t="str">
            <v>CÔNG TY CỔ PHẦN TRUNG TÂM THƯƠNG MẠI LOTTE VIỆT NAM - CHI NHÁNH NHA TRANG</v>
          </cell>
          <cell r="C12" t="str">
            <v>0304741634-011</v>
          </cell>
          <cell r="D12" t="str">
            <v>Số 58 đường 23/10, Phường Tây Nha Trang, Tỉnh Khánh Hòa, Việt Nam</v>
          </cell>
        </row>
        <row r="13">
          <cell r="A13" t="str">
            <v>LOTTE-008</v>
          </cell>
          <cell r="B13" t="str">
            <v>CÔNG TY CỔ PHẦN TRUNG TÂM THƯƠNG MẠI LOTTE VIỆT NAM - CHI NHÁNH BA ĐÌNH</v>
          </cell>
          <cell r="C13" t="str">
            <v>0304741634-008</v>
          </cell>
          <cell r="D13" t="str">
            <v>Tầng hầm 1 (B1), Trung tâm Lotte Hà Nội, số 54, đường Liễu Giai, Phường Giảng Võ, Thành phố Hà Nội, Việt Nam</v>
          </cell>
        </row>
        <row r="14">
          <cell r="A14" t="str">
            <v>LOTTE-015</v>
          </cell>
          <cell r="B14" t="str">
            <v>CÔNG TY CỔ PHẦN TRUNG TÂM THƯƠNG MẠI LOTTE VIỆT NAM - CHI NHÁNH TÂY HỒ</v>
          </cell>
          <cell r="C14" t="str">
            <v>0304741634-015</v>
          </cell>
          <cell r="D14" t="str">
            <v>Tầng hầm B1, Lotte Mall Hà Nội, Số 272 Võ Chí Công, Phường Tây Hồ, Thành phố Hà Nội, Việt Nam</v>
          </cell>
        </row>
        <row r="15">
          <cell r="A15" t="str">
            <v>LOTTE-004</v>
          </cell>
          <cell r="B15" t="str">
            <v>CÔNG TY CỔ PHẦN TRUNG TÂM THƯƠNG MẠI LOTTE VIỆT NAM - CHI NHÁNH ĐỐNG ĐA</v>
          </cell>
          <cell r="C15" t="str">
            <v>0304741634-004</v>
          </cell>
          <cell r="D15" t="str">
            <v>Tòa nhà Mipec, 229 Tây Sơn, Phường Ngã Tư Sở, Quận Đống đa, Thành phố Hà Nội, Việt Nam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2" workbookViewId="0">
      <selection activeCell="H2" sqref="H2:H2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9" customWidth="1"/>
    <col min="4" max="4" width="8.7109375" bestFit="1" customWidth="1"/>
    <col min="5" max="5" width="69.7109375" bestFit="1" customWidth="1"/>
    <col min="6" max="6" width="10.7109375" bestFit="1" customWidth="1"/>
    <col min="7" max="7" width="7.85546875" bestFit="1" customWidth="1"/>
    <col min="9" max="9" width="10" bestFit="1" customWidth="1"/>
    <col min="10" max="10" width="69.7109375" bestFit="1" customWidth="1"/>
    <col min="11" max="11" width="12.5703125" bestFit="1" customWidth="1"/>
  </cols>
  <sheetData>
    <row r="1" spans="1:11" ht="31.5" x14ac:dyDescent="0.25">
      <c r="A1" s="1" t="s">
        <v>0</v>
      </c>
      <c r="B1" s="2" t="s">
        <v>1</v>
      </c>
      <c r="C1" s="2"/>
      <c r="D1" s="2" t="s">
        <v>2</v>
      </c>
      <c r="E1" s="2" t="s">
        <v>3</v>
      </c>
      <c r="F1" s="3" t="s">
        <v>4</v>
      </c>
      <c r="G1" s="2" t="s">
        <v>5</v>
      </c>
      <c r="H1" s="3" t="s">
        <v>6</v>
      </c>
      <c r="I1" s="3" t="s">
        <v>7</v>
      </c>
      <c r="J1" s="2" t="s">
        <v>8</v>
      </c>
      <c r="K1" s="2" t="s">
        <v>9</v>
      </c>
    </row>
    <row r="2" spans="1:11" x14ac:dyDescent="0.25">
      <c r="A2" s="4">
        <v>45656</v>
      </c>
      <c r="B2" s="5">
        <v>74986</v>
      </c>
      <c r="C2" s="5" t="s">
        <v>53</v>
      </c>
      <c r="D2" s="6" t="s">
        <v>16</v>
      </c>
      <c r="E2" s="6" t="s">
        <v>11</v>
      </c>
      <c r="F2" s="7">
        <v>2977110</v>
      </c>
      <c r="G2" s="8" t="s">
        <v>12</v>
      </c>
      <c r="H2" s="7">
        <v>238169</v>
      </c>
      <c r="I2" s="7">
        <f t="shared" ref="I2" si="0">+F2+H2</f>
        <v>3215279</v>
      </c>
      <c r="J2" s="6" t="s">
        <v>11</v>
      </c>
      <c r="K2" s="6" t="s">
        <v>13</v>
      </c>
    </row>
    <row r="3" spans="1:11" x14ac:dyDescent="0.25">
      <c r="A3" s="4">
        <v>45659</v>
      </c>
      <c r="B3" s="59" t="s">
        <v>51</v>
      </c>
      <c r="C3" s="5" t="s">
        <v>51</v>
      </c>
      <c r="D3" s="6" t="s">
        <v>10</v>
      </c>
      <c r="E3" s="6" t="s">
        <v>11</v>
      </c>
      <c r="F3" s="7">
        <v>7978800</v>
      </c>
      <c r="G3" s="8" t="s">
        <v>12</v>
      </c>
      <c r="H3" s="7">
        <v>638304</v>
      </c>
      <c r="I3" s="7">
        <v>8617104</v>
      </c>
      <c r="J3" s="6" t="s">
        <v>11</v>
      </c>
      <c r="K3" s="6" t="s">
        <v>13</v>
      </c>
    </row>
    <row r="4" spans="1:11" x14ac:dyDescent="0.25">
      <c r="A4" s="4">
        <v>45660</v>
      </c>
      <c r="B4" s="5">
        <v>1413</v>
      </c>
      <c r="C4" s="5" t="s">
        <v>54</v>
      </c>
      <c r="D4" s="6" t="s">
        <v>10</v>
      </c>
      <c r="E4" s="6" t="s">
        <v>11</v>
      </c>
      <c r="F4" s="7">
        <v>4762650</v>
      </c>
      <c r="G4" s="8" t="s">
        <v>12</v>
      </c>
      <c r="H4" s="7">
        <v>381012</v>
      </c>
      <c r="I4" s="7">
        <v>5143662</v>
      </c>
      <c r="J4" s="6" t="s">
        <v>11</v>
      </c>
      <c r="K4" s="6" t="s">
        <v>13</v>
      </c>
    </row>
    <row r="5" spans="1:11" x14ac:dyDescent="0.25">
      <c r="A5" s="4">
        <v>45660</v>
      </c>
      <c r="B5" s="5">
        <v>1414</v>
      </c>
      <c r="C5" s="5" t="s">
        <v>55</v>
      </c>
      <c r="D5" s="6" t="s">
        <v>10</v>
      </c>
      <c r="E5" s="6" t="s">
        <v>11</v>
      </c>
      <c r="F5" s="7">
        <v>4762650</v>
      </c>
      <c r="G5" s="8" t="s">
        <v>12</v>
      </c>
      <c r="H5" s="7">
        <v>381012</v>
      </c>
      <c r="I5" s="7">
        <v>5143662</v>
      </c>
      <c r="J5" s="6" t="s">
        <v>11</v>
      </c>
      <c r="K5" s="6" t="s">
        <v>13</v>
      </c>
    </row>
    <row r="6" spans="1:11" x14ac:dyDescent="0.25">
      <c r="A6" s="4">
        <v>45663</v>
      </c>
      <c r="B6" s="5">
        <v>1659</v>
      </c>
      <c r="C6" s="5" t="s">
        <v>56</v>
      </c>
      <c r="D6" s="6" t="s">
        <v>10</v>
      </c>
      <c r="E6" s="6" t="s">
        <v>11</v>
      </c>
      <c r="F6" s="7">
        <v>6906750</v>
      </c>
      <c r="G6" s="8" t="s">
        <v>12</v>
      </c>
      <c r="H6" s="7">
        <v>552540</v>
      </c>
      <c r="I6" s="7">
        <v>7459290</v>
      </c>
      <c r="J6" s="6" t="s">
        <v>11</v>
      </c>
      <c r="K6" s="6" t="s">
        <v>13</v>
      </c>
    </row>
    <row r="7" spans="1:11" x14ac:dyDescent="0.25">
      <c r="A7" s="4">
        <v>45665</v>
      </c>
      <c r="B7" s="5">
        <v>1953</v>
      </c>
      <c r="C7" s="5" t="s">
        <v>57</v>
      </c>
      <c r="D7" s="6" t="s">
        <v>10</v>
      </c>
      <c r="E7" s="6" t="s">
        <v>11</v>
      </c>
      <c r="F7" s="7">
        <v>12741450</v>
      </c>
      <c r="G7" s="8" t="s">
        <v>12</v>
      </c>
      <c r="H7" s="7">
        <v>1019316</v>
      </c>
      <c r="I7" s="7">
        <v>13760766</v>
      </c>
      <c r="J7" s="6" t="s">
        <v>11</v>
      </c>
      <c r="K7" s="6" t="s">
        <v>13</v>
      </c>
    </row>
    <row r="8" spans="1:11" x14ac:dyDescent="0.25">
      <c r="A8" s="4">
        <v>45670</v>
      </c>
      <c r="B8" s="5">
        <v>3295</v>
      </c>
      <c r="C8" s="5" t="s">
        <v>58</v>
      </c>
      <c r="D8" s="6" t="s">
        <v>10</v>
      </c>
      <c r="E8" s="6" t="s">
        <v>11</v>
      </c>
      <c r="F8" s="7">
        <v>4762650</v>
      </c>
      <c r="G8" s="8" t="s">
        <v>12</v>
      </c>
      <c r="H8" s="7">
        <v>381012</v>
      </c>
      <c r="I8" s="7">
        <v>5143662</v>
      </c>
      <c r="J8" s="6" t="s">
        <v>11</v>
      </c>
      <c r="K8" s="6" t="s">
        <v>13</v>
      </c>
    </row>
    <row r="9" spans="1:11" x14ac:dyDescent="0.25">
      <c r="A9" s="4">
        <v>45672</v>
      </c>
      <c r="B9" s="5">
        <v>3580</v>
      </c>
      <c r="C9" s="5" t="s">
        <v>59</v>
      </c>
      <c r="D9" s="6" t="s">
        <v>10</v>
      </c>
      <c r="E9" s="6" t="s">
        <v>11</v>
      </c>
      <c r="F9" s="7">
        <v>4762650</v>
      </c>
      <c r="G9" s="8" t="s">
        <v>12</v>
      </c>
      <c r="H9" s="7">
        <v>381012</v>
      </c>
      <c r="I9" s="7">
        <v>5143662</v>
      </c>
      <c r="J9" s="6" t="s">
        <v>11</v>
      </c>
      <c r="K9" s="6" t="s">
        <v>13</v>
      </c>
    </row>
    <row r="10" spans="1:11" x14ac:dyDescent="0.25">
      <c r="A10" s="4">
        <v>45677</v>
      </c>
      <c r="B10" s="5">
        <v>5124</v>
      </c>
      <c r="C10" s="5" t="s">
        <v>60</v>
      </c>
      <c r="D10" s="6" t="s">
        <v>10</v>
      </c>
      <c r="E10" s="6" t="s">
        <v>11</v>
      </c>
      <c r="F10" s="7">
        <v>2144100</v>
      </c>
      <c r="G10" s="8" t="s">
        <v>12</v>
      </c>
      <c r="H10" s="7">
        <v>171528</v>
      </c>
      <c r="I10" s="7">
        <v>2315628</v>
      </c>
      <c r="J10" s="6" t="s">
        <v>11</v>
      </c>
      <c r="K10" s="6" t="s">
        <v>13</v>
      </c>
    </row>
    <row r="11" spans="1:11" x14ac:dyDescent="0.25">
      <c r="A11" s="4">
        <v>45679</v>
      </c>
      <c r="B11" s="5">
        <v>5391</v>
      </c>
      <c r="C11" s="5" t="s">
        <v>61</v>
      </c>
      <c r="D11" s="6" t="s">
        <v>10</v>
      </c>
      <c r="E11" s="6" t="s">
        <v>11</v>
      </c>
      <c r="F11" s="7">
        <v>2262254</v>
      </c>
      <c r="G11" s="8" t="s">
        <v>12</v>
      </c>
      <c r="H11" s="7">
        <v>180980</v>
      </c>
      <c r="I11" s="7">
        <v>2443234</v>
      </c>
      <c r="J11" s="6" t="s">
        <v>11</v>
      </c>
      <c r="K11" s="6" t="s">
        <v>13</v>
      </c>
    </row>
    <row r="12" spans="1:11" x14ac:dyDescent="0.25">
      <c r="A12" s="4">
        <v>45694</v>
      </c>
      <c r="B12" s="5">
        <v>7873</v>
      </c>
      <c r="C12" s="5" t="s">
        <v>62</v>
      </c>
      <c r="D12" s="6" t="s">
        <v>10</v>
      </c>
      <c r="E12" s="6" t="s">
        <v>11</v>
      </c>
      <c r="F12" s="7">
        <v>3394065</v>
      </c>
      <c r="G12" s="8" t="s">
        <v>12</v>
      </c>
      <c r="H12" s="7">
        <v>271525</v>
      </c>
      <c r="I12" s="7">
        <v>3665590</v>
      </c>
      <c r="J12" s="6" t="s">
        <v>11</v>
      </c>
      <c r="K12" s="6" t="s">
        <v>13</v>
      </c>
    </row>
    <row r="13" spans="1:11" x14ac:dyDescent="0.25">
      <c r="A13" s="4">
        <v>45698</v>
      </c>
      <c r="B13" s="5">
        <v>8805</v>
      </c>
      <c r="C13" s="5" t="s">
        <v>63</v>
      </c>
      <c r="D13" s="6" t="s">
        <v>10</v>
      </c>
      <c r="E13" s="6" t="s">
        <v>11</v>
      </c>
      <c r="F13" s="7">
        <v>2262710</v>
      </c>
      <c r="G13" s="8" t="s">
        <v>12</v>
      </c>
      <c r="H13" s="7">
        <v>181017</v>
      </c>
      <c r="I13" s="7">
        <v>2443727</v>
      </c>
      <c r="J13" s="6" t="s">
        <v>11</v>
      </c>
      <c r="K13" s="6" t="s">
        <v>13</v>
      </c>
    </row>
    <row r="14" spans="1:11" x14ac:dyDescent="0.25">
      <c r="A14" s="4">
        <v>45705</v>
      </c>
      <c r="B14" s="5">
        <v>10647</v>
      </c>
      <c r="C14" s="5" t="s">
        <v>64</v>
      </c>
      <c r="D14" s="6" t="s">
        <v>10</v>
      </c>
      <c r="E14" s="6" t="s">
        <v>11</v>
      </c>
      <c r="F14" s="7">
        <v>1785990</v>
      </c>
      <c r="G14" s="8" t="s">
        <v>12</v>
      </c>
      <c r="H14" s="7">
        <v>142879</v>
      </c>
      <c r="I14" s="7">
        <v>1928869</v>
      </c>
      <c r="J14" s="6" t="s">
        <v>11</v>
      </c>
      <c r="K14" s="6" t="s">
        <v>13</v>
      </c>
    </row>
    <row r="15" spans="1:11" x14ac:dyDescent="0.25">
      <c r="A15" s="4">
        <v>45712</v>
      </c>
      <c r="B15" s="5">
        <v>12607</v>
      </c>
      <c r="C15" s="5" t="s">
        <v>65</v>
      </c>
      <c r="D15" s="6" t="s">
        <v>10</v>
      </c>
      <c r="E15" s="6" t="s">
        <v>11</v>
      </c>
      <c r="F15" s="7">
        <v>2262710</v>
      </c>
      <c r="G15" s="8" t="s">
        <v>12</v>
      </c>
      <c r="H15" s="7">
        <v>181017</v>
      </c>
      <c r="I15" s="7">
        <v>2443727</v>
      </c>
      <c r="J15" s="6" t="s">
        <v>11</v>
      </c>
      <c r="K15" s="6" t="s">
        <v>13</v>
      </c>
    </row>
    <row r="16" spans="1:11" x14ac:dyDescent="0.25">
      <c r="A16" s="4">
        <v>45719</v>
      </c>
      <c r="B16" s="5">
        <v>14332</v>
      </c>
      <c r="C16" s="5" t="s">
        <v>66</v>
      </c>
      <c r="D16" s="6" t="s">
        <v>10</v>
      </c>
      <c r="E16" s="6" t="s">
        <v>11</v>
      </c>
      <c r="F16" s="7">
        <v>2858040</v>
      </c>
      <c r="G16" s="8" t="s">
        <v>12</v>
      </c>
      <c r="H16" s="7">
        <v>228643</v>
      </c>
      <c r="I16" s="7">
        <v>3086683</v>
      </c>
      <c r="J16" s="6" t="s">
        <v>11</v>
      </c>
      <c r="K16" s="6" t="s">
        <v>13</v>
      </c>
    </row>
    <row r="17" spans="1:11" x14ac:dyDescent="0.25">
      <c r="A17" s="4">
        <v>45719</v>
      </c>
      <c r="B17" s="5">
        <v>14333</v>
      </c>
      <c r="C17" s="5" t="s">
        <v>67</v>
      </c>
      <c r="D17" s="6" t="s">
        <v>10</v>
      </c>
      <c r="E17" s="6" t="s">
        <v>11</v>
      </c>
      <c r="F17" s="7">
        <v>2262710</v>
      </c>
      <c r="G17" s="8" t="s">
        <v>12</v>
      </c>
      <c r="H17" s="7">
        <v>181017</v>
      </c>
      <c r="I17" s="7">
        <v>2443727</v>
      </c>
      <c r="J17" s="6" t="s">
        <v>11</v>
      </c>
      <c r="K17" s="6" t="s">
        <v>13</v>
      </c>
    </row>
    <row r="18" spans="1:11" x14ac:dyDescent="0.25">
      <c r="A18" s="4">
        <v>45738</v>
      </c>
      <c r="B18" s="5">
        <v>18829</v>
      </c>
      <c r="C18" s="5" t="s">
        <v>68</v>
      </c>
      <c r="D18" s="6" t="s">
        <v>10</v>
      </c>
      <c r="E18" s="6" t="s">
        <v>11</v>
      </c>
      <c r="F18" s="7">
        <v>2576534</v>
      </c>
      <c r="G18" s="8" t="s">
        <v>12</v>
      </c>
      <c r="H18" s="7">
        <v>206123</v>
      </c>
      <c r="I18" s="7">
        <v>2782657</v>
      </c>
      <c r="J18" s="6" t="s">
        <v>11</v>
      </c>
      <c r="K18" s="6" t="s">
        <v>13</v>
      </c>
    </row>
    <row r="19" spans="1:11" x14ac:dyDescent="0.25">
      <c r="A19" s="4">
        <v>45764</v>
      </c>
      <c r="B19" s="59" t="s">
        <v>52</v>
      </c>
      <c r="C19" s="5" t="s">
        <v>52</v>
      </c>
      <c r="D19" s="6" t="s">
        <v>14</v>
      </c>
      <c r="E19" s="6" t="s">
        <v>15</v>
      </c>
      <c r="F19" s="7">
        <v>-238132</v>
      </c>
      <c r="G19" s="8" t="s">
        <v>12</v>
      </c>
      <c r="H19" s="7">
        <v>-19051</v>
      </c>
      <c r="I19" s="7">
        <f t="shared" ref="I19" si="1">+F19+H19</f>
        <v>-257183</v>
      </c>
      <c r="J19" s="6" t="s">
        <v>11</v>
      </c>
      <c r="K19" s="6" t="s">
        <v>13</v>
      </c>
    </row>
    <row r="20" spans="1:11" x14ac:dyDescent="0.25">
      <c r="A20" s="4">
        <v>45748</v>
      </c>
      <c r="B20" s="5">
        <v>20599</v>
      </c>
      <c r="C20" s="5" t="s">
        <v>69</v>
      </c>
      <c r="D20" s="6" t="s">
        <v>10</v>
      </c>
      <c r="E20" s="6" t="s">
        <v>11</v>
      </c>
      <c r="F20" s="7">
        <v>1190660</v>
      </c>
      <c r="G20" s="8" t="s">
        <v>12</v>
      </c>
      <c r="H20" s="7">
        <v>95253</v>
      </c>
      <c r="I20" s="7">
        <v>1285913</v>
      </c>
      <c r="J20" s="6" t="s">
        <v>11</v>
      </c>
      <c r="K20" s="6" t="s">
        <v>13</v>
      </c>
    </row>
    <row r="21" spans="1:11" x14ac:dyDescent="0.25">
      <c r="A21" s="4">
        <v>45751</v>
      </c>
      <c r="B21" s="5">
        <v>21934</v>
      </c>
      <c r="C21" s="5" t="s">
        <v>70</v>
      </c>
      <c r="D21" s="6" t="s">
        <v>10</v>
      </c>
      <c r="E21" s="6" t="s">
        <v>11</v>
      </c>
      <c r="F21" s="7">
        <v>2381320</v>
      </c>
      <c r="G21" s="8" t="s">
        <v>12</v>
      </c>
      <c r="H21" s="7">
        <v>190506</v>
      </c>
      <c r="I21" s="7">
        <v>2571826</v>
      </c>
      <c r="J21" s="6" t="s">
        <v>11</v>
      </c>
      <c r="K21" s="6" t="s">
        <v>13</v>
      </c>
    </row>
    <row r="22" spans="1:11" x14ac:dyDescent="0.25">
      <c r="A22" s="4">
        <v>45765</v>
      </c>
      <c r="B22" s="5">
        <v>24944</v>
      </c>
      <c r="C22" s="5" t="s">
        <v>71</v>
      </c>
      <c r="D22" s="6" t="s">
        <v>10</v>
      </c>
      <c r="E22" s="6" t="s">
        <v>11</v>
      </c>
      <c r="F22" s="7">
        <v>3512675</v>
      </c>
      <c r="G22" s="8" t="s">
        <v>12</v>
      </c>
      <c r="H22" s="7">
        <v>281014</v>
      </c>
      <c r="I22" s="7">
        <v>3793689</v>
      </c>
      <c r="J22" s="6" t="s">
        <v>11</v>
      </c>
      <c r="K22" s="6" t="s">
        <v>13</v>
      </c>
    </row>
    <row r="23" spans="1:11" x14ac:dyDescent="0.25">
      <c r="A23" s="4">
        <v>45772</v>
      </c>
      <c r="B23" s="5">
        <v>26585</v>
      </c>
      <c r="C23" s="5" t="s">
        <v>72</v>
      </c>
      <c r="D23" s="6" t="s">
        <v>10</v>
      </c>
      <c r="E23" s="6" t="s">
        <v>11</v>
      </c>
      <c r="F23" s="7">
        <v>1608075</v>
      </c>
      <c r="G23" s="8" t="s">
        <v>12</v>
      </c>
      <c r="H23" s="7">
        <v>128646</v>
      </c>
      <c r="I23" s="7">
        <v>1736721</v>
      </c>
      <c r="J23" s="6" t="s">
        <v>11</v>
      </c>
      <c r="K23" s="6" t="s">
        <v>13</v>
      </c>
    </row>
    <row r="24" spans="1:11" x14ac:dyDescent="0.25">
      <c r="A24" s="53"/>
      <c r="B24" s="54"/>
      <c r="C24" s="54"/>
      <c r="D24" s="55"/>
      <c r="E24" s="55"/>
      <c r="F24" s="56"/>
      <c r="G24" s="57"/>
      <c r="H24" s="56"/>
      <c r="I24" s="56"/>
      <c r="J24" s="55"/>
      <c r="K24" s="55"/>
    </row>
    <row r="26" spans="1:11" x14ac:dyDescent="0.25">
      <c r="A26" s="50">
        <v>45784</v>
      </c>
      <c r="B26" s="51" t="s">
        <v>46</v>
      </c>
      <c r="C26" s="51"/>
      <c r="D26" s="51" t="s">
        <v>10</v>
      </c>
      <c r="E26" s="51" t="s">
        <v>11</v>
      </c>
      <c r="F26" s="52">
        <v>2203405</v>
      </c>
      <c r="G26" s="8" t="s">
        <v>12</v>
      </c>
      <c r="H26" s="52">
        <v>176272</v>
      </c>
      <c r="I26" s="52">
        <f>+F26+H26</f>
        <v>2379677</v>
      </c>
      <c r="J26" s="51" t="s">
        <v>11</v>
      </c>
      <c r="K26" s="51" t="s">
        <v>13</v>
      </c>
    </row>
    <row r="27" spans="1:11" x14ac:dyDescent="0.25">
      <c r="A27" s="50">
        <v>45791</v>
      </c>
      <c r="B27" s="51" t="s">
        <v>47</v>
      </c>
      <c r="C27" s="51"/>
      <c r="D27" s="51" t="s">
        <v>10</v>
      </c>
      <c r="E27" s="51" t="s">
        <v>11</v>
      </c>
      <c r="F27" s="52">
        <v>2322015</v>
      </c>
      <c r="G27" s="8" t="s">
        <v>12</v>
      </c>
      <c r="H27" s="52">
        <v>185761</v>
      </c>
      <c r="I27" s="52">
        <f>+F27+H27</f>
        <v>2507776</v>
      </c>
      <c r="J27" s="51" t="s">
        <v>11</v>
      </c>
      <c r="K27" s="51" t="s">
        <v>13</v>
      </c>
    </row>
    <row r="28" spans="1:11" x14ac:dyDescent="0.25">
      <c r="F28" s="58">
        <f>SUM(F26:F27)</f>
        <v>4525420</v>
      </c>
    </row>
    <row r="29" spans="1:11" x14ac:dyDescent="0.25">
      <c r="F29">
        <f>+F28*6.5%</f>
        <v>294152.3</v>
      </c>
    </row>
  </sheetData>
  <conditionalFormatting sqref="B2:C2 C3:C23">
    <cfRule type="duplicateValues" dxfId="5" priority="3"/>
  </conditionalFormatting>
  <conditionalFormatting sqref="B24:C24 B20:B23">
    <cfRule type="duplicateValues" dxfId="4" priority="13"/>
  </conditionalFormatting>
  <conditionalFormatting sqref="B19">
    <cfRule type="duplicateValues" dxfId="3" priority="1"/>
  </conditionalFormatting>
  <conditionalFormatting sqref="B16:B18">
    <cfRule type="duplicateValues" dxfId="2" priority="14"/>
  </conditionalFormatting>
  <conditionalFormatting sqref="B1:C1 B3:B15">
    <cfRule type="duplicateValues" dxfId="1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opLeftCell="A16" zoomScaleNormal="100" workbookViewId="0">
      <selection activeCell="A22" sqref="A22:E22"/>
    </sheetView>
  </sheetViews>
  <sheetFormatPr defaultColWidth="9.140625" defaultRowHeight="15.75" x14ac:dyDescent="0.25"/>
  <cols>
    <col min="1" max="1" width="6.140625" style="34" customWidth="1"/>
    <col min="2" max="2" width="13" style="34" customWidth="1"/>
    <col min="3" max="3" width="14.42578125" style="34" customWidth="1"/>
    <col min="4" max="4" width="15.85546875" style="48" customWidth="1"/>
    <col min="5" max="5" width="48.140625" style="34" customWidth="1"/>
    <col min="6" max="6" width="17.7109375" style="49" customWidth="1"/>
    <col min="7" max="7" width="15" style="49" customWidth="1"/>
    <col min="8" max="8" width="18.7109375" style="49" customWidth="1"/>
    <col min="9" max="9" width="23.7109375" style="34" customWidth="1"/>
    <col min="10" max="16384" width="9.140625" style="34"/>
  </cols>
  <sheetData>
    <row r="1" spans="1:10" s="9" customFormat="1" ht="16.5" x14ac:dyDescent="0.25">
      <c r="B1" s="10" t="s">
        <v>17</v>
      </c>
      <c r="C1" s="10"/>
      <c r="D1" s="10"/>
      <c r="E1" s="11" t="s">
        <v>18</v>
      </c>
      <c r="F1" s="11"/>
      <c r="G1" s="11"/>
      <c r="H1" s="11"/>
    </row>
    <row r="2" spans="1:10" s="9" customFormat="1" ht="16.5" x14ac:dyDescent="0.25">
      <c r="B2" s="10" t="s">
        <v>19</v>
      </c>
      <c r="C2" s="10"/>
      <c r="D2" s="10"/>
      <c r="E2" s="11" t="s">
        <v>20</v>
      </c>
      <c r="F2" s="11"/>
      <c r="G2" s="11"/>
      <c r="H2" s="11"/>
    </row>
    <row r="3" spans="1:10" s="9" customFormat="1" ht="27" customHeight="1" x14ac:dyDescent="0.25">
      <c r="D3" s="12"/>
      <c r="F3" s="13"/>
      <c r="G3" s="13"/>
      <c r="H3" s="13"/>
    </row>
    <row r="4" spans="1:10" s="9" customFormat="1" ht="16.5" x14ac:dyDescent="0.25">
      <c r="D4" s="12"/>
      <c r="E4" s="14" t="s">
        <v>43</v>
      </c>
      <c r="F4" s="14"/>
      <c r="G4" s="14"/>
      <c r="H4" s="14"/>
    </row>
    <row r="5" spans="1:10" s="9" customFormat="1" ht="16.5" x14ac:dyDescent="0.25">
      <c r="D5" s="12"/>
      <c r="F5" s="13"/>
      <c r="G5" s="13"/>
      <c r="H5" s="13"/>
    </row>
    <row r="6" spans="1:10" s="9" customFormat="1" ht="16.5" x14ac:dyDescent="0.25">
      <c r="A6" s="15" t="s">
        <v>44</v>
      </c>
      <c r="B6" s="15"/>
      <c r="C6" s="15"/>
      <c r="D6" s="15"/>
      <c r="E6" s="15"/>
      <c r="F6" s="15"/>
      <c r="G6" s="15"/>
      <c r="H6" s="15"/>
    </row>
    <row r="7" spans="1:10" s="17" customFormat="1" ht="18.75" customHeight="1" x14ac:dyDescent="0.3">
      <c r="A7" s="16" t="s">
        <v>48</v>
      </c>
      <c r="B7" s="16"/>
      <c r="C7" s="16"/>
      <c r="D7" s="16"/>
      <c r="E7" s="16"/>
      <c r="F7" s="16"/>
      <c r="G7" s="16"/>
      <c r="H7" s="16"/>
    </row>
    <row r="8" spans="1:10" s="9" customFormat="1" ht="16.5" x14ac:dyDescent="0.25">
      <c r="D8" s="12"/>
      <c r="F8" s="13"/>
      <c r="G8" s="13"/>
      <c r="H8" s="13"/>
    </row>
    <row r="9" spans="1:10" s="20" customFormat="1" ht="22.5" customHeight="1" x14ac:dyDescent="0.25">
      <c r="A9" s="18" t="s">
        <v>21</v>
      </c>
      <c r="B9" s="18"/>
      <c r="C9" s="18" t="s">
        <v>22</v>
      </c>
      <c r="D9" s="19"/>
      <c r="F9" s="21"/>
      <c r="G9" s="21"/>
      <c r="H9" s="21"/>
    </row>
    <row r="10" spans="1:10" s="20" customFormat="1" ht="22.5" customHeight="1" x14ac:dyDescent="0.25">
      <c r="A10" s="20" t="s">
        <v>23</v>
      </c>
      <c r="C10" s="22" t="s">
        <v>24</v>
      </c>
      <c r="D10" s="19"/>
      <c r="F10" s="21"/>
      <c r="G10" s="21"/>
      <c r="H10" s="21"/>
    </row>
    <row r="11" spans="1:10" s="20" customFormat="1" ht="22.5" customHeight="1" x14ac:dyDescent="0.25">
      <c r="A11" s="20" t="s">
        <v>25</v>
      </c>
      <c r="C11" s="20" t="s">
        <v>45</v>
      </c>
      <c r="D11" s="19"/>
      <c r="F11" s="21"/>
      <c r="G11" s="21"/>
      <c r="H11" s="21"/>
    </row>
    <row r="12" spans="1:10" s="20" customFormat="1" ht="22.5" customHeight="1" x14ac:dyDescent="0.25">
      <c r="A12" s="20" t="s">
        <v>26</v>
      </c>
      <c r="C12" s="20" t="s">
        <v>27</v>
      </c>
      <c r="D12" s="19"/>
      <c r="E12" s="23" t="s">
        <v>28</v>
      </c>
      <c r="F12" s="21"/>
      <c r="G12" s="21"/>
      <c r="H12" s="21"/>
    </row>
    <row r="13" spans="1:10" s="20" customFormat="1" ht="22.5" customHeight="1" x14ac:dyDescent="0.25">
      <c r="A13" s="18"/>
      <c r="B13" s="18"/>
      <c r="C13" s="18"/>
      <c r="D13" s="19"/>
      <c r="F13" s="21"/>
      <c r="G13" s="21"/>
      <c r="H13" s="21"/>
    </row>
    <row r="14" spans="1:10" s="20" customFormat="1" ht="22.5" customHeight="1" x14ac:dyDescent="0.25">
      <c r="A14" s="18" t="s">
        <v>29</v>
      </c>
      <c r="B14" s="18"/>
      <c r="C14" s="18" t="str">
        <f>+VLOOKUP(J14,'[1]Danh sách CN'!A:D,2,0)</f>
        <v>CÔNG TY CỔ PHẦN TRUNG TÂM THƯƠNG MẠI LOTTE VIỆT NAM - CHI NHÁNH NHA TRANG</v>
      </c>
      <c r="D14" s="19"/>
      <c r="F14" s="21"/>
      <c r="G14" s="21"/>
      <c r="H14" s="21"/>
      <c r="J14" s="20" t="s">
        <v>30</v>
      </c>
    </row>
    <row r="15" spans="1:10" s="20" customFormat="1" ht="22.5" customHeight="1" x14ac:dyDescent="0.25">
      <c r="A15" s="20" t="s">
        <v>23</v>
      </c>
      <c r="C15" s="22" t="str">
        <f>+VLOOKUP(J14,'[1]Danh sách CN'!A:D,3,0)</f>
        <v>0304741634-011</v>
      </c>
      <c r="D15" s="19"/>
      <c r="F15" s="21"/>
      <c r="G15" s="21"/>
      <c r="H15" s="21"/>
    </row>
    <row r="16" spans="1:10" s="20" customFormat="1" ht="22.5" customHeight="1" x14ac:dyDescent="0.25">
      <c r="A16" s="20" t="s">
        <v>25</v>
      </c>
      <c r="C16" s="22" t="str">
        <f>+VLOOKUP(J14,'[1]Danh sách CN'!A:D,4,0)</f>
        <v>Số 58 đường 23/10, Phường Tây Nha Trang, Tỉnh Khánh Hòa, Việt Nam</v>
      </c>
      <c r="D16" s="19"/>
      <c r="F16" s="21"/>
      <c r="G16" s="21"/>
      <c r="H16" s="21"/>
    </row>
    <row r="17" spans="1:8" s="20" customFormat="1" ht="22.5" customHeight="1" x14ac:dyDescent="0.25">
      <c r="A17" s="20" t="s">
        <v>26</v>
      </c>
      <c r="C17" s="24"/>
      <c r="D17" s="24"/>
      <c r="E17" s="24" t="s">
        <v>31</v>
      </c>
      <c r="F17" s="24"/>
      <c r="G17" s="21"/>
      <c r="H17" s="21"/>
    </row>
    <row r="19" spans="1:8" s="28" customFormat="1" ht="44.25" customHeight="1" x14ac:dyDescent="0.25">
      <c r="A19" s="25" t="s">
        <v>32</v>
      </c>
      <c r="B19" s="25" t="s">
        <v>1</v>
      </c>
      <c r="C19" s="25" t="s">
        <v>33</v>
      </c>
      <c r="D19" s="26" t="s">
        <v>0</v>
      </c>
      <c r="E19" s="25" t="s">
        <v>34</v>
      </c>
      <c r="F19" s="27" t="s">
        <v>35</v>
      </c>
      <c r="G19" s="27" t="s">
        <v>36</v>
      </c>
      <c r="H19" s="27" t="s">
        <v>37</v>
      </c>
    </row>
    <row r="20" spans="1:8" ht="47.25" x14ac:dyDescent="0.25">
      <c r="A20" s="29">
        <v>1</v>
      </c>
      <c r="B20" s="30" t="s">
        <v>46</v>
      </c>
      <c r="C20" s="29" t="s">
        <v>10</v>
      </c>
      <c r="D20" s="31">
        <v>45784</v>
      </c>
      <c r="E20" s="32" t="s">
        <v>11</v>
      </c>
      <c r="F20" s="33">
        <v>2203405</v>
      </c>
      <c r="G20" s="33">
        <v>176272</v>
      </c>
      <c r="H20" s="33">
        <f>+F20+G20</f>
        <v>2379677</v>
      </c>
    </row>
    <row r="21" spans="1:8" ht="47.25" x14ac:dyDescent="0.25">
      <c r="A21" s="29">
        <v>2</v>
      </c>
      <c r="B21" s="30" t="s">
        <v>47</v>
      </c>
      <c r="C21" s="29" t="s">
        <v>10</v>
      </c>
      <c r="D21" s="31">
        <v>45791</v>
      </c>
      <c r="E21" s="32" t="s">
        <v>11</v>
      </c>
      <c r="F21" s="33">
        <v>2322015</v>
      </c>
      <c r="G21" s="33">
        <v>185761</v>
      </c>
      <c r="H21" s="33">
        <f t="shared" ref="H21" si="0">+F21+G21</f>
        <v>2507776</v>
      </c>
    </row>
    <row r="22" spans="1:8" s="39" customFormat="1" ht="35.25" customHeight="1" x14ac:dyDescent="0.25">
      <c r="A22" s="35" t="s">
        <v>38</v>
      </c>
      <c r="B22" s="36"/>
      <c r="C22" s="36"/>
      <c r="D22" s="36"/>
      <c r="E22" s="37"/>
      <c r="F22" s="38">
        <f>SUM(F20:F21)</f>
        <v>4525420</v>
      </c>
      <c r="G22" s="38">
        <f>SUM(G20:G21)</f>
        <v>362033</v>
      </c>
      <c r="H22" s="38">
        <f>SUM(H20:H21)</f>
        <v>4887453</v>
      </c>
    </row>
    <row r="23" spans="1:8" s="39" customFormat="1" ht="35.25" customHeight="1" x14ac:dyDescent="0.25">
      <c r="A23" s="40" t="s">
        <v>49</v>
      </c>
      <c r="B23" s="41"/>
      <c r="C23" s="41"/>
      <c r="D23" s="41"/>
      <c r="E23" s="42"/>
      <c r="F23" s="43">
        <f>ROUND(F22*0.065,0)</f>
        <v>294152</v>
      </c>
      <c r="G23" s="43">
        <f>ROUND(F23*0.08,0)</f>
        <v>23532</v>
      </c>
      <c r="H23" s="43">
        <f>F23+G23</f>
        <v>317684</v>
      </c>
    </row>
    <row r="25" spans="1:8" s="9" customFormat="1" ht="16.5" x14ac:dyDescent="0.25">
      <c r="A25" s="44" t="s">
        <v>39</v>
      </c>
      <c r="B25" s="44"/>
      <c r="C25" s="44"/>
      <c r="D25" s="44"/>
      <c r="E25" s="44"/>
      <c r="F25" s="44"/>
      <c r="G25" s="44"/>
      <c r="H25" s="44"/>
    </row>
    <row r="26" spans="1:8" s="9" customFormat="1" ht="16.5" x14ac:dyDescent="0.25">
      <c r="D26" s="12"/>
      <c r="F26" s="13"/>
      <c r="G26" s="13"/>
      <c r="H26" s="13"/>
    </row>
    <row r="27" spans="1:8" s="9" customFormat="1" ht="16.5" x14ac:dyDescent="0.25">
      <c r="A27" s="17"/>
      <c r="B27" s="15" t="s">
        <v>40</v>
      </c>
      <c r="C27" s="15"/>
      <c r="D27" s="15"/>
      <c r="F27" s="45" t="s">
        <v>41</v>
      </c>
      <c r="G27" s="45"/>
      <c r="H27" s="45"/>
    </row>
    <row r="28" spans="1:8" s="9" customFormat="1" ht="16.5" x14ac:dyDescent="0.25">
      <c r="B28" s="46" t="s">
        <v>42</v>
      </c>
      <c r="C28" s="46"/>
      <c r="D28" s="46"/>
      <c r="F28" s="47" t="s">
        <v>42</v>
      </c>
      <c r="G28" s="47"/>
      <c r="H28" s="47"/>
    </row>
    <row r="29" spans="1:8" s="9" customFormat="1" ht="16.5" x14ac:dyDescent="0.25">
      <c r="D29" s="12"/>
      <c r="F29" s="13"/>
      <c r="G29" s="13"/>
      <c r="H29" s="1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B1:D1"/>
    <mergeCell ref="E1:H1"/>
    <mergeCell ref="B2:D2"/>
    <mergeCell ref="E2:H2"/>
    <mergeCell ref="E4:H4"/>
    <mergeCell ref="A6:H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workbookViewId="0">
      <selection activeCell="A8" sqref="A8"/>
    </sheetView>
  </sheetViews>
  <sheetFormatPr defaultColWidth="9.140625" defaultRowHeight="15.75" x14ac:dyDescent="0.25"/>
  <cols>
    <col min="1" max="1" width="6.140625" style="34" customWidth="1"/>
    <col min="2" max="2" width="13" style="34" customWidth="1"/>
    <col min="3" max="3" width="14.42578125" style="34" customWidth="1"/>
    <col min="4" max="4" width="15.85546875" style="48" customWidth="1"/>
    <col min="5" max="5" width="48.140625" style="34" customWidth="1"/>
    <col min="6" max="6" width="17.7109375" style="49" customWidth="1"/>
    <col min="7" max="7" width="15" style="49" customWidth="1"/>
    <col min="8" max="8" width="18.7109375" style="49" customWidth="1"/>
    <col min="9" max="9" width="23.7109375" style="34" customWidth="1"/>
    <col min="10" max="16384" width="9.140625" style="34"/>
  </cols>
  <sheetData>
    <row r="1" spans="1:10" s="9" customFormat="1" ht="16.5" x14ac:dyDescent="0.25">
      <c r="B1" s="10" t="s">
        <v>17</v>
      </c>
      <c r="C1" s="10"/>
      <c r="D1" s="10"/>
      <c r="E1" s="11" t="s">
        <v>18</v>
      </c>
      <c r="F1" s="11"/>
      <c r="G1" s="11"/>
      <c r="H1" s="11"/>
    </row>
    <row r="2" spans="1:10" s="9" customFormat="1" ht="16.5" x14ac:dyDescent="0.25">
      <c r="B2" s="10" t="s">
        <v>19</v>
      </c>
      <c r="C2" s="10"/>
      <c r="D2" s="10"/>
      <c r="E2" s="11" t="s">
        <v>20</v>
      </c>
      <c r="F2" s="11"/>
      <c r="G2" s="11"/>
      <c r="H2" s="11"/>
    </row>
    <row r="3" spans="1:10" s="9" customFormat="1" ht="27" customHeight="1" x14ac:dyDescent="0.25">
      <c r="D3" s="12"/>
      <c r="F3" s="13"/>
      <c r="G3" s="13"/>
      <c r="H3" s="13"/>
    </row>
    <row r="4" spans="1:10" s="9" customFormat="1" ht="16.5" x14ac:dyDescent="0.25">
      <c r="D4" s="12"/>
      <c r="E4" s="14" t="s">
        <v>43</v>
      </c>
      <c r="F4" s="14"/>
      <c r="G4" s="14"/>
      <c r="H4" s="14"/>
    </row>
    <row r="5" spans="1:10" s="9" customFormat="1" ht="16.5" x14ac:dyDescent="0.25">
      <c r="D5" s="12"/>
      <c r="F5" s="13"/>
      <c r="G5" s="13"/>
      <c r="H5" s="13"/>
    </row>
    <row r="6" spans="1:10" s="9" customFormat="1" ht="16.5" x14ac:dyDescent="0.25">
      <c r="A6" s="15" t="s">
        <v>44</v>
      </c>
      <c r="B6" s="15"/>
      <c r="C6" s="15"/>
      <c r="D6" s="15"/>
      <c r="E6" s="15"/>
      <c r="F6" s="15"/>
      <c r="G6" s="15"/>
      <c r="H6" s="15"/>
    </row>
    <row r="7" spans="1:10" s="17" customFormat="1" ht="18.75" customHeight="1" x14ac:dyDescent="0.3">
      <c r="A7" s="16" t="s">
        <v>73</v>
      </c>
      <c r="B7" s="16"/>
      <c r="C7" s="16"/>
      <c r="D7" s="16"/>
      <c r="E7" s="16"/>
      <c r="F7" s="16"/>
      <c r="G7" s="16"/>
      <c r="H7" s="16"/>
    </row>
    <row r="8" spans="1:10" s="9" customFormat="1" ht="16.5" x14ac:dyDescent="0.25">
      <c r="D8" s="12"/>
      <c r="F8" s="13"/>
      <c r="G8" s="13"/>
      <c r="H8" s="13"/>
    </row>
    <row r="9" spans="1:10" s="20" customFormat="1" ht="22.5" customHeight="1" x14ac:dyDescent="0.25">
      <c r="A9" s="18" t="s">
        <v>21</v>
      </c>
      <c r="B9" s="18"/>
      <c r="C9" s="18" t="s">
        <v>22</v>
      </c>
      <c r="D9" s="19"/>
      <c r="F9" s="21"/>
      <c r="G9" s="21"/>
      <c r="H9" s="21"/>
    </row>
    <row r="10" spans="1:10" s="20" customFormat="1" ht="22.5" customHeight="1" x14ac:dyDescent="0.25">
      <c r="A10" s="20" t="s">
        <v>23</v>
      </c>
      <c r="C10" s="22" t="s">
        <v>24</v>
      </c>
      <c r="D10" s="19"/>
      <c r="F10" s="21"/>
      <c r="G10" s="21"/>
      <c r="H10" s="21"/>
    </row>
    <row r="11" spans="1:10" s="20" customFormat="1" ht="22.5" customHeight="1" x14ac:dyDescent="0.25">
      <c r="A11" s="20" t="s">
        <v>25</v>
      </c>
      <c r="C11" s="20" t="s">
        <v>45</v>
      </c>
      <c r="D11" s="19"/>
      <c r="F11" s="21"/>
      <c r="G11" s="21"/>
      <c r="H11" s="21"/>
    </row>
    <row r="12" spans="1:10" s="20" customFormat="1" ht="22.5" customHeight="1" x14ac:dyDescent="0.25">
      <c r="A12" s="20" t="s">
        <v>26</v>
      </c>
      <c r="C12" s="20" t="s">
        <v>27</v>
      </c>
      <c r="D12" s="19"/>
      <c r="E12" s="23" t="s">
        <v>28</v>
      </c>
      <c r="F12" s="21"/>
      <c r="G12" s="21"/>
      <c r="H12" s="21"/>
    </row>
    <row r="13" spans="1:10" s="20" customFormat="1" ht="22.5" customHeight="1" x14ac:dyDescent="0.25">
      <c r="A13" s="18"/>
      <c r="B13" s="18"/>
      <c r="C13" s="18"/>
      <c r="D13" s="19"/>
      <c r="F13" s="21"/>
      <c r="G13" s="21"/>
      <c r="H13" s="21"/>
    </row>
    <row r="14" spans="1:10" s="20" customFormat="1" ht="22.5" customHeight="1" x14ac:dyDescent="0.25">
      <c r="A14" s="18" t="s">
        <v>29</v>
      </c>
      <c r="B14" s="18"/>
      <c r="C14" s="18" t="str">
        <f>+VLOOKUP(J14,'[1]Danh sách CN'!A:D,2,0)</f>
        <v>CÔNG TY CỔ PHẦN TRUNG TÂM THƯƠNG MẠI LOTTE VIỆT NAM - CHI NHÁNH NHA TRANG</v>
      </c>
      <c r="D14" s="19"/>
      <c r="F14" s="21"/>
      <c r="G14" s="21"/>
      <c r="H14" s="21"/>
      <c r="J14" s="20" t="s">
        <v>30</v>
      </c>
    </row>
    <row r="15" spans="1:10" s="20" customFormat="1" ht="22.5" customHeight="1" x14ac:dyDescent="0.25">
      <c r="A15" s="20" t="s">
        <v>23</v>
      </c>
      <c r="C15" s="22" t="str">
        <f>+VLOOKUP(J14,'[1]Danh sách CN'!A:D,3,0)</f>
        <v>0304741634-011</v>
      </c>
      <c r="D15" s="19"/>
      <c r="F15" s="21"/>
      <c r="G15" s="21"/>
      <c r="H15" s="21"/>
    </row>
    <row r="16" spans="1:10" s="20" customFormat="1" ht="22.5" customHeight="1" x14ac:dyDescent="0.25">
      <c r="A16" s="20" t="s">
        <v>25</v>
      </c>
      <c r="C16" s="22" t="str">
        <f>+VLOOKUP(J14,'[1]Danh sách CN'!A:D,4,0)</f>
        <v>Số 58 đường 23/10, Phường Tây Nha Trang, Tỉnh Khánh Hòa, Việt Nam</v>
      </c>
      <c r="D16" s="19"/>
      <c r="F16" s="21"/>
      <c r="G16" s="21"/>
      <c r="H16" s="21"/>
    </row>
    <row r="17" spans="1:8" s="20" customFormat="1" ht="22.5" customHeight="1" x14ac:dyDescent="0.25">
      <c r="A17" s="20" t="s">
        <v>26</v>
      </c>
      <c r="C17" s="24"/>
      <c r="D17" s="24"/>
      <c r="E17" s="24" t="s">
        <v>31</v>
      </c>
      <c r="F17" s="24"/>
      <c r="G17" s="21"/>
      <c r="H17" s="21"/>
    </row>
    <row r="19" spans="1:8" s="28" customFormat="1" ht="44.25" customHeight="1" x14ac:dyDescent="0.25">
      <c r="A19" s="25" t="s">
        <v>32</v>
      </c>
      <c r="B19" s="25" t="s">
        <v>1</v>
      </c>
      <c r="C19" s="25" t="s">
        <v>33</v>
      </c>
      <c r="D19" s="26" t="s">
        <v>0</v>
      </c>
      <c r="E19" s="25" t="s">
        <v>34</v>
      </c>
      <c r="F19" s="27" t="s">
        <v>35</v>
      </c>
      <c r="G19" s="27" t="s">
        <v>36</v>
      </c>
      <c r="H19" s="27" t="s">
        <v>37</v>
      </c>
    </row>
    <row r="20" spans="1:8" ht="47.25" x14ac:dyDescent="0.25">
      <c r="A20" s="29">
        <v>1</v>
      </c>
      <c r="B20" s="30" t="s">
        <v>53</v>
      </c>
      <c r="C20" s="29" t="s">
        <v>16</v>
      </c>
      <c r="D20" s="31">
        <v>45656</v>
      </c>
      <c r="E20" s="32" t="s">
        <v>11</v>
      </c>
      <c r="F20" s="33">
        <v>2977110</v>
      </c>
      <c r="G20" s="33">
        <v>238169</v>
      </c>
      <c r="H20" s="33">
        <f>+F20+G20</f>
        <v>3215279</v>
      </c>
    </row>
    <row r="21" spans="1:8" ht="47.25" x14ac:dyDescent="0.25">
      <c r="A21" s="29">
        <v>2</v>
      </c>
      <c r="B21" s="30" t="s">
        <v>51</v>
      </c>
      <c r="C21" s="29" t="s">
        <v>10</v>
      </c>
      <c r="D21" s="31">
        <v>45659</v>
      </c>
      <c r="E21" s="32" t="s">
        <v>11</v>
      </c>
      <c r="F21" s="33">
        <v>7978800</v>
      </c>
      <c r="G21" s="33">
        <v>638304</v>
      </c>
      <c r="H21" s="33">
        <f t="shared" ref="H21:H41" si="0">+F21+G21</f>
        <v>8617104</v>
      </c>
    </row>
    <row r="22" spans="1:8" ht="47.25" x14ac:dyDescent="0.25">
      <c r="A22" s="29">
        <v>3</v>
      </c>
      <c r="B22" s="30" t="s">
        <v>54</v>
      </c>
      <c r="C22" s="29" t="s">
        <v>10</v>
      </c>
      <c r="D22" s="31">
        <v>45660</v>
      </c>
      <c r="E22" s="32" t="s">
        <v>11</v>
      </c>
      <c r="F22" s="33">
        <v>4762650</v>
      </c>
      <c r="G22" s="33">
        <v>381012</v>
      </c>
      <c r="H22" s="33">
        <f t="shared" ref="H22:H40" si="1">+F22+G22</f>
        <v>5143662</v>
      </c>
    </row>
    <row r="23" spans="1:8" ht="47.25" x14ac:dyDescent="0.25">
      <c r="A23" s="29">
        <v>4</v>
      </c>
      <c r="B23" s="30" t="s">
        <v>55</v>
      </c>
      <c r="C23" s="29" t="s">
        <v>10</v>
      </c>
      <c r="D23" s="31">
        <v>45660</v>
      </c>
      <c r="E23" s="32" t="s">
        <v>11</v>
      </c>
      <c r="F23" s="33">
        <v>4762650</v>
      </c>
      <c r="G23" s="33">
        <v>381012</v>
      </c>
      <c r="H23" s="33">
        <f t="shared" si="1"/>
        <v>5143662</v>
      </c>
    </row>
    <row r="24" spans="1:8" ht="47.25" x14ac:dyDescent="0.25">
      <c r="A24" s="29">
        <v>5</v>
      </c>
      <c r="B24" s="30" t="s">
        <v>56</v>
      </c>
      <c r="C24" s="29" t="s">
        <v>10</v>
      </c>
      <c r="D24" s="31">
        <v>45663</v>
      </c>
      <c r="E24" s="32" t="s">
        <v>11</v>
      </c>
      <c r="F24" s="33">
        <v>6906750</v>
      </c>
      <c r="G24" s="33">
        <v>552540</v>
      </c>
      <c r="H24" s="33">
        <f t="shared" si="1"/>
        <v>7459290</v>
      </c>
    </row>
    <row r="25" spans="1:8" ht="47.25" x14ac:dyDescent="0.25">
      <c r="A25" s="29">
        <v>6</v>
      </c>
      <c r="B25" s="30" t="s">
        <v>57</v>
      </c>
      <c r="C25" s="29" t="s">
        <v>10</v>
      </c>
      <c r="D25" s="31">
        <v>45665</v>
      </c>
      <c r="E25" s="32" t="s">
        <v>11</v>
      </c>
      <c r="F25" s="33">
        <v>12741450</v>
      </c>
      <c r="G25" s="33">
        <v>1019316</v>
      </c>
      <c r="H25" s="33">
        <f t="shared" si="1"/>
        <v>13760766</v>
      </c>
    </row>
    <row r="26" spans="1:8" ht="47.25" x14ac:dyDescent="0.25">
      <c r="A26" s="29">
        <v>7</v>
      </c>
      <c r="B26" s="30" t="s">
        <v>58</v>
      </c>
      <c r="C26" s="29" t="s">
        <v>10</v>
      </c>
      <c r="D26" s="31">
        <v>45670</v>
      </c>
      <c r="E26" s="32" t="s">
        <v>11</v>
      </c>
      <c r="F26" s="33">
        <v>4762650</v>
      </c>
      <c r="G26" s="33">
        <v>381012</v>
      </c>
      <c r="H26" s="33">
        <f t="shared" si="1"/>
        <v>5143662</v>
      </c>
    </row>
    <row r="27" spans="1:8" ht="47.25" x14ac:dyDescent="0.25">
      <c r="A27" s="29">
        <v>8</v>
      </c>
      <c r="B27" s="30" t="s">
        <v>59</v>
      </c>
      <c r="C27" s="29" t="s">
        <v>10</v>
      </c>
      <c r="D27" s="31">
        <v>45672</v>
      </c>
      <c r="E27" s="32" t="s">
        <v>11</v>
      </c>
      <c r="F27" s="33">
        <v>4762650</v>
      </c>
      <c r="G27" s="33">
        <v>381012</v>
      </c>
      <c r="H27" s="33">
        <f t="shared" si="1"/>
        <v>5143662</v>
      </c>
    </row>
    <row r="28" spans="1:8" ht="47.25" x14ac:dyDescent="0.25">
      <c r="A28" s="29">
        <v>9</v>
      </c>
      <c r="B28" s="30" t="s">
        <v>60</v>
      </c>
      <c r="C28" s="29" t="s">
        <v>10</v>
      </c>
      <c r="D28" s="31">
        <v>45677</v>
      </c>
      <c r="E28" s="32" t="s">
        <v>11</v>
      </c>
      <c r="F28" s="33">
        <v>2144100</v>
      </c>
      <c r="G28" s="33">
        <v>171528</v>
      </c>
      <c r="H28" s="33">
        <f t="shared" si="1"/>
        <v>2315628</v>
      </c>
    </row>
    <row r="29" spans="1:8" ht="47.25" x14ac:dyDescent="0.25">
      <c r="A29" s="29">
        <v>10</v>
      </c>
      <c r="B29" s="30" t="s">
        <v>61</v>
      </c>
      <c r="C29" s="29" t="s">
        <v>10</v>
      </c>
      <c r="D29" s="31">
        <v>45679</v>
      </c>
      <c r="E29" s="32" t="s">
        <v>11</v>
      </c>
      <c r="F29" s="33">
        <v>2262254</v>
      </c>
      <c r="G29" s="33">
        <v>180980</v>
      </c>
      <c r="H29" s="33">
        <f t="shared" si="1"/>
        <v>2443234</v>
      </c>
    </row>
    <row r="30" spans="1:8" ht="47.25" x14ac:dyDescent="0.25">
      <c r="A30" s="29">
        <v>11</v>
      </c>
      <c r="B30" s="30" t="s">
        <v>62</v>
      </c>
      <c r="C30" s="29" t="s">
        <v>10</v>
      </c>
      <c r="D30" s="31">
        <v>45694</v>
      </c>
      <c r="E30" s="32" t="s">
        <v>11</v>
      </c>
      <c r="F30" s="33">
        <v>3394065</v>
      </c>
      <c r="G30" s="33">
        <v>271525</v>
      </c>
      <c r="H30" s="33">
        <f t="shared" si="1"/>
        <v>3665590</v>
      </c>
    </row>
    <row r="31" spans="1:8" ht="47.25" x14ac:dyDescent="0.25">
      <c r="A31" s="29">
        <v>12</v>
      </c>
      <c r="B31" s="30" t="s">
        <v>63</v>
      </c>
      <c r="C31" s="29" t="s">
        <v>10</v>
      </c>
      <c r="D31" s="31">
        <v>45698</v>
      </c>
      <c r="E31" s="32" t="s">
        <v>11</v>
      </c>
      <c r="F31" s="33">
        <v>2262710</v>
      </c>
      <c r="G31" s="33">
        <v>181017</v>
      </c>
      <c r="H31" s="33">
        <f t="shared" si="1"/>
        <v>2443727</v>
      </c>
    </row>
    <row r="32" spans="1:8" ht="47.25" x14ac:dyDescent="0.25">
      <c r="A32" s="29">
        <v>13</v>
      </c>
      <c r="B32" s="30" t="s">
        <v>64</v>
      </c>
      <c r="C32" s="29" t="s">
        <v>10</v>
      </c>
      <c r="D32" s="31">
        <v>45705</v>
      </c>
      <c r="E32" s="32" t="s">
        <v>11</v>
      </c>
      <c r="F32" s="33">
        <v>1785990</v>
      </c>
      <c r="G32" s="33">
        <v>142879</v>
      </c>
      <c r="H32" s="33">
        <f t="shared" si="1"/>
        <v>1928869</v>
      </c>
    </row>
    <row r="33" spans="1:8" ht="47.25" x14ac:dyDescent="0.25">
      <c r="A33" s="29">
        <v>14</v>
      </c>
      <c r="B33" s="30" t="s">
        <v>65</v>
      </c>
      <c r="C33" s="29" t="s">
        <v>10</v>
      </c>
      <c r="D33" s="31">
        <v>45712</v>
      </c>
      <c r="E33" s="32" t="s">
        <v>11</v>
      </c>
      <c r="F33" s="33">
        <v>2262710</v>
      </c>
      <c r="G33" s="33">
        <v>181017</v>
      </c>
      <c r="H33" s="33">
        <f t="shared" si="1"/>
        <v>2443727</v>
      </c>
    </row>
    <row r="34" spans="1:8" ht="47.25" x14ac:dyDescent="0.25">
      <c r="A34" s="29">
        <v>15</v>
      </c>
      <c r="B34" s="30" t="s">
        <v>66</v>
      </c>
      <c r="C34" s="29" t="s">
        <v>10</v>
      </c>
      <c r="D34" s="31">
        <v>45719</v>
      </c>
      <c r="E34" s="32" t="s">
        <v>11</v>
      </c>
      <c r="F34" s="33">
        <v>2858040</v>
      </c>
      <c r="G34" s="33">
        <v>228643</v>
      </c>
      <c r="H34" s="33">
        <f t="shared" si="1"/>
        <v>3086683</v>
      </c>
    </row>
    <row r="35" spans="1:8" ht="47.25" x14ac:dyDescent="0.25">
      <c r="A35" s="29">
        <v>16</v>
      </c>
      <c r="B35" s="30" t="s">
        <v>67</v>
      </c>
      <c r="C35" s="29" t="s">
        <v>10</v>
      </c>
      <c r="D35" s="31">
        <v>45719</v>
      </c>
      <c r="E35" s="32" t="s">
        <v>11</v>
      </c>
      <c r="F35" s="33">
        <v>2262710</v>
      </c>
      <c r="G35" s="33">
        <v>181017</v>
      </c>
      <c r="H35" s="33">
        <f t="shared" si="1"/>
        <v>2443727</v>
      </c>
    </row>
    <row r="36" spans="1:8" ht="47.25" x14ac:dyDescent="0.25">
      <c r="A36" s="29">
        <v>17</v>
      </c>
      <c r="B36" s="30" t="s">
        <v>68</v>
      </c>
      <c r="C36" s="29" t="s">
        <v>10</v>
      </c>
      <c r="D36" s="31">
        <v>45738</v>
      </c>
      <c r="E36" s="32" t="s">
        <v>11</v>
      </c>
      <c r="F36" s="33">
        <v>2576534</v>
      </c>
      <c r="G36" s="33">
        <v>206123</v>
      </c>
      <c r="H36" s="33">
        <f t="shared" si="1"/>
        <v>2782657</v>
      </c>
    </row>
    <row r="37" spans="1:8" ht="47.25" x14ac:dyDescent="0.25">
      <c r="A37" s="29">
        <v>18</v>
      </c>
      <c r="B37" s="30" t="s">
        <v>52</v>
      </c>
      <c r="C37" s="29" t="s">
        <v>14</v>
      </c>
      <c r="D37" s="31">
        <v>45764</v>
      </c>
      <c r="E37" s="32" t="s">
        <v>11</v>
      </c>
      <c r="F37" s="33">
        <v>-238132</v>
      </c>
      <c r="G37" s="33">
        <v>-19051</v>
      </c>
      <c r="H37" s="33">
        <f t="shared" si="1"/>
        <v>-257183</v>
      </c>
    </row>
    <row r="38" spans="1:8" ht="47.25" x14ac:dyDescent="0.25">
      <c r="A38" s="29">
        <v>19</v>
      </c>
      <c r="B38" s="30" t="s">
        <v>69</v>
      </c>
      <c r="C38" s="29" t="s">
        <v>10</v>
      </c>
      <c r="D38" s="31">
        <v>45748</v>
      </c>
      <c r="E38" s="32" t="s">
        <v>11</v>
      </c>
      <c r="F38" s="33">
        <v>1190660</v>
      </c>
      <c r="G38" s="33">
        <v>95253</v>
      </c>
      <c r="H38" s="33">
        <f t="shared" si="1"/>
        <v>1285913</v>
      </c>
    </row>
    <row r="39" spans="1:8" ht="47.25" x14ac:dyDescent="0.25">
      <c r="A39" s="29">
        <v>20</v>
      </c>
      <c r="B39" s="30" t="s">
        <v>70</v>
      </c>
      <c r="C39" s="29" t="s">
        <v>10</v>
      </c>
      <c r="D39" s="31">
        <v>45751</v>
      </c>
      <c r="E39" s="32" t="s">
        <v>11</v>
      </c>
      <c r="F39" s="33">
        <v>2381320</v>
      </c>
      <c r="G39" s="33">
        <v>190506</v>
      </c>
      <c r="H39" s="33">
        <f t="shared" si="1"/>
        <v>2571826</v>
      </c>
    </row>
    <row r="40" spans="1:8" ht="47.25" x14ac:dyDescent="0.25">
      <c r="A40" s="29">
        <v>21</v>
      </c>
      <c r="B40" s="30" t="s">
        <v>71</v>
      </c>
      <c r="C40" s="29" t="s">
        <v>10</v>
      </c>
      <c r="D40" s="31">
        <v>45765</v>
      </c>
      <c r="E40" s="32" t="s">
        <v>11</v>
      </c>
      <c r="F40" s="33">
        <v>3512675</v>
      </c>
      <c r="G40" s="33">
        <v>281014</v>
      </c>
      <c r="H40" s="33">
        <f t="shared" si="1"/>
        <v>3793689</v>
      </c>
    </row>
    <row r="41" spans="1:8" ht="47.25" x14ac:dyDescent="0.25">
      <c r="A41" s="29">
        <v>22</v>
      </c>
      <c r="B41" s="30" t="s">
        <v>72</v>
      </c>
      <c r="C41" s="29" t="s">
        <v>10</v>
      </c>
      <c r="D41" s="31">
        <v>45772</v>
      </c>
      <c r="E41" s="32" t="s">
        <v>11</v>
      </c>
      <c r="F41" s="33">
        <v>1608075</v>
      </c>
      <c r="G41" s="33">
        <v>128646</v>
      </c>
      <c r="H41" s="33">
        <f t="shared" si="0"/>
        <v>1736721</v>
      </c>
    </row>
    <row r="42" spans="1:8" s="39" customFormat="1" ht="35.25" customHeight="1" x14ac:dyDescent="0.25">
      <c r="A42" s="35" t="s">
        <v>38</v>
      </c>
      <c r="B42" s="36"/>
      <c r="C42" s="36"/>
      <c r="D42" s="36"/>
      <c r="E42" s="37"/>
      <c r="F42" s="38">
        <f>SUM(F20:F41)</f>
        <v>79918421</v>
      </c>
      <c r="G42" s="38">
        <f>SUM(G20:G41)</f>
        <v>6393474</v>
      </c>
      <c r="H42" s="38">
        <f>SUM(H20:H41)</f>
        <v>86311895</v>
      </c>
    </row>
    <row r="43" spans="1:8" s="39" customFormat="1" ht="35.25" customHeight="1" x14ac:dyDescent="0.25">
      <c r="A43" s="40" t="s">
        <v>50</v>
      </c>
      <c r="B43" s="41"/>
      <c r="C43" s="41"/>
      <c r="D43" s="41"/>
      <c r="E43" s="42"/>
      <c r="F43" s="43">
        <f>ROUND(F42*0.005,0)</f>
        <v>399592</v>
      </c>
      <c r="G43" s="43">
        <f>ROUND(F43*0.08,0)</f>
        <v>31967</v>
      </c>
      <c r="H43" s="43">
        <f>F43+G43</f>
        <v>431559</v>
      </c>
    </row>
    <row r="45" spans="1:8" s="9" customFormat="1" ht="16.5" x14ac:dyDescent="0.25">
      <c r="A45" s="44" t="s">
        <v>39</v>
      </c>
      <c r="B45" s="44"/>
      <c r="C45" s="44"/>
      <c r="D45" s="44"/>
      <c r="E45" s="44"/>
      <c r="F45" s="44"/>
      <c r="G45" s="44"/>
      <c r="H45" s="44"/>
    </row>
    <row r="46" spans="1:8" s="9" customFormat="1" ht="16.5" x14ac:dyDescent="0.25">
      <c r="D46" s="12"/>
      <c r="F46" s="13"/>
      <c r="G46" s="13"/>
      <c r="H46" s="13"/>
    </row>
    <row r="47" spans="1:8" s="9" customFormat="1" ht="16.5" x14ac:dyDescent="0.25">
      <c r="A47" s="17"/>
      <c r="B47" s="15" t="s">
        <v>40</v>
      </c>
      <c r="C47" s="15"/>
      <c r="D47" s="15"/>
      <c r="F47" s="45" t="s">
        <v>41</v>
      </c>
      <c r="G47" s="45"/>
      <c r="H47" s="45"/>
    </row>
    <row r="48" spans="1:8" s="9" customFormat="1" ht="16.5" x14ac:dyDescent="0.25">
      <c r="B48" s="46" t="s">
        <v>42</v>
      </c>
      <c r="C48" s="46"/>
      <c r="D48" s="46"/>
      <c r="F48" s="47" t="s">
        <v>42</v>
      </c>
      <c r="G48" s="47"/>
      <c r="H48" s="47"/>
    </row>
    <row r="49" spans="4:8" s="9" customFormat="1" ht="16.5" x14ac:dyDescent="0.25">
      <c r="D49" s="12"/>
      <c r="F49" s="13"/>
      <c r="G49" s="13"/>
      <c r="H49" s="13"/>
    </row>
  </sheetData>
  <mergeCells count="16">
    <mergeCell ref="B47:D47"/>
    <mergeCell ref="F47:H47"/>
    <mergeCell ref="B48:D48"/>
    <mergeCell ref="F48:H48"/>
    <mergeCell ref="A7:H7"/>
    <mergeCell ref="C17:D17"/>
    <mergeCell ref="E17:F17"/>
    <mergeCell ref="A42:E42"/>
    <mergeCell ref="A43:E43"/>
    <mergeCell ref="A45:H45"/>
    <mergeCell ref="B1:D1"/>
    <mergeCell ref="E1:H1"/>
    <mergeCell ref="B2:D2"/>
    <mergeCell ref="E2:H2"/>
    <mergeCell ref="E4:H4"/>
    <mergeCell ref="A6:H6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NHA TRANG cơ bản</vt:lpstr>
      <vt:lpstr>NHA TRANG truy thu</vt:lpstr>
      <vt:lpstr>'NHA TRANG cơ bản'!Print_Area</vt:lpstr>
      <vt:lpstr>'NHA TRANG truy thu'!Print_Area</vt:lpstr>
      <vt:lpstr>'NHA TRANG cơ bản'!Print_Titles</vt:lpstr>
      <vt:lpstr>'NHA TRANG truy thu'!Print_Titles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2025-09-27T02:36:46Z</cp:lastPrinted>
  <dcterms:created xsi:type="dcterms:W3CDTF">2025-09-23T02:11:45Z</dcterms:created>
  <dcterms:modified xsi:type="dcterms:W3CDTF">2025-09-27T02:37:02Z</dcterms:modified>
</cp:coreProperties>
</file>