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bookViews>
    <workbookView xWindow="0" yWindow="0" windowWidth="20490" windowHeight="7530" tabRatio="903" activeTab="2"/>
  </bookViews>
  <sheets>
    <sheet name="BB DCCN" sheetId="4" r:id="rId1"/>
    <sheet name="CHI TIET" sheetId="1" r:id="rId2"/>
    <sheet name="LOTTE ghi nhận" sheetId="5" r:id="rId3"/>
    <sheet name="NCC ghi nhận" sheetId="7" r:id="rId4"/>
    <sheet name="Chênh lệch" sheetId="8" r:id="rId5"/>
  </sheets>
  <definedNames>
    <definedName name="_xlnm._FilterDatabase" localSheetId="0" hidden="1">'BB DCCN'!$A$21:$D$26</definedName>
    <definedName name="_xlnm._FilterDatabase" localSheetId="1" hidden="1">'CHI TIET'!$A$7:$Z$111</definedName>
    <definedName name="_xlnm._FilterDatabase" localSheetId="2" hidden="1">'LOTTE ghi nhận'!$A$7:$R$98</definedName>
    <definedName name="_xlnm._FilterDatabase" localSheetId="3" hidden="1">'NCC ghi nhận'!$A$1:$M$63</definedName>
    <definedName name="_xlnm.Print_Area" localSheetId="0">'BB DCCN'!$A$1:$D$27</definedName>
    <definedName name="_xlnm.Print_Titles" localSheetId="1">'CHI TIET'!$1:$7</definedName>
    <definedName name="_xlnm.Print_Titles" localSheetId="2">'LOTTE ghi nhận'!$1:$7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8" l="1"/>
  <c r="H63" i="7"/>
  <c r="E5" i="8" l="1"/>
  <c r="L3" i="7"/>
  <c r="M3" i="7" s="1"/>
  <c r="L4" i="7"/>
  <c r="M4" i="7" s="1"/>
  <c r="L5" i="7"/>
  <c r="M5" i="7" s="1"/>
  <c r="L6" i="7"/>
  <c r="M6" i="7" s="1"/>
  <c r="L7" i="7"/>
  <c r="M7" i="7" s="1"/>
  <c r="L8" i="7"/>
  <c r="M8" i="7" s="1"/>
  <c r="L9" i="7"/>
  <c r="M9" i="7" s="1"/>
  <c r="L2" i="7"/>
  <c r="M2" i="7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8" i="5"/>
  <c r="K99" i="5" l="1"/>
  <c r="L99" i="5"/>
  <c r="M94" i="5"/>
  <c r="M93" i="5"/>
  <c r="M92" i="5"/>
  <c r="M91" i="5"/>
  <c r="M90" i="5"/>
  <c r="M89" i="5"/>
  <c r="M88" i="5"/>
  <c r="M87" i="5"/>
  <c r="M82" i="5"/>
  <c r="M81" i="5"/>
  <c r="M80" i="5"/>
  <c r="M76" i="5"/>
  <c r="M75" i="5"/>
  <c r="M74" i="5"/>
  <c r="M69" i="5"/>
  <c r="M68" i="5"/>
  <c r="M67" i="5"/>
  <c r="M66" i="5"/>
  <c r="M62" i="5"/>
  <c r="M61" i="5"/>
  <c r="M60" i="5"/>
  <c r="M59" i="5"/>
  <c r="M58" i="5"/>
  <c r="M53" i="5"/>
  <c r="M52" i="5"/>
  <c r="M51" i="5"/>
  <c r="M50" i="5"/>
  <c r="M49" i="5"/>
  <c r="M44" i="5"/>
  <c r="M43" i="5"/>
  <c r="M42" i="5"/>
  <c r="M38" i="5"/>
  <c r="M37" i="5"/>
  <c r="M36" i="5"/>
  <c r="M35" i="5"/>
  <c r="M34" i="5"/>
  <c r="M29" i="5"/>
  <c r="M28" i="5"/>
  <c r="M27" i="5"/>
  <c r="M26" i="5"/>
  <c r="M25" i="5"/>
  <c r="M24" i="5"/>
  <c r="M23" i="5"/>
  <c r="M22" i="5"/>
  <c r="M18" i="5"/>
  <c r="M17" i="5"/>
  <c r="M16" i="5"/>
  <c r="M12" i="5"/>
  <c r="M11" i="5"/>
  <c r="M10" i="5"/>
  <c r="M9" i="5"/>
  <c r="M8" i="5"/>
  <c r="G6" i="5"/>
  <c r="F6" i="5"/>
  <c r="P9" i="5" l="1"/>
  <c r="P21" i="5"/>
  <c r="R21" i="5" s="1"/>
  <c r="P33" i="5"/>
  <c r="R33" i="5" s="1"/>
  <c r="P81" i="5"/>
  <c r="P10" i="5"/>
  <c r="P22" i="5"/>
  <c r="P34" i="5"/>
  <c r="P46" i="5"/>
  <c r="R46" i="5" s="1"/>
  <c r="P58" i="5"/>
  <c r="P70" i="5"/>
  <c r="R70" i="5" s="1"/>
  <c r="P82" i="5"/>
  <c r="P94" i="5"/>
  <c r="P11" i="5"/>
  <c r="P23" i="5"/>
  <c r="P35" i="5"/>
  <c r="P47" i="5"/>
  <c r="R47" i="5" s="1"/>
  <c r="P59" i="5"/>
  <c r="P71" i="5"/>
  <c r="R71" i="5" s="1"/>
  <c r="P83" i="5"/>
  <c r="R83" i="5" s="1"/>
  <c r="P12" i="5"/>
  <c r="P24" i="5"/>
  <c r="P36" i="5"/>
  <c r="P48" i="5"/>
  <c r="R48" i="5" s="1"/>
  <c r="P60" i="5"/>
  <c r="P72" i="5"/>
  <c r="R72" i="5" s="1"/>
  <c r="P84" i="5"/>
  <c r="R84" i="5" s="1"/>
  <c r="P96" i="5"/>
  <c r="R96" i="5" s="1"/>
  <c r="P13" i="5"/>
  <c r="R13" i="5" s="1"/>
  <c r="P37" i="5"/>
  <c r="P49" i="5"/>
  <c r="P61" i="5"/>
  <c r="P73" i="5"/>
  <c r="R73" i="5" s="1"/>
  <c r="P85" i="5"/>
  <c r="R85" i="5" s="1"/>
  <c r="P97" i="5"/>
  <c r="R97" i="5" s="1"/>
  <c r="P98" i="5"/>
  <c r="R98" i="5" s="1"/>
  <c r="P40" i="5"/>
  <c r="R40" i="5" s="1"/>
  <c r="P76" i="5"/>
  <c r="P30" i="5"/>
  <c r="P90" i="5"/>
  <c r="P79" i="5"/>
  <c r="R79" i="5" s="1"/>
  <c r="P44" i="5"/>
  <c r="P45" i="5"/>
  <c r="R45" i="5" s="1"/>
  <c r="P25" i="5"/>
  <c r="P66" i="5"/>
  <c r="P14" i="5"/>
  <c r="R14" i="5" s="1"/>
  <c r="P26" i="5"/>
  <c r="P38" i="5"/>
  <c r="P50" i="5"/>
  <c r="P62" i="5"/>
  <c r="P74" i="5"/>
  <c r="P86" i="5"/>
  <c r="R86" i="5" s="1"/>
  <c r="P28" i="5"/>
  <c r="P64" i="5"/>
  <c r="R64" i="5" s="1"/>
  <c r="P88" i="5"/>
  <c r="P54" i="5"/>
  <c r="R54" i="5" s="1"/>
  <c r="P55" i="5"/>
  <c r="R55" i="5" s="1"/>
  <c r="P68" i="5"/>
  <c r="P95" i="5"/>
  <c r="R95" i="5" s="1"/>
  <c r="P15" i="5"/>
  <c r="R15" i="5" s="1"/>
  <c r="P27" i="5"/>
  <c r="P39" i="5"/>
  <c r="R39" i="5" s="1"/>
  <c r="P51" i="5"/>
  <c r="P63" i="5"/>
  <c r="R63" i="5" s="1"/>
  <c r="P75" i="5"/>
  <c r="P87" i="5"/>
  <c r="P8" i="5"/>
  <c r="P52" i="5"/>
  <c r="P18" i="5"/>
  <c r="P78" i="5"/>
  <c r="R78" i="5" s="1"/>
  <c r="P91" i="5"/>
  <c r="P20" i="5"/>
  <c r="R20" i="5" s="1"/>
  <c r="P80" i="5"/>
  <c r="P69" i="5"/>
  <c r="P16" i="5"/>
  <c r="P32" i="5"/>
  <c r="R32" i="5" s="1"/>
  <c r="P92" i="5"/>
  <c r="P17" i="5"/>
  <c r="P29" i="5"/>
  <c r="P41" i="5"/>
  <c r="R41" i="5" s="1"/>
  <c r="P53" i="5"/>
  <c r="P65" i="5"/>
  <c r="R65" i="5" s="1"/>
  <c r="P77" i="5"/>
  <c r="R77" i="5" s="1"/>
  <c r="P89" i="5"/>
  <c r="P42" i="5"/>
  <c r="P67" i="5"/>
  <c r="P56" i="5"/>
  <c r="R56" i="5" s="1"/>
  <c r="P57" i="5"/>
  <c r="R57" i="5" s="1"/>
  <c r="P19" i="5"/>
  <c r="R19" i="5" s="1"/>
  <c r="P31" i="5"/>
  <c r="R31" i="5" s="1"/>
  <c r="P43" i="5"/>
  <c r="P93" i="5"/>
  <c r="M99" i="5"/>
  <c r="O99" i="5" s="1"/>
  <c r="O90" i="1"/>
  <c r="L111" i="1"/>
  <c r="K111" i="1"/>
  <c r="L98" i="1"/>
  <c r="K98" i="1"/>
  <c r="L90" i="1"/>
  <c r="K90" i="1"/>
  <c r="L83" i="1"/>
  <c r="K83" i="1"/>
  <c r="L74" i="1"/>
  <c r="K74" i="1"/>
  <c r="L65" i="1"/>
  <c r="K65" i="1"/>
  <c r="L56" i="1"/>
  <c r="K56" i="1"/>
  <c r="L54" i="1"/>
  <c r="K54" i="1"/>
  <c r="L46" i="1"/>
  <c r="K46" i="1"/>
  <c r="L38" i="1"/>
  <c r="K38" i="1"/>
  <c r="L24" i="1"/>
  <c r="K24" i="1"/>
  <c r="L18" i="1"/>
  <c r="K18" i="1"/>
  <c r="L16" i="1"/>
  <c r="L112" i="1" s="1"/>
  <c r="K16" i="1"/>
  <c r="M37" i="1"/>
  <c r="M32" i="1"/>
  <c r="M78" i="1"/>
  <c r="M12" i="1"/>
  <c r="M106" i="1"/>
  <c r="M105" i="1"/>
  <c r="M70" i="1"/>
  <c r="M93" i="1"/>
  <c r="M49" i="1"/>
  <c r="M31" i="1"/>
  <c r="M11" i="1"/>
  <c r="M86" i="1"/>
  <c r="M85" i="1"/>
  <c r="M42" i="1"/>
  <c r="M41" i="1"/>
  <c r="M104" i="1"/>
  <c r="M103" i="1"/>
  <c r="M30" i="1"/>
  <c r="M77" i="1"/>
  <c r="M60" i="1"/>
  <c r="M10" i="1"/>
  <c r="M69" i="1"/>
  <c r="M20" i="1"/>
  <c r="M102" i="1"/>
  <c r="M29" i="1"/>
  <c r="M48" i="1"/>
  <c r="M28" i="1"/>
  <c r="M68" i="1"/>
  <c r="M59" i="1"/>
  <c r="M101" i="1"/>
  <c r="M92" i="1"/>
  <c r="M67" i="1"/>
  <c r="M58" i="1"/>
  <c r="M19" i="1"/>
  <c r="M76" i="1"/>
  <c r="M9" i="1"/>
  <c r="M100" i="1"/>
  <c r="M84" i="1"/>
  <c r="M90" i="1" s="1"/>
  <c r="M55" i="1"/>
  <c r="M56" i="1" s="1"/>
  <c r="O56" i="1" s="1"/>
  <c r="M27" i="1"/>
  <c r="M47" i="1"/>
  <c r="M54" i="1" s="1"/>
  <c r="O54" i="1" s="1"/>
  <c r="M26" i="1"/>
  <c r="M75" i="1"/>
  <c r="M83" i="1" s="1"/>
  <c r="O83" i="1" s="1"/>
  <c r="M40" i="1"/>
  <c r="M17" i="1"/>
  <c r="M18" i="1" s="1"/>
  <c r="O18" i="1" s="1"/>
  <c r="M39" i="1"/>
  <c r="M66" i="1"/>
  <c r="M91" i="1"/>
  <c r="M8" i="1"/>
  <c r="M16" i="1" s="1"/>
  <c r="O16" i="1" s="1"/>
  <c r="M99" i="1"/>
  <c r="M111" i="1" s="1"/>
  <c r="O111" i="1" s="1"/>
  <c r="M25" i="1"/>
  <c r="M38" i="1" s="1"/>
  <c r="O38" i="1" s="1"/>
  <c r="M57" i="1"/>
  <c r="M65" i="1" s="1"/>
  <c r="O65" i="1" s="1"/>
  <c r="R67" i="5" l="1"/>
  <c r="L26" i="7"/>
  <c r="M26" i="7" s="1"/>
  <c r="R42" i="5"/>
  <c r="L22" i="7"/>
  <c r="M22" i="7" s="1"/>
  <c r="R80" i="5"/>
  <c r="L12" i="7"/>
  <c r="M12" i="7" s="1"/>
  <c r="R27" i="5"/>
  <c r="L40" i="7"/>
  <c r="M40" i="7" s="1"/>
  <c r="R50" i="5"/>
  <c r="L13" i="7"/>
  <c r="M13" i="7" s="1"/>
  <c r="R60" i="5"/>
  <c r="L37" i="7"/>
  <c r="M37" i="7" s="1"/>
  <c r="R94" i="5"/>
  <c r="L57" i="7"/>
  <c r="M57" i="7" s="1"/>
  <c r="R89" i="5"/>
  <c r="L25" i="7"/>
  <c r="M25" i="7" s="1"/>
  <c r="R38" i="5"/>
  <c r="L47" i="7"/>
  <c r="M47" i="7" s="1"/>
  <c r="R82" i="5"/>
  <c r="L52" i="7"/>
  <c r="M52" i="7" s="1"/>
  <c r="R91" i="5"/>
  <c r="L39" i="7"/>
  <c r="M39" i="7" s="1"/>
  <c r="R26" i="5"/>
  <c r="L38" i="7"/>
  <c r="M38" i="7" s="1"/>
  <c r="R36" i="5"/>
  <c r="L20" i="7"/>
  <c r="M20" i="7" s="1"/>
  <c r="R68" i="5"/>
  <c r="L41" i="7"/>
  <c r="M41" i="7" s="1"/>
  <c r="R24" i="5"/>
  <c r="L23" i="7"/>
  <c r="M23" i="7" s="1"/>
  <c r="R58" i="5"/>
  <c r="L16" i="7"/>
  <c r="M16" i="7" s="1"/>
  <c r="R53" i="5"/>
  <c r="L44" i="7"/>
  <c r="M44" i="7" s="1"/>
  <c r="R18" i="5"/>
  <c r="L42" i="7"/>
  <c r="M42" i="7" s="1"/>
  <c r="R66" i="5"/>
  <c r="L19" i="7"/>
  <c r="M19" i="7" s="1"/>
  <c r="R12" i="5"/>
  <c r="L60" i="7"/>
  <c r="M60" i="7" s="1"/>
  <c r="R93" i="5"/>
  <c r="L56" i="7"/>
  <c r="M56" i="7" s="1"/>
  <c r="R52" i="5"/>
  <c r="L36" i="7"/>
  <c r="M36" i="7" s="1"/>
  <c r="R25" i="5"/>
  <c r="L34" i="7"/>
  <c r="M34" i="7" s="1"/>
  <c r="R61" i="5"/>
  <c r="L45" i="7"/>
  <c r="M45" i="7" s="1"/>
  <c r="R34" i="5"/>
  <c r="L62" i="7"/>
  <c r="M62" i="7" s="1"/>
  <c r="R43" i="5"/>
  <c r="L35" i="7"/>
  <c r="M35" i="7" s="1"/>
  <c r="R29" i="5"/>
  <c r="L61" i="7"/>
  <c r="M61" i="7" s="1"/>
  <c r="R8" i="5"/>
  <c r="L15" i="7"/>
  <c r="M15" i="7" s="1"/>
  <c r="R88" i="5"/>
  <c r="L17" i="7"/>
  <c r="M17" i="7" s="1"/>
  <c r="R49" i="5"/>
  <c r="L28" i="7"/>
  <c r="M28" i="7" s="1"/>
  <c r="R22" i="5"/>
  <c r="L11" i="7"/>
  <c r="M11" i="7" s="1"/>
  <c r="R17" i="5"/>
  <c r="L31" i="7"/>
  <c r="M31" i="7" s="1"/>
  <c r="R87" i="5"/>
  <c r="L10" i="7"/>
  <c r="M10" i="7" s="1"/>
  <c r="R44" i="5"/>
  <c r="L53" i="7"/>
  <c r="M53" i="7" s="1"/>
  <c r="R37" i="5"/>
  <c r="L50" i="7"/>
  <c r="M50" i="7" s="1"/>
  <c r="R59" i="5"/>
  <c r="L32" i="7"/>
  <c r="M32" i="7" s="1"/>
  <c r="R10" i="5"/>
  <c r="L46" i="7"/>
  <c r="M46" i="7" s="1"/>
  <c r="R92" i="5"/>
  <c r="L43" i="7"/>
  <c r="M43" i="7" s="1"/>
  <c r="R75" i="5"/>
  <c r="L48" i="7"/>
  <c r="M48" i="7" s="1"/>
  <c r="R28" i="5"/>
  <c r="L51" i="7"/>
  <c r="M51" i="7" s="1"/>
  <c r="R81" i="5"/>
  <c r="L27" i="7"/>
  <c r="M27" i="7" s="1"/>
  <c r="R90" i="5"/>
  <c r="L33" i="7"/>
  <c r="M33" i="7" s="1"/>
  <c r="R35" i="5"/>
  <c r="L14" i="7"/>
  <c r="M14" i="7" s="1"/>
  <c r="R16" i="5"/>
  <c r="L21" i="7"/>
  <c r="M21" i="7" s="1"/>
  <c r="R51" i="5"/>
  <c r="L30" i="7"/>
  <c r="M30" i="7" s="1"/>
  <c r="R74" i="5"/>
  <c r="L24" i="7"/>
  <c r="M24" i="7" s="1"/>
  <c r="R30" i="5"/>
  <c r="L58" i="7"/>
  <c r="M58" i="7" s="1"/>
  <c r="R23" i="5"/>
  <c r="L18" i="7"/>
  <c r="M18" i="7" s="1"/>
  <c r="R69" i="5"/>
  <c r="L59" i="7"/>
  <c r="M59" i="7" s="1"/>
  <c r="R62" i="5"/>
  <c r="L55" i="7"/>
  <c r="M55" i="7" s="1"/>
  <c r="R76" i="5"/>
  <c r="L49" i="7"/>
  <c r="M49" i="7" s="1"/>
  <c r="R11" i="5"/>
  <c r="L54" i="7"/>
  <c r="M54" i="7" s="1"/>
  <c r="R9" i="5"/>
  <c r="L29" i="7"/>
  <c r="M29" i="7" s="1"/>
  <c r="M46" i="1"/>
  <c r="O46" i="1" s="1"/>
  <c r="M24" i="1"/>
  <c r="O24" i="1" s="1"/>
  <c r="M74" i="1"/>
  <c r="O74" i="1" s="1"/>
  <c r="M112" i="1"/>
  <c r="O112" i="1" s="1"/>
  <c r="M98" i="1"/>
  <c r="O98" i="1" s="1"/>
  <c r="K112" i="1"/>
  <c r="E7" i="4"/>
  <c r="F7" i="4" s="1"/>
  <c r="A22" i="4" s="1"/>
  <c r="G6" i="1" l="1"/>
  <c r="B16" i="4" s="1"/>
  <c r="F6" i="1"/>
</calcChain>
</file>

<file path=xl/sharedStrings.xml><?xml version="1.0" encoding="utf-8"?>
<sst xmlns="http://schemas.openxmlformats.org/spreadsheetml/2006/main" count="1071" uniqueCount="156">
  <si>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</si>
  <si>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</si>
  <si>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</si>
  <si>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</si>
  <si>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</si>
  <si>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</si>
  <si>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</si>
  <si>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</si>
  <si>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</si>
  <si>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</si>
  <si>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</si>
  <si>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</si>
  <si>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</si>
  <si>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</si>
  <si>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</si>
  <si>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</si>
  <si>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</si>
  <si>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</si>
  <si>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</si>
  <si>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</si>
  <si>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</si>
  <si>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CỘNG HÒA XÃ HỘI CHỦ NGHĨA VIỆT NAM</t>
  </si>
  <si>
    <t>Độc lập – Tự do – Hạnh phúc</t>
  </si>
  <si>
    <t>--------------</t>
  </si>
  <si>
    <t>BIÊN BẢN XÁC NHẬN CÔNG NỢ</t>
  </si>
  <si>
    <t>Tp. HCM, ngày    tháng     năm</t>
  </si>
  <si>
    <t>BÊN A (Bên mua): CÔNG TY CỔ PHẨN TRUNG TÂM THƯƠNG MẠI LOTTE VIỆT NAM</t>
  </si>
  <si>
    <t>Địa chỉ: 469 Nguyễn Hữu Thọ, Phường Tân Hưng, Quận 7, Tp.Hồ Chí Minh, Việt Nam</t>
  </si>
  <si>
    <t>Mã số thuế: 0304741634</t>
  </si>
  <si>
    <t xml:space="preserve">Đại diện: </t>
  </si>
  <si>
    <t>Chức vụ:</t>
  </si>
  <si>
    <t xml:space="preserve">BÊN B (Bên bán): </t>
  </si>
  <si>
    <t xml:space="preserve">Địa chỉ: </t>
  </si>
  <si>
    <t xml:space="preserve">Mã số thuế: </t>
  </si>
  <si>
    <t xml:space="preserve">Chức vụ: </t>
  </si>
  <si>
    <t>Số dư cuối kì:</t>
  </si>
  <si>
    <t>đồng</t>
  </si>
  <si>
    <t>Bảng kê chi tiết theo danh sách đính kèm.</t>
  </si>
  <si>
    <t>Hai bên cam kết đã đối chiếu và xác nhận số liệu trên là đúng.</t>
  </si>
  <si>
    <t>Biên bản này được lập thành 02 bản, Bên A giữ 01 bản, Bên B giữ 01 bản có giá trị như nhau.</t>
  </si>
  <si>
    <t xml:space="preserve">ĐẠI DIỆN BÊN MUA
</t>
  </si>
  <si>
    <t>ĐẠI DIỆN BÊN BÁN</t>
  </si>
  <si>
    <r>
      <t xml:space="preserve">                     </t>
    </r>
    <r>
      <rPr>
        <b/>
        <sz val="11"/>
        <color rgb="FFFFFFFF"/>
        <rFont val="Calibri"/>
        <family val="2"/>
        <scheme val="minor"/>
      </rPr>
      <t>LOTTE VIETNAM SHOPPING JOINT STOCK COMPANY</t>
    </r>
    <r>
      <rPr>
        <sz val="11"/>
        <color rgb="FFFFFFFF"/>
        <rFont val="Calibri"/>
        <family val="2"/>
        <scheme val="minor"/>
      </rPr>
      <t xml:space="preserve"> </t>
    </r>
  </si>
  <si>
    <r>
      <t xml:space="preserve">Căn cứ vào số liệu phát sinh tính đến ngày </t>
    </r>
    <r>
      <rPr>
        <sz val="11"/>
        <color rgb="FFFF0000"/>
        <rFont val="Times New Roman"/>
        <family val="1"/>
      </rPr>
      <t>30/09/2024</t>
    </r>
    <r>
      <rPr>
        <sz val="11"/>
        <color theme="1"/>
        <rFont val="Times New Roman"/>
        <family val="1"/>
      </rPr>
      <t>, Bên A còn nợ Bên B:</t>
    </r>
  </si>
  <si>
    <t>Can Tho</t>
  </si>
  <si>
    <t>CONG TY TNHH MTV TM VA DV NGOC THOM</t>
  </si>
  <si>
    <t>1C24TNN</t>
  </si>
  <si>
    <t>Phan Thiet</t>
  </si>
  <si>
    <t>West Lake</t>
  </si>
  <si>
    <t>Nam Sai Gon</t>
  </si>
  <si>
    <t>Vinh</t>
  </si>
  <si>
    <t>Go Vap</t>
  </si>
  <si>
    <t>Hanoi center</t>
  </si>
  <si>
    <t>Phu Tho</t>
  </si>
  <si>
    <t>Nha trang</t>
  </si>
  <si>
    <t>Vung Tau</t>
  </si>
  <si>
    <t>Tan Binh</t>
  </si>
  <si>
    <t>Cau Giay</t>
  </si>
  <si>
    <t>Binh Duong</t>
  </si>
  <si>
    <t>Sampling services fee - Auto</t>
  </si>
  <si>
    <t>PHI HANG MAU 202409_005820</t>
  </si>
  <si>
    <t>Distribution Cost -Auto(8%)</t>
  </si>
  <si>
    <t>PHI VAN CHUYEN THANG 08.2024-HANG LANH_005820_01006</t>
  </si>
  <si>
    <t>Sale services fee - Auto</t>
  </si>
  <si>
    <t>PHI BAN HANG 202409_005820</t>
  </si>
  <si>
    <t>PHI VAN CHUYEN THANG 08.2024-HANG LANH_005820_01009</t>
  </si>
  <si>
    <t>Basic discount - Auto</t>
  </si>
  <si>
    <t>CHIET KHAU CO BAN 202409_005820</t>
  </si>
  <si>
    <t>PHI VAN CHUYEN THANG 08.2024-HANG LANH_005820_01011</t>
  </si>
  <si>
    <t>PHI VAN CHUYEN THANG 08.2024-HANG LANH_005820_01016</t>
  </si>
  <si>
    <t>PHI VAN CHUYEN THANG 08.2024-HANG LANH_005820_01013</t>
  </si>
  <si>
    <t>Anniversary Support fee - Manual(8%)</t>
  </si>
  <si>
    <t>PHI HO TRO SINH NHAT 2024</t>
  </si>
  <si>
    <t>240925-01006-1-0243</t>
  </si>
  <si>
    <t>Hang tra lai</t>
  </si>
  <si>
    <t>SỐ DƯ CÔNG NỢ ĐẾN 30/09/2024</t>
  </si>
  <si>
    <t>01001 Total</t>
  </si>
  <si>
    <t>01002 Total</t>
  </si>
  <si>
    <t>01005 Total</t>
  </si>
  <si>
    <t>01006 Total</t>
  </si>
  <si>
    <t>01008 Total</t>
  </si>
  <si>
    <t>01009 Total</t>
  </si>
  <si>
    <t>01010 Total</t>
  </si>
  <si>
    <t>01011 Total</t>
  </si>
  <si>
    <t>01012 Total</t>
  </si>
  <si>
    <t>01013 Total</t>
  </si>
  <si>
    <t>01014 Total</t>
  </si>
  <si>
    <t>01016 Total</t>
  </si>
  <si>
    <t>01017 Total</t>
  </si>
  <si>
    <t>Grand Total</t>
  </si>
  <si>
    <t>ghi nhận xuất hóa đơn T10.24</t>
  </si>
  <si>
    <t>SUMIF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</si>
  <si>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</si>
  <si>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</si>
  <si>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</si>
  <si>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</si>
  <si>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</si>
  <si>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</si>
  <si>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</si>
  <si>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</si>
  <si>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</si>
  <si>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</si>
  <si>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</si>
  <si>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CÔNG TY CỔ PHẦN TRUNG TÂM THƯƠNG MẠI LOTTE VIỆT NAM - CHI NHÁNH GÒ VẤP</t>
  </si>
  <si>
    <t>8%</t>
  </si>
  <si>
    <t>0304741634-010</t>
  </si>
  <si>
    <t>LOTTEMART PHÚ THỌ</t>
  </si>
  <si>
    <t>CÔNG TY CỔ PHẦN TRUNG TÂM THƯƠNG MẠI LOTTE VIỆT NAM</t>
  </si>
  <si>
    <t>0304741634</t>
  </si>
  <si>
    <t>LOTTE NAM SÀI GÒN</t>
  </si>
  <si>
    <t>CÔNG TY CỔ PHẦN TRUNG TÂM THƯƠNG MẠI LOTTE VIỆT NAM - CHI NHÁNH TÂN BÌNH</t>
  </si>
  <si>
    <t>0304741634-006</t>
  </si>
  <si>
    <t>Bán hàng CÔNG TY CỔ PHẦN TRUNG TÂM THƯƠNG MẠI LOTTE VIỆT NAM - CHI NHÁNH TÂY HỒ theo hóa đơn 00041506</t>
  </si>
  <si>
    <t>CÔNG TY CỔ PHẦN TRUNG TÂM THƯƠNG MẠI LOTTE VIỆT NAM - CHI NHÁNH TÂY HỒ</t>
  </si>
  <si>
    <t>0304741634-015</t>
  </si>
  <si>
    <t>CÔNG TY CỔ PHẦN TRUNG TÂM THƯƠNG MẠI LOTTE VIỆT NAM - CHI NHÁNH BÌNH THUẬN</t>
  </si>
  <si>
    <t>0304741634-002</t>
  </si>
  <si>
    <t>CÔNG TY CỔ PHẦN TRUNG TÂM THƯƠNG MẠI LOTTE VIỆT NAM - CHI NHÁNH VINH</t>
  </si>
  <si>
    <t>0304741634-013</t>
  </si>
  <si>
    <t>CÔNG TY CỔ PHẦN TRUNG TÂM THƯƠNG MẠI LOTTE VIỆT NAM - CHI NHÁNH CẦN THƠ</t>
  </si>
  <si>
    <t>0304741634-007</t>
  </si>
  <si>
    <t>Bán hàng CÔNG TY CỔ PHẦN TRUNG TÂM THƯƠNG MẠI LOTTE VIỆT NAM - CHI NHÁNH BA ĐÌNH theo hóa đơn 00042730</t>
  </si>
  <si>
    <t>CÔNG TY CỔ PHẦN TRUNG TÂM THƯƠNG MẠI LOTTE VIỆT NAM - CHI NHÁNH BA ĐÌNH</t>
  </si>
  <si>
    <t>0304741634-008</t>
  </si>
  <si>
    <t>Bán hàng CÔNG TY CỔ PHẦN TRUNG TÂM THƯƠNG MẠI LOTTE VIỆT NAM - CHI NHÁNH TÂY HỒ theo hóa đơn 00043169</t>
  </si>
  <si>
    <t>CÔNG TY CỔ PHẦN TRUNG TÂM THƯƠNG MẠI LOTTE VIỆT NAM - CHI NHÁNH NHA TRANG</t>
  </si>
  <si>
    <t>0304741634-011</t>
  </si>
  <si>
    <t>Bán hàng CÔNG TY CỔ PHẦN TRUNG TÂM THƯƠNG MẠI LOTTE VIỆT NAM - CHI NHÁNH BA ĐÌNH theo hóa đơn 00043217</t>
  </si>
  <si>
    <t>CÔNG TY CỔ PHẦN TRUNG TÂM THƯƠNG MẠI LOTTE VIỆT NAM - CHI NHÁNH BÀ RỊA VŨNG TÀU</t>
  </si>
  <si>
    <t>0304741634-005</t>
  </si>
  <si>
    <t>Bán hàng CÔNG TY CỔ PHẦN TRUNG TÂM THƯƠNG MẠI LOTTE VIỆT NAM - CHI NHÁNH ĐỐNG ĐA theo hóa đơn 00045138</t>
  </si>
  <si>
    <t>CÔNG TY CỔ PHẦN TRUNG TÂM THƯƠNG MẠI LOTTE VIỆT NAM - CHI NHÁNH ĐỐNG ĐA</t>
  </si>
  <si>
    <t>0304741634-004</t>
  </si>
  <si>
    <t>Bán hàng CÔNG TY CỔ PHẦN TRUNG TÂM THƯƠNG MẠI LOTTE VIỆT NAM - CHI NHÁNH TÂY HỒ theo hóa đơn 00045139</t>
  </si>
  <si>
    <t>CÔNG TY CỔ PHẦN TRUNG TÂM THƯƠNG MẠI LOTTE VIỆT NAM - CHI NHÁNH BÌNH DƯƠNG</t>
  </si>
  <si>
    <t>0304741634-003</t>
  </si>
  <si>
    <t>Bán hàng CÔNG TY CỔ PHẦN TRUNG TÂM THƯƠNG MẠI LOTTE VIỆT NAM - CHI NHÁNH TÂY HỒ theo hóa đơn 00047031</t>
  </si>
  <si>
    <t>Bán hàng CÔNG TY CỔ PHẦN TRUNG TÂM THƯƠNG MẠI LOTTE VIỆT NAM - CHI NHÁNH TÂY HỒ theo hóa đơn 00047413</t>
  </si>
  <si>
    <t>Bán hàng CÔNG TY CỔ PHẦN TRUNG TÂM THƯƠNG MẠI LOTTE VIỆT NAM - CHI NHÁNH TÂY HỒ theo hóa đơn 00047527</t>
  </si>
  <si>
    <t>Bán hàng CÔNG TY CỔ PHẦN TRUNG TÂM THƯƠNG MẠI LOTTE VIỆT NAM - CHI NHÁNH BA ĐÌNH theo hóa đơn 00049924</t>
  </si>
  <si>
    <t>Bán hàng CÔNG TY CỔ PHẦN TRUNG TÂM THƯƠNG MẠI LOTTE VIỆT NAM - CHI NHÁNH ĐỐNG ĐA theo hóa đơn 00049933</t>
  </si>
  <si>
    <t>Bán hàng CÔNG TY CỔ PHẦN TRUNG TÂM THƯƠNG MẠI LOTTE VIỆT NAM - CHI NHÁNH ĐỐNG ĐA theo hóa đơn 00049934</t>
  </si>
  <si>
    <t>Bán hàng CÔNG TY CỔ PHẦN TRUNG TÂM THƯƠNG MẠI LOTTE VIỆT NAM - CHI NHÁNH BA ĐÌNH theo hóa đơn 00049935</t>
  </si>
  <si>
    <t>Bán hàng CÔNG TY CỔ PHẦN TRUNG TÂM THƯƠNG MẠI LOTTE VIỆT NAM - CHI NHÁNH TÂY HỒ theo hóa đơn 00051697</t>
  </si>
  <si>
    <t>Bán hàng CÔNG TY CỔ PHẦN TRUNG TÂM THƯƠNG MẠI LOTTE VIỆT NAM - CHI NHÁNH TÂY HỒ theo hóa đơn 00051698</t>
  </si>
  <si>
    <t>1C24MHQ</t>
  </si>
  <si>
    <t>PHÍ VẬN CHUYỂN HÀNG LẠNH THÁNG 8/2024</t>
  </si>
  <si>
    <t>1C24TNF</t>
  </si>
  <si>
    <t/>
  </si>
  <si>
    <t>LOTTE ghi nhận</t>
  </si>
  <si>
    <t>NCC ghi nhận</t>
  </si>
  <si>
    <t>Chênh lệch</t>
  </si>
  <si>
    <t>Trong đó:</t>
  </si>
  <si>
    <t>NCC ghi nhận tháng 10</t>
  </si>
  <si>
    <t>NCC xuất, LOTTE chưa ghi nhận</t>
  </si>
  <si>
    <t>Công nợ nhỏ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</si>
</sst>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  <numFmt numFmtId="170" formatCode="[$-409]yyyy/mm/dd"/>
    <numFmt numFmtId="171" formatCode="yyyy/mm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2CFF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8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0" fontId="23" fillId="0" borderId="0" xfId="0" applyFont="1" applyAlignment="1"/>
    <xf numFmtId="165" fontId="23" fillId="0" borderId="0" xfId="0" applyNumberFormat="1" applyFont="1"/>
    <xf numFmtId="0" fontId="23" fillId="0" borderId="0" xfId="0" applyFont="1"/>
    <xf numFmtId="0" fontId="26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165" fontId="24" fillId="34" borderId="0" xfId="1" applyNumberFormat="1" applyFont="1" applyFill="1" applyAlignment="1">
      <alignment vertical="center"/>
    </xf>
    <xf numFmtId="171" fontId="18" fillId="0" borderId="0" xfId="0" applyNumberFormat="1" applyFont="1" applyFill="1" applyBorder="1"/>
    <xf numFmtId="14" fontId="18" fillId="0" borderId="0" xfId="0" applyNumberFormat="1" applyFont="1" applyFill="1" applyBorder="1"/>
    <xf numFmtId="0" fontId="18" fillId="0" borderId="0" xfId="0" applyFont="1" applyFill="1" applyBorder="1" applyAlignment="1"/>
    <xf numFmtId="168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/>
    <xf numFmtId="167" fontId="31" fillId="0" borderId="0" xfId="0" applyNumberFormat="1" applyFont="1" applyFill="1" applyBorder="1" applyAlignment="1">
      <alignment horizontal="center"/>
    </xf>
    <xf numFmtId="14" fontId="31" fillId="0" borderId="0" xfId="0" applyNumberFormat="1" applyFont="1" applyFill="1" applyBorder="1"/>
    <xf numFmtId="0" fontId="31" fillId="0" borderId="0" xfId="0" applyFont="1" applyFill="1" applyBorder="1" applyAlignment="1"/>
    <xf numFmtId="165" fontId="31" fillId="0" borderId="0" xfId="1" applyNumberFormat="1" applyFont="1" applyFill="1" applyBorder="1"/>
    <xf numFmtId="171" fontId="31" fillId="0" borderId="0" xfId="0" applyNumberFormat="1" applyFont="1" applyFill="1" applyBorder="1"/>
    <xf numFmtId="165" fontId="31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7" fontId="18" fillId="0" borderId="10" xfId="0" applyNumberFormat="1" applyFont="1" applyBorder="1" applyAlignment="1">
      <alignment horizontal="center" vertical="center"/>
    </xf>
    <xf numFmtId="170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/>
    </xf>
    <xf numFmtId="165" fontId="18" fillId="0" borderId="10" xfId="1" applyNumberFormat="1" applyFont="1" applyBorder="1" applyAlignment="1">
      <alignment horizontal="right" vertical="center"/>
    </xf>
    <xf numFmtId="165" fontId="18" fillId="0" borderId="10" xfId="1" applyNumberFormat="1" applyFont="1" applyBorder="1" applyAlignment="1">
      <alignment horizontal="center" vertical="center"/>
    </xf>
    <xf numFmtId="171" fontId="0" fillId="0" borderId="10" xfId="0" applyNumberFormat="1" applyBorder="1"/>
    <xf numFmtId="165" fontId="18" fillId="0" borderId="10" xfId="0" applyNumberFormat="1" applyFont="1" applyFill="1" applyBorder="1"/>
    <xf numFmtId="0" fontId="18" fillId="0" borderId="10" xfId="0" applyFont="1" applyFill="1" applyBorder="1"/>
    <xf numFmtId="165" fontId="18" fillId="0" borderId="10" xfId="1" applyNumberFormat="1" applyFont="1" applyBorder="1" applyAlignment="1">
      <alignment horizontal="center"/>
    </xf>
    <xf numFmtId="165" fontId="31" fillId="0" borderId="10" xfId="0" applyNumberFormat="1" applyFont="1" applyFill="1" applyBorder="1"/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/>
    </xf>
    <xf numFmtId="14" fontId="18" fillId="0" borderId="10" xfId="0" applyNumberFormat="1" applyFont="1" applyFill="1" applyBorder="1"/>
    <xf numFmtId="0" fontId="0" fillId="0" borderId="10" xfId="0" applyFill="1" applyBorder="1" applyAlignment="1">
      <alignment horizontal="left"/>
    </xf>
    <xf numFmtId="165" fontId="18" fillId="0" borderId="10" xfId="1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>
      <alignment horizontal="left"/>
    </xf>
    <xf numFmtId="168" fontId="19" fillId="36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/>
    <xf numFmtId="167" fontId="19" fillId="36" borderId="10" xfId="0" applyNumberFormat="1" applyFont="1" applyFill="1" applyBorder="1" applyAlignment="1">
      <alignment horizontal="center"/>
    </xf>
    <xf numFmtId="14" fontId="19" fillId="36" borderId="10" xfId="0" applyNumberFormat="1" applyFont="1" applyFill="1" applyBorder="1" applyAlignment="1">
      <alignment horizontal="center"/>
    </xf>
    <xf numFmtId="169" fontId="19" fillId="36" borderId="10" xfId="0" applyNumberFormat="1" applyFont="1" applyFill="1" applyBorder="1"/>
    <xf numFmtId="0" fontId="19" fillId="36" borderId="10" xfId="0" applyFont="1" applyFill="1" applyBorder="1" applyAlignment="1">
      <alignment horizontal="left"/>
    </xf>
    <xf numFmtId="165" fontId="19" fillId="36" borderId="10" xfId="1" applyNumberFormat="1" applyFont="1" applyFill="1" applyBorder="1"/>
    <xf numFmtId="171" fontId="19" fillId="36" borderId="10" xfId="0" applyNumberFormat="1" applyFont="1" applyFill="1" applyBorder="1"/>
    <xf numFmtId="165" fontId="19" fillId="36" borderId="10" xfId="0" applyNumberFormat="1" applyFont="1" applyFill="1" applyBorder="1"/>
    <xf numFmtId="0" fontId="19" fillId="36" borderId="10" xfId="0" applyFont="1" applyFill="1" applyBorder="1" applyAlignment="1">
      <alignment horizontal="left" vertical="center"/>
    </xf>
    <xf numFmtId="167" fontId="19" fillId="36" borderId="10" xfId="0" applyNumberFormat="1" applyFont="1" applyFill="1" applyBorder="1" applyAlignment="1">
      <alignment horizontal="center" vertical="center"/>
    </xf>
    <xf numFmtId="170" fontId="19" fillId="36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165" fontId="19" fillId="36" borderId="10" xfId="1" applyNumberFormat="1" applyFont="1" applyFill="1" applyBorder="1" applyAlignment="1">
      <alignment horizontal="right" vertical="center"/>
    </xf>
    <xf numFmtId="165" fontId="19" fillId="36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167" fontId="18" fillId="0" borderId="10" xfId="0" applyNumberFormat="1" applyFont="1" applyFill="1" applyBorder="1" applyAlignment="1">
      <alignment horizontal="center" vertical="center"/>
    </xf>
    <xf numFmtId="170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65" fontId="18" fillId="0" borderId="10" xfId="1" applyNumberFormat="1" applyFont="1" applyFill="1" applyBorder="1" applyAlignment="1">
      <alignment horizontal="right" vertical="center"/>
    </xf>
    <xf numFmtId="165" fontId="18" fillId="0" borderId="10" xfId="1" applyNumberFormat="1" applyFont="1" applyFill="1" applyBorder="1" applyAlignment="1">
      <alignment horizontal="center"/>
    </xf>
    <xf numFmtId="165" fontId="19" fillId="36" borderId="10" xfId="1" applyNumberFormat="1" applyFont="1" applyFill="1" applyBorder="1" applyAlignment="1">
      <alignment horizontal="center"/>
    </xf>
    <xf numFmtId="168" fontId="18" fillId="0" borderId="10" xfId="0" applyNumberFormat="1" applyFont="1" applyFill="1" applyBorder="1" applyAlignment="1">
      <alignment horizontal="center"/>
    </xf>
    <xf numFmtId="167" fontId="18" fillId="0" borderId="10" xfId="0" applyNumberFormat="1" applyFont="1" applyFill="1" applyBorder="1" applyAlignment="1">
      <alignment horizontal="center"/>
    </xf>
    <xf numFmtId="171" fontId="18" fillId="0" borderId="10" xfId="0" applyNumberFormat="1" applyFont="1" applyBorder="1"/>
    <xf numFmtId="168" fontId="19" fillId="36" borderId="10" xfId="0" applyNumberFormat="1" applyFont="1" applyFill="1" applyBorder="1" applyAlignment="1">
      <alignment horizontal="center"/>
    </xf>
    <xf numFmtId="14" fontId="19" fillId="36" borderId="10" xfId="0" applyNumberFormat="1" applyFont="1" applyFill="1" applyBorder="1"/>
    <xf numFmtId="14" fontId="0" fillId="0" borderId="10" xfId="0" applyNumberFormat="1" applyFill="1" applyBorder="1" applyAlignment="1">
      <alignment horizontal="center"/>
    </xf>
    <xf numFmtId="165" fontId="0" fillId="0" borderId="10" xfId="1" applyNumberFormat="1" applyFont="1" applyFill="1" applyBorder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/>
    </xf>
    <xf numFmtId="14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>
      <alignment horizontal="left"/>
    </xf>
    <xf numFmtId="165" fontId="19" fillId="34" borderId="10" xfId="1" applyNumberFormat="1" applyFont="1" applyFill="1" applyBorder="1"/>
    <xf numFmtId="171" fontId="19" fillId="34" borderId="10" xfId="0" applyNumberFormat="1" applyFont="1" applyFill="1" applyBorder="1"/>
    <xf numFmtId="165" fontId="19" fillId="34" borderId="10" xfId="0" applyNumberFormat="1" applyFont="1" applyFill="1" applyBorder="1"/>
    <xf numFmtId="165" fontId="0" fillId="0" borderId="0" xfId="1" applyNumberFormat="1" applyFont="1"/>
    <xf numFmtId="14" fontId="32" fillId="37" borderId="11" xfId="0" applyNumberFormat="1" applyFont="1" applyFill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 wrapText="1"/>
    </xf>
    <xf numFmtId="38" fontId="32" fillId="37" borderId="12" xfId="0" applyNumberFormat="1" applyFont="1" applyFill="1" applyBorder="1" applyAlignment="1">
      <alignment horizontal="center" vertical="center" wrapText="1"/>
    </xf>
    <xf numFmtId="0" fontId="32" fillId="34" borderId="13" xfId="0" applyFont="1" applyFill="1" applyBorder="1" applyAlignment="1">
      <alignment horizontal="center" vertical="center" wrapText="1"/>
    </xf>
    <xf numFmtId="14" fontId="33" fillId="0" borderId="14" xfId="0" applyNumberFormat="1" applyFont="1" applyBorder="1" applyAlignment="1">
      <alignment horizontal="center" vertical="center"/>
    </xf>
    <xf numFmtId="0" fontId="33" fillId="0" borderId="14" xfId="0" applyNumberFormat="1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38" fontId="33" fillId="0" borderId="14" xfId="0" applyNumberFormat="1" applyFont="1" applyBorder="1" applyAlignment="1">
      <alignment horizontal="right" vertical="center"/>
    </xf>
    <xf numFmtId="0" fontId="33" fillId="0" borderId="14" xfId="0" applyFont="1" applyBorder="1" applyAlignment="1">
      <alignment horizontal="right" vertical="center"/>
    </xf>
    <xf numFmtId="14" fontId="33" fillId="0" borderId="0" xfId="0" applyNumberFormat="1" applyFont="1" applyBorder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19050</xdr:rowOff>
    </xdr:from>
    <xdr:to>
      <xdr:col>1</xdr:col>
      <xdr:colOff>282023</xdr:colOff>
      <xdr:row>2</xdr:row>
      <xdr:rowOff>124460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9550"/>
          <a:ext cx="1482173" cy="2959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3</xdr:col>
      <xdr:colOff>2790825</xdr:colOff>
      <xdr:row>5</xdr:row>
      <xdr:rowOff>0</xdr:rowOff>
    </xdr:to>
    <xdr:cxnSp macro="">
      <xdr:nvCxnSpPr>
        <xdr:cNvPr id="4" name="AutoShape 5"/>
        <xdr:cNvCxnSpPr>
          <a:cxnSpLocks noChangeShapeType="1"/>
        </xdr:cNvCxnSpPr>
      </xdr:nvCxnSpPr>
      <xdr:spPr bwMode="auto">
        <a:xfrm>
          <a:off x="0" y="1028700"/>
          <a:ext cx="630555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1424610</xdr:colOff>
      <xdr:row>0</xdr:row>
      <xdr:rowOff>0</xdr:rowOff>
    </xdr:from>
    <xdr:to>
      <xdr:col>3</xdr:col>
      <xdr:colOff>2435088</xdr:colOff>
      <xdr:row>4</xdr:row>
      <xdr:rowOff>146984</xdr:rowOff>
    </xdr:to>
    <xdr:pic>
      <xdr:nvPicPr>
        <xdr:cNvPr id="6" name="Picture 5" descr="A close-up of a grocery market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719" y="0"/>
          <a:ext cx="1010478" cy="983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0" y="762000"/>
          <a:ext cx="14487525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F27"/>
  <sheetViews>
    <sheetView showGridLines="0" topLeftCell="A19" zoomScale="115" zoomScaleNormal="115" zoomScaleSheetLayoutView="115" workbookViewId="0">
      <selection activeCell="B21" sqref="B21"/>
    </sheetView>
  </sheetViews>
  <sheetFormatPr defaultColWidth="0" defaultRowHeight="15" x14ac:dyDescent="0.25"/>
  <cols>
    <col min="1" max="1" width="19.5703125" style="36" customWidth="1"/>
    <col min="2" max="2" width="18.7109375" style="36" customWidth="1"/>
    <col min="3" max="3" width="14.42578125" style="36" customWidth="1"/>
    <col min="4" max="4" width="42" style="36" customWidth="1"/>
    <col min="5" max="5" width="18.7109375" style="36" hidden="1" customWidth="1"/>
    <col min="6" max="6" width="13.28515625" style="36" hidden="1" customWidth="1"/>
    <col min="7" max="16384" width="9.140625" style="36" hidden="1"/>
  </cols>
  <sheetData>
    <row r="4" spans="1:6" s="34" customFormat="1" ht="21" customHeight="1" x14ac:dyDescent="0.25">
      <c r="A4" s="8" t="s">
        <v>16</v>
      </c>
    </row>
    <row r="5" spans="1:6" s="34" customFormat="1" x14ac:dyDescent="0.25">
      <c r="A5" s="8" t="s">
        <v>17</v>
      </c>
    </row>
    <row r="6" spans="1:6" s="34" customFormat="1" x14ac:dyDescent="0.25">
      <c r="A6" s="8"/>
    </row>
    <row r="7" spans="1:6" ht="25.5" customHeight="1" x14ac:dyDescent="0.25">
      <c r="A7" s="144" t="s">
        <v>21</v>
      </c>
      <c r="B7" s="144"/>
      <c r="C7" s="144"/>
      <c r="D7" s="144"/>
      <c r="E7" s="35">
        <f>B21</f>
        <v>102710817</v>
      </c>
      <c r="F7" s="36" t="str">
        <f>IF(OR(LEN(FLOOR(E7,1))&gt;=13,FLOOR(E7,1)&lt;=0)+N(T("HocExcel.Online")),"Không thể đọc số",TRIM(SUBSTITUTE(SUBSTITUTE(SUBSTITUTE(SUBSTITUTE(CONCATENATE(
CHOOSE(MID(TEXT(INT(E7),REPT(0,12)),1,1)+1,"","Một trăm ","hai trăm ","ba trăm ","bốn trăm ","năm trăm ","sáu trăm ","bảy trăm ","tám trăm ","chín trăm "),
CHOOSE(MID(TEXT(INT(E7),REPT(0,12)),2,1)+1,"",
CHOOSE(MID(TEXT(INT(E7),REPT(0,12)),3,1)+1,"mười","mười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mươi"),IF(VALUE(MID(TEXT(INT(E7),REPT(0,12)),2,1))&gt;1,
CHOOSE(MID(TEXT(INT(E7),REPT(0,12)),3,1)+1,""," mốt"," hai"," ba"," bốn"," lăm"," sáu"," bảy"," tám"," chín"),IF(VALUE(MID(TEXT(INT(E7),REPT(0,12)),2,1))=0,
CHOOSE(MID(TEXT(INT(E7),REPT(0,12)),3,1)+1,"","một","hai","ba","bốn","năm","sáu","bảy","tám","chín"),"")),IF(E7&gt;=10^9," tỷ%%% ",""),
CHOOSE(MID(TEXT(INT(E7),REPT(0,12)),4,1)+1,IF(AND(INT(E7)&gt;1000000000,VALUE(MID(TEXT(INT(E7),REPT(0,12)),4,3))&lt;&gt;0),"không trăm ",""),"Một trăm ","Hai trăm ","Ba trăm ","Bốn trăm ","Năm trăm ","Sáu trăm ","Bảy trăm ","Tám trăm ","Chín trăm "),
CHOOSE(MID(TEXT(INT(E7),REPT(0,12)),5,1)+1,IF(AND(INT(E7)&gt;100000000,VALUE(MID(TEXT(INT(E7),REPT(0,12)),5,2))&lt;&gt;0),"@@@ ",""),
CHOOSE(MID(TEXT(INT(E7),REPT(0,12)),6,1)+1,"mười","mười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mươi"),IF(VALUE(MID(TEXT(INT(E7),REPT(0,12)),5,1))&gt;1,
CHOOSE(MID(TEXT(INT(E7),REPT(0,12)),6,1)+1,""," mốt"," hai"," ba"," bốn"," lăm"," sáu"," bảy"," tám"," chín"),IF(VALUE(MID(TEXT(INT(E7),REPT(0,12)),5,1))=0,
CHOOSE(MID(TEXT(INT(E7),REPT(0,12)),6,1)+1,"","một","hai","ba","bốn","năm","sáu","bảy","tám","chín"),"")),IF(VALUE(MID(TEXT(INT(E7),REPT(0,12)),4,3))&gt;0," triệu%%% ",""),
CHOOSE(MID(TEXT(INT(E7),REPT(0,12)),7,1)+1,IF(AND(INT(E7)&gt;1000000,VALUE(MID(TEXT(INT(E7),REPT(0,12)),7,3))&lt;&gt;0),"không trăm ",""),"một trăm ","hai trăm ","ba trăm ","bốn trăm ","năm trăm ","sáu trăm ","bảy trăm ","tám trăm ","chín trăm "),
CHOOSE(MID(TEXT(INT(E7),REPT(0,12)),8,1)+1,IF(AND(INT(E7)&gt;100000,VALUE(MID(TEXT(INT(E7),REPT(0,12)),8,2))&lt;&gt;0),"@@@ ",""),
CHOOSE(MID(TEXT(INT(E7),REPT(0,12)),9,1)+1,"mười","mười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mươi"),IF(VALUE(MID(TEXT(INT(E7),REPT(0,12)),8,1))&gt;1,
CHOOSE(MID(TEXT(INT(E7),REPT(0,12)),9,1)+1,""," mốt"," hai"," ba"," bốn"," lăm"," sáu"," bảy"," tám"," chín"),IF(VALUE(MID(TEXT(INT(E7),REPT(0,12)),8,1))=0,
CHOOSE(MID(TEXT(INT(E7),REPT(0,12)),9,1)+1,"","một","hai","ba","bốn","năm","sáu","bảy","tám","chín"),"")),IF(VALUE(MID(TEXT(INT(E7),REPT(0,12)),7,3))," ###"&amp;IF(--RIGHT(E7,3)=0," ","%%% "),""),
CHOOSE(MID(TEXT(INT(E7),REPT(0,12)),10,1)+1,IF(AND(INT(E7)&gt;1000,VALUE(MID(TEXT(INT(E7),REPT(0,12)),10,3))&lt;&gt;0)+N(T("HocExcel.Online")),"không trăm ",""),"một trăm ","hai trăm ","ba trăm ","bốn trăm ","năm trăm ","sáu trăm ","bảy trăm ","tám trăm ","chín trăm "),
CHOOSE(MID(TEXT(INT(E7),REPT(0,12)),11,1)+1,IF(AND(INT(E7)&gt;10,VALUE(MID(TEXT(INT(E7),REPT(0,12)),11,2))&lt;&gt;0),"@@@ ",""),
CHOOSE(MID(TEXT(INT(E7),REPT(0,12)),12,1)+1,"mười","mười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mươi"),IF(VALUE(MID(TEXT(INT(E7),REPT(0,12)),11,1))&gt;1,
CHOOSE(MID(TEXT(INT(E7),REPT(0,12)),12,1)+1,""," mốt"," hai"," ba"," bốn"," lăm"," sáu"," bảy"," tám"," chín"),IF(VALUE(MID(TEXT(INT(E7),REPT(0,12)),11,1))=0,
CHOOSE(MID(TEXT(INT(E7),REPT(0,12)),12,1)+1,"","một","hai","ba","bốn","năm","sáu","bảy","tám","chín"),""))),"@@@","linh"),"###","ngàn"),"%%%",", ")," "," ")&amp;" đồng"&amp;T(N("HocExcel.Online: Có thể sửa tùy chọn @@@ linh, ### ngàn, %%% dấu phẩy, và bỏ đồng"))))</f>
        <v>Một trăm linh hai triệu, bảy trăm mười ngàn, tám trăm mười bảy đồng</v>
      </c>
    </row>
    <row r="8" spans="1:6" ht="25.5" customHeight="1" x14ac:dyDescent="0.25">
      <c r="A8" s="144" t="s">
        <v>22</v>
      </c>
      <c r="B8" s="144"/>
      <c r="C8" s="144"/>
      <c r="D8" s="144"/>
    </row>
    <row r="9" spans="1:6" ht="25.5" customHeight="1" x14ac:dyDescent="0.25">
      <c r="A9" s="145" t="s">
        <v>23</v>
      </c>
      <c r="B9" s="145"/>
      <c r="C9" s="145"/>
      <c r="D9" s="145"/>
    </row>
    <row r="10" spans="1:6" ht="25.5" customHeight="1" x14ac:dyDescent="0.25">
      <c r="A10" s="146" t="s">
        <v>24</v>
      </c>
      <c r="B10" s="146"/>
      <c r="C10" s="146"/>
      <c r="D10" s="146"/>
    </row>
    <row r="11" spans="1:6" ht="27.75" customHeight="1" x14ac:dyDescent="0.25">
      <c r="A11" s="147" t="s">
        <v>25</v>
      </c>
      <c r="B11" s="147"/>
      <c r="C11" s="147"/>
      <c r="D11" s="147"/>
    </row>
    <row r="12" spans="1:6" ht="27.75" customHeight="1" x14ac:dyDescent="0.25">
      <c r="A12" s="143" t="s">
        <v>26</v>
      </c>
      <c r="B12" s="143"/>
      <c r="C12" s="143"/>
      <c r="D12" s="143"/>
    </row>
    <row r="13" spans="1:6" ht="27.75" customHeight="1" x14ac:dyDescent="0.25">
      <c r="A13" s="138" t="s">
        <v>27</v>
      </c>
      <c r="B13" s="138"/>
      <c r="C13" s="138"/>
      <c r="D13" s="138"/>
    </row>
    <row r="14" spans="1:6" ht="27.75" customHeight="1" x14ac:dyDescent="0.25">
      <c r="A14" s="138" t="s">
        <v>28</v>
      </c>
      <c r="B14" s="138"/>
      <c r="C14" s="138"/>
      <c r="D14" s="138"/>
    </row>
    <row r="15" spans="1:6" s="37" customFormat="1" ht="27.75" customHeight="1" x14ac:dyDescent="0.25">
      <c r="A15" s="139" t="s">
        <v>29</v>
      </c>
      <c r="B15" s="139"/>
      <c r="C15" s="139" t="s">
        <v>30</v>
      </c>
      <c r="D15" s="139"/>
    </row>
    <row r="16" spans="1:6" ht="27.75" customHeight="1" x14ac:dyDescent="0.25">
      <c r="A16" s="38" t="s">
        <v>31</v>
      </c>
      <c r="B16" s="38" t="str">
        <f>'CHI TIET'!G6</f>
        <v>CONG TY TNHH MTV TM VA DV NGOC THOM</v>
      </c>
      <c r="C16" s="38"/>
      <c r="D16" s="38"/>
    </row>
    <row r="17" spans="1:6" ht="27.75" customHeight="1" x14ac:dyDescent="0.25">
      <c r="A17" s="140" t="s">
        <v>32</v>
      </c>
      <c r="B17" s="140"/>
      <c r="C17" s="140"/>
      <c r="D17" s="140"/>
    </row>
    <row r="18" spans="1:6" ht="27.75" customHeight="1" x14ac:dyDescent="0.25">
      <c r="A18" s="138" t="s">
        <v>33</v>
      </c>
      <c r="B18" s="138"/>
      <c r="C18" s="138"/>
      <c r="D18" s="138"/>
    </row>
    <row r="19" spans="1:6" s="37" customFormat="1" ht="27.75" customHeight="1" x14ac:dyDescent="0.25">
      <c r="A19" s="139" t="s">
        <v>29</v>
      </c>
      <c r="B19" s="139"/>
      <c r="C19" s="139" t="s">
        <v>34</v>
      </c>
      <c r="D19" s="139"/>
      <c r="E19" s="39"/>
    </row>
    <row r="20" spans="1:6" ht="35.25" customHeight="1" x14ac:dyDescent="0.25">
      <c r="A20" s="40" t="s">
        <v>43</v>
      </c>
      <c r="B20" s="40"/>
      <c r="C20" s="40"/>
      <c r="D20" s="40"/>
    </row>
    <row r="21" spans="1:6" ht="35.25" customHeight="1" x14ac:dyDescent="0.25">
      <c r="A21" s="40" t="s">
        <v>35</v>
      </c>
      <c r="B21" s="45">
        <v>102710817</v>
      </c>
      <c r="C21" s="40" t="s">
        <v>36</v>
      </c>
      <c r="F21" s="35"/>
    </row>
    <row r="22" spans="1:6" s="40" customFormat="1" ht="35.25" customHeight="1" x14ac:dyDescent="0.25">
      <c r="A22" s="141" t="str">
        <f>"(Bằng chữ: "&amp;CONCATENATE(UPPER(LEFT(F7,1)),RIGHT(F7,LEN(F7)-1))&amp;")"</f>
        <v>(Bằng chữ: Một trăm linh hai triệu, bảy trăm mười ngàn, tám trăm mười bảy đồng)</v>
      </c>
      <c r="B22" s="141"/>
      <c r="C22" s="141"/>
      <c r="D22" s="141"/>
    </row>
    <row r="23" spans="1:6" s="40" customFormat="1" ht="31.5" customHeight="1" x14ac:dyDescent="0.25">
      <c r="A23" s="41" t="s">
        <v>37</v>
      </c>
      <c r="B23" s="42"/>
      <c r="C23" s="42"/>
      <c r="D23" s="42"/>
    </row>
    <row r="24" spans="1:6" ht="31.5" customHeight="1" x14ac:dyDescent="0.25">
      <c r="A24" s="40" t="s">
        <v>38</v>
      </c>
    </row>
    <row r="25" spans="1:6" ht="31.5" customHeight="1" x14ac:dyDescent="0.25">
      <c r="A25" s="40" t="s">
        <v>39</v>
      </c>
    </row>
    <row r="26" spans="1:6" ht="129.75" customHeight="1" x14ac:dyDescent="0.25">
      <c r="A26" s="142" t="s">
        <v>40</v>
      </c>
      <c r="B26" s="142"/>
      <c r="C26" s="43"/>
      <c r="D26" s="44" t="s">
        <v>41</v>
      </c>
    </row>
    <row r="27" spans="1:6" ht="16.5" customHeight="1" x14ac:dyDescent="0.25">
      <c r="A27" s="137" t="s">
        <v>42</v>
      </c>
      <c r="B27" s="137"/>
      <c r="C27" s="137"/>
      <c r="D27" s="137"/>
    </row>
  </sheetData>
  <mergeCells count="17">
    <mergeCell ref="A12:D12"/>
    <mergeCell ref="A7:D7"/>
    <mergeCell ref="A8:D8"/>
    <mergeCell ref="A9:D9"/>
    <mergeCell ref="A10:D10"/>
    <mergeCell ref="A11:D11"/>
    <mergeCell ref="A27:D27"/>
    <mergeCell ref="A13:D13"/>
    <mergeCell ref="A14:D14"/>
    <mergeCell ref="A15:B15"/>
    <mergeCell ref="C15:D15"/>
    <mergeCell ref="A17:D17"/>
    <mergeCell ref="A18:D18"/>
    <mergeCell ref="A19:B19"/>
    <mergeCell ref="C19:D19"/>
    <mergeCell ref="A22:D22"/>
    <mergeCell ref="A26:B26"/>
  </mergeCells>
  <printOptions horizontalCentered="1"/>
  <pageMargins left="0.11811023622047245" right="0.11811023622047245" top="0.39370078740157483" bottom="0.35433070866141736" header="0.31496062992125984" footer="0.31496062992125984"/>
  <pageSetup scale="89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71"/>
  <sheetViews>
    <sheetView topLeftCell="D91" zoomScaleNormal="100" workbookViewId="0">
      <selection activeCell="O112" sqref="O112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75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57" t="s">
        <v>12</v>
      </c>
      <c r="B7" s="58" t="s">
        <v>0</v>
      </c>
      <c r="C7" s="59" t="s">
        <v>1</v>
      </c>
      <c r="D7" s="60" t="s">
        <v>2</v>
      </c>
      <c r="E7" s="61" t="s">
        <v>3</v>
      </c>
      <c r="F7" s="61" t="s">
        <v>4</v>
      </c>
      <c r="G7" s="58" t="s">
        <v>5</v>
      </c>
      <c r="H7" s="62" t="s">
        <v>6</v>
      </c>
      <c r="I7" s="58" t="s">
        <v>7</v>
      </c>
      <c r="J7" s="58" t="s">
        <v>8</v>
      </c>
      <c r="K7" s="63" t="s">
        <v>9</v>
      </c>
      <c r="L7" s="63" t="s">
        <v>10</v>
      </c>
      <c r="M7" s="63" t="s">
        <v>11</v>
      </c>
      <c r="N7" s="64" t="s">
        <v>13</v>
      </c>
      <c r="O7" s="58" t="s">
        <v>14</v>
      </c>
    </row>
    <row r="8" spans="1:26" x14ac:dyDescent="0.25">
      <c r="A8" s="65">
        <v>1001</v>
      </c>
      <c r="B8" s="66" t="s">
        <v>49</v>
      </c>
      <c r="C8" s="67">
        <v>5820</v>
      </c>
      <c r="D8" s="66" t="s">
        <v>45</v>
      </c>
      <c r="E8" s="68">
        <v>45521</v>
      </c>
      <c r="F8" s="68">
        <v>45520</v>
      </c>
      <c r="G8" s="69" t="s">
        <v>46</v>
      </c>
      <c r="H8" s="69">
        <v>42771</v>
      </c>
      <c r="I8" s="70"/>
      <c r="J8" s="70"/>
      <c r="K8" s="71">
        <v>3392555</v>
      </c>
      <c r="L8" s="71">
        <v>271404</v>
      </c>
      <c r="M8" s="72">
        <f>+K8+L8</f>
        <v>3663959</v>
      </c>
      <c r="N8" s="73"/>
      <c r="O8" s="74"/>
    </row>
    <row r="9" spans="1:26" x14ac:dyDescent="0.25">
      <c r="A9" s="65">
        <v>1001</v>
      </c>
      <c r="B9" s="66" t="s">
        <v>49</v>
      </c>
      <c r="C9" s="67">
        <v>5820</v>
      </c>
      <c r="D9" s="66" t="s">
        <v>45</v>
      </c>
      <c r="E9" s="68">
        <v>45533</v>
      </c>
      <c r="F9" s="68">
        <v>45532</v>
      </c>
      <c r="G9" s="69" t="s">
        <v>46</v>
      </c>
      <c r="H9" s="69">
        <v>45308</v>
      </c>
      <c r="I9" s="70"/>
      <c r="J9" s="70"/>
      <c r="K9" s="71">
        <v>2144100</v>
      </c>
      <c r="L9" s="71">
        <v>171528</v>
      </c>
      <c r="M9" s="72">
        <f>+K9+L9</f>
        <v>2315628</v>
      </c>
      <c r="N9" s="73"/>
      <c r="O9" s="75"/>
    </row>
    <row r="10" spans="1:26" x14ac:dyDescent="0.25">
      <c r="A10" s="65">
        <v>1001</v>
      </c>
      <c r="B10" s="66" t="s">
        <v>49</v>
      </c>
      <c r="C10" s="67">
        <v>5820</v>
      </c>
      <c r="D10" s="66" t="s">
        <v>45</v>
      </c>
      <c r="E10" s="68">
        <v>45548</v>
      </c>
      <c r="F10" s="68">
        <v>45547</v>
      </c>
      <c r="G10" s="69" t="s">
        <v>46</v>
      </c>
      <c r="H10" s="69">
        <v>48968</v>
      </c>
      <c r="I10" s="70"/>
      <c r="J10" s="70"/>
      <c r="K10" s="71">
        <v>2301240</v>
      </c>
      <c r="L10" s="71">
        <v>184099</v>
      </c>
      <c r="M10" s="76">
        <f>+K10+L10</f>
        <v>2485339</v>
      </c>
      <c r="N10" s="73"/>
      <c r="O10" s="74"/>
    </row>
    <row r="11" spans="1:26" x14ac:dyDescent="0.25">
      <c r="A11" s="65">
        <v>1001</v>
      </c>
      <c r="B11" s="66" t="s">
        <v>49</v>
      </c>
      <c r="C11" s="67">
        <v>5820</v>
      </c>
      <c r="D11" s="66" t="s">
        <v>45</v>
      </c>
      <c r="E11" s="68">
        <v>45555</v>
      </c>
      <c r="F11" s="68">
        <v>45554</v>
      </c>
      <c r="G11" s="69" t="s">
        <v>46</v>
      </c>
      <c r="H11" s="69">
        <v>51255</v>
      </c>
      <c r="I11" s="70"/>
      <c r="J11" s="70"/>
      <c r="K11" s="71">
        <v>3890050</v>
      </c>
      <c r="L11" s="71">
        <v>311204</v>
      </c>
      <c r="M11" s="76">
        <f>+K11+L11</f>
        <v>4201254</v>
      </c>
      <c r="N11" s="73"/>
      <c r="O11" s="77"/>
    </row>
    <row r="12" spans="1:26" x14ac:dyDescent="0.25">
      <c r="A12" s="65">
        <v>1001</v>
      </c>
      <c r="B12" s="66" t="s">
        <v>49</v>
      </c>
      <c r="C12" s="67">
        <v>5820</v>
      </c>
      <c r="D12" s="66" t="s">
        <v>45</v>
      </c>
      <c r="E12" s="68">
        <v>45561</v>
      </c>
      <c r="F12" s="68">
        <v>45561</v>
      </c>
      <c r="G12" s="69" t="s">
        <v>46</v>
      </c>
      <c r="H12" s="69">
        <v>52742</v>
      </c>
      <c r="I12" s="70"/>
      <c r="J12" s="70"/>
      <c r="K12" s="71">
        <v>5079200</v>
      </c>
      <c r="L12" s="71">
        <v>406336</v>
      </c>
      <c r="M12" s="76">
        <f>+K12+L12</f>
        <v>5485536</v>
      </c>
      <c r="N12" s="73"/>
      <c r="O12" s="74"/>
    </row>
    <row r="13" spans="1:26" x14ac:dyDescent="0.25">
      <c r="A13" s="78">
        <v>1001</v>
      </c>
      <c r="B13" s="79" t="s">
        <v>49</v>
      </c>
      <c r="C13" s="80">
        <v>5820</v>
      </c>
      <c r="D13" s="79" t="s">
        <v>45</v>
      </c>
      <c r="E13" s="81"/>
      <c r="F13" s="81"/>
      <c r="G13" s="75"/>
      <c r="H13" s="75"/>
      <c r="I13" s="82" t="s">
        <v>63</v>
      </c>
      <c r="J13" s="82" t="s">
        <v>64</v>
      </c>
      <c r="K13" s="83">
        <v>-563525</v>
      </c>
      <c r="L13" s="83">
        <v>-45082</v>
      </c>
      <c r="M13" s="83">
        <v>-608607</v>
      </c>
      <c r="N13" s="73">
        <v>45536</v>
      </c>
      <c r="O13" s="74"/>
    </row>
    <row r="14" spans="1:26" x14ac:dyDescent="0.25">
      <c r="A14" s="84">
        <v>1001</v>
      </c>
      <c r="B14" s="75" t="s">
        <v>49</v>
      </c>
      <c r="C14" s="80">
        <v>5820</v>
      </c>
      <c r="D14" s="79" t="s">
        <v>45</v>
      </c>
      <c r="E14" s="85"/>
      <c r="F14" s="85"/>
      <c r="G14" s="75"/>
      <c r="H14" s="86"/>
      <c r="I14" s="87" t="s">
        <v>66</v>
      </c>
      <c r="J14" s="87" t="s">
        <v>67</v>
      </c>
      <c r="K14" s="83">
        <v>-732582</v>
      </c>
      <c r="L14" s="83">
        <v>-58607</v>
      </c>
      <c r="M14" s="83">
        <v>-791189</v>
      </c>
      <c r="N14" s="73">
        <v>45536</v>
      </c>
      <c r="O14" s="77"/>
    </row>
    <row r="15" spans="1:26" x14ac:dyDescent="0.25">
      <c r="A15" s="84">
        <v>1001</v>
      </c>
      <c r="B15" s="75" t="s">
        <v>49</v>
      </c>
      <c r="C15" s="80">
        <v>5820</v>
      </c>
      <c r="D15" s="79" t="s">
        <v>45</v>
      </c>
      <c r="E15" s="85"/>
      <c r="F15" s="85"/>
      <c r="G15" s="75"/>
      <c r="H15" s="86"/>
      <c r="I15" s="87" t="s">
        <v>59</v>
      </c>
      <c r="J15" s="87" t="s">
        <v>60</v>
      </c>
      <c r="K15" s="83">
        <v>-169057</v>
      </c>
      <c r="L15" s="83">
        <v>-16906</v>
      </c>
      <c r="M15" s="83">
        <v>-185963</v>
      </c>
      <c r="N15" s="73">
        <v>45536</v>
      </c>
      <c r="O15" s="74"/>
    </row>
    <row r="16" spans="1:26" x14ac:dyDescent="0.25">
      <c r="A16" s="88" t="s">
        <v>76</v>
      </c>
      <c r="B16" s="89"/>
      <c r="C16" s="90"/>
      <c r="D16" s="89"/>
      <c r="E16" s="91"/>
      <c r="F16" s="91"/>
      <c r="G16" s="89"/>
      <c r="H16" s="92"/>
      <c r="I16" s="93"/>
      <c r="J16" s="93"/>
      <c r="K16" s="94">
        <f>SUBTOTAL(9,K8:K15)</f>
        <v>15341981</v>
      </c>
      <c r="L16" s="94">
        <f>SUBTOTAL(9,L8:L15)</f>
        <v>1223976</v>
      </c>
      <c r="M16" s="94">
        <f>SUBTOTAL(9,M8:M15)</f>
        <v>16565957</v>
      </c>
      <c r="N16" s="95"/>
      <c r="O16" s="96">
        <f>M16</f>
        <v>16565957</v>
      </c>
    </row>
    <row r="17" spans="1:15" x14ac:dyDescent="0.25">
      <c r="A17" s="65">
        <v>1002</v>
      </c>
      <c r="B17" s="66" t="s">
        <v>53</v>
      </c>
      <c r="C17" s="67">
        <v>5820</v>
      </c>
      <c r="D17" s="66" t="s">
        <v>45</v>
      </c>
      <c r="E17" s="68">
        <v>45526</v>
      </c>
      <c r="F17" s="68">
        <v>45525</v>
      </c>
      <c r="G17" s="69" t="s">
        <v>46</v>
      </c>
      <c r="H17" s="69">
        <v>43354</v>
      </c>
      <c r="I17" s="70"/>
      <c r="J17" s="70"/>
      <c r="K17" s="71">
        <v>555290</v>
      </c>
      <c r="L17" s="71">
        <v>44423</v>
      </c>
      <c r="M17" s="72">
        <f>+K17+L17</f>
        <v>599713</v>
      </c>
      <c r="N17" s="73"/>
      <c r="O17" s="75"/>
    </row>
    <row r="18" spans="1:15" x14ac:dyDescent="0.25">
      <c r="A18" s="88" t="s">
        <v>77</v>
      </c>
      <c r="B18" s="97"/>
      <c r="C18" s="98"/>
      <c r="D18" s="97"/>
      <c r="E18" s="99"/>
      <c r="F18" s="99"/>
      <c r="G18" s="100"/>
      <c r="H18" s="100"/>
      <c r="I18" s="93"/>
      <c r="J18" s="93"/>
      <c r="K18" s="101">
        <f>SUBTOTAL(9,K17:K17)</f>
        <v>555290</v>
      </c>
      <c r="L18" s="101">
        <f>SUBTOTAL(9,L17:L17)</f>
        <v>44423</v>
      </c>
      <c r="M18" s="102">
        <f>SUBTOTAL(9,M17:M17)</f>
        <v>599713</v>
      </c>
      <c r="N18" s="95"/>
      <c r="O18" s="96">
        <f>M18</f>
        <v>599713</v>
      </c>
    </row>
    <row r="19" spans="1:15" x14ac:dyDescent="0.25">
      <c r="A19" s="65">
        <v>1005</v>
      </c>
      <c r="B19" s="66" t="s">
        <v>58</v>
      </c>
      <c r="C19" s="67">
        <v>5820</v>
      </c>
      <c r="D19" s="66" t="s">
        <v>45</v>
      </c>
      <c r="E19" s="68">
        <v>45533</v>
      </c>
      <c r="F19" s="68">
        <v>45533</v>
      </c>
      <c r="G19" s="69" t="s">
        <v>46</v>
      </c>
      <c r="H19" s="69">
        <v>45508</v>
      </c>
      <c r="I19" s="70"/>
      <c r="J19" s="70"/>
      <c r="K19" s="71">
        <v>1357626</v>
      </c>
      <c r="L19" s="71">
        <v>108610</v>
      </c>
      <c r="M19" s="72">
        <f>+K19+L19</f>
        <v>1466236</v>
      </c>
      <c r="N19" s="73"/>
      <c r="O19" s="74"/>
    </row>
    <row r="20" spans="1:15" x14ac:dyDescent="0.25">
      <c r="A20" s="65">
        <v>1005</v>
      </c>
      <c r="B20" s="66" t="s">
        <v>58</v>
      </c>
      <c r="C20" s="67">
        <v>5820</v>
      </c>
      <c r="D20" s="66" t="s">
        <v>45</v>
      </c>
      <c r="E20" s="68">
        <v>45546</v>
      </c>
      <c r="F20" s="68">
        <v>45546</v>
      </c>
      <c r="G20" s="69" t="s">
        <v>46</v>
      </c>
      <c r="H20" s="69">
        <v>47496</v>
      </c>
      <c r="I20" s="70"/>
      <c r="J20" s="70"/>
      <c r="K20" s="71">
        <v>1190660</v>
      </c>
      <c r="L20" s="71">
        <v>95253</v>
      </c>
      <c r="M20" s="76">
        <f>+K20+L20</f>
        <v>1285913</v>
      </c>
      <c r="N20" s="73"/>
      <c r="O20" s="74"/>
    </row>
    <row r="21" spans="1:15" x14ac:dyDescent="0.25">
      <c r="A21" s="84">
        <v>1005</v>
      </c>
      <c r="B21" s="103" t="s">
        <v>58</v>
      </c>
      <c r="C21" s="104">
        <v>5820</v>
      </c>
      <c r="D21" s="103" t="s">
        <v>45</v>
      </c>
      <c r="E21" s="105"/>
      <c r="F21" s="105"/>
      <c r="G21" s="106"/>
      <c r="H21" s="106"/>
      <c r="I21" s="87" t="s">
        <v>59</v>
      </c>
      <c r="J21" s="87" t="s">
        <v>60</v>
      </c>
      <c r="K21" s="107">
        <v>-17860</v>
      </c>
      <c r="L21" s="107">
        <v>-1786</v>
      </c>
      <c r="M21" s="108">
        <v>-19646</v>
      </c>
      <c r="N21" s="73">
        <v>45536</v>
      </c>
      <c r="O21" s="75"/>
    </row>
    <row r="22" spans="1:15" x14ac:dyDescent="0.25">
      <c r="A22" s="84">
        <v>1005</v>
      </c>
      <c r="B22" s="103" t="s">
        <v>58</v>
      </c>
      <c r="C22" s="104">
        <v>5820</v>
      </c>
      <c r="D22" s="103" t="s">
        <v>45</v>
      </c>
      <c r="E22" s="105"/>
      <c r="F22" s="105"/>
      <c r="G22" s="106"/>
      <c r="H22" s="106"/>
      <c r="I22" s="87" t="s">
        <v>63</v>
      </c>
      <c r="J22" s="87" t="s">
        <v>64</v>
      </c>
      <c r="K22" s="107">
        <v>-59533</v>
      </c>
      <c r="L22" s="107">
        <v>-4763</v>
      </c>
      <c r="M22" s="108">
        <v>-64296</v>
      </c>
      <c r="N22" s="73">
        <v>45536</v>
      </c>
      <c r="O22" s="75"/>
    </row>
    <row r="23" spans="1:15" x14ac:dyDescent="0.25">
      <c r="A23" s="84">
        <v>1005</v>
      </c>
      <c r="B23" s="103" t="s">
        <v>58</v>
      </c>
      <c r="C23" s="104">
        <v>5820</v>
      </c>
      <c r="D23" s="103" t="s">
        <v>45</v>
      </c>
      <c r="E23" s="105"/>
      <c r="F23" s="105"/>
      <c r="G23" s="106"/>
      <c r="H23" s="106"/>
      <c r="I23" s="87" t="s">
        <v>66</v>
      </c>
      <c r="J23" s="87" t="s">
        <v>67</v>
      </c>
      <c r="K23" s="107">
        <v>-77393</v>
      </c>
      <c r="L23" s="107">
        <v>-6191</v>
      </c>
      <c r="M23" s="108">
        <v>-83584</v>
      </c>
      <c r="N23" s="73">
        <v>45536</v>
      </c>
      <c r="O23" s="74"/>
    </row>
    <row r="24" spans="1:15" x14ac:dyDescent="0.25">
      <c r="A24" s="88" t="s">
        <v>78</v>
      </c>
      <c r="B24" s="97"/>
      <c r="C24" s="98"/>
      <c r="D24" s="97"/>
      <c r="E24" s="99"/>
      <c r="F24" s="99"/>
      <c r="G24" s="100"/>
      <c r="H24" s="100"/>
      <c r="I24" s="93"/>
      <c r="J24" s="93"/>
      <c r="K24" s="101">
        <f>SUBTOTAL(9,K19:K23)</f>
        <v>2393500</v>
      </c>
      <c r="L24" s="101">
        <f>SUBTOTAL(9,L19:L23)</f>
        <v>191123</v>
      </c>
      <c r="M24" s="109">
        <f>SUBTOTAL(9,M19:M23)</f>
        <v>2584623</v>
      </c>
      <c r="N24" s="95"/>
      <c r="O24" s="96">
        <f>M24</f>
        <v>2584623</v>
      </c>
    </row>
    <row r="25" spans="1:15" x14ac:dyDescent="0.25">
      <c r="A25" s="65">
        <v>1006</v>
      </c>
      <c r="B25" s="66" t="s">
        <v>47</v>
      </c>
      <c r="C25" s="67">
        <v>5820</v>
      </c>
      <c r="D25" s="66" t="s">
        <v>45</v>
      </c>
      <c r="E25" s="68">
        <v>45520</v>
      </c>
      <c r="F25" s="68">
        <v>45516</v>
      </c>
      <c r="G25" s="69" t="s">
        <v>46</v>
      </c>
      <c r="H25" s="69">
        <v>41531</v>
      </c>
      <c r="I25" s="70"/>
      <c r="J25" s="70"/>
      <c r="K25" s="71">
        <v>666348</v>
      </c>
      <c r="L25" s="71">
        <v>53308</v>
      </c>
      <c r="M25" s="72">
        <f t="shared" ref="M25:M32" si="0">+K25+L25</f>
        <v>719656</v>
      </c>
      <c r="N25" s="73"/>
      <c r="O25" s="75"/>
    </row>
    <row r="26" spans="1:15" x14ac:dyDescent="0.25">
      <c r="A26" s="65">
        <v>1006</v>
      </c>
      <c r="B26" s="66" t="s">
        <v>47</v>
      </c>
      <c r="C26" s="67">
        <v>5820</v>
      </c>
      <c r="D26" s="66" t="s">
        <v>45</v>
      </c>
      <c r="E26" s="68">
        <v>45527</v>
      </c>
      <c r="F26" s="68">
        <v>45523</v>
      </c>
      <c r="G26" s="69" t="s">
        <v>46</v>
      </c>
      <c r="H26" s="69">
        <v>43205</v>
      </c>
      <c r="I26" s="70"/>
      <c r="J26" s="70"/>
      <c r="K26" s="71">
        <v>1313431</v>
      </c>
      <c r="L26" s="71">
        <v>105074</v>
      </c>
      <c r="M26" s="72">
        <f t="shared" si="0"/>
        <v>1418505</v>
      </c>
      <c r="N26" s="73"/>
      <c r="O26" s="75"/>
    </row>
    <row r="27" spans="1:15" x14ac:dyDescent="0.25">
      <c r="A27" s="65">
        <v>1006</v>
      </c>
      <c r="B27" s="66" t="s">
        <v>47</v>
      </c>
      <c r="C27" s="67">
        <v>5820</v>
      </c>
      <c r="D27" s="66" t="s">
        <v>45</v>
      </c>
      <c r="E27" s="68">
        <v>45532</v>
      </c>
      <c r="F27" s="68">
        <v>45527</v>
      </c>
      <c r="G27" s="69" t="s">
        <v>46</v>
      </c>
      <c r="H27" s="69">
        <v>45021</v>
      </c>
      <c r="I27" s="70"/>
      <c r="J27" s="70"/>
      <c r="K27" s="71">
        <v>1554812</v>
      </c>
      <c r="L27" s="71">
        <v>124385</v>
      </c>
      <c r="M27" s="72">
        <f t="shared" si="0"/>
        <v>1679197</v>
      </c>
      <c r="N27" s="73"/>
      <c r="O27" s="77"/>
    </row>
    <row r="28" spans="1:15" x14ac:dyDescent="0.25">
      <c r="A28" s="65">
        <v>1006</v>
      </c>
      <c r="B28" s="66" t="s">
        <v>47</v>
      </c>
      <c r="C28" s="67">
        <v>5820</v>
      </c>
      <c r="D28" s="66" t="s">
        <v>45</v>
      </c>
      <c r="E28" s="68">
        <v>45543</v>
      </c>
      <c r="F28" s="68">
        <v>45539</v>
      </c>
      <c r="G28" s="69" t="s">
        <v>46</v>
      </c>
      <c r="H28" s="69">
        <v>47078</v>
      </c>
      <c r="I28" s="70"/>
      <c r="J28" s="70"/>
      <c r="K28" s="71">
        <v>984110</v>
      </c>
      <c r="L28" s="71">
        <v>78729</v>
      </c>
      <c r="M28" s="76">
        <f t="shared" si="0"/>
        <v>1062839</v>
      </c>
      <c r="N28" s="73"/>
      <c r="O28" s="75"/>
    </row>
    <row r="29" spans="1:15" x14ac:dyDescent="0.25">
      <c r="A29" s="65">
        <v>1006</v>
      </c>
      <c r="B29" s="66" t="s">
        <v>47</v>
      </c>
      <c r="C29" s="67">
        <v>5820</v>
      </c>
      <c r="D29" s="66" t="s">
        <v>45</v>
      </c>
      <c r="E29" s="68">
        <v>45545</v>
      </c>
      <c r="F29" s="68">
        <v>45541</v>
      </c>
      <c r="G29" s="69" t="s">
        <v>46</v>
      </c>
      <c r="H29" s="69">
        <v>47272</v>
      </c>
      <c r="I29" s="70"/>
      <c r="J29" s="70"/>
      <c r="K29" s="71">
        <v>555290</v>
      </c>
      <c r="L29" s="71">
        <v>44423</v>
      </c>
      <c r="M29" s="76">
        <f t="shared" si="0"/>
        <v>599713</v>
      </c>
      <c r="N29" s="73"/>
      <c r="O29" s="75"/>
    </row>
    <row r="30" spans="1:15" x14ac:dyDescent="0.25">
      <c r="A30" s="65">
        <v>1006</v>
      </c>
      <c r="B30" s="66" t="s">
        <v>47</v>
      </c>
      <c r="C30" s="67">
        <v>5820</v>
      </c>
      <c r="D30" s="66" t="s">
        <v>45</v>
      </c>
      <c r="E30" s="68">
        <v>45548</v>
      </c>
      <c r="F30" s="68">
        <v>45544</v>
      </c>
      <c r="G30" s="69" t="s">
        <v>46</v>
      </c>
      <c r="H30" s="69">
        <v>47429</v>
      </c>
      <c r="I30" s="70"/>
      <c r="J30" s="70"/>
      <c r="K30" s="71">
        <v>1091315</v>
      </c>
      <c r="L30" s="71">
        <v>87305</v>
      </c>
      <c r="M30" s="76">
        <f t="shared" si="0"/>
        <v>1178620</v>
      </c>
      <c r="N30" s="73"/>
      <c r="O30" s="74"/>
    </row>
    <row r="31" spans="1:15" x14ac:dyDescent="0.25">
      <c r="A31" s="65">
        <v>1006</v>
      </c>
      <c r="B31" s="66" t="s">
        <v>47</v>
      </c>
      <c r="C31" s="67">
        <v>5820</v>
      </c>
      <c r="D31" s="66" t="s">
        <v>45</v>
      </c>
      <c r="E31" s="68">
        <v>45555</v>
      </c>
      <c r="F31" s="68">
        <v>45551</v>
      </c>
      <c r="G31" s="69" t="s">
        <v>46</v>
      </c>
      <c r="H31" s="69">
        <v>50071</v>
      </c>
      <c r="I31" s="70"/>
      <c r="J31" s="70"/>
      <c r="K31" s="71">
        <v>555290</v>
      </c>
      <c r="L31" s="71">
        <v>44423</v>
      </c>
      <c r="M31" s="76">
        <f t="shared" si="0"/>
        <v>599713</v>
      </c>
      <c r="N31" s="73"/>
      <c r="O31" s="74"/>
    </row>
    <row r="32" spans="1:15" x14ac:dyDescent="0.25">
      <c r="A32" s="65">
        <v>1006</v>
      </c>
      <c r="B32" s="66" t="s">
        <v>47</v>
      </c>
      <c r="C32" s="67">
        <v>5820</v>
      </c>
      <c r="D32" s="66" t="s">
        <v>45</v>
      </c>
      <c r="E32" s="68">
        <v>45565</v>
      </c>
      <c r="F32" s="68">
        <v>45562</v>
      </c>
      <c r="G32" s="69" t="s">
        <v>46</v>
      </c>
      <c r="H32" s="69">
        <v>53468</v>
      </c>
      <c r="I32" s="70"/>
      <c r="J32" s="70"/>
      <c r="K32" s="71">
        <v>750435</v>
      </c>
      <c r="L32" s="71">
        <v>60035</v>
      </c>
      <c r="M32" s="76">
        <f t="shared" si="0"/>
        <v>810470</v>
      </c>
      <c r="N32" s="73"/>
      <c r="O32" s="74"/>
    </row>
    <row r="33" spans="1:15" x14ac:dyDescent="0.25">
      <c r="A33" s="84">
        <v>1006</v>
      </c>
      <c r="B33" s="103" t="s">
        <v>47</v>
      </c>
      <c r="C33" s="104">
        <v>5820</v>
      </c>
      <c r="D33" s="103" t="s">
        <v>45</v>
      </c>
      <c r="E33" s="105"/>
      <c r="F33" s="105"/>
      <c r="G33" s="106"/>
      <c r="H33" s="106"/>
      <c r="I33" s="87" t="s">
        <v>61</v>
      </c>
      <c r="J33" s="87" t="s">
        <v>62</v>
      </c>
      <c r="K33" s="107">
        <v>-165140</v>
      </c>
      <c r="L33" s="107">
        <v>-13211</v>
      </c>
      <c r="M33" s="108">
        <v>-178351</v>
      </c>
      <c r="N33" s="73">
        <v>45536</v>
      </c>
      <c r="O33" s="74"/>
    </row>
    <row r="34" spans="1:15" x14ac:dyDescent="0.25">
      <c r="A34" s="84">
        <v>1006</v>
      </c>
      <c r="B34" s="103" t="s">
        <v>47</v>
      </c>
      <c r="C34" s="104">
        <v>5820</v>
      </c>
      <c r="D34" s="103" t="s">
        <v>45</v>
      </c>
      <c r="E34" s="105"/>
      <c r="F34" s="105"/>
      <c r="G34" s="106"/>
      <c r="H34" s="106"/>
      <c r="I34" s="87" t="s">
        <v>63</v>
      </c>
      <c r="J34" s="87" t="s">
        <v>64</v>
      </c>
      <c r="K34" s="107">
        <v>-180549</v>
      </c>
      <c r="L34" s="107">
        <v>-14444</v>
      </c>
      <c r="M34" s="108">
        <v>-194993</v>
      </c>
      <c r="N34" s="73">
        <v>45536</v>
      </c>
      <c r="O34" s="75"/>
    </row>
    <row r="35" spans="1:15" x14ac:dyDescent="0.25">
      <c r="A35" s="84">
        <v>1006</v>
      </c>
      <c r="B35" s="103" t="s">
        <v>47</v>
      </c>
      <c r="C35" s="104">
        <v>5820</v>
      </c>
      <c r="D35" s="103" t="s">
        <v>45</v>
      </c>
      <c r="E35" s="105"/>
      <c r="F35" s="105"/>
      <c r="G35" s="106"/>
      <c r="H35" s="106"/>
      <c r="I35" s="87" t="s">
        <v>66</v>
      </c>
      <c r="J35" s="87" t="s">
        <v>67</v>
      </c>
      <c r="K35" s="107">
        <v>-234713</v>
      </c>
      <c r="L35" s="107">
        <v>-18777</v>
      </c>
      <c r="M35" s="108">
        <v>-253490</v>
      </c>
      <c r="N35" s="73">
        <v>45536</v>
      </c>
      <c r="O35" s="77"/>
    </row>
    <row r="36" spans="1:15" x14ac:dyDescent="0.25">
      <c r="A36" s="84">
        <v>1006</v>
      </c>
      <c r="B36" s="103" t="s">
        <v>47</v>
      </c>
      <c r="C36" s="104">
        <v>5820</v>
      </c>
      <c r="D36" s="103" t="s">
        <v>45</v>
      </c>
      <c r="E36" s="105"/>
      <c r="F36" s="105"/>
      <c r="G36" s="106"/>
      <c r="H36" s="106"/>
      <c r="I36" s="87" t="s">
        <v>59</v>
      </c>
      <c r="J36" s="87" t="s">
        <v>60</v>
      </c>
      <c r="K36" s="107">
        <v>-54165</v>
      </c>
      <c r="L36" s="107">
        <v>-5416</v>
      </c>
      <c r="M36" s="108">
        <v>-59581</v>
      </c>
      <c r="N36" s="73">
        <v>45536</v>
      </c>
      <c r="O36" s="74"/>
    </row>
    <row r="37" spans="1:15" x14ac:dyDescent="0.25">
      <c r="A37" s="110">
        <v>1006</v>
      </c>
      <c r="B37" s="75" t="s">
        <v>47</v>
      </c>
      <c r="C37" s="111">
        <v>5820</v>
      </c>
      <c r="D37" s="75" t="s">
        <v>45</v>
      </c>
      <c r="E37" s="75"/>
      <c r="F37" s="75"/>
      <c r="G37" s="75"/>
      <c r="H37" s="75"/>
      <c r="I37" s="75" t="s">
        <v>73</v>
      </c>
      <c r="J37" s="87" t="s">
        <v>74</v>
      </c>
      <c r="K37" s="83">
        <v>-214410</v>
      </c>
      <c r="L37" s="83">
        <v>-17153</v>
      </c>
      <c r="M37" s="83">
        <f>+K37+L37</f>
        <v>-231563</v>
      </c>
      <c r="N37" s="112"/>
      <c r="O37" s="74"/>
    </row>
    <row r="38" spans="1:15" x14ac:dyDescent="0.25">
      <c r="A38" s="113" t="s">
        <v>79</v>
      </c>
      <c r="B38" s="89"/>
      <c r="C38" s="90"/>
      <c r="D38" s="89"/>
      <c r="E38" s="89"/>
      <c r="F38" s="89"/>
      <c r="G38" s="89"/>
      <c r="H38" s="89"/>
      <c r="I38" s="89"/>
      <c r="J38" s="93"/>
      <c r="K38" s="94">
        <f>SUBTOTAL(9,K25:K37)</f>
        <v>6622054</v>
      </c>
      <c r="L38" s="94">
        <f>SUBTOTAL(9,L25:L37)</f>
        <v>528681</v>
      </c>
      <c r="M38" s="94">
        <f>SUBTOTAL(9,M25:M37)</f>
        <v>7150735</v>
      </c>
      <c r="N38" s="95"/>
      <c r="O38" s="96">
        <f>M38</f>
        <v>7150735</v>
      </c>
    </row>
    <row r="39" spans="1:15" x14ac:dyDescent="0.25">
      <c r="A39" s="65">
        <v>1008</v>
      </c>
      <c r="B39" s="66" t="s">
        <v>52</v>
      </c>
      <c r="C39" s="67">
        <v>5820</v>
      </c>
      <c r="D39" s="66" t="s">
        <v>45</v>
      </c>
      <c r="E39" s="68">
        <v>45523</v>
      </c>
      <c r="F39" s="68">
        <v>45519</v>
      </c>
      <c r="G39" s="69" t="s">
        <v>46</v>
      </c>
      <c r="H39" s="69">
        <v>42730</v>
      </c>
      <c r="I39" s="70"/>
      <c r="J39" s="70"/>
      <c r="K39" s="71">
        <v>2837265</v>
      </c>
      <c r="L39" s="71">
        <v>226981</v>
      </c>
      <c r="M39" s="72">
        <f>+K39+L39</f>
        <v>3064246</v>
      </c>
      <c r="N39" s="73"/>
      <c r="O39" s="75"/>
    </row>
    <row r="40" spans="1:15" x14ac:dyDescent="0.25">
      <c r="A40" s="65">
        <v>1008</v>
      </c>
      <c r="B40" s="66" t="s">
        <v>52</v>
      </c>
      <c r="C40" s="67">
        <v>5820</v>
      </c>
      <c r="D40" s="66" t="s">
        <v>45</v>
      </c>
      <c r="E40" s="68">
        <v>45526</v>
      </c>
      <c r="F40" s="68">
        <v>45524</v>
      </c>
      <c r="G40" s="69" t="s">
        <v>46</v>
      </c>
      <c r="H40" s="69">
        <v>43217</v>
      </c>
      <c r="I40" s="70"/>
      <c r="J40" s="70"/>
      <c r="K40" s="71">
        <v>3373290</v>
      </c>
      <c r="L40" s="71">
        <v>269863</v>
      </c>
      <c r="M40" s="72">
        <f>+K40+L40</f>
        <v>3643153</v>
      </c>
      <c r="N40" s="73"/>
      <c r="O40" s="75"/>
    </row>
    <row r="41" spans="1:15" x14ac:dyDescent="0.25">
      <c r="A41" s="65">
        <v>1008</v>
      </c>
      <c r="B41" s="66" t="s">
        <v>52</v>
      </c>
      <c r="C41" s="67">
        <v>5820</v>
      </c>
      <c r="D41" s="66" t="s">
        <v>45</v>
      </c>
      <c r="E41" s="68">
        <v>45551</v>
      </c>
      <c r="F41" s="68">
        <v>45549</v>
      </c>
      <c r="G41" s="69" t="s">
        <v>46</v>
      </c>
      <c r="H41" s="69">
        <v>49935</v>
      </c>
      <c r="I41" s="70"/>
      <c r="J41" s="70"/>
      <c r="K41" s="71">
        <v>3968465</v>
      </c>
      <c r="L41" s="71">
        <v>317477</v>
      </c>
      <c r="M41" s="76">
        <f>+K41+L41</f>
        <v>4285942</v>
      </c>
      <c r="N41" s="73"/>
      <c r="O41" s="75"/>
    </row>
    <row r="42" spans="1:15" x14ac:dyDescent="0.25">
      <c r="A42" s="65">
        <v>1008</v>
      </c>
      <c r="B42" s="66" t="s">
        <v>52</v>
      </c>
      <c r="C42" s="67">
        <v>5820</v>
      </c>
      <c r="D42" s="66" t="s">
        <v>45</v>
      </c>
      <c r="E42" s="68">
        <v>45551</v>
      </c>
      <c r="F42" s="68">
        <v>45549</v>
      </c>
      <c r="G42" s="69" t="s">
        <v>46</v>
      </c>
      <c r="H42" s="69">
        <v>49924</v>
      </c>
      <c r="I42" s="70"/>
      <c r="J42" s="70"/>
      <c r="K42" s="71">
        <v>2857590</v>
      </c>
      <c r="L42" s="71">
        <v>228607</v>
      </c>
      <c r="M42" s="76">
        <f>+K42+L42</f>
        <v>3086197</v>
      </c>
      <c r="N42" s="73"/>
      <c r="O42" s="75"/>
    </row>
    <row r="43" spans="1:15" x14ac:dyDescent="0.25">
      <c r="A43" s="84">
        <v>1008</v>
      </c>
      <c r="B43" s="103" t="s">
        <v>52</v>
      </c>
      <c r="C43" s="104">
        <v>5820</v>
      </c>
      <c r="D43" s="103" t="s">
        <v>45</v>
      </c>
      <c r="E43" s="105"/>
      <c r="F43" s="105"/>
      <c r="G43" s="106"/>
      <c r="H43" s="106"/>
      <c r="I43" s="87" t="s">
        <v>63</v>
      </c>
      <c r="J43" s="87" t="s">
        <v>64</v>
      </c>
      <c r="K43" s="107">
        <v>-341303</v>
      </c>
      <c r="L43" s="107">
        <v>-27304</v>
      </c>
      <c r="M43" s="108">
        <v>-368607</v>
      </c>
      <c r="N43" s="73">
        <v>45536</v>
      </c>
      <c r="O43" s="75"/>
    </row>
    <row r="44" spans="1:15" x14ac:dyDescent="0.25">
      <c r="A44" s="78">
        <v>1008</v>
      </c>
      <c r="B44" s="79" t="s">
        <v>52</v>
      </c>
      <c r="C44" s="80">
        <v>5820</v>
      </c>
      <c r="D44" s="79" t="s">
        <v>45</v>
      </c>
      <c r="E44" s="81"/>
      <c r="F44" s="81"/>
      <c r="G44" s="75"/>
      <c r="H44" s="75"/>
      <c r="I44" s="82" t="s">
        <v>59</v>
      </c>
      <c r="J44" s="82" t="s">
        <v>60</v>
      </c>
      <c r="K44" s="83">
        <v>-102391</v>
      </c>
      <c r="L44" s="83">
        <v>-10239</v>
      </c>
      <c r="M44" s="83">
        <v>-112630</v>
      </c>
      <c r="N44" s="73">
        <v>45536</v>
      </c>
      <c r="O44" s="75"/>
    </row>
    <row r="45" spans="1:15" x14ac:dyDescent="0.25">
      <c r="A45" s="78">
        <v>1008</v>
      </c>
      <c r="B45" s="79" t="s">
        <v>52</v>
      </c>
      <c r="C45" s="80">
        <v>5820</v>
      </c>
      <c r="D45" s="79" t="s">
        <v>45</v>
      </c>
      <c r="E45" s="81"/>
      <c r="F45" s="81"/>
      <c r="G45" s="75"/>
      <c r="H45" s="75"/>
      <c r="I45" s="82" t="s">
        <v>66</v>
      </c>
      <c r="J45" s="82" t="s">
        <v>67</v>
      </c>
      <c r="K45" s="83">
        <v>-443694</v>
      </c>
      <c r="L45" s="83">
        <v>-35495</v>
      </c>
      <c r="M45" s="83">
        <v>-479189</v>
      </c>
      <c r="N45" s="73">
        <v>45536</v>
      </c>
      <c r="O45" s="75"/>
    </row>
    <row r="46" spans="1:15" x14ac:dyDescent="0.25">
      <c r="A46" s="113" t="s">
        <v>80</v>
      </c>
      <c r="B46" s="89"/>
      <c r="C46" s="90"/>
      <c r="D46" s="89"/>
      <c r="E46" s="114"/>
      <c r="F46" s="114"/>
      <c r="G46" s="89"/>
      <c r="H46" s="89"/>
      <c r="I46" s="93"/>
      <c r="J46" s="93"/>
      <c r="K46" s="94">
        <f>SUBTOTAL(9,K39:K45)</f>
        <v>12149222</v>
      </c>
      <c r="L46" s="94">
        <f>SUBTOTAL(9,L39:L45)</f>
        <v>969890</v>
      </c>
      <c r="M46" s="94">
        <f>SUBTOTAL(9,M39:M45)</f>
        <v>13119112</v>
      </c>
      <c r="N46" s="95"/>
      <c r="O46" s="96">
        <f>M46</f>
        <v>13119112</v>
      </c>
    </row>
    <row r="47" spans="1:15" x14ac:dyDescent="0.25">
      <c r="A47" s="65">
        <v>1009</v>
      </c>
      <c r="B47" s="66" t="s">
        <v>55</v>
      </c>
      <c r="C47" s="67">
        <v>5820</v>
      </c>
      <c r="D47" s="66" t="s">
        <v>45</v>
      </c>
      <c r="E47" s="68">
        <v>45530</v>
      </c>
      <c r="F47" s="68">
        <v>45525</v>
      </c>
      <c r="G47" s="69" t="s">
        <v>46</v>
      </c>
      <c r="H47" s="69">
        <v>43398</v>
      </c>
      <c r="I47" s="70"/>
      <c r="J47" s="70"/>
      <c r="K47" s="71">
        <v>2000400</v>
      </c>
      <c r="L47" s="71">
        <v>160032</v>
      </c>
      <c r="M47" s="72">
        <f>+K47+L47</f>
        <v>2160432</v>
      </c>
      <c r="N47" s="73"/>
      <c r="O47" s="74"/>
    </row>
    <row r="48" spans="1:15" x14ac:dyDescent="0.25">
      <c r="A48" s="65">
        <v>1009</v>
      </c>
      <c r="B48" s="66" t="s">
        <v>55</v>
      </c>
      <c r="C48" s="67">
        <v>5820</v>
      </c>
      <c r="D48" s="66" t="s">
        <v>45</v>
      </c>
      <c r="E48" s="68">
        <v>45544</v>
      </c>
      <c r="F48" s="68">
        <v>45539</v>
      </c>
      <c r="G48" s="69" t="s">
        <v>46</v>
      </c>
      <c r="H48" s="69">
        <v>47079</v>
      </c>
      <c r="I48" s="70"/>
      <c r="J48" s="70"/>
      <c r="K48" s="71">
        <v>2048300</v>
      </c>
      <c r="L48" s="71">
        <v>163864</v>
      </c>
      <c r="M48" s="76">
        <f>+K48+L48</f>
        <v>2212164</v>
      </c>
      <c r="N48" s="73"/>
      <c r="O48" s="77"/>
    </row>
    <row r="49" spans="1:15" x14ac:dyDescent="0.25">
      <c r="A49" s="65">
        <v>1009</v>
      </c>
      <c r="B49" s="66" t="s">
        <v>55</v>
      </c>
      <c r="C49" s="67">
        <v>5820</v>
      </c>
      <c r="D49" s="66" t="s">
        <v>45</v>
      </c>
      <c r="E49" s="68">
        <v>45555</v>
      </c>
      <c r="F49" s="68">
        <v>45553</v>
      </c>
      <c r="G49" s="69" t="s">
        <v>46</v>
      </c>
      <c r="H49" s="69">
        <v>50285</v>
      </c>
      <c r="I49" s="70"/>
      <c r="J49" s="70"/>
      <c r="K49" s="71">
        <v>4008660</v>
      </c>
      <c r="L49" s="71">
        <v>320693</v>
      </c>
      <c r="M49" s="76">
        <f>+K49+L49</f>
        <v>4329353</v>
      </c>
      <c r="N49" s="73"/>
      <c r="O49" s="74"/>
    </row>
    <row r="50" spans="1:15" x14ac:dyDescent="0.25">
      <c r="A50" s="84">
        <v>1009</v>
      </c>
      <c r="B50" s="103" t="s">
        <v>55</v>
      </c>
      <c r="C50" s="104">
        <v>5820</v>
      </c>
      <c r="D50" s="103" t="s">
        <v>45</v>
      </c>
      <c r="E50" s="105"/>
      <c r="F50" s="105"/>
      <c r="G50" s="106"/>
      <c r="H50" s="106"/>
      <c r="I50" s="87" t="s">
        <v>63</v>
      </c>
      <c r="J50" s="87" t="s">
        <v>64</v>
      </c>
      <c r="K50" s="107">
        <v>-302848</v>
      </c>
      <c r="L50" s="107">
        <v>-24228</v>
      </c>
      <c r="M50" s="108">
        <v>-327076</v>
      </c>
      <c r="N50" s="73">
        <v>45536</v>
      </c>
      <c r="O50" s="74"/>
    </row>
    <row r="51" spans="1:15" x14ac:dyDescent="0.25">
      <c r="A51" s="84">
        <v>1009</v>
      </c>
      <c r="B51" s="103" t="s">
        <v>55</v>
      </c>
      <c r="C51" s="104">
        <v>5820</v>
      </c>
      <c r="D51" s="103" t="s">
        <v>45</v>
      </c>
      <c r="E51" s="105"/>
      <c r="F51" s="105"/>
      <c r="G51" s="106"/>
      <c r="H51" s="106"/>
      <c r="I51" s="87" t="s">
        <v>61</v>
      </c>
      <c r="J51" s="87" t="s">
        <v>65</v>
      </c>
      <c r="K51" s="107">
        <v>-113740</v>
      </c>
      <c r="L51" s="107">
        <v>-9099</v>
      </c>
      <c r="M51" s="108">
        <v>-122839</v>
      </c>
      <c r="N51" s="73">
        <v>45536</v>
      </c>
      <c r="O51" s="74"/>
    </row>
    <row r="52" spans="1:15" x14ac:dyDescent="0.25">
      <c r="A52" s="84">
        <v>1009</v>
      </c>
      <c r="B52" s="103" t="s">
        <v>55</v>
      </c>
      <c r="C52" s="104">
        <v>5820</v>
      </c>
      <c r="D52" s="103" t="s">
        <v>45</v>
      </c>
      <c r="E52" s="105"/>
      <c r="F52" s="105"/>
      <c r="G52" s="106"/>
      <c r="H52" s="106"/>
      <c r="I52" s="87" t="s">
        <v>66</v>
      </c>
      <c r="J52" s="87" t="s">
        <v>67</v>
      </c>
      <c r="K52" s="107">
        <v>-393702</v>
      </c>
      <c r="L52" s="107">
        <v>-31496</v>
      </c>
      <c r="M52" s="108">
        <v>-425198</v>
      </c>
      <c r="N52" s="73">
        <v>45536</v>
      </c>
      <c r="O52" s="74"/>
    </row>
    <row r="53" spans="1:15" x14ac:dyDescent="0.25">
      <c r="A53" s="78">
        <v>1009</v>
      </c>
      <c r="B53" s="79" t="s">
        <v>55</v>
      </c>
      <c r="C53" s="80">
        <v>5820</v>
      </c>
      <c r="D53" s="79" t="s">
        <v>45</v>
      </c>
      <c r="E53" s="115"/>
      <c r="F53" s="115"/>
      <c r="G53" s="79"/>
      <c r="H53" s="79"/>
      <c r="I53" s="82" t="s">
        <v>59</v>
      </c>
      <c r="J53" s="82" t="s">
        <v>60</v>
      </c>
      <c r="K53" s="116">
        <v>-90854</v>
      </c>
      <c r="L53" s="116">
        <v>-9085</v>
      </c>
      <c r="M53" s="116">
        <v>-99939</v>
      </c>
      <c r="N53" s="73">
        <v>45536</v>
      </c>
      <c r="O53" s="74"/>
    </row>
    <row r="54" spans="1:15" x14ac:dyDescent="0.25">
      <c r="A54" s="113" t="s">
        <v>81</v>
      </c>
      <c r="B54" s="89"/>
      <c r="C54" s="90"/>
      <c r="D54" s="89"/>
      <c r="E54" s="91"/>
      <c r="F54" s="91"/>
      <c r="G54" s="89"/>
      <c r="H54" s="89"/>
      <c r="I54" s="93"/>
      <c r="J54" s="93"/>
      <c r="K54" s="94">
        <f>SUBTOTAL(9,K47:K53)</f>
        <v>7156216</v>
      </c>
      <c r="L54" s="94">
        <f>SUBTOTAL(9,L47:L53)</f>
        <v>570681</v>
      </c>
      <c r="M54" s="94">
        <f>SUBTOTAL(9,M47:M53)</f>
        <v>7726897</v>
      </c>
      <c r="N54" s="95"/>
      <c r="O54" s="96">
        <f>M54</f>
        <v>7726897</v>
      </c>
    </row>
    <row r="55" spans="1:15" x14ac:dyDescent="0.25">
      <c r="A55" s="65">
        <v>1010</v>
      </c>
      <c r="B55" s="66" t="s">
        <v>56</v>
      </c>
      <c r="C55" s="67">
        <v>5820</v>
      </c>
      <c r="D55" s="66" t="s">
        <v>45</v>
      </c>
      <c r="E55" s="68">
        <v>45532</v>
      </c>
      <c r="F55" s="68">
        <v>45532</v>
      </c>
      <c r="G55" s="69" t="s">
        <v>46</v>
      </c>
      <c r="H55" s="69">
        <v>45262</v>
      </c>
      <c r="I55" s="70"/>
      <c r="J55" s="70"/>
      <c r="K55" s="71">
        <v>1190660</v>
      </c>
      <c r="L55" s="71">
        <v>95253</v>
      </c>
      <c r="M55" s="72">
        <f>+K55+L55</f>
        <v>1285913</v>
      </c>
      <c r="N55" s="73"/>
      <c r="O55" s="74"/>
    </row>
    <row r="56" spans="1:15" x14ac:dyDescent="0.25">
      <c r="A56" s="88" t="s">
        <v>82</v>
      </c>
      <c r="B56" s="97"/>
      <c r="C56" s="98"/>
      <c r="D56" s="97"/>
      <c r="E56" s="99"/>
      <c r="F56" s="99"/>
      <c r="G56" s="100"/>
      <c r="H56" s="100"/>
      <c r="I56" s="93"/>
      <c r="J56" s="93"/>
      <c r="K56" s="101">
        <f>SUBTOTAL(9,K55:K55)</f>
        <v>1190660</v>
      </c>
      <c r="L56" s="101">
        <f>SUBTOTAL(9,L55:L55)</f>
        <v>95253</v>
      </c>
      <c r="M56" s="102">
        <f>SUBTOTAL(9,M55:M55)</f>
        <v>1285913</v>
      </c>
      <c r="N56" s="95"/>
      <c r="O56" s="96">
        <f>M56</f>
        <v>1285913</v>
      </c>
    </row>
    <row r="57" spans="1:15" x14ac:dyDescent="0.25">
      <c r="A57" s="65">
        <v>1011</v>
      </c>
      <c r="B57" s="66" t="s">
        <v>44</v>
      </c>
      <c r="C57" s="67">
        <v>5820</v>
      </c>
      <c r="D57" s="66" t="s">
        <v>45</v>
      </c>
      <c r="E57" s="68">
        <v>45520</v>
      </c>
      <c r="F57" s="68">
        <v>45518</v>
      </c>
      <c r="G57" s="69" t="s">
        <v>46</v>
      </c>
      <c r="H57" s="69">
        <v>41660</v>
      </c>
      <c r="I57" s="70"/>
      <c r="J57" s="70"/>
      <c r="K57" s="71">
        <v>555290</v>
      </c>
      <c r="L57" s="71">
        <v>44423</v>
      </c>
      <c r="M57" s="72">
        <f>+K57+L57</f>
        <v>599713</v>
      </c>
      <c r="N57" s="73"/>
      <c r="O57" s="75"/>
    </row>
    <row r="58" spans="1:15" x14ac:dyDescent="0.25">
      <c r="A58" s="65">
        <v>1011</v>
      </c>
      <c r="B58" s="66" t="s">
        <v>44</v>
      </c>
      <c r="C58" s="67">
        <v>5820</v>
      </c>
      <c r="D58" s="66" t="s">
        <v>45</v>
      </c>
      <c r="E58" s="68">
        <v>45534</v>
      </c>
      <c r="F58" s="68">
        <v>45532</v>
      </c>
      <c r="G58" s="69" t="s">
        <v>46</v>
      </c>
      <c r="H58" s="69">
        <v>45342</v>
      </c>
      <c r="I58" s="70"/>
      <c r="J58" s="70"/>
      <c r="K58" s="71">
        <v>1313431</v>
      </c>
      <c r="L58" s="71">
        <v>105074</v>
      </c>
      <c r="M58" s="72">
        <f>+K58+L58</f>
        <v>1418505</v>
      </c>
      <c r="N58" s="73"/>
      <c r="O58" s="74"/>
    </row>
    <row r="59" spans="1:15" x14ac:dyDescent="0.25">
      <c r="A59" s="65">
        <v>1011</v>
      </c>
      <c r="B59" s="66" t="s">
        <v>44</v>
      </c>
      <c r="C59" s="67">
        <v>5820</v>
      </c>
      <c r="D59" s="66" t="s">
        <v>45</v>
      </c>
      <c r="E59" s="68">
        <v>45541</v>
      </c>
      <c r="F59" s="68">
        <v>45539</v>
      </c>
      <c r="G59" s="69" t="s">
        <v>46</v>
      </c>
      <c r="H59" s="69">
        <v>47080</v>
      </c>
      <c r="I59" s="70"/>
      <c r="J59" s="70"/>
      <c r="K59" s="71">
        <v>555290</v>
      </c>
      <c r="L59" s="71">
        <v>44423</v>
      </c>
      <c r="M59" s="76">
        <f>+K59+L59</f>
        <v>599713</v>
      </c>
      <c r="N59" s="73"/>
      <c r="O59" s="75"/>
    </row>
    <row r="60" spans="1:15" x14ac:dyDescent="0.25">
      <c r="A60" s="65">
        <v>1011</v>
      </c>
      <c r="B60" s="66" t="s">
        <v>44</v>
      </c>
      <c r="C60" s="67">
        <v>5820</v>
      </c>
      <c r="D60" s="66" t="s">
        <v>45</v>
      </c>
      <c r="E60" s="68">
        <v>45548</v>
      </c>
      <c r="F60" s="68">
        <v>45546</v>
      </c>
      <c r="G60" s="69" t="s">
        <v>46</v>
      </c>
      <c r="H60" s="69">
        <v>47555</v>
      </c>
      <c r="I60" s="70"/>
      <c r="J60" s="70"/>
      <c r="K60" s="71">
        <v>555290</v>
      </c>
      <c r="L60" s="71">
        <v>44423</v>
      </c>
      <c r="M60" s="76">
        <f>+K60+L60</f>
        <v>599713</v>
      </c>
      <c r="N60" s="73"/>
      <c r="O60" s="75"/>
    </row>
    <row r="61" spans="1:15" x14ac:dyDescent="0.25">
      <c r="A61" s="84">
        <v>1011</v>
      </c>
      <c r="B61" s="103" t="s">
        <v>44</v>
      </c>
      <c r="C61" s="104">
        <v>5820</v>
      </c>
      <c r="D61" s="103" t="s">
        <v>45</v>
      </c>
      <c r="E61" s="105"/>
      <c r="F61" s="105"/>
      <c r="G61" s="106"/>
      <c r="H61" s="106"/>
      <c r="I61" s="87" t="s">
        <v>59</v>
      </c>
      <c r="J61" s="87" t="s">
        <v>60</v>
      </c>
      <c r="K61" s="107">
        <v>-16659</v>
      </c>
      <c r="L61" s="107">
        <v>-1666</v>
      </c>
      <c r="M61" s="108">
        <v>-18325</v>
      </c>
      <c r="N61" s="73">
        <v>45536</v>
      </c>
      <c r="O61" s="75"/>
    </row>
    <row r="62" spans="1:15" x14ac:dyDescent="0.25">
      <c r="A62" s="84">
        <v>1011</v>
      </c>
      <c r="B62" s="103" t="s">
        <v>44</v>
      </c>
      <c r="C62" s="104">
        <v>5820</v>
      </c>
      <c r="D62" s="103" t="s">
        <v>45</v>
      </c>
      <c r="E62" s="105"/>
      <c r="F62" s="105"/>
      <c r="G62" s="106"/>
      <c r="H62" s="106"/>
      <c r="I62" s="87" t="s">
        <v>61</v>
      </c>
      <c r="J62" s="87" t="s">
        <v>68</v>
      </c>
      <c r="K62" s="107">
        <v>-99410</v>
      </c>
      <c r="L62" s="107">
        <v>-7953</v>
      </c>
      <c r="M62" s="108">
        <v>-107363</v>
      </c>
      <c r="N62" s="73">
        <v>45536</v>
      </c>
      <c r="O62" s="75"/>
    </row>
    <row r="63" spans="1:15" x14ac:dyDescent="0.25">
      <c r="A63" s="78">
        <v>1011</v>
      </c>
      <c r="B63" s="79" t="s">
        <v>44</v>
      </c>
      <c r="C63" s="80">
        <v>5820</v>
      </c>
      <c r="D63" s="79" t="s">
        <v>45</v>
      </c>
      <c r="E63" s="81"/>
      <c r="F63" s="81"/>
      <c r="G63" s="75"/>
      <c r="H63" s="75"/>
      <c r="I63" s="82" t="s">
        <v>63</v>
      </c>
      <c r="J63" s="82" t="s">
        <v>64</v>
      </c>
      <c r="K63" s="83">
        <v>-55529</v>
      </c>
      <c r="L63" s="83">
        <v>-4442</v>
      </c>
      <c r="M63" s="83">
        <v>-59971</v>
      </c>
      <c r="N63" s="73">
        <v>45536</v>
      </c>
      <c r="O63" s="75"/>
    </row>
    <row r="64" spans="1:15" x14ac:dyDescent="0.25">
      <c r="A64" s="78">
        <v>1011</v>
      </c>
      <c r="B64" s="79" t="s">
        <v>44</v>
      </c>
      <c r="C64" s="80">
        <v>5820</v>
      </c>
      <c r="D64" s="79" t="s">
        <v>45</v>
      </c>
      <c r="E64" s="115"/>
      <c r="F64" s="115"/>
      <c r="G64" s="79"/>
      <c r="H64" s="79"/>
      <c r="I64" s="82" t="s">
        <v>66</v>
      </c>
      <c r="J64" s="82" t="s">
        <v>67</v>
      </c>
      <c r="K64" s="116">
        <v>-72188</v>
      </c>
      <c r="L64" s="116">
        <v>-5775</v>
      </c>
      <c r="M64" s="116">
        <v>-77963</v>
      </c>
      <c r="N64" s="73">
        <v>45536</v>
      </c>
      <c r="O64" s="75"/>
    </row>
    <row r="65" spans="1:15" x14ac:dyDescent="0.25">
      <c r="A65" s="113" t="s">
        <v>83</v>
      </c>
      <c r="B65" s="89"/>
      <c r="C65" s="90"/>
      <c r="D65" s="89"/>
      <c r="E65" s="91"/>
      <c r="F65" s="91"/>
      <c r="G65" s="89"/>
      <c r="H65" s="89"/>
      <c r="I65" s="93"/>
      <c r="J65" s="93"/>
      <c r="K65" s="94">
        <f>SUBTOTAL(9,K57:K64)</f>
        <v>2735515</v>
      </c>
      <c r="L65" s="94">
        <f>SUBTOTAL(9,L57:L64)</f>
        <v>218507</v>
      </c>
      <c r="M65" s="94">
        <f>SUBTOTAL(9,M57:M64)</f>
        <v>2954022</v>
      </c>
      <c r="N65" s="95"/>
      <c r="O65" s="96">
        <f>M65</f>
        <v>2954022</v>
      </c>
    </row>
    <row r="66" spans="1:15" x14ac:dyDescent="0.25">
      <c r="A66" s="65">
        <v>1012</v>
      </c>
      <c r="B66" s="66" t="s">
        <v>51</v>
      </c>
      <c r="C66" s="67">
        <v>5820</v>
      </c>
      <c r="D66" s="66" t="s">
        <v>45</v>
      </c>
      <c r="E66" s="68">
        <v>45523</v>
      </c>
      <c r="F66" s="68">
        <v>45523</v>
      </c>
      <c r="G66" s="69" t="s">
        <v>46</v>
      </c>
      <c r="H66" s="69">
        <v>43121</v>
      </c>
      <c r="I66" s="70"/>
      <c r="J66" s="70"/>
      <c r="K66" s="71">
        <v>2301240</v>
      </c>
      <c r="L66" s="71">
        <v>184099</v>
      </c>
      <c r="M66" s="72">
        <f>+K66+L66</f>
        <v>2485339</v>
      </c>
      <c r="N66" s="73"/>
      <c r="O66" s="75"/>
    </row>
    <row r="67" spans="1:15" x14ac:dyDescent="0.25">
      <c r="A67" s="65">
        <v>1012</v>
      </c>
      <c r="B67" s="66" t="s">
        <v>51</v>
      </c>
      <c r="C67" s="67">
        <v>5820</v>
      </c>
      <c r="D67" s="66" t="s">
        <v>45</v>
      </c>
      <c r="E67" s="68">
        <v>45534</v>
      </c>
      <c r="F67" s="68">
        <v>45534</v>
      </c>
      <c r="G67" s="69" t="s">
        <v>46</v>
      </c>
      <c r="H67" s="69">
        <v>46758</v>
      </c>
      <c r="I67" s="70"/>
      <c r="J67" s="70"/>
      <c r="K67" s="71">
        <v>3453370</v>
      </c>
      <c r="L67" s="71">
        <v>276270</v>
      </c>
      <c r="M67" s="72">
        <f>+K67+L67</f>
        <v>3729640</v>
      </c>
      <c r="N67" s="73"/>
      <c r="O67" s="75"/>
    </row>
    <row r="68" spans="1:15" x14ac:dyDescent="0.25">
      <c r="A68" s="65">
        <v>1012</v>
      </c>
      <c r="B68" s="66" t="s">
        <v>51</v>
      </c>
      <c r="C68" s="67">
        <v>5820</v>
      </c>
      <c r="D68" s="66" t="s">
        <v>45</v>
      </c>
      <c r="E68" s="68">
        <v>45542</v>
      </c>
      <c r="F68" s="68">
        <v>45541</v>
      </c>
      <c r="G68" s="69" t="s">
        <v>46</v>
      </c>
      <c r="H68" s="69">
        <v>47252</v>
      </c>
      <c r="I68" s="70"/>
      <c r="J68" s="70"/>
      <c r="K68" s="71">
        <v>777406</v>
      </c>
      <c r="L68" s="71">
        <v>62192</v>
      </c>
      <c r="M68" s="76">
        <f>+K68+L68</f>
        <v>839598</v>
      </c>
      <c r="N68" s="73"/>
      <c r="O68" s="75"/>
    </row>
    <row r="69" spans="1:15" x14ac:dyDescent="0.25">
      <c r="A69" s="65">
        <v>1012</v>
      </c>
      <c r="B69" s="66" t="s">
        <v>51</v>
      </c>
      <c r="C69" s="67">
        <v>5820</v>
      </c>
      <c r="D69" s="66" t="s">
        <v>45</v>
      </c>
      <c r="E69" s="68">
        <v>45547</v>
      </c>
      <c r="F69" s="68">
        <v>45547</v>
      </c>
      <c r="G69" s="69" t="s">
        <v>46</v>
      </c>
      <c r="H69" s="69">
        <v>48222</v>
      </c>
      <c r="I69" s="70"/>
      <c r="J69" s="70"/>
      <c r="K69" s="71">
        <v>1091315</v>
      </c>
      <c r="L69" s="71">
        <v>87305</v>
      </c>
      <c r="M69" s="76">
        <f>+K69+L69</f>
        <v>1178620</v>
      </c>
      <c r="N69" s="73"/>
      <c r="O69" s="75"/>
    </row>
    <row r="70" spans="1:15" x14ac:dyDescent="0.25">
      <c r="A70" s="65">
        <v>1012</v>
      </c>
      <c r="B70" s="66" t="s">
        <v>51</v>
      </c>
      <c r="C70" s="67">
        <v>5820</v>
      </c>
      <c r="D70" s="66" t="s">
        <v>45</v>
      </c>
      <c r="E70" s="68">
        <v>45556</v>
      </c>
      <c r="F70" s="68">
        <v>45555</v>
      </c>
      <c r="G70" s="69" t="s">
        <v>46</v>
      </c>
      <c r="H70" s="69">
        <v>51485</v>
      </c>
      <c r="I70" s="70"/>
      <c r="J70" s="70"/>
      <c r="K70" s="71">
        <v>1150620</v>
      </c>
      <c r="L70" s="71">
        <v>92050</v>
      </c>
      <c r="M70" s="76">
        <f>+K70+L70</f>
        <v>1242670</v>
      </c>
      <c r="N70" s="73"/>
      <c r="O70" s="75"/>
    </row>
    <row r="71" spans="1:15" x14ac:dyDescent="0.25">
      <c r="A71" s="84">
        <v>1012</v>
      </c>
      <c r="B71" s="103" t="s">
        <v>51</v>
      </c>
      <c r="C71" s="104">
        <v>5820</v>
      </c>
      <c r="D71" s="103" t="s">
        <v>45</v>
      </c>
      <c r="E71" s="105"/>
      <c r="F71" s="105"/>
      <c r="G71" s="106"/>
      <c r="H71" s="106"/>
      <c r="I71" s="87" t="s">
        <v>59</v>
      </c>
      <c r="J71" s="87" t="s">
        <v>60</v>
      </c>
      <c r="K71" s="107">
        <v>-45290</v>
      </c>
      <c r="L71" s="107">
        <v>-4529</v>
      </c>
      <c r="M71" s="108">
        <v>-49819</v>
      </c>
      <c r="N71" s="73">
        <v>45536</v>
      </c>
      <c r="O71" s="77"/>
    </row>
    <row r="72" spans="1:15" x14ac:dyDescent="0.25">
      <c r="A72" s="84">
        <v>1012</v>
      </c>
      <c r="B72" s="103" t="s">
        <v>51</v>
      </c>
      <c r="C72" s="104">
        <v>5820</v>
      </c>
      <c r="D72" s="103" t="s">
        <v>45</v>
      </c>
      <c r="E72" s="105"/>
      <c r="F72" s="105"/>
      <c r="G72" s="106"/>
      <c r="H72" s="106"/>
      <c r="I72" s="87" t="s">
        <v>63</v>
      </c>
      <c r="J72" s="87" t="s">
        <v>64</v>
      </c>
      <c r="K72" s="107">
        <v>-150967</v>
      </c>
      <c r="L72" s="107">
        <v>-12077</v>
      </c>
      <c r="M72" s="108">
        <v>-163044</v>
      </c>
      <c r="N72" s="73">
        <v>45536</v>
      </c>
      <c r="O72" s="75"/>
    </row>
    <row r="73" spans="1:15" x14ac:dyDescent="0.25">
      <c r="A73" s="84">
        <v>1012</v>
      </c>
      <c r="B73" s="103" t="s">
        <v>51</v>
      </c>
      <c r="C73" s="104">
        <v>5820</v>
      </c>
      <c r="D73" s="103" t="s">
        <v>45</v>
      </c>
      <c r="E73" s="105"/>
      <c r="F73" s="105"/>
      <c r="G73" s="106"/>
      <c r="H73" s="106"/>
      <c r="I73" s="87" t="s">
        <v>66</v>
      </c>
      <c r="J73" s="87" t="s">
        <v>67</v>
      </c>
      <c r="K73" s="107">
        <v>-196257</v>
      </c>
      <c r="L73" s="107">
        <v>-15701</v>
      </c>
      <c r="M73" s="108">
        <v>-211958</v>
      </c>
      <c r="N73" s="73">
        <v>45536</v>
      </c>
      <c r="O73" s="75"/>
    </row>
    <row r="74" spans="1:15" x14ac:dyDescent="0.25">
      <c r="A74" s="88" t="s">
        <v>84</v>
      </c>
      <c r="B74" s="97"/>
      <c r="C74" s="98"/>
      <c r="D74" s="97"/>
      <c r="E74" s="99"/>
      <c r="F74" s="99"/>
      <c r="G74" s="100"/>
      <c r="H74" s="100"/>
      <c r="I74" s="93"/>
      <c r="J74" s="93"/>
      <c r="K74" s="101">
        <f>SUBTOTAL(9,K66:K73)</f>
        <v>8381437</v>
      </c>
      <c r="L74" s="101">
        <f>SUBTOTAL(9,L66:L73)</f>
        <v>669609</v>
      </c>
      <c r="M74" s="109">
        <f>SUBTOTAL(9,M66:M73)</f>
        <v>9051046</v>
      </c>
      <c r="N74" s="95"/>
      <c r="O74" s="96">
        <f>M74</f>
        <v>9051046</v>
      </c>
    </row>
    <row r="75" spans="1:15" x14ac:dyDescent="0.25">
      <c r="A75" s="65">
        <v>1013</v>
      </c>
      <c r="B75" s="66" t="s">
        <v>54</v>
      </c>
      <c r="C75" s="67">
        <v>5820</v>
      </c>
      <c r="D75" s="66" t="s">
        <v>45</v>
      </c>
      <c r="E75" s="68">
        <v>45527</v>
      </c>
      <c r="F75" s="68">
        <v>45523</v>
      </c>
      <c r="G75" s="69" t="s">
        <v>46</v>
      </c>
      <c r="H75" s="69">
        <v>43206</v>
      </c>
      <c r="I75" s="70"/>
      <c r="J75" s="70"/>
      <c r="K75" s="71">
        <v>1072050</v>
      </c>
      <c r="L75" s="71">
        <v>85764</v>
      </c>
      <c r="M75" s="72">
        <f>+K75+L75</f>
        <v>1157814</v>
      </c>
      <c r="N75" s="73"/>
      <c r="O75" s="77"/>
    </row>
    <row r="76" spans="1:15" x14ac:dyDescent="0.25">
      <c r="A76" s="65">
        <v>1013</v>
      </c>
      <c r="B76" s="66" t="s">
        <v>54</v>
      </c>
      <c r="C76" s="67">
        <v>5820</v>
      </c>
      <c r="D76" s="66" t="s">
        <v>45</v>
      </c>
      <c r="E76" s="68">
        <v>45533</v>
      </c>
      <c r="F76" s="68">
        <v>45530</v>
      </c>
      <c r="G76" s="69" t="s">
        <v>46</v>
      </c>
      <c r="H76" s="69">
        <v>45165</v>
      </c>
      <c r="I76" s="70"/>
      <c r="J76" s="70"/>
      <c r="K76" s="71">
        <v>3453370</v>
      </c>
      <c r="L76" s="71">
        <v>276270</v>
      </c>
      <c r="M76" s="72">
        <f>+K76+L76</f>
        <v>3729640</v>
      </c>
      <c r="N76" s="73"/>
      <c r="O76" s="75"/>
    </row>
    <row r="77" spans="1:15" x14ac:dyDescent="0.25">
      <c r="A77" s="65">
        <v>1013</v>
      </c>
      <c r="B77" s="66" t="s">
        <v>54</v>
      </c>
      <c r="C77" s="67">
        <v>5820</v>
      </c>
      <c r="D77" s="66" t="s">
        <v>45</v>
      </c>
      <c r="E77" s="68">
        <v>45548</v>
      </c>
      <c r="F77" s="68">
        <v>45544</v>
      </c>
      <c r="G77" s="69" t="s">
        <v>46</v>
      </c>
      <c r="H77" s="69">
        <v>47430</v>
      </c>
      <c r="I77" s="70"/>
      <c r="J77" s="70"/>
      <c r="K77" s="71">
        <v>1131355</v>
      </c>
      <c r="L77" s="71">
        <v>90508</v>
      </c>
      <c r="M77" s="76">
        <f>+K77+L77</f>
        <v>1221863</v>
      </c>
      <c r="N77" s="73"/>
      <c r="O77" s="77"/>
    </row>
    <row r="78" spans="1:15" x14ac:dyDescent="0.25">
      <c r="A78" s="65">
        <v>1013</v>
      </c>
      <c r="B78" s="66" t="s">
        <v>54</v>
      </c>
      <c r="C78" s="67">
        <v>5820</v>
      </c>
      <c r="D78" s="66" t="s">
        <v>45</v>
      </c>
      <c r="E78" s="68">
        <v>45561</v>
      </c>
      <c r="F78" s="68">
        <v>45558</v>
      </c>
      <c r="G78" s="69" t="s">
        <v>46</v>
      </c>
      <c r="H78" s="69">
        <v>51805</v>
      </c>
      <c r="I78" s="70"/>
      <c r="J78" s="70"/>
      <c r="K78" s="71">
        <v>1190660</v>
      </c>
      <c r="L78" s="71">
        <v>95253</v>
      </c>
      <c r="M78" s="76">
        <f>+K78+L78</f>
        <v>1285913</v>
      </c>
      <c r="N78" s="73"/>
      <c r="O78" s="77"/>
    </row>
    <row r="79" spans="1:15" x14ac:dyDescent="0.25">
      <c r="A79" s="84">
        <v>1013</v>
      </c>
      <c r="B79" s="103" t="s">
        <v>54</v>
      </c>
      <c r="C79" s="104">
        <v>5820</v>
      </c>
      <c r="D79" s="103" t="s">
        <v>45</v>
      </c>
      <c r="E79" s="105"/>
      <c r="F79" s="105"/>
      <c r="G79" s="106"/>
      <c r="H79" s="106"/>
      <c r="I79" s="87" t="s">
        <v>59</v>
      </c>
      <c r="J79" s="87" t="s">
        <v>60</v>
      </c>
      <c r="K79" s="107">
        <v>-34830</v>
      </c>
      <c r="L79" s="107">
        <v>-3483</v>
      </c>
      <c r="M79" s="108">
        <v>-38313</v>
      </c>
      <c r="N79" s="73">
        <v>45536</v>
      </c>
      <c r="O79" s="74"/>
    </row>
    <row r="80" spans="1:15" x14ac:dyDescent="0.25">
      <c r="A80" s="78">
        <v>1013</v>
      </c>
      <c r="B80" s="79" t="s">
        <v>54</v>
      </c>
      <c r="C80" s="80">
        <v>5820</v>
      </c>
      <c r="D80" s="79" t="s">
        <v>45</v>
      </c>
      <c r="E80" s="81"/>
      <c r="F80" s="81"/>
      <c r="G80" s="75"/>
      <c r="H80" s="75"/>
      <c r="I80" s="82" t="s">
        <v>63</v>
      </c>
      <c r="J80" s="82" t="s">
        <v>64</v>
      </c>
      <c r="K80" s="83">
        <v>-116101</v>
      </c>
      <c r="L80" s="83">
        <v>-9288</v>
      </c>
      <c r="M80" s="83">
        <v>-125389</v>
      </c>
      <c r="N80" s="73">
        <v>45536</v>
      </c>
      <c r="O80" s="77"/>
    </row>
    <row r="81" spans="1:15" x14ac:dyDescent="0.25">
      <c r="A81" s="84">
        <v>1013</v>
      </c>
      <c r="B81" s="75" t="s">
        <v>54</v>
      </c>
      <c r="C81" s="80">
        <v>5820</v>
      </c>
      <c r="D81" s="79" t="s">
        <v>45</v>
      </c>
      <c r="E81" s="85"/>
      <c r="F81" s="85"/>
      <c r="G81" s="75"/>
      <c r="H81" s="86"/>
      <c r="I81" s="87" t="s">
        <v>66</v>
      </c>
      <c r="J81" s="87" t="s">
        <v>67</v>
      </c>
      <c r="K81" s="83">
        <v>-150931</v>
      </c>
      <c r="L81" s="83">
        <v>-12074</v>
      </c>
      <c r="M81" s="83">
        <v>-163005</v>
      </c>
      <c r="N81" s="73">
        <v>45536</v>
      </c>
      <c r="O81" s="75"/>
    </row>
    <row r="82" spans="1:15" x14ac:dyDescent="0.25">
      <c r="A82" s="84">
        <v>1013</v>
      </c>
      <c r="B82" s="75" t="s">
        <v>54</v>
      </c>
      <c r="C82" s="80">
        <v>5820</v>
      </c>
      <c r="D82" s="79" t="s">
        <v>45</v>
      </c>
      <c r="E82" s="85"/>
      <c r="F82" s="85"/>
      <c r="G82" s="75"/>
      <c r="H82" s="86"/>
      <c r="I82" s="87" t="s">
        <v>61</v>
      </c>
      <c r="J82" s="87" t="s">
        <v>70</v>
      </c>
      <c r="K82" s="83">
        <v>-227980</v>
      </c>
      <c r="L82" s="83">
        <v>-18238</v>
      </c>
      <c r="M82" s="83">
        <v>-246218</v>
      </c>
      <c r="N82" s="73">
        <v>45536</v>
      </c>
      <c r="O82" s="75"/>
    </row>
    <row r="83" spans="1:15" x14ac:dyDescent="0.25">
      <c r="A83" s="88" t="s">
        <v>85</v>
      </c>
      <c r="B83" s="89"/>
      <c r="C83" s="90"/>
      <c r="D83" s="89"/>
      <c r="E83" s="91"/>
      <c r="F83" s="91"/>
      <c r="G83" s="89"/>
      <c r="H83" s="92"/>
      <c r="I83" s="93"/>
      <c r="J83" s="93"/>
      <c r="K83" s="94">
        <f>SUBTOTAL(9,K75:K82)</f>
        <v>6317593</v>
      </c>
      <c r="L83" s="94">
        <f>SUBTOTAL(9,L75:L82)</f>
        <v>504712</v>
      </c>
      <c r="M83" s="94">
        <f>SUBTOTAL(9,M75:M82)</f>
        <v>6822305</v>
      </c>
      <c r="N83" s="95"/>
      <c r="O83" s="96">
        <f>M83</f>
        <v>6822305</v>
      </c>
    </row>
    <row r="84" spans="1:15" x14ac:dyDescent="0.25">
      <c r="A84" s="65">
        <v>1014</v>
      </c>
      <c r="B84" s="66" t="s">
        <v>57</v>
      </c>
      <c r="C84" s="67">
        <v>5820</v>
      </c>
      <c r="D84" s="66" t="s">
        <v>45</v>
      </c>
      <c r="E84" s="68">
        <v>45532</v>
      </c>
      <c r="F84" s="68">
        <v>45530</v>
      </c>
      <c r="G84" s="69" t="s">
        <v>46</v>
      </c>
      <c r="H84" s="69">
        <v>45138</v>
      </c>
      <c r="I84" s="70"/>
      <c r="J84" s="70"/>
      <c r="K84" s="71">
        <v>595330</v>
      </c>
      <c r="L84" s="71">
        <v>47626</v>
      </c>
      <c r="M84" s="72">
        <f>+K84+L84</f>
        <v>642956</v>
      </c>
      <c r="N84" s="73"/>
      <c r="O84" s="74"/>
    </row>
    <row r="85" spans="1:15" x14ac:dyDescent="0.25">
      <c r="A85" s="65">
        <v>1014</v>
      </c>
      <c r="B85" s="66" t="s">
        <v>57</v>
      </c>
      <c r="C85" s="67">
        <v>5820</v>
      </c>
      <c r="D85" s="66" t="s">
        <v>45</v>
      </c>
      <c r="E85" s="68">
        <v>45552</v>
      </c>
      <c r="F85" s="68">
        <v>45549</v>
      </c>
      <c r="G85" s="69" t="s">
        <v>46</v>
      </c>
      <c r="H85" s="69">
        <v>49933</v>
      </c>
      <c r="I85" s="70"/>
      <c r="J85" s="70"/>
      <c r="K85" s="71">
        <v>2757185</v>
      </c>
      <c r="L85" s="71">
        <v>220575</v>
      </c>
      <c r="M85" s="76">
        <f>+K85+L85</f>
        <v>2977760</v>
      </c>
      <c r="N85" s="73"/>
      <c r="O85" s="74"/>
    </row>
    <row r="86" spans="1:15" x14ac:dyDescent="0.25">
      <c r="A86" s="65">
        <v>1014</v>
      </c>
      <c r="B86" s="66" t="s">
        <v>57</v>
      </c>
      <c r="C86" s="67">
        <v>5820</v>
      </c>
      <c r="D86" s="66" t="s">
        <v>45</v>
      </c>
      <c r="E86" s="68">
        <v>45552</v>
      </c>
      <c r="F86" s="68">
        <v>45549</v>
      </c>
      <c r="G86" s="69" t="s">
        <v>46</v>
      </c>
      <c r="H86" s="69">
        <v>49934</v>
      </c>
      <c r="I86" s="70"/>
      <c r="J86" s="70"/>
      <c r="K86" s="71">
        <v>1190660</v>
      </c>
      <c r="L86" s="71">
        <v>95253</v>
      </c>
      <c r="M86" s="76">
        <f>+K86+L86</f>
        <v>1285913</v>
      </c>
      <c r="N86" s="73"/>
      <c r="O86" s="74"/>
    </row>
    <row r="87" spans="1:15" x14ac:dyDescent="0.25">
      <c r="A87" s="84">
        <v>1014</v>
      </c>
      <c r="B87" s="103" t="s">
        <v>57</v>
      </c>
      <c r="C87" s="104">
        <v>5820</v>
      </c>
      <c r="D87" s="103" t="s">
        <v>45</v>
      </c>
      <c r="E87" s="105"/>
      <c r="F87" s="105"/>
      <c r="G87" s="106"/>
      <c r="H87" s="106"/>
      <c r="I87" s="87" t="s">
        <v>63</v>
      </c>
      <c r="J87" s="87" t="s">
        <v>64</v>
      </c>
      <c r="K87" s="107">
        <v>-197392</v>
      </c>
      <c r="L87" s="107">
        <v>-15791</v>
      </c>
      <c r="M87" s="108">
        <v>-213183</v>
      </c>
      <c r="N87" s="73">
        <v>45536</v>
      </c>
      <c r="O87" s="75"/>
    </row>
    <row r="88" spans="1:15" x14ac:dyDescent="0.25">
      <c r="A88" s="84">
        <v>1014</v>
      </c>
      <c r="B88" s="103" t="s">
        <v>57</v>
      </c>
      <c r="C88" s="104">
        <v>5820</v>
      </c>
      <c r="D88" s="103" t="s">
        <v>45</v>
      </c>
      <c r="E88" s="105"/>
      <c r="F88" s="105"/>
      <c r="G88" s="106"/>
      <c r="H88" s="106"/>
      <c r="I88" s="87" t="s">
        <v>66</v>
      </c>
      <c r="J88" s="87" t="s">
        <v>67</v>
      </c>
      <c r="K88" s="107">
        <v>-256610</v>
      </c>
      <c r="L88" s="107">
        <v>-20529</v>
      </c>
      <c r="M88" s="108">
        <v>-277139</v>
      </c>
      <c r="N88" s="73">
        <v>45536</v>
      </c>
      <c r="O88" s="75"/>
    </row>
    <row r="89" spans="1:15" x14ac:dyDescent="0.25">
      <c r="A89" s="78">
        <v>1014</v>
      </c>
      <c r="B89" s="79" t="s">
        <v>57</v>
      </c>
      <c r="C89" s="80">
        <v>5820</v>
      </c>
      <c r="D89" s="79" t="s">
        <v>45</v>
      </c>
      <c r="E89" s="115"/>
      <c r="F89" s="115"/>
      <c r="G89" s="79"/>
      <c r="H89" s="79"/>
      <c r="I89" s="82" t="s">
        <v>59</v>
      </c>
      <c r="J89" s="82" t="s">
        <v>60</v>
      </c>
      <c r="K89" s="116">
        <v>-59218</v>
      </c>
      <c r="L89" s="116">
        <v>-5922</v>
      </c>
      <c r="M89" s="116">
        <v>-65140</v>
      </c>
      <c r="N89" s="73">
        <v>45536</v>
      </c>
      <c r="O89" s="75"/>
    </row>
    <row r="90" spans="1:15" x14ac:dyDescent="0.25">
      <c r="A90" s="113" t="s">
        <v>86</v>
      </c>
      <c r="B90" s="89"/>
      <c r="C90" s="90"/>
      <c r="D90" s="89"/>
      <c r="E90" s="91"/>
      <c r="F90" s="91"/>
      <c r="G90" s="89"/>
      <c r="H90" s="89"/>
      <c r="I90" s="93"/>
      <c r="J90" s="93"/>
      <c r="K90" s="94">
        <f>SUBTOTAL(9,K84:K89)</f>
        <v>4029955</v>
      </c>
      <c r="L90" s="94">
        <f>SUBTOTAL(9,L84:L89)</f>
        <v>321212</v>
      </c>
      <c r="M90" s="94">
        <f>SUBTOTAL(9,M84:M89)</f>
        <v>4351167</v>
      </c>
      <c r="N90" s="95"/>
      <c r="O90" s="96">
        <f>M90</f>
        <v>4351167</v>
      </c>
    </row>
    <row r="91" spans="1:15" x14ac:dyDescent="0.25">
      <c r="A91" s="65">
        <v>1016</v>
      </c>
      <c r="B91" s="66" t="s">
        <v>50</v>
      </c>
      <c r="C91" s="67">
        <v>5820</v>
      </c>
      <c r="D91" s="66" t="s">
        <v>45</v>
      </c>
      <c r="E91" s="68">
        <v>45521</v>
      </c>
      <c r="F91" s="68">
        <v>45516</v>
      </c>
      <c r="G91" s="69" t="s">
        <v>46</v>
      </c>
      <c r="H91" s="69">
        <v>41533</v>
      </c>
      <c r="I91" s="70"/>
      <c r="J91" s="70"/>
      <c r="K91" s="71">
        <v>7895690</v>
      </c>
      <c r="L91" s="71">
        <v>631655</v>
      </c>
      <c r="M91" s="72">
        <f>+K91+L91</f>
        <v>8527345</v>
      </c>
      <c r="N91" s="73"/>
      <c r="O91" s="74"/>
    </row>
    <row r="92" spans="1:15" x14ac:dyDescent="0.25">
      <c r="A92" s="65">
        <v>1016</v>
      </c>
      <c r="B92" s="66" t="s">
        <v>50</v>
      </c>
      <c r="C92" s="67">
        <v>5820</v>
      </c>
      <c r="D92" s="66" t="s">
        <v>45</v>
      </c>
      <c r="E92" s="68">
        <v>45534</v>
      </c>
      <c r="F92" s="68">
        <v>45530</v>
      </c>
      <c r="G92" s="69" t="s">
        <v>46</v>
      </c>
      <c r="H92" s="69">
        <v>45166</v>
      </c>
      <c r="I92" s="70"/>
      <c r="J92" s="70"/>
      <c r="K92" s="71">
        <v>4762640</v>
      </c>
      <c r="L92" s="71">
        <v>381011</v>
      </c>
      <c r="M92" s="72">
        <f>+K92+L92</f>
        <v>5143651</v>
      </c>
      <c r="N92" s="73"/>
      <c r="O92" s="75"/>
    </row>
    <row r="93" spans="1:15" x14ac:dyDescent="0.25">
      <c r="A93" s="65">
        <v>1016</v>
      </c>
      <c r="B93" s="66" t="s">
        <v>50</v>
      </c>
      <c r="C93" s="67">
        <v>5820</v>
      </c>
      <c r="D93" s="66" t="s">
        <v>45</v>
      </c>
      <c r="E93" s="68">
        <v>45555</v>
      </c>
      <c r="F93" s="68">
        <v>45551</v>
      </c>
      <c r="G93" s="69" t="s">
        <v>46</v>
      </c>
      <c r="H93" s="69">
        <v>50072</v>
      </c>
      <c r="I93" s="70"/>
      <c r="J93" s="70"/>
      <c r="K93" s="71">
        <v>4602480</v>
      </c>
      <c r="L93" s="71">
        <v>368198</v>
      </c>
      <c r="M93" s="76">
        <f>+K93+L93</f>
        <v>4970678</v>
      </c>
      <c r="N93" s="73"/>
      <c r="O93" s="74"/>
    </row>
    <row r="94" spans="1:15" x14ac:dyDescent="0.25">
      <c r="A94" s="84">
        <v>1016</v>
      </c>
      <c r="B94" s="103" t="s">
        <v>50</v>
      </c>
      <c r="C94" s="104">
        <v>5820</v>
      </c>
      <c r="D94" s="103" t="s">
        <v>45</v>
      </c>
      <c r="E94" s="105"/>
      <c r="F94" s="105"/>
      <c r="G94" s="106"/>
      <c r="H94" s="106"/>
      <c r="I94" s="87" t="s">
        <v>61</v>
      </c>
      <c r="J94" s="87" t="s">
        <v>69</v>
      </c>
      <c r="K94" s="107">
        <v>-338080</v>
      </c>
      <c r="L94" s="107">
        <v>-27046</v>
      </c>
      <c r="M94" s="108">
        <v>-365126</v>
      </c>
      <c r="N94" s="73">
        <v>45536</v>
      </c>
      <c r="O94" s="75"/>
    </row>
    <row r="95" spans="1:15" x14ac:dyDescent="0.25">
      <c r="A95" s="78">
        <v>1016</v>
      </c>
      <c r="B95" s="79" t="s">
        <v>50</v>
      </c>
      <c r="C95" s="80">
        <v>5820</v>
      </c>
      <c r="D95" s="79" t="s">
        <v>45</v>
      </c>
      <c r="E95" s="81"/>
      <c r="F95" s="81"/>
      <c r="G95" s="75"/>
      <c r="H95" s="75"/>
      <c r="I95" s="82" t="s">
        <v>66</v>
      </c>
      <c r="J95" s="82" t="s">
        <v>67</v>
      </c>
      <c r="K95" s="83">
        <v>-234674</v>
      </c>
      <c r="L95" s="83">
        <v>-18774</v>
      </c>
      <c r="M95" s="83">
        <v>-253448</v>
      </c>
      <c r="N95" s="73">
        <v>45536</v>
      </c>
      <c r="O95" s="75"/>
    </row>
    <row r="96" spans="1:15" x14ac:dyDescent="0.25">
      <c r="A96" s="78">
        <v>1016</v>
      </c>
      <c r="B96" s="79" t="s">
        <v>50</v>
      </c>
      <c r="C96" s="80">
        <v>5820</v>
      </c>
      <c r="D96" s="79" t="s">
        <v>45</v>
      </c>
      <c r="E96" s="81"/>
      <c r="F96" s="81"/>
      <c r="G96" s="75"/>
      <c r="H96" s="75"/>
      <c r="I96" s="82" t="s">
        <v>59</v>
      </c>
      <c r="J96" s="82" t="s">
        <v>60</v>
      </c>
      <c r="K96" s="83">
        <v>-54155</v>
      </c>
      <c r="L96" s="83">
        <v>-5416</v>
      </c>
      <c r="M96" s="83">
        <v>-59571</v>
      </c>
      <c r="N96" s="73">
        <v>45536</v>
      </c>
      <c r="O96" s="74"/>
    </row>
    <row r="97" spans="1:15" x14ac:dyDescent="0.25">
      <c r="A97" s="78">
        <v>1016</v>
      </c>
      <c r="B97" s="79" t="s">
        <v>50</v>
      </c>
      <c r="C97" s="80">
        <v>5820</v>
      </c>
      <c r="D97" s="79" t="s">
        <v>45</v>
      </c>
      <c r="E97" s="81"/>
      <c r="F97" s="81"/>
      <c r="G97" s="75"/>
      <c r="H97" s="75"/>
      <c r="I97" s="82" t="s">
        <v>63</v>
      </c>
      <c r="J97" s="82" t="s">
        <v>64</v>
      </c>
      <c r="K97" s="83">
        <v>-180518</v>
      </c>
      <c r="L97" s="83">
        <v>-14441</v>
      </c>
      <c r="M97" s="83">
        <v>-194959</v>
      </c>
      <c r="N97" s="73">
        <v>45536</v>
      </c>
      <c r="O97" s="74"/>
    </row>
    <row r="98" spans="1:15" x14ac:dyDescent="0.25">
      <c r="A98" s="113" t="s">
        <v>87</v>
      </c>
      <c r="B98" s="89"/>
      <c r="C98" s="90"/>
      <c r="D98" s="89"/>
      <c r="E98" s="114"/>
      <c r="F98" s="114"/>
      <c r="G98" s="89"/>
      <c r="H98" s="89"/>
      <c r="I98" s="93"/>
      <c r="J98" s="93"/>
      <c r="K98" s="94">
        <f>SUBTOTAL(9,K91:K97)</f>
        <v>16453383</v>
      </c>
      <c r="L98" s="94">
        <f>SUBTOTAL(9,L91:L97)</f>
        <v>1315187</v>
      </c>
      <c r="M98" s="94">
        <f>SUBTOTAL(9,M91:M97)</f>
        <v>17768570</v>
      </c>
      <c r="N98" s="95"/>
      <c r="O98" s="96">
        <f>M98</f>
        <v>17768570</v>
      </c>
    </row>
    <row r="99" spans="1:15" x14ac:dyDescent="0.25">
      <c r="A99" s="65">
        <v>1017</v>
      </c>
      <c r="B99" s="66" t="s">
        <v>48</v>
      </c>
      <c r="C99" s="67">
        <v>5820</v>
      </c>
      <c r="D99" s="66" t="s">
        <v>45</v>
      </c>
      <c r="E99" s="68">
        <v>45520</v>
      </c>
      <c r="F99" s="68">
        <v>45516</v>
      </c>
      <c r="G99" s="69" t="s">
        <v>46</v>
      </c>
      <c r="H99" s="69">
        <v>41506</v>
      </c>
      <c r="I99" s="70"/>
      <c r="J99" s="70"/>
      <c r="K99" s="71">
        <v>1110580</v>
      </c>
      <c r="L99" s="71">
        <v>88846</v>
      </c>
      <c r="M99" s="72">
        <f t="shared" ref="M99:M106" si="1">+K99+L99</f>
        <v>1199426</v>
      </c>
      <c r="N99" s="73"/>
      <c r="O99" s="75"/>
    </row>
    <row r="100" spans="1:15" x14ac:dyDescent="0.25">
      <c r="A100" s="65">
        <v>1017</v>
      </c>
      <c r="B100" s="66" t="s">
        <v>48</v>
      </c>
      <c r="C100" s="67">
        <v>5820</v>
      </c>
      <c r="D100" s="66" t="s">
        <v>45</v>
      </c>
      <c r="E100" s="68">
        <v>45532</v>
      </c>
      <c r="F100" s="68">
        <v>45523</v>
      </c>
      <c r="G100" s="69" t="s">
        <v>46</v>
      </c>
      <c r="H100" s="69">
        <v>43169</v>
      </c>
      <c r="I100" s="70"/>
      <c r="J100" s="70"/>
      <c r="K100" s="71">
        <v>1110580</v>
      </c>
      <c r="L100" s="71">
        <v>88846</v>
      </c>
      <c r="M100" s="72">
        <f t="shared" si="1"/>
        <v>1199426</v>
      </c>
      <c r="N100" s="73"/>
      <c r="O100" s="77"/>
    </row>
    <row r="101" spans="1:15" x14ac:dyDescent="0.25">
      <c r="A101" s="65">
        <v>1017</v>
      </c>
      <c r="B101" s="66" t="s">
        <v>48</v>
      </c>
      <c r="C101" s="67">
        <v>5820</v>
      </c>
      <c r="D101" s="66" t="s">
        <v>45</v>
      </c>
      <c r="E101" s="68">
        <v>45534</v>
      </c>
      <c r="F101" s="68">
        <v>45530</v>
      </c>
      <c r="G101" s="69" t="s">
        <v>46</v>
      </c>
      <c r="H101" s="69">
        <v>45139</v>
      </c>
      <c r="I101" s="70"/>
      <c r="J101" s="70"/>
      <c r="K101" s="71">
        <v>2301240</v>
      </c>
      <c r="L101" s="71">
        <v>184099</v>
      </c>
      <c r="M101" s="72">
        <f t="shared" si="1"/>
        <v>2485339</v>
      </c>
      <c r="N101" s="73"/>
      <c r="O101" s="74"/>
    </row>
    <row r="102" spans="1:15" x14ac:dyDescent="0.25">
      <c r="A102" s="65">
        <v>1017</v>
      </c>
      <c r="B102" s="66" t="s">
        <v>48</v>
      </c>
      <c r="C102" s="67">
        <v>5820</v>
      </c>
      <c r="D102" s="66" t="s">
        <v>45</v>
      </c>
      <c r="E102" s="68">
        <v>45545</v>
      </c>
      <c r="F102" s="68">
        <v>45539</v>
      </c>
      <c r="G102" s="69" t="s">
        <v>46</v>
      </c>
      <c r="H102" s="69">
        <v>47031</v>
      </c>
      <c r="I102" s="70"/>
      <c r="J102" s="70"/>
      <c r="K102" s="71">
        <v>1110580</v>
      </c>
      <c r="L102" s="71">
        <v>88846</v>
      </c>
      <c r="M102" s="76">
        <f t="shared" si="1"/>
        <v>1199426</v>
      </c>
      <c r="N102" s="73"/>
      <c r="O102" s="74"/>
    </row>
    <row r="103" spans="1:15" x14ac:dyDescent="0.25">
      <c r="A103" s="65">
        <v>1017</v>
      </c>
      <c r="B103" s="66" t="s">
        <v>48</v>
      </c>
      <c r="C103" s="67">
        <v>5820</v>
      </c>
      <c r="D103" s="66" t="s">
        <v>45</v>
      </c>
      <c r="E103" s="68">
        <v>45549</v>
      </c>
      <c r="F103" s="68">
        <v>45544</v>
      </c>
      <c r="G103" s="69" t="s">
        <v>46</v>
      </c>
      <c r="H103" s="69">
        <v>47413</v>
      </c>
      <c r="I103" s="70"/>
      <c r="J103" s="70"/>
      <c r="K103" s="71">
        <v>2221160</v>
      </c>
      <c r="L103" s="71">
        <v>177693</v>
      </c>
      <c r="M103" s="76">
        <f t="shared" si="1"/>
        <v>2398853</v>
      </c>
      <c r="N103" s="73"/>
      <c r="O103" s="74"/>
    </row>
    <row r="104" spans="1:15" x14ac:dyDescent="0.25">
      <c r="A104" s="65">
        <v>1017</v>
      </c>
      <c r="B104" s="66" t="s">
        <v>48</v>
      </c>
      <c r="C104" s="67">
        <v>5820</v>
      </c>
      <c r="D104" s="66" t="s">
        <v>45</v>
      </c>
      <c r="E104" s="68">
        <v>45549</v>
      </c>
      <c r="F104" s="68">
        <v>45546</v>
      </c>
      <c r="G104" s="69" t="s">
        <v>46</v>
      </c>
      <c r="H104" s="69">
        <v>47527</v>
      </c>
      <c r="I104" s="70"/>
      <c r="J104" s="70"/>
      <c r="K104" s="71">
        <v>4602480</v>
      </c>
      <c r="L104" s="71">
        <v>368198</v>
      </c>
      <c r="M104" s="76">
        <f t="shared" si="1"/>
        <v>4970678</v>
      </c>
      <c r="N104" s="73"/>
      <c r="O104" s="75"/>
    </row>
    <row r="105" spans="1:15" x14ac:dyDescent="0.25">
      <c r="A105" s="65">
        <v>1017</v>
      </c>
      <c r="B105" s="66" t="s">
        <v>48</v>
      </c>
      <c r="C105" s="67">
        <v>5820</v>
      </c>
      <c r="D105" s="66" t="s">
        <v>45</v>
      </c>
      <c r="E105" s="68">
        <v>45559</v>
      </c>
      <c r="F105" s="68">
        <v>45556</v>
      </c>
      <c r="G105" s="69" t="s">
        <v>46</v>
      </c>
      <c r="H105" s="69">
        <v>51697</v>
      </c>
      <c r="I105" s="70"/>
      <c r="J105" s="70"/>
      <c r="K105" s="71">
        <v>1072050</v>
      </c>
      <c r="L105" s="71">
        <v>85764</v>
      </c>
      <c r="M105" s="76">
        <f t="shared" si="1"/>
        <v>1157814</v>
      </c>
      <c r="N105" s="73"/>
      <c r="O105" s="74"/>
    </row>
    <row r="106" spans="1:15" x14ac:dyDescent="0.25">
      <c r="A106" s="65">
        <v>1017</v>
      </c>
      <c r="B106" s="66" t="s">
        <v>48</v>
      </c>
      <c r="C106" s="67">
        <v>5820</v>
      </c>
      <c r="D106" s="66" t="s">
        <v>45</v>
      </c>
      <c r="E106" s="68">
        <v>45559</v>
      </c>
      <c r="F106" s="68">
        <v>45556</v>
      </c>
      <c r="G106" s="69" t="s">
        <v>46</v>
      </c>
      <c r="H106" s="69">
        <v>51698</v>
      </c>
      <c r="I106" s="70"/>
      <c r="J106" s="70"/>
      <c r="K106" s="71">
        <v>1072050</v>
      </c>
      <c r="L106" s="71">
        <v>85764</v>
      </c>
      <c r="M106" s="76">
        <f t="shared" si="1"/>
        <v>1157814</v>
      </c>
      <c r="N106" s="73"/>
      <c r="O106" s="75"/>
    </row>
    <row r="107" spans="1:15" x14ac:dyDescent="0.25">
      <c r="A107" s="84">
        <v>1017</v>
      </c>
      <c r="B107" s="103" t="s">
        <v>48</v>
      </c>
      <c r="C107" s="104">
        <v>5820</v>
      </c>
      <c r="D107" s="103" t="s">
        <v>45</v>
      </c>
      <c r="E107" s="105"/>
      <c r="F107" s="105"/>
      <c r="G107" s="106"/>
      <c r="H107" s="106"/>
      <c r="I107" s="87" t="s">
        <v>59</v>
      </c>
      <c r="J107" s="87" t="s">
        <v>60</v>
      </c>
      <c r="K107" s="107">
        <v>-151175</v>
      </c>
      <c r="L107" s="107">
        <v>-15117</v>
      </c>
      <c r="M107" s="108">
        <v>-166292</v>
      </c>
      <c r="N107" s="73">
        <v>45536</v>
      </c>
      <c r="O107" s="75"/>
    </row>
    <row r="108" spans="1:15" x14ac:dyDescent="0.25">
      <c r="A108" s="78">
        <v>1017</v>
      </c>
      <c r="B108" s="79" t="s">
        <v>48</v>
      </c>
      <c r="C108" s="80">
        <v>5820</v>
      </c>
      <c r="D108" s="79" t="s">
        <v>45</v>
      </c>
      <c r="E108" s="81"/>
      <c r="F108" s="81"/>
      <c r="G108" s="75"/>
      <c r="H108" s="75"/>
      <c r="I108" s="82" t="s">
        <v>63</v>
      </c>
      <c r="J108" s="82" t="s">
        <v>64</v>
      </c>
      <c r="K108" s="83">
        <v>-503916</v>
      </c>
      <c r="L108" s="83">
        <v>-40313</v>
      </c>
      <c r="M108" s="83">
        <v>-544229</v>
      </c>
      <c r="N108" s="73">
        <v>45536</v>
      </c>
      <c r="O108" s="75"/>
    </row>
    <row r="109" spans="1:15" x14ac:dyDescent="0.25">
      <c r="A109" s="84">
        <v>1017</v>
      </c>
      <c r="B109" s="75" t="s">
        <v>48</v>
      </c>
      <c r="C109" s="80">
        <v>5820</v>
      </c>
      <c r="D109" s="79" t="s">
        <v>45</v>
      </c>
      <c r="E109" s="85"/>
      <c r="F109" s="85"/>
      <c r="G109" s="75"/>
      <c r="H109" s="86"/>
      <c r="I109" s="87" t="s">
        <v>66</v>
      </c>
      <c r="J109" s="87" t="s">
        <v>67</v>
      </c>
      <c r="K109" s="83">
        <v>-655091</v>
      </c>
      <c r="L109" s="83">
        <v>-52407</v>
      </c>
      <c r="M109" s="83">
        <v>-707498</v>
      </c>
      <c r="N109" s="73">
        <v>45536</v>
      </c>
      <c r="O109" s="75"/>
    </row>
    <row r="110" spans="1:15" x14ac:dyDescent="0.25">
      <c r="A110" s="84">
        <v>1017</v>
      </c>
      <c r="B110" s="75" t="s">
        <v>48</v>
      </c>
      <c r="C110" s="80">
        <v>5820</v>
      </c>
      <c r="D110" s="79" t="s">
        <v>45</v>
      </c>
      <c r="E110" s="85"/>
      <c r="F110" s="85"/>
      <c r="G110" s="75"/>
      <c r="H110" s="86"/>
      <c r="I110" s="87" t="s">
        <v>71</v>
      </c>
      <c r="J110" s="87" t="s">
        <v>72</v>
      </c>
      <c r="K110" s="83">
        <v>-1500000</v>
      </c>
      <c r="L110" s="83">
        <v>-120000</v>
      </c>
      <c r="M110" s="83">
        <v>-1620000</v>
      </c>
      <c r="N110" s="73">
        <v>45536</v>
      </c>
      <c r="O110" s="74"/>
    </row>
    <row r="111" spans="1:15" x14ac:dyDescent="0.25">
      <c r="A111" s="88" t="s">
        <v>88</v>
      </c>
      <c r="B111" s="89"/>
      <c r="C111" s="90"/>
      <c r="D111" s="89"/>
      <c r="E111" s="91"/>
      <c r="F111" s="91"/>
      <c r="G111" s="89"/>
      <c r="H111" s="92"/>
      <c r="I111" s="93"/>
      <c r="J111" s="93"/>
      <c r="K111" s="94">
        <f>SUBTOTAL(9,K99:K110)</f>
        <v>11790538</v>
      </c>
      <c r="L111" s="94">
        <f>SUBTOTAL(9,L99:L110)</f>
        <v>940219</v>
      </c>
      <c r="M111" s="94">
        <f>SUBTOTAL(9,M99:M110)</f>
        <v>12730757</v>
      </c>
      <c r="N111" s="95"/>
      <c r="O111" s="96">
        <f t="shared" ref="O111:O112" si="2">M111</f>
        <v>12730757</v>
      </c>
    </row>
    <row r="112" spans="1:15" x14ac:dyDescent="0.25">
      <c r="A112" s="117" t="s">
        <v>89</v>
      </c>
      <c r="B112" s="118"/>
      <c r="C112" s="119"/>
      <c r="D112" s="118"/>
      <c r="E112" s="120"/>
      <c r="F112" s="120"/>
      <c r="G112" s="118"/>
      <c r="H112" s="121"/>
      <c r="I112" s="122"/>
      <c r="J112" s="122"/>
      <c r="K112" s="123">
        <f>SUBTOTAL(9,K8:K110)</f>
        <v>95117344</v>
      </c>
      <c r="L112" s="123">
        <f>SUBTOTAL(9,L8:L110)</f>
        <v>7593473</v>
      </c>
      <c r="M112" s="123">
        <f>SUBTOTAL(9,M8:M110)</f>
        <v>102710817</v>
      </c>
      <c r="N112" s="124"/>
      <c r="O112" s="125">
        <f t="shared" si="2"/>
        <v>102710817</v>
      </c>
    </row>
    <row r="113" spans="1:15" x14ac:dyDescent="0.25">
      <c r="C113" s="30"/>
      <c r="E113" s="47"/>
      <c r="F113" s="47"/>
      <c r="I113" s="48"/>
      <c r="J113" s="48"/>
      <c r="K113" s="32"/>
      <c r="L113" s="32"/>
      <c r="M113" s="32"/>
      <c r="N113" s="46"/>
    </row>
    <row r="114" spans="1:15" x14ac:dyDescent="0.25">
      <c r="A114" s="49"/>
      <c r="B114" s="50"/>
      <c r="C114" s="51"/>
      <c r="D114" s="50"/>
      <c r="E114" s="52"/>
      <c r="F114" s="52"/>
      <c r="G114" s="50"/>
      <c r="H114" s="50"/>
      <c r="I114" s="53"/>
      <c r="J114" s="53"/>
      <c r="K114" s="24" t="s">
        <v>19</v>
      </c>
      <c r="L114" s="24"/>
      <c r="M114" s="54"/>
      <c r="N114" s="55"/>
      <c r="O114" s="56"/>
    </row>
    <row r="115" spans="1:15" x14ac:dyDescent="0.25">
      <c r="A115" s="49"/>
      <c r="B115" s="50"/>
      <c r="C115" s="51"/>
      <c r="D115" s="50"/>
      <c r="E115" s="52"/>
      <c r="F115" s="52"/>
      <c r="G115" s="50"/>
      <c r="H115" s="50"/>
      <c r="I115" s="53"/>
      <c r="J115" s="53"/>
      <c r="K115" s="24"/>
      <c r="L115" s="24" t="s">
        <v>20</v>
      </c>
      <c r="M115" s="54"/>
      <c r="N115" s="55"/>
      <c r="O115" s="56"/>
    </row>
    <row r="116" spans="1:15" x14ac:dyDescent="0.25">
      <c r="C116" s="30"/>
      <c r="E116" s="31"/>
      <c r="F116" s="31"/>
      <c r="K116" s="32"/>
      <c r="L116" s="32"/>
      <c r="M116" s="32"/>
    </row>
    <row r="117" spans="1:15" x14ac:dyDescent="0.25">
      <c r="C117" s="30"/>
      <c r="E117" s="31"/>
      <c r="F117" s="31"/>
      <c r="K117" s="54"/>
      <c r="L117" s="54"/>
      <c r="M117" s="32"/>
      <c r="O117" s="25"/>
    </row>
    <row r="118" spans="1:15" x14ac:dyDescent="0.25">
      <c r="C118" s="30"/>
      <c r="E118" s="31"/>
      <c r="F118" s="31"/>
      <c r="K118" s="54"/>
      <c r="L118" s="54"/>
      <c r="M118" s="32"/>
    </row>
    <row r="119" spans="1:15" x14ac:dyDescent="0.25">
      <c r="C119" s="30"/>
      <c r="E119" s="31"/>
      <c r="F119" s="31"/>
      <c r="K119" s="32"/>
      <c r="L119" s="32"/>
      <c r="M119" s="32"/>
    </row>
    <row r="120" spans="1:15" x14ac:dyDescent="0.25">
      <c r="C120" s="30"/>
      <c r="E120" s="31"/>
      <c r="F120" s="31"/>
      <c r="K120" s="32"/>
      <c r="L120" s="32"/>
      <c r="M120" s="32"/>
    </row>
    <row r="121" spans="1:15" x14ac:dyDescent="0.25">
      <c r="C121" s="30"/>
      <c r="E121" s="31"/>
      <c r="F121" s="31"/>
      <c r="K121" s="32"/>
      <c r="L121" s="32"/>
      <c r="M121" s="32"/>
    </row>
    <row r="122" spans="1:15" x14ac:dyDescent="0.25">
      <c r="C122" s="30"/>
      <c r="E122" s="31"/>
      <c r="F122" s="31"/>
      <c r="K122" s="32"/>
      <c r="L122" s="32"/>
      <c r="M122" s="32"/>
    </row>
    <row r="123" spans="1:15" x14ac:dyDescent="0.25">
      <c r="C123" s="30"/>
      <c r="E123" s="31"/>
      <c r="F123" s="31"/>
      <c r="K123" s="32"/>
      <c r="L123" s="32"/>
      <c r="M123" s="32"/>
    </row>
    <row r="124" spans="1:15" x14ac:dyDescent="0.25">
      <c r="C124" s="30"/>
      <c r="E124" s="31"/>
      <c r="F124" s="31"/>
      <c r="K124" s="32"/>
      <c r="L124" s="32"/>
      <c r="M124" s="32"/>
    </row>
    <row r="125" spans="1:15" x14ac:dyDescent="0.25">
      <c r="C125" s="30"/>
      <c r="E125" s="31"/>
      <c r="F125" s="31"/>
      <c r="K125" s="32"/>
      <c r="L125" s="32"/>
      <c r="M125" s="32"/>
    </row>
    <row r="126" spans="1:15" x14ac:dyDescent="0.25">
      <c r="C126" s="30"/>
      <c r="E126" s="31"/>
      <c r="F126" s="31"/>
      <c r="K126" s="32"/>
      <c r="L126" s="32"/>
      <c r="M126" s="32"/>
    </row>
    <row r="127" spans="1:15" x14ac:dyDescent="0.25">
      <c r="C127" s="30"/>
      <c r="E127" s="31"/>
      <c r="F127" s="31"/>
      <c r="K127" s="32"/>
      <c r="L127" s="32"/>
      <c r="M127" s="32"/>
    </row>
    <row r="128" spans="1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  <c r="O132" s="25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  <c r="O136" s="25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  <c r="O142" s="25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  <c r="O146" s="25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  <c r="O167" s="25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  <c r="O175" s="25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  <c r="O177" s="25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  <c r="O195" s="25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  <c r="O197" s="25"/>
    </row>
    <row r="198" spans="3:15" x14ac:dyDescent="0.25">
      <c r="C198" s="30"/>
      <c r="E198" s="31"/>
      <c r="F198" s="31"/>
      <c r="K198" s="32"/>
      <c r="L198" s="32"/>
      <c r="M198" s="32"/>
      <c r="O198" s="25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  <c r="O201" s="25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  <c r="O203" s="25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  <c r="O208" s="25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  <c r="O211" s="25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  <c r="O217" s="25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  <c r="O221" s="25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  <c r="O231" s="25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  <c r="O240" s="25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  <c r="O247" s="25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</row>
    <row r="251" spans="3:15" x14ac:dyDescent="0.25">
      <c r="C251" s="30"/>
      <c r="E251" s="31"/>
      <c r="F251" s="31"/>
      <c r="K251" s="32"/>
      <c r="L251" s="32"/>
      <c r="M251" s="32"/>
    </row>
    <row r="252" spans="3:15" x14ac:dyDescent="0.25">
      <c r="C252" s="30"/>
      <c r="E252" s="31"/>
      <c r="F252" s="31"/>
      <c r="K252" s="32"/>
      <c r="L252" s="32"/>
      <c r="M252" s="32"/>
      <c r="O252" s="25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  <c r="O254" s="25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  <c r="O256" s="25"/>
    </row>
    <row r="257" spans="3:15" x14ac:dyDescent="0.25">
      <c r="C257" s="30"/>
      <c r="E257" s="31"/>
      <c r="F257" s="31"/>
      <c r="K257" s="32"/>
      <c r="L257" s="32"/>
      <c r="M257" s="32"/>
      <c r="O257" s="25"/>
    </row>
    <row r="258" spans="3:15" x14ac:dyDescent="0.25">
      <c r="C258" s="30"/>
      <c r="E258" s="31"/>
      <c r="F258" s="31"/>
      <c r="K258" s="32"/>
      <c r="L258" s="32"/>
      <c r="M258" s="32"/>
      <c r="O258" s="25"/>
    </row>
    <row r="259" spans="3:15" x14ac:dyDescent="0.25">
      <c r="C259" s="30"/>
      <c r="E259" s="31"/>
      <c r="F259" s="31"/>
      <c r="K259" s="32"/>
      <c r="L259" s="32"/>
      <c r="M259" s="32"/>
    </row>
    <row r="260" spans="3:15" x14ac:dyDescent="0.25">
      <c r="C260" s="30"/>
      <c r="E260" s="31"/>
      <c r="F260" s="31"/>
      <c r="K260" s="32"/>
      <c r="L260" s="32"/>
      <c r="M260" s="32"/>
    </row>
    <row r="261" spans="3:15" x14ac:dyDescent="0.25">
      <c r="C261" s="30"/>
      <c r="E261" s="31"/>
      <c r="F261" s="31"/>
      <c r="K261" s="32"/>
      <c r="L261" s="32"/>
      <c r="M261" s="32"/>
    </row>
    <row r="262" spans="3:15" x14ac:dyDescent="0.25">
      <c r="C262" s="30"/>
      <c r="E262" s="31"/>
      <c r="F262" s="31"/>
      <c r="K262" s="32"/>
      <c r="L262" s="32"/>
      <c r="M262" s="32"/>
    </row>
    <row r="263" spans="3:15" x14ac:dyDescent="0.25">
      <c r="C263" s="30"/>
      <c r="E263" s="31"/>
      <c r="F263" s="31"/>
      <c r="K263" s="32"/>
      <c r="L263" s="32"/>
      <c r="M263" s="32"/>
    </row>
    <row r="264" spans="3:15" x14ac:dyDescent="0.25">
      <c r="C264" s="30"/>
      <c r="E264" s="31"/>
      <c r="F264" s="31"/>
      <c r="K264" s="32"/>
      <c r="L264" s="32"/>
      <c r="M264" s="32"/>
      <c r="O264" s="25"/>
    </row>
    <row r="265" spans="3:15" x14ac:dyDescent="0.25">
      <c r="C265" s="30"/>
      <c r="E265" s="31"/>
      <c r="F265" s="31"/>
      <c r="K265" s="32"/>
      <c r="L265" s="32"/>
      <c r="M265" s="32"/>
      <c r="O265" s="25"/>
    </row>
    <row r="266" spans="3:15" x14ac:dyDescent="0.25">
      <c r="C266" s="30"/>
      <c r="E266" s="31"/>
      <c r="F266" s="31"/>
      <c r="K266" s="32"/>
      <c r="L266" s="32"/>
      <c r="M266" s="32"/>
      <c r="O266" s="25"/>
    </row>
    <row r="267" spans="3:15" x14ac:dyDescent="0.25">
      <c r="C267" s="30"/>
      <c r="E267" s="31"/>
      <c r="F267" s="31"/>
      <c r="K267" s="32"/>
      <c r="L267" s="32"/>
      <c r="M267" s="32"/>
    </row>
    <row r="268" spans="3:15" x14ac:dyDescent="0.25">
      <c r="C268" s="30"/>
      <c r="E268" s="31"/>
      <c r="F268" s="31"/>
      <c r="K268" s="32"/>
      <c r="L268" s="32"/>
      <c r="M268" s="32"/>
      <c r="O268" s="25"/>
    </row>
    <row r="269" spans="3:15" x14ac:dyDescent="0.25">
      <c r="C269" s="30"/>
      <c r="E269" s="31"/>
      <c r="F269" s="31"/>
      <c r="K269" s="32"/>
      <c r="L269" s="32"/>
      <c r="M269" s="32"/>
    </row>
    <row r="270" spans="3:15" x14ac:dyDescent="0.25">
      <c r="C270" s="30"/>
      <c r="E270" s="31"/>
      <c r="F270" s="31"/>
      <c r="K270" s="32"/>
      <c r="L270" s="32"/>
      <c r="M270" s="32"/>
    </row>
    <row r="271" spans="3:15" x14ac:dyDescent="0.25">
      <c r="C271" s="30"/>
      <c r="E271" s="31"/>
      <c r="F271" s="31"/>
      <c r="K271" s="32"/>
      <c r="L271" s="32"/>
      <c r="M271" s="32"/>
    </row>
    <row r="272" spans="3:15" x14ac:dyDescent="0.25">
      <c r="C272" s="30"/>
      <c r="E272" s="31"/>
      <c r="F272" s="31"/>
      <c r="K272" s="32"/>
      <c r="L272" s="32"/>
      <c r="M272" s="32"/>
    </row>
    <row r="273" spans="3:13" x14ac:dyDescent="0.25">
      <c r="C273" s="30"/>
      <c r="E273" s="31"/>
      <c r="F273" s="31"/>
      <c r="K273" s="32"/>
      <c r="L273" s="32"/>
      <c r="M273" s="32"/>
    </row>
    <row r="274" spans="3:13" x14ac:dyDescent="0.25">
      <c r="C274" s="30"/>
      <c r="E274" s="31"/>
      <c r="F274" s="31"/>
      <c r="K274" s="32"/>
      <c r="L274" s="32"/>
      <c r="M274" s="32"/>
    </row>
    <row r="275" spans="3:13" x14ac:dyDescent="0.25">
      <c r="C275" s="30"/>
      <c r="E275" s="31"/>
      <c r="F275" s="31"/>
      <c r="K275" s="32"/>
      <c r="L275" s="32"/>
      <c r="M275" s="32"/>
    </row>
    <row r="276" spans="3:13" x14ac:dyDescent="0.25">
      <c r="C276" s="30"/>
      <c r="E276" s="31"/>
      <c r="F276" s="31"/>
      <c r="K276" s="32"/>
      <c r="L276" s="32"/>
      <c r="M276" s="32"/>
    </row>
    <row r="277" spans="3:13" x14ac:dyDescent="0.25">
      <c r="C277" s="30"/>
      <c r="E277" s="31"/>
      <c r="F277" s="31"/>
      <c r="K277" s="32"/>
      <c r="L277" s="32"/>
      <c r="M277" s="32"/>
    </row>
    <row r="278" spans="3:13" x14ac:dyDescent="0.25">
      <c r="C278" s="30"/>
      <c r="E278" s="31"/>
      <c r="F278" s="31"/>
      <c r="K278" s="32"/>
      <c r="L278" s="32"/>
      <c r="M278" s="32"/>
    </row>
    <row r="279" spans="3:13" x14ac:dyDescent="0.25">
      <c r="C279" s="30"/>
      <c r="E279" s="31"/>
      <c r="F279" s="31"/>
      <c r="K279" s="32"/>
      <c r="L279" s="32"/>
      <c r="M279" s="32"/>
    </row>
    <row r="280" spans="3:13" x14ac:dyDescent="0.25">
      <c r="C280" s="30"/>
      <c r="E280" s="31"/>
      <c r="F280" s="31"/>
      <c r="K280" s="32"/>
      <c r="L280" s="32"/>
      <c r="M280" s="32"/>
    </row>
    <row r="281" spans="3:13" x14ac:dyDescent="0.25">
      <c r="C281" s="30"/>
      <c r="E281" s="31"/>
      <c r="F281" s="31"/>
      <c r="K281" s="32"/>
      <c r="L281" s="32"/>
      <c r="M281" s="32"/>
    </row>
    <row r="282" spans="3:13" x14ac:dyDescent="0.25">
      <c r="C282" s="30"/>
      <c r="E282" s="31"/>
      <c r="F282" s="31"/>
      <c r="K282" s="32"/>
      <c r="L282" s="32"/>
      <c r="M282" s="32"/>
    </row>
    <row r="283" spans="3:13" x14ac:dyDescent="0.25">
      <c r="C283" s="30"/>
      <c r="E283" s="31"/>
      <c r="F283" s="31"/>
      <c r="K283" s="32"/>
      <c r="L283" s="32"/>
      <c r="M283" s="32"/>
    </row>
    <row r="284" spans="3:13" x14ac:dyDescent="0.25">
      <c r="C284" s="30"/>
      <c r="E284" s="31"/>
      <c r="F284" s="31"/>
      <c r="K284" s="32"/>
      <c r="L284" s="32"/>
      <c r="M284" s="32"/>
    </row>
    <row r="285" spans="3:13" x14ac:dyDescent="0.25">
      <c r="C285" s="30"/>
      <c r="E285" s="31"/>
      <c r="F285" s="31"/>
      <c r="K285" s="32"/>
      <c r="L285" s="32"/>
      <c r="M285" s="32"/>
    </row>
    <row r="286" spans="3:13" x14ac:dyDescent="0.25">
      <c r="C286" s="30"/>
      <c r="E286" s="31"/>
      <c r="F286" s="31"/>
      <c r="K286" s="32"/>
      <c r="L286" s="32"/>
      <c r="M286" s="32"/>
    </row>
    <row r="287" spans="3:13" x14ac:dyDescent="0.25">
      <c r="C287" s="30"/>
      <c r="E287" s="31"/>
      <c r="F287" s="31"/>
      <c r="K287" s="32"/>
      <c r="L287" s="32"/>
      <c r="M287" s="32"/>
    </row>
    <row r="288" spans="3:13" x14ac:dyDescent="0.25">
      <c r="C288" s="30"/>
      <c r="E288" s="31"/>
      <c r="F288" s="31"/>
      <c r="K288" s="32"/>
      <c r="L288" s="32"/>
      <c r="M288" s="32"/>
    </row>
    <row r="289" spans="3:15" x14ac:dyDescent="0.25">
      <c r="C289" s="30"/>
      <c r="E289" s="31"/>
      <c r="F289" s="31"/>
      <c r="K289" s="32"/>
      <c r="L289" s="32"/>
      <c r="M289" s="32"/>
    </row>
    <row r="290" spans="3:15" x14ac:dyDescent="0.25">
      <c r="C290" s="30"/>
      <c r="E290" s="31"/>
      <c r="F290" s="31"/>
      <c r="K290" s="32"/>
      <c r="L290" s="32"/>
      <c r="M290" s="32"/>
    </row>
    <row r="291" spans="3:15" x14ac:dyDescent="0.25">
      <c r="C291" s="30"/>
      <c r="E291" s="31"/>
      <c r="F291" s="31"/>
      <c r="K291" s="32"/>
      <c r="L291" s="32"/>
      <c r="M291" s="32"/>
    </row>
    <row r="292" spans="3:15" x14ac:dyDescent="0.25">
      <c r="C292" s="30"/>
      <c r="E292" s="31"/>
      <c r="F292" s="31"/>
      <c r="K292" s="32"/>
      <c r="L292" s="32"/>
      <c r="M292" s="32"/>
    </row>
    <row r="293" spans="3:15" x14ac:dyDescent="0.25">
      <c r="C293" s="30"/>
      <c r="E293" s="31"/>
      <c r="F293" s="31"/>
      <c r="K293" s="32"/>
      <c r="L293" s="32"/>
      <c r="M293" s="32"/>
    </row>
    <row r="294" spans="3:15" x14ac:dyDescent="0.25">
      <c r="C294" s="30"/>
      <c r="E294" s="31"/>
      <c r="F294" s="31"/>
      <c r="K294" s="32"/>
      <c r="L294" s="32"/>
      <c r="M294" s="32"/>
    </row>
    <row r="295" spans="3:15" x14ac:dyDescent="0.25">
      <c r="C295" s="30"/>
      <c r="E295" s="31"/>
      <c r="F295" s="31"/>
      <c r="K295" s="32"/>
      <c r="L295" s="32"/>
      <c r="M295" s="32"/>
    </row>
    <row r="296" spans="3:15" x14ac:dyDescent="0.25">
      <c r="C296" s="30"/>
      <c r="E296" s="31"/>
      <c r="F296" s="31"/>
      <c r="K296" s="32"/>
      <c r="L296" s="32"/>
      <c r="M296" s="32"/>
    </row>
    <row r="297" spans="3:15" x14ac:dyDescent="0.25">
      <c r="C297" s="30"/>
      <c r="E297" s="31"/>
      <c r="F297" s="31"/>
      <c r="K297" s="32"/>
      <c r="L297" s="32"/>
      <c r="M297" s="32"/>
      <c r="O297" s="25"/>
    </row>
    <row r="298" spans="3:15" x14ac:dyDescent="0.25">
      <c r="C298" s="30"/>
      <c r="E298" s="31"/>
      <c r="F298" s="31"/>
      <c r="K298" s="32"/>
      <c r="L298" s="32"/>
      <c r="M298" s="32"/>
    </row>
    <row r="299" spans="3:15" x14ac:dyDescent="0.25">
      <c r="C299" s="30"/>
      <c r="E299" s="31"/>
      <c r="F299" s="31"/>
      <c r="K299" s="32"/>
      <c r="L299" s="32"/>
      <c r="M299" s="32"/>
    </row>
    <row r="300" spans="3:15" x14ac:dyDescent="0.25">
      <c r="C300" s="30"/>
      <c r="E300" s="31"/>
      <c r="F300" s="31"/>
      <c r="K300" s="32"/>
      <c r="L300" s="32"/>
      <c r="M300" s="32"/>
    </row>
    <row r="301" spans="3:15" x14ac:dyDescent="0.25">
      <c r="C301" s="30"/>
      <c r="E301" s="31"/>
      <c r="F301" s="31"/>
      <c r="K301" s="32"/>
      <c r="L301" s="32"/>
      <c r="M301" s="32"/>
    </row>
    <row r="302" spans="3:15" x14ac:dyDescent="0.25">
      <c r="C302" s="30"/>
      <c r="E302" s="31"/>
      <c r="F302" s="31"/>
      <c r="K302" s="32"/>
      <c r="L302" s="32"/>
      <c r="M302" s="32"/>
    </row>
    <row r="303" spans="3:15" x14ac:dyDescent="0.25">
      <c r="C303" s="30"/>
      <c r="E303" s="31"/>
      <c r="F303" s="31"/>
      <c r="K303" s="32"/>
      <c r="L303" s="32"/>
      <c r="M303" s="32"/>
    </row>
    <row r="304" spans="3:15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3" x14ac:dyDescent="0.25">
      <c r="C321" s="30"/>
      <c r="E321" s="31"/>
      <c r="F321" s="31"/>
      <c r="K321" s="32"/>
      <c r="L321" s="32"/>
      <c r="M321" s="32"/>
    </row>
    <row r="322" spans="3:13" x14ac:dyDescent="0.25">
      <c r="C322" s="30"/>
      <c r="E322" s="31"/>
      <c r="F322" s="31"/>
      <c r="K322" s="32"/>
      <c r="L322" s="32"/>
      <c r="M322" s="32"/>
    </row>
    <row r="323" spans="3:13" x14ac:dyDescent="0.25">
      <c r="C323" s="30"/>
      <c r="E323" s="31"/>
      <c r="F323" s="31"/>
      <c r="K323" s="32"/>
      <c r="L323" s="32"/>
      <c r="M323" s="32"/>
    </row>
    <row r="324" spans="3:13" x14ac:dyDescent="0.25">
      <c r="C324" s="30"/>
      <c r="E324" s="31"/>
      <c r="F324" s="31"/>
      <c r="K324" s="32"/>
      <c r="L324" s="32"/>
      <c r="M324" s="32"/>
    </row>
    <row r="325" spans="3:13" x14ac:dyDescent="0.25">
      <c r="C325" s="30"/>
      <c r="E325" s="31"/>
      <c r="F325" s="31"/>
      <c r="K325" s="32"/>
      <c r="L325" s="32"/>
      <c r="M325" s="32"/>
    </row>
    <row r="326" spans="3:13" x14ac:dyDescent="0.25">
      <c r="C326" s="30"/>
      <c r="E326" s="31"/>
      <c r="F326" s="31"/>
      <c r="K326" s="32"/>
      <c r="L326" s="32"/>
      <c r="M326" s="32"/>
    </row>
    <row r="327" spans="3:13" x14ac:dyDescent="0.25">
      <c r="C327" s="30"/>
      <c r="E327" s="31"/>
      <c r="F327" s="31"/>
      <c r="K327" s="32"/>
      <c r="L327" s="32"/>
      <c r="M327" s="32"/>
    </row>
    <row r="328" spans="3:13" x14ac:dyDescent="0.25">
      <c r="C328" s="30"/>
      <c r="E328" s="31"/>
      <c r="F328" s="31"/>
      <c r="K328" s="32"/>
      <c r="L328" s="32"/>
      <c r="M328" s="32"/>
    </row>
    <row r="329" spans="3:13" x14ac:dyDescent="0.25">
      <c r="C329" s="30"/>
      <c r="E329" s="31"/>
      <c r="F329" s="31"/>
      <c r="K329" s="32"/>
      <c r="L329" s="32"/>
      <c r="M329" s="32"/>
    </row>
    <row r="330" spans="3:13" x14ac:dyDescent="0.25">
      <c r="C330" s="30"/>
      <c r="E330" s="31"/>
      <c r="F330" s="31"/>
      <c r="K330" s="32"/>
      <c r="L330" s="32"/>
      <c r="M330" s="32"/>
    </row>
    <row r="331" spans="3:13" x14ac:dyDescent="0.25">
      <c r="C331" s="30"/>
      <c r="E331" s="31"/>
      <c r="F331" s="31"/>
      <c r="K331" s="32"/>
      <c r="L331" s="32"/>
      <c r="M331" s="32"/>
    </row>
    <row r="332" spans="3:13" x14ac:dyDescent="0.25">
      <c r="C332" s="30"/>
      <c r="E332" s="31"/>
      <c r="F332" s="31"/>
      <c r="K332" s="32"/>
      <c r="L332" s="32"/>
      <c r="M332" s="32"/>
    </row>
    <row r="333" spans="3:13" x14ac:dyDescent="0.25">
      <c r="C333" s="30"/>
      <c r="E333" s="31"/>
      <c r="F333" s="31"/>
      <c r="K333" s="32"/>
      <c r="L333" s="32"/>
      <c r="M333" s="32"/>
    </row>
    <row r="334" spans="3:13" x14ac:dyDescent="0.25">
      <c r="C334" s="30"/>
      <c r="E334" s="31"/>
      <c r="F334" s="31"/>
      <c r="K334" s="32"/>
      <c r="L334" s="32"/>
      <c r="M334" s="32"/>
    </row>
    <row r="335" spans="3:13" x14ac:dyDescent="0.25">
      <c r="C335" s="30"/>
      <c r="E335" s="31"/>
      <c r="F335" s="31"/>
      <c r="K335" s="32"/>
      <c r="L335" s="32"/>
      <c r="M335" s="32"/>
    </row>
    <row r="336" spans="3:13" x14ac:dyDescent="0.25">
      <c r="C336" s="30"/>
      <c r="E336" s="31"/>
      <c r="F336" s="31"/>
      <c r="K336" s="32"/>
      <c r="L336" s="32"/>
      <c r="M336" s="32"/>
    </row>
    <row r="337" spans="3:15" x14ac:dyDescent="0.25">
      <c r="C337" s="30"/>
      <c r="E337" s="31"/>
      <c r="F337" s="31"/>
      <c r="K337" s="32"/>
      <c r="L337" s="32"/>
      <c r="M337" s="32"/>
      <c r="O337" s="25"/>
    </row>
    <row r="338" spans="3:15" x14ac:dyDescent="0.25">
      <c r="C338" s="30"/>
      <c r="E338" s="31"/>
      <c r="F338" s="31"/>
      <c r="K338" s="32"/>
      <c r="L338" s="32"/>
      <c r="M338" s="32"/>
    </row>
    <row r="339" spans="3:15" x14ac:dyDescent="0.25">
      <c r="C339" s="30"/>
      <c r="E339" s="31"/>
      <c r="F339" s="31"/>
      <c r="K339" s="32"/>
      <c r="L339" s="32"/>
      <c r="M339" s="32"/>
    </row>
    <row r="340" spans="3:15" x14ac:dyDescent="0.25">
      <c r="C340" s="30"/>
      <c r="E340" s="31"/>
      <c r="F340" s="31"/>
      <c r="K340" s="32"/>
      <c r="L340" s="32"/>
      <c r="M340" s="32"/>
    </row>
    <row r="341" spans="3:15" x14ac:dyDescent="0.25">
      <c r="C341" s="30"/>
      <c r="E341" s="31"/>
      <c r="F341" s="31"/>
      <c r="K341" s="32"/>
      <c r="L341" s="32"/>
      <c r="M341" s="32"/>
    </row>
    <row r="342" spans="3:15" x14ac:dyDescent="0.25">
      <c r="C342" s="30"/>
      <c r="E342" s="31"/>
      <c r="F342" s="31"/>
      <c r="K342" s="32"/>
      <c r="L342" s="32"/>
      <c r="M342" s="32"/>
    </row>
    <row r="343" spans="3:15" x14ac:dyDescent="0.25">
      <c r="C343" s="30"/>
      <c r="E343" s="31"/>
      <c r="F343" s="31"/>
      <c r="K343" s="32"/>
      <c r="L343" s="32"/>
      <c r="M343" s="32"/>
    </row>
    <row r="344" spans="3:15" x14ac:dyDescent="0.25">
      <c r="C344" s="30"/>
      <c r="E344" s="31"/>
      <c r="F344" s="31"/>
      <c r="K344" s="32"/>
      <c r="L344" s="32"/>
      <c r="M344" s="32"/>
    </row>
    <row r="345" spans="3:15" x14ac:dyDescent="0.25">
      <c r="C345" s="30"/>
      <c r="E345" s="31"/>
      <c r="F345" s="31"/>
      <c r="K345" s="32"/>
      <c r="L345" s="32"/>
      <c r="M345" s="32"/>
    </row>
    <row r="346" spans="3:15" x14ac:dyDescent="0.25">
      <c r="C346" s="30"/>
      <c r="E346" s="31"/>
      <c r="F346" s="31"/>
      <c r="K346" s="32"/>
      <c r="L346" s="32"/>
      <c r="M346" s="32"/>
    </row>
    <row r="347" spans="3:15" x14ac:dyDescent="0.25">
      <c r="C347" s="30"/>
      <c r="E347" s="31"/>
      <c r="F347" s="31"/>
      <c r="K347" s="32"/>
      <c r="L347" s="32"/>
      <c r="M347" s="32"/>
    </row>
    <row r="348" spans="3:15" x14ac:dyDescent="0.25">
      <c r="C348" s="30"/>
      <c r="E348" s="31"/>
      <c r="F348" s="31"/>
      <c r="K348" s="32"/>
      <c r="L348" s="32"/>
      <c r="M348" s="32"/>
    </row>
    <row r="349" spans="3:15" x14ac:dyDescent="0.25">
      <c r="C349" s="30"/>
      <c r="E349" s="31"/>
      <c r="F349" s="31"/>
      <c r="K349" s="32"/>
      <c r="L349" s="32"/>
      <c r="M349" s="32"/>
      <c r="O349" s="25"/>
    </row>
    <row r="350" spans="3:15" x14ac:dyDescent="0.25">
      <c r="C350" s="30"/>
      <c r="E350" s="31"/>
      <c r="F350" s="31"/>
      <c r="K350" s="32"/>
      <c r="L350" s="32"/>
      <c r="M350" s="32"/>
    </row>
    <row r="351" spans="3:15" x14ac:dyDescent="0.25">
      <c r="C351" s="30"/>
      <c r="E351" s="31"/>
      <c r="F351" s="31"/>
      <c r="K351" s="32"/>
      <c r="L351" s="32"/>
      <c r="M351" s="32"/>
    </row>
    <row r="352" spans="3:15" x14ac:dyDescent="0.25">
      <c r="C352" s="30"/>
      <c r="E352" s="31"/>
      <c r="F352" s="31"/>
      <c r="K352" s="32"/>
      <c r="L352" s="32"/>
      <c r="M352" s="32"/>
    </row>
    <row r="353" spans="3:13" x14ac:dyDescent="0.25">
      <c r="C353" s="30"/>
      <c r="E353" s="31"/>
      <c r="F353" s="31"/>
      <c r="K353" s="32"/>
      <c r="L353" s="32"/>
      <c r="M353" s="32"/>
    </row>
    <row r="354" spans="3:13" x14ac:dyDescent="0.25">
      <c r="C354" s="30"/>
      <c r="E354" s="31"/>
      <c r="F354" s="31"/>
      <c r="K354" s="32"/>
      <c r="L354" s="32"/>
      <c r="M354" s="32"/>
    </row>
    <row r="355" spans="3:13" x14ac:dyDescent="0.25">
      <c r="C355" s="30"/>
      <c r="E355" s="31"/>
      <c r="F355" s="31"/>
      <c r="K355" s="32"/>
      <c r="L355" s="32"/>
      <c r="M355" s="32"/>
    </row>
    <row r="356" spans="3:13" x14ac:dyDescent="0.25">
      <c r="C356" s="30"/>
      <c r="E356" s="31"/>
      <c r="F356" s="31"/>
      <c r="K356" s="32"/>
      <c r="L356" s="32"/>
      <c r="M356" s="32"/>
    </row>
    <row r="357" spans="3:13" x14ac:dyDescent="0.25">
      <c r="C357" s="30"/>
      <c r="E357" s="31"/>
      <c r="F357" s="31"/>
      <c r="K357" s="32"/>
      <c r="L357" s="32"/>
      <c r="M357" s="32"/>
    </row>
    <row r="358" spans="3:13" x14ac:dyDescent="0.25">
      <c r="C358" s="30"/>
      <c r="E358" s="31"/>
      <c r="F358" s="31"/>
      <c r="K358" s="32"/>
      <c r="L358" s="32"/>
      <c r="M358" s="32"/>
    </row>
    <row r="359" spans="3:13" x14ac:dyDescent="0.25">
      <c r="C359" s="30"/>
      <c r="E359" s="31"/>
      <c r="F359" s="31"/>
      <c r="K359" s="32"/>
      <c r="L359" s="32"/>
      <c r="M359" s="32"/>
    </row>
    <row r="360" spans="3:13" x14ac:dyDescent="0.25">
      <c r="C360" s="30"/>
      <c r="E360" s="31"/>
      <c r="F360" s="31"/>
      <c r="K360" s="32"/>
      <c r="L360" s="32"/>
      <c r="M360" s="32"/>
    </row>
    <row r="361" spans="3:13" x14ac:dyDescent="0.25">
      <c r="C361" s="30"/>
      <c r="E361" s="31"/>
      <c r="F361" s="31"/>
      <c r="K361" s="32"/>
      <c r="L361" s="32"/>
      <c r="M361" s="32"/>
    </row>
    <row r="362" spans="3:13" x14ac:dyDescent="0.25">
      <c r="C362" s="30"/>
      <c r="E362" s="31"/>
      <c r="F362" s="31"/>
      <c r="K362" s="32"/>
      <c r="L362" s="32"/>
      <c r="M362" s="32"/>
    </row>
    <row r="363" spans="3:13" x14ac:dyDescent="0.25">
      <c r="C363" s="30"/>
      <c r="E363" s="31"/>
      <c r="F363" s="31"/>
      <c r="K363" s="32"/>
      <c r="L363" s="32"/>
      <c r="M363" s="32"/>
    </row>
    <row r="364" spans="3:13" x14ac:dyDescent="0.25">
      <c r="C364" s="30"/>
      <c r="E364" s="31"/>
      <c r="F364" s="31"/>
      <c r="K364" s="32"/>
      <c r="L364" s="32"/>
      <c r="M364" s="32"/>
    </row>
    <row r="365" spans="3:13" x14ac:dyDescent="0.25">
      <c r="C365" s="30"/>
      <c r="E365" s="31"/>
      <c r="F365" s="31"/>
      <c r="K365" s="32"/>
      <c r="L365" s="32"/>
      <c r="M365" s="32"/>
    </row>
    <row r="366" spans="3:13" x14ac:dyDescent="0.25">
      <c r="C366" s="30"/>
      <c r="E366" s="31"/>
      <c r="F366" s="31"/>
      <c r="K366" s="32"/>
      <c r="L366" s="32"/>
      <c r="M366" s="32"/>
    </row>
    <row r="367" spans="3:13" x14ac:dyDescent="0.25">
      <c r="C367" s="30"/>
      <c r="E367" s="31"/>
      <c r="F367" s="31"/>
      <c r="K367" s="32"/>
      <c r="L367" s="32"/>
      <c r="M367" s="32"/>
    </row>
    <row r="368" spans="3:13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2"/>
      <c r="L379" s="32"/>
      <c r="M379" s="32"/>
      <c r="O379" s="25"/>
    </row>
    <row r="380" spans="3:15" x14ac:dyDescent="0.25">
      <c r="C380" s="30"/>
      <c r="E380" s="31"/>
      <c r="F380" s="31"/>
      <c r="K380" s="32"/>
      <c r="L380" s="32"/>
      <c r="M380" s="32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</row>
    <row r="383" spans="3:15" x14ac:dyDescent="0.25">
      <c r="C383" s="30"/>
      <c r="E383" s="31"/>
      <c r="F383" s="31"/>
      <c r="K383" s="32"/>
      <c r="L383" s="32"/>
      <c r="M383" s="32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2"/>
      <c r="L387" s="32"/>
      <c r="M387" s="32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2"/>
      <c r="L390" s="32"/>
      <c r="M390" s="32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5" x14ac:dyDescent="0.25">
      <c r="C401" s="30"/>
      <c r="E401" s="31"/>
      <c r="F401" s="31"/>
      <c r="K401" s="32"/>
      <c r="L401" s="32"/>
      <c r="M401" s="32"/>
    </row>
    <row r="402" spans="3:15" x14ac:dyDescent="0.25">
      <c r="C402" s="30"/>
      <c r="E402" s="31"/>
      <c r="F402" s="31"/>
      <c r="K402" s="32"/>
      <c r="L402" s="32"/>
      <c r="M402" s="32"/>
    </row>
    <row r="403" spans="3:15" x14ac:dyDescent="0.25">
      <c r="C403" s="30"/>
      <c r="E403" s="31"/>
      <c r="F403" s="31"/>
      <c r="K403" s="32"/>
      <c r="L403" s="32"/>
      <c r="M403" s="32"/>
    </row>
    <row r="404" spans="3:15" x14ac:dyDescent="0.25">
      <c r="C404" s="30"/>
      <c r="E404" s="31"/>
      <c r="F404" s="31"/>
      <c r="K404" s="32"/>
      <c r="L404" s="32"/>
      <c r="M404" s="32"/>
      <c r="O404" s="25"/>
    </row>
    <row r="405" spans="3:15" x14ac:dyDescent="0.25">
      <c r="C405" s="30"/>
      <c r="E405" s="31"/>
      <c r="F405" s="31"/>
      <c r="K405" s="32"/>
      <c r="L405" s="32"/>
      <c r="M405" s="32"/>
    </row>
    <row r="406" spans="3:15" x14ac:dyDescent="0.25">
      <c r="C406" s="30"/>
      <c r="E406" s="31"/>
      <c r="F406" s="31"/>
      <c r="K406" s="32"/>
      <c r="L406" s="32"/>
      <c r="M406" s="32"/>
    </row>
    <row r="407" spans="3:15" x14ac:dyDescent="0.25">
      <c r="C407" s="30"/>
      <c r="E407" s="31"/>
      <c r="F407" s="31"/>
      <c r="K407" s="32"/>
      <c r="L407" s="32"/>
      <c r="M407" s="32"/>
    </row>
    <row r="408" spans="3:15" x14ac:dyDescent="0.25">
      <c r="C408" s="30"/>
      <c r="E408" s="31"/>
      <c r="F408" s="31"/>
      <c r="K408" s="32"/>
      <c r="L408" s="32"/>
      <c r="M408" s="32"/>
    </row>
    <row r="409" spans="3:15" x14ac:dyDescent="0.25">
      <c r="C409" s="30"/>
      <c r="E409" s="31"/>
      <c r="F409" s="31"/>
      <c r="K409" s="32"/>
      <c r="L409" s="32"/>
      <c r="M409" s="32"/>
    </row>
    <row r="410" spans="3:15" x14ac:dyDescent="0.25">
      <c r="C410" s="30"/>
      <c r="E410" s="31"/>
      <c r="F410" s="31"/>
      <c r="K410" s="32"/>
      <c r="L410" s="32"/>
      <c r="M410" s="32"/>
    </row>
    <row r="411" spans="3:15" x14ac:dyDescent="0.25">
      <c r="C411" s="30"/>
      <c r="E411" s="31"/>
      <c r="F411" s="31"/>
      <c r="K411" s="33"/>
      <c r="L411" s="33"/>
      <c r="M411" s="33"/>
    </row>
    <row r="412" spans="3:15" x14ac:dyDescent="0.25">
      <c r="C412" s="30"/>
      <c r="E412" s="31"/>
      <c r="F412" s="31"/>
      <c r="K412" s="32"/>
      <c r="L412" s="32"/>
      <c r="M412" s="32"/>
    </row>
    <row r="413" spans="3:15" x14ac:dyDescent="0.25">
      <c r="C413" s="30"/>
      <c r="E413" s="31"/>
      <c r="F413" s="31"/>
      <c r="K413" s="32"/>
      <c r="L413" s="32"/>
      <c r="M413" s="32"/>
    </row>
    <row r="414" spans="3:15" x14ac:dyDescent="0.25">
      <c r="C414" s="30"/>
      <c r="E414" s="31"/>
      <c r="F414" s="31"/>
      <c r="K414" s="32"/>
      <c r="L414" s="32"/>
      <c r="M414" s="32"/>
    </row>
    <row r="415" spans="3:15" x14ac:dyDescent="0.25">
      <c r="C415" s="30"/>
      <c r="E415" s="31"/>
      <c r="F415" s="31"/>
      <c r="K415" s="32"/>
      <c r="L415" s="32"/>
      <c r="M415" s="32"/>
    </row>
    <row r="416" spans="3:15" x14ac:dyDescent="0.25">
      <c r="C416" s="30"/>
      <c r="E416" s="31"/>
      <c r="F416" s="31"/>
      <c r="K416" s="32"/>
      <c r="L416" s="32"/>
      <c r="M416" s="32"/>
    </row>
    <row r="417" spans="3:13" x14ac:dyDescent="0.25">
      <c r="C417" s="30"/>
      <c r="E417" s="31"/>
      <c r="F417" s="31"/>
      <c r="K417" s="32"/>
      <c r="L417" s="32"/>
      <c r="M417" s="32"/>
    </row>
    <row r="418" spans="3:13" x14ac:dyDescent="0.25">
      <c r="C418" s="30"/>
      <c r="E418" s="31"/>
      <c r="F418" s="31"/>
      <c r="K418" s="32"/>
      <c r="L418" s="32"/>
      <c r="M418" s="32"/>
    </row>
    <row r="419" spans="3:13" x14ac:dyDescent="0.25">
      <c r="C419" s="30"/>
      <c r="E419" s="31"/>
      <c r="F419" s="31"/>
      <c r="K419" s="32"/>
      <c r="L419" s="32"/>
      <c r="M419" s="32"/>
    </row>
    <row r="420" spans="3:13" x14ac:dyDescent="0.25">
      <c r="C420" s="30"/>
      <c r="E420" s="31"/>
      <c r="F420" s="31"/>
      <c r="K420" s="32"/>
      <c r="L420" s="32"/>
      <c r="M420" s="32"/>
    </row>
    <row r="421" spans="3:13" x14ac:dyDescent="0.25">
      <c r="C421" s="30"/>
      <c r="E421" s="31"/>
      <c r="F421" s="31"/>
      <c r="K421" s="32"/>
      <c r="L421" s="32"/>
      <c r="M421" s="32"/>
    </row>
    <row r="422" spans="3:13" x14ac:dyDescent="0.25">
      <c r="C422" s="30"/>
      <c r="E422" s="31"/>
      <c r="F422" s="31"/>
      <c r="K422" s="32"/>
      <c r="L422" s="32"/>
      <c r="M422" s="32"/>
    </row>
    <row r="423" spans="3:13" x14ac:dyDescent="0.25">
      <c r="C423" s="30"/>
      <c r="E423" s="31"/>
      <c r="F423" s="31"/>
      <c r="K423" s="32"/>
      <c r="L423" s="32"/>
      <c r="M423" s="32"/>
    </row>
    <row r="424" spans="3:13" x14ac:dyDescent="0.25">
      <c r="C424" s="30"/>
      <c r="E424" s="31"/>
      <c r="F424" s="31"/>
      <c r="K424" s="32"/>
      <c r="L424" s="32"/>
      <c r="M424" s="32"/>
    </row>
    <row r="425" spans="3:13" x14ac:dyDescent="0.25">
      <c r="C425" s="30"/>
      <c r="E425" s="31"/>
      <c r="F425" s="31"/>
      <c r="K425" s="32"/>
      <c r="L425" s="32"/>
      <c r="M425" s="32"/>
    </row>
    <row r="426" spans="3:13" x14ac:dyDescent="0.25">
      <c r="C426" s="30"/>
      <c r="E426" s="31"/>
      <c r="F426" s="31"/>
      <c r="K426" s="32"/>
      <c r="L426" s="32"/>
      <c r="M426" s="32"/>
    </row>
    <row r="427" spans="3:13" x14ac:dyDescent="0.25">
      <c r="C427" s="30"/>
      <c r="E427" s="31"/>
      <c r="F427" s="31"/>
      <c r="K427" s="32"/>
      <c r="L427" s="32"/>
      <c r="M427" s="32"/>
    </row>
    <row r="428" spans="3:13" x14ac:dyDescent="0.25">
      <c r="C428" s="30"/>
      <c r="E428" s="31"/>
      <c r="F428" s="31"/>
      <c r="K428" s="32"/>
      <c r="L428" s="32"/>
      <c r="M428" s="32"/>
    </row>
    <row r="429" spans="3:13" x14ac:dyDescent="0.25">
      <c r="C429" s="30"/>
      <c r="E429" s="31"/>
      <c r="F429" s="31"/>
      <c r="K429" s="32"/>
      <c r="L429" s="32"/>
      <c r="M429" s="32"/>
    </row>
    <row r="430" spans="3:13" x14ac:dyDescent="0.25">
      <c r="C430" s="30"/>
      <c r="E430" s="31"/>
      <c r="F430" s="31"/>
      <c r="K430" s="32"/>
      <c r="L430" s="32"/>
      <c r="M430" s="32"/>
    </row>
    <row r="431" spans="3:13" x14ac:dyDescent="0.25">
      <c r="C431" s="30"/>
      <c r="E431" s="31"/>
      <c r="F431" s="31"/>
      <c r="K431" s="32"/>
      <c r="L431" s="32"/>
      <c r="M431" s="32"/>
    </row>
    <row r="432" spans="3:13" x14ac:dyDescent="0.25">
      <c r="C432" s="30"/>
      <c r="E432" s="31"/>
      <c r="F432" s="31"/>
      <c r="K432" s="32"/>
      <c r="L432" s="32"/>
      <c r="M432" s="32"/>
    </row>
    <row r="433" spans="3:15" x14ac:dyDescent="0.25">
      <c r="C433" s="30"/>
      <c r="E433" s="31"/>
      <c r="F433" s="31"/>
      <c r="K433" s="32"/>
      <c r="L433" s="32"/>
      <c r="M433" s="32"/>
    </row>
    <row r="434" spans="3:15" x14ac:dyDescent="0.25">
      <c r="C434" s="30"/>
      <c r="E434" s="31"/>
      <c r="F434" s="31"/>
      <c r="K434" s="32"/>
      <c r="L434" s="32"/>
      <c r="M434" s="32"/>
    </row>
    <row r="435" spans="3:15" x14ac:dyDescent="0.25">
      <c r="C435" s="30"/>
      <c r="E435" s="31"/>
      <c r="F435" s="31"/>
      <c r="K435" s="32"/>
      <c r="L435" s="32"/>
      <c r="M435" s="32"/>
    </row>
    <row r="436" spans="3:15" x14ac:dyDescent="0.25">
      <c r="C436" s="30"/>
      <c r="E436" s="31"/>
      <c r="F436" s="31"/>
      <c r="K436" s="32"/>
      <c r="L436" s="32"/>
      <c r="M436" s="32"/>
    </row>
    <row r="437" spans="3:15" x14ac:dyDescent="0.25">
      <c r="C437" s="30"/>
      <c r="E437" s="31"/>
      <c r="F437" s="31"/>
      <c r="K437" s="32"/>
      <c r="L437" s="32"/>
      <c r="M437" s="32"/>
    </row>
    <row r="438" spans="3:15" x14ac:dyDescent="0.25">
      <c r="C438" s="30"/>
      <c r="E438" s="31"/>
      <c r="F438" s="31"/>
      <c r="K438" s="32"/>
      <c r="L438" s="32"/>
      <c r="M438" s="32"/>
    </row>
    <row r="439" spans="3:15" x14ac:dyDescent="0.25">
      <c r="C439" s="30"/>
      <c r="E439" s="31"/>
      <c r="F439" s="31"/>
      <c r="K439" s="32"/>
      <c r="L439" s="32"/>
      <c r="M439" s="32"/>
    </row>
    <row r="440" spans="3:15" x14ac:dyDescent="0.25">
      <c r="C440" s="30"/>
      <c r="E440" s="31"/>
      <c r="F440" s="31"/>
      <c r="K440" s="32"/>
      <c r="L440" s="32"/>
      <c r="M440" s="32"/>
    </row>
    <row r="441" spans="3:15" x14ac:dyDescent="0.25">
      <c r="C441" s="30"/>
      <c r="E441" s="31"/>
      <c r="F441" s="31"/>
      <c r="K441" s="32"/>
      <c r="L441" s="32"/>
      <c r="M441" s="32"/>
    </row>
    <row r="442" spans="3:15" x14ac:dyDescent="0.25">
      <c r="C442" s="30"/>
      <c r="E442" s="31"/>
      <c r="F442" s="31"/>
      <c r="K442" s="32"/>
      <c r="L442" s="32"/>
      <c r="M442" s="32"/>
      <c r="O442" s="25"/>
    </row>
    <row r="443" spans="3:15" x14ac:dyDescent="0.25">
      <c r="C443" s="30"/>
      <c r="E443" s="31"/>
      <c r="F443" s="31"/>
      <c r="K443" s="32"/>
      <c r="L443" s="32"/>
      <c r="M443" s="32"/>
    </row>
    <row r="444" spans="3:15" x14ac:dyDescent="0.25">
      <c r="C444" s="30"/>
      <c r="E444" s="31"/>
      <c r="F444" s="31"/>
      <c r="K444" s="32"/>
      <c r="L444" s="32"/>
      <c r="M444" s="32"/>
    </row>
    <row r="445" spans="3:15" x14ac:dyDescent="0.25">
      <c r="C445" s="30"/>
      <c r="E445" s="31"/>
      <c r="F445" s="31"/>
      <c r="K445" s="32"/>
      <c r="L445" s="32"/>
      <c r="M445" s="32"/>
    </row>
    <row r="446" spans="3:15" x14ac:dyDescent="0.25">
      <c r="C446" s="30"/>
      <c r="E446" s="31"/>
      <c r="F446" s="31"/>
      <c r="K446" s="32"/>
      <c r="L446" s="32"/>
      <c r="M446" s="32"/>
    </row>
    <row r="447" spans="3:15" x14ac:dyDescent="0.25">
      <c r="C447" s="30"/>
      <c r="E447" s="31"/>
      <c r="F447" s="31"/>
      <c r="K447" s="32"/>
      <c r="L447" s="32"/>
      <c r="M447" s="32"/>
    </row>
    <row r="448" spans="3:15" x14ac:dyDescent="0.25">
      <c r="C448" s="30"/>
      <c r="E448" s="31"/>
      <c r="F448" s="31"/>
      <c r="K448" s="32"/>
      <c r="L448" s="32"/>
      <c r="M448" s="32"/>
    </row>
    <row r="449" spans="3:13" x14ac:dyDescent="0.25">
      <c r="C449" s="30"/>
      <c r="E449" s="31"/>
      <c r="F449" s="31"/>
      <c r="K449" s="32"/>
      <c r="L449" s="32"/>
      <c r="M449" s="32"/>
    </row>
    <row r="450" spans="3:13" x14ac:dyDescent="0.25">
      <c r="C450" s="30"/>
      <c r="E450" s="31"/>
      <c r="F450" s="31"/>
      <c r="K450" s="32"/>
      <c r="L450" s="32"/>
      <c r="M450" s="32"/>
    </row>
    <row r="451" spans="3:13" x14ac:dyDescent="0.25">
      <c r="C451" s="30"/>
      <c r="E451" s="31"/>
      <c r="F451" s="31"/>
      <c r="K451" s="32"/>
      <c r="L451" s="32"/>
      <c r="M451" s="32"/>
    </row>
    <row r="452" spans="3:13" x14ac:dyDescent="0.25">
      <c r="C452" s="30"/>
      <c r="E452" s="31"/>
      <c r="F452" s="31"/>
      <c r="K452" s="32"/>
      <c r="L452" s="32"/>
      <c r="M452" s="32"/>
    </row>
    <row r="453" spans="3:13" x14ac:dyDescent="0.25">
      <c r="C453" s="30"/>
      <c r="E453" s="31"/>
      <c r="F453" s="31"/>
      <c r="K453" s="32"/>
      <c r="L453" s="32"/>
      <c r="M453" s="32"/>
    </row>
    <row r="454" spans="3:13" x14ac:dyDescent="0.25">
      <c r="C454" s="30"/>
      <c r="E454" s="31"/>
      <c r="F454" s="31"/>
      <c r="K454" s="32"/>
      <c r="L454" s="32"/>
      <c r="M454" s="32"/>
    </row>
    <row r="455" spans="3:13" x14ac:dyDescent="0.25">
      <c r="C455" s="30"/>
      <c r="E455" s="31"/>
      <c r="F455" s="31"/>
      <c r="K455" s="32"/>
      <c r="L455" s="32"/>
      <c r="M455" s="32"/>
    </row>
    <row r="456" spans="3:13" x14ac:dyDescent="0.25">
      <c r="C456" s="30"/>
      <c r="E456" s="31"/>
      <c r="F456" s="31"/>
      <c r="K456" s="32"/>
      <c r="L456" s="32"/>
      <c r="M456" s="32"/>
    </row>
    <row r="457" spans="3:13" x14ac:dyDescent="0.25">
      <c r="C457" s="30"/>
      <c r="E457" s="31"/>
      <c r="F457" s="31"/>
      <c r="K457" s="32"/>
      <c r="L457" s="32"/>
      <c r="M457" s="32"/>
    </row>
    <row r="458" spans="3:13" x14ac:dyDescent="0.25">
      <c r="C458" s="30"/>
      <c r="E458" s="31"/>
      <c r="F458" s="31"/>
      <c r="K458" s="32"/>
      <c r="L458" s="32"/>
      <c r="M458" s="32"/>
    </row>
    <row r="459" spans="3:13" x14ac:dyDescent="0.25">
      <c r="C459" s="30"/>
      <c r="E459" s="31"/>
      <c r="F459" s="31"/>
      <c r="K459" s="32"/>
      <c r="L459" s="32"/>
      <c r="M459" s="32"/>
    </row>
    <row r="460" spans="3:13" x14ac:dyDescent="0.25">
      <c r="C460" s="30"/>
      <c r="E460" s="31"/>
      <c r="F460" s="31"/>
      <c r="K460" s="32"/>
      <c r="L460" s="32"/>
      <c r="M460" s="32"/>
    </row>
    <row r="461" spans="3:13" x14ac:dyDescent="0.25">
      <c r="C461" s="30"/>
      <c r="E461" s="31"/>
      <c r="F461" s="31"/>
      <c r="K461" s="32"/>
      <c r="L461" s="32"/>
      <c r="M461" s="32"/>
    </row>
    <row r="462" spans="3:13" x14ac:dyDescent="0.25">
      <c r="C462" s="30"/>
      <c r="E462" s="31"/>
      <c r="F462" s="31"/>
      <c r="K462" s="32"/>
      <c r="L462" s="32"/>
      <c r="M462" s="32"/>
    </row>
    <row r="463" spans="3:13" x14ac:dyDescent="0.25">
      <c r="C463" s="30"/>
      <c r="E463" s="31"/>
      <c r="F463" s="31"/>
      <c r="K463" s="32"/>
      <c r="L463" s="32"/>
      <c r="M463" s="32"/>
    </row>
    <row r="464" spans="3:13" x14ac:dyDescent="0.25">
      <c r="C464" s="30"/>
      <c r="E464" s="31"/>
      <c r="F464" s="31"/>
      <c r="K464" s="32"/>
      <c r="L464" s="32"/>
      <c r="M464" s="32"/>
    </row>
    <row r="465" spans="3:15" x14ac:dyDescent="0.25">
      <c r="C465" s="30"/>
      <c r="E465" s="31"/>
      <c r="F465" s="31"/>
      <c r="K465" s="32"/>
      <c r="L465" s="32"/>
      <c r="M465" s="32"/>
    </row>
    <row r="466" spans="3:15" x14ac:dyDescent="0.25">
      <c r="C466" s="30"/>
      <c r="E466" s="31"/>
      <c r="F466" s="31"/>
      <c r="K466" s="32"/>
      <c r="L466" s="32"/>
      <c r="M466" s="32"/>
    </row>
    <row r="467" spans="3:15" x14ac:dyDescent="0.25">
      <c r="C467" s="30"/>
      <c r="E467" s="31"/>
      <c r="F467" s="31"/>
      <c r="K467" s="32"/>
      <c r="L467" s="32"/>
      <c r="M467" s="32"/>
    </row>
    <row r="468" spans="3:15" x14ac:dyDescent="0.25">
      <c r="C468" s="30"/>
      <c r="E468" s="31"/>
      <c r="F468" s="31"/>
      <c r="K468" s="32"/>
      <c r="L468" s="32"/>
      <c r="M468" s="32"/>
    </row>
    <row r="469" spans="3:15" x14ac:dyDescent="0.25">
      <c r="C469" s="30"/>
      <c r="E469" s="31"/>
      <c r="F469" s="31"/>
      <c r="K469" s="32"/>
      <c r="L469" s="32"/>
      <c r="M469" s="32"/>
    </row>
    <row r="470" spans="3:15" x14ac:dyDescent="0.25">
      <c r="C470" s="30"/>
      <c r="E470" s="31"/>
      <c r="F470" s="31"/>
      <c r="K470" s="32"/>
      <c r="L470" s="32"/>
      <c r="M470" s="32"/>
      <c r="O470" s="25"/>
    </row>
    <row r="471" spans="3:15" x14ac:dyDescent="0.25">
      <c r="C471" s="30"/>
      <c r="E471" s="31"/>
      <c r="F471" s="31"/>
      <c r="K471" s="32"/>
      <c r="L471" s="32"/>
      <c r="M471" s="32"/>
      <c r="O471" s="25"/>
    </row>
  </sheetData>
  <sortState ref="A8:O98">
    <sortCondition ref="A8:A98"/>
    <sortCondition ref="C8:C98"/>
    <sortCondition ref="E8:E98"/>
  </sortState>
  <conditionalFormatting sqref="H164">
    <cfRule type="duplicateValues" dxfId="16" priority="7"/>
  </conditionalFormatting>
  <conditionalFormatting sqref="H165:H168">
    <cfRule type="duplicateValues" dxfId="15" priority="6"/>
  </conditionalFormatting>
  <conditionalFormatting sqref="H169">
    <cfRule type="duplicateValues" dxfId="14" priority="5"/>
  </conditionalFormatting>
  <conditionalFormatting sqref="H170:H171">
    <cfRule type="duplicateValues" dxfId="13" priority="4"/>
  </conditionalFormatting>
  <conditionalFormatting sqref="I110:I112">
    <cfRule type="duplicateValues" dxfId="12" priority="1"/>
    <cfRule type="duplicateValues" dxfId="11" priority="2"/>
    <cfRule type="duplicateValues" dxfId="10" priority="3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458"/>
  <sheetViews>
    <sheetView tabSelected="1" topLeftCell="A7" zoomScaleNormal="100" workbookViewId="0">
      <selection activeCell="A7" sqref="A7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7" width="11.28515625" style="32" bestFit="1" customWidth="1"/>
    <col min="18" max="18" width="9.140625" style="32"/>
    <col min="19" max="16384" width="9.140625" style="23"/>
  </cols>
  <sheetData>
    <row r="1" spans="1:26" s="6" customFormat="1" x14ac:dyDescent="0.25">
      <c r="A1" s="7" t="s">
        <v>15</v>
      </c>
      <c r="C1" s="2"/>
      <c r="D1" s="7" t="s">
        <v>15</v>
      </c>
      <c r="E1" s="1"/>
      <c r="F1" s="1"/>
      <c r="M1" s="5"/>
      <c r="P1" s="126"/>
      <c r="Q1" s="126"/>
      <c r="R1" s="126"/>
      <c r="Z1" s="24"/>
    </row>
    <row r="2" spans="1:26" s="6" customFormat="1" x14ac:dyDescent="0.25">
      <c r="A2" s="7"/>
      <c r="C2" s="2"/>
      <c r="D2" s="7"/>
      <c r="E2" s="1"/>
      <c r="F2" s="1"/>
      <c r="M2" s="5"/>
      <c r="P2" s="126"/>
      <c r="Q2" s="126"/>
      <c r="R2" s="126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  <c r="P3" s="126"/>
      <c r="Q3" s="126"/>
      <c r="R3" s="126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  <c r="P4" s="126"/>
      <c r="Q4" s="126"/>
      <c r="R4" s="126"/>
    </row>
    <row r="5" spans="1:26" s="6" customFormat="1" ht="31.5" customHeight="1" x14ac:dyDescent="0.25">
      <c r="A5" s="13" t="s">
        <v>75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  <c r="P5" s="126"/>
      <c r="Q5" s="126"/>
      <c r="R5" s="126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  <c r="P6" s="126"/>
      <c r="Q6" s="126"/>
      <c r="R6" s="126"/>
    </row>
    <row r="7" spans="1:26" s="6" customFormat="1" ht="45" x14ac:dyDescent="0.25">
      <c r="A7" s="57" t="s">
        <v>12</v>
      </c>
      <c r="B7" s="58" t="s">
        <v>0</v>
      </c>
      <c r="C7" s="59" t="s">
        <v>1</v>
      </c>
      <c r="D7" s="60" t="s">
        <v>2</v>
      </c>
      <c r="E7" s="61" t="s">
        <v>3</v>
      </c>
      <c r="F7" s="61" t="s">
        <v>4</v>
      </c>
      <c r="G7" s="58" t="s">
        <v>5</v>
      </c>
      <c r="H7" s="62" t="s">
        <v>6</v>
      </c>
      <c r="I7" s="58" t="s">
        <v>7</v>
      </c>
      <c r="J7" s="58" t="s">
        <v>8</v>
      </c>
      <c r="K7" s="63" t="s">
        <v>9</v>
      </c>
      <c r="L7" s="63" t="s">
        <v>10</v>
      </c>
      <c r="M7" s="63" t="s">
        <v>11</v>
      </c>
      <c r="N7" s="64" t="s">
        <v>13</v>
      </c>
      <c r="O7" s="58" t="s">
        <v>14</v>
      </c>
      <c r="P7" s="58" t="s">
        <v>91</v>
      </c>
      <c r="Q7" s="126"/>
      <c r="R7" s="126"/>
    </row>
    <row r="8" spans="1:26" hidden="1" x14ac:dyDescent="0.25">
      <c r="A8" s="65">
        <v>1001</v>
      </c>
      <c r="B8" s="66" t="s">
        <v>49</v>
      </c>
      <c r="C8" s="67">
        <v>5820</v>
      </c>
      <c r="D8" s="66" t="s">
        <v>45</v>
      </c>
      <c r="E8" s="68">
        <v>45521</v>
      </c>
      <c r="F8" s="68">
        <v>45520</v>
      </c>
      <c r="G8" s="69" t="s">
        <v>46</v>
      </c>
      <c r="H8" s="69">
        <v>42771</v>
      </c>
      <c r="I8" s="70"/>
      <c r="J8" s="70"/>
      <c r="K8" s="71">
        <v>3392555</v>
      </c>
      <c r="L8" s="71">
        <v>271404</v>
      </c>
      <c r="M8" s="72">
        <f>+K8+L8</f>
        <v>3663959</v>
      </c>
      <c r="N8" s="73"/>
      <c r="O8" s="74"/>
      <c r="P8" s="74">
        <f ca="1">+SUMIF($H$8:$M$98,H8,$M$8:$M$98)</f>
        <v>3663959</v>
      </c>
      <c r="Q8" s="32">
        <f>+VLOOKUP(H8,'NCC ghi nhận'!B:H,7,0)</f>
        <v>3663959</v>
      </c>
      <c r="R8" s="32">
        <f ca="1">+Q8-P8</f>
        <v>0</v>
      </c>
    </row>
    <row r="9" spans="1:26" hidden="1" x14ac:dyDescent="0.25">
      <c r="A9" s="65">
        <v>1001</v>
      </c>
      <c r="B9" s="66" t="s">
        <v>49</v>
      </c>
      <c r="C9" s="67">
        <v>5820</v>
      </c>
      <c r="D9" s="66" t="s">
        <v>45</v>
      </c>
      <c r="E9" s="68">
        <v>45533</v>
      </c>
      <c r="F9" s="68">
        <v>45532</v>
      </c>
      <c r="G9" s="69" t="s">
        <v>46</v>
      </c>
      <c r="H9" s="69">
        <v>45308</v>
      </c>
      <c r="I9" s="70"/>
      <c r="J9" s="70"/>
      <c r="K9" s="71">
        <v>2144100</v>
      </c>
      <c r="L9" s="71">
        <v>171528</v>
      </c>
      <c r="M9" s="72">
        <f>+K9+L9</f>
        <v>2315628</v>
      </c>
      <c r="N9" s="73"/>
      <c r="O9" s="75"/>
      <c r="P9" s="74">
        <f t="shared" ref="P9:P72" ca="1" si="0">+SUMIF($H$8:$M$98,H9,$M$8:$M$98)</f>
        <v>2315628</v>
      </c>
      <c r="Q9" s="32">
        <f>+VLOOKUP(H9,'NCC ghi nhận'!B:H,7,0)</f>
        <v>2315628</v>
      </c>
      <c r="R9" s="32">
        <f t="shared" ref="R9:R72" ca="1" si="1">+Q9-P9</f>
        <v>0</v>
      </c>
    </row>
    <row r="10" spans="1:26" hidden="1" x14ac:dyDescent="0.25">
      <c r="A10" s="65">
        <v>1001</v>
      </c>
      <c r="B10" s="66" t="s">
        <v>49</v>
      </c>
      <c r="C10" s="67">
        <v>5820</v>
      </c>
      <c r="D10" s="66" t="s">
        <v>45</v>
      </c>
      <c r="E10" s="68">
        <v>45548</v>
      </c>
      <c r="F10" s="68">
        <v>45547</v>
      </c>
      <c r="G10" s="69" t="s">
        <v>46</v>
      </c>
      <c r="H10" s="69">
        <v>48968</v>
      </c>
      <c r="I10" s="70"/>
      <c r="J10" s="70"/>
      <c r="K10" s="71">
        <v>2301240</v>
      </c>
      <c r="L10" s="71">
        <v>184099</v>
      </c>
      <c r="M10" s="76">
        <f>+K10+L10</f>
        <v>2485339</v>
      </c>
      <c r="N10" s="73"/>
      <c r="O10" s="74"/>
      <c r="P10" s="74">
        <f t="shared" ca="1" si="0"/>
        <v>2485339</v>
      </c>
      <c r="Q10" s="32">
        <f>+VLOOKUP(H10,'NCC ghi nhận'!B:H,7,0)</f>
        <v>2485339</v>
      </c>
      <c r="R10" s="32">
        <f t="shared" ca="1" si="1"/>
        <v>0</v>
      </c>
    </row>
    <row r="11" spans="1:26" hidden="1" x14ac:dyDescent="0.25">
      <c r="A11" s="65">
        <v>1001</v>
      </c>
      <c r="B11" s="66" t="s">
        <v>49</v>
      </c>
      <c r="C11" s="67">
        <v>5820</v>
      </c>
      <c r="D11" s="66" t="s">
        <v>45</v>
      </c>
      <c r="E11" s="68">
        <v>45555</v>
      </c>
      <c r="F11" s="68">
        <v>45554</v>
      </c>
      <c r="G11" s="69" t="s">
        <v>46</v>
      </c>
      <c r="H11" s="69">
        <v>51255</v>
      </c>
      <c r="I11" s="70"/>
      <c r="J11" s="70"/>
      <c r="K11" s="71">
        <v>3890050</v>
      </c>
      <c r="L11" s="71">
        <v>311204</v>
      </c>
      <c r="M11" s="76">
        <f>+K11+L11</f>
        <v>4201254</v>
      </c>
      <c r="N11" s="73"/>
      <c r="O11" s="77"/>
      <c r="P11" s="74">
        <f t="shared" ca="1" si="0"/>
        <v>4201254</v>
      </c>
      <c r="Q11" s="32">
        <f>+VLOOKUP(H11,'NCC ghi nhận'!B:H,7,0)</f>
        <v>4201254</v>
      </c>
      <c r="R11" s="32">
        <f t="shared" ca="1" si="1"/>
        <v>0</v>
      </c>
    </row>
    <row r="12" spans="1:26" hidden="1" x14ac:dyDescent="0.25">
      <c r="A12" s="65">
        <v>1001</v>
      </c>
      <c r="B12" s="66" t="s">
        <v>49</v>
      </c>
      <c r="C12" s="67">
        <v>5820</v>
      </c>
      <c r="D12" s="66" t="s">
        <v>45</v>
      </c>
      <c r="E12" s="68">
        <v>45561</v>
      </c>
      <c r="F12" s="68">
        <v>45561</v>
      </c>
      <c r="G12" s="69" t="s">
        <v>46</v>
      </c>
      <c r="H12" s="69">
        <v>52742</v>
      </c>
      <c r="I12" s="70"/>
      <c r="J12" s="70"/>
      <c r="K12" s="71">
        <v>5079200</v>
      </c>
      <c r="L12" s="71">
        <v>406336</v>
      </c>
      <c r="M12" s="76">
        <f>+K12+L12</f>
        <v>5485536</v>
      </c>
      <c r="N12" s="73"/>
      <c r="O12" s="74"/>
      <c r="P12" s="74">
        <f t="shared" ca="1" si="0"/>
        <v>5485536</v>
      </c>
      <c r="Q12" s="32">
        <f>+VLOOKUP(H12,'NCC ghi nhận'!B:H,7,0)</f>
        <v>5485536</v>
      </c>
      <c r="R12" s="32">
        <f t="shared" ca="1" si="1"/>
        <v>0</v>
      </c>
    </row>
    <row r="13" spans="1:26" x14ac:dyDescent="0.25">
      <c r="A13" s="78">
        <v>1001</v>
      </c>
      <c r="B13" s="79" t="s">
        <v>49</v>
      </c>
      <c r="C13" s="80">
        <v>5820</v>
      </c>
      <c r="D13" s="79" t="s">
        <v>45</v>
      </c>
      <c r="E13" s="81"/>
      <c r="F13" s="81"/>
      <c r="G13" s="75"/>
      <c r="H13" s="75"/>
      <c r="I13" s="82" t="s">
        <v>63</v>
      </c>
      <c r="J13" s="82" t="s">
        <v>64</v>
      </c>
      <c r="K13" s="83">
        <v>-563525</v>
      </c>
      <c r="L13" s="83">
        <v>-45082</v>
      </c>
      <c r="M13" s="83">
        <v>-608607</v>
      </c>
      <c r="N13" s="73">
        <v>45536</v>
      </c>
      <c r="O13" s="74" t="s">
        <v>90</v>
      </c>
      <c r="P13" s="74">
        <f t="shared" ca="1" si="0"/>
        <v>0</v>
      </c>
      <c r="Q13" s="32" t="e">
        <f>+VLOOKUP(H13,'NCC ghi nhận'!B:H,7,0)</f>
        <v>#N/A</v>
      </c>
      <c r="R13" s="32" t="e">
        <f t="shared" ca="1" si="1"/>
        <v>#N/A</v>
      </c>
    </row>
    <row r="14" spans="1:26" x14ac:dyDescent="0.25">
      <c r="A14" s="84">
        <v>1001</v>
      </c>
      <c r="B14" s="75" t="s">
        <v>49</v>
      </c>
      <c r="C14" s="80">
        <v>5820</v>
      </c>
      <c r="D14" s="79" t="s">
        <v>45</v>
      </c>
      <c r="E14" s="85"/>
      <c r="F14" s="85"/>
      <c r="G14" s="75"/>
      <c r="H14" s="86"/>
      <c r="I14" s="87" t="s">
        <v>66</v>
      </c>
      <c r="J14" s="87" t="s">
        <v>67</v>
      </c>
      <c r="K14" s="83">
        <v>-732582</v>
      </c>
      <c r="L14" s="83">
        <v>-58607</v>
      </c>
      <c r="M14" s="83">
        <v>-791189</v>
      </c>
      <c r="N14" s="73">
        <v>45536</v>
      </c>
      <c r="O14" s="74" t="s">
        <v>90</v>
      </c>
      <c r="P14" s="74">
        <f t="shared" ca="1" si="0"/>
        <v>0</v>
      </c>
      <c r="Q14" s="32" t="e">
        <f>+VLOOKUP(H14,'NCC ghi nhận'!B:H,7,0)</f>
        <v>#N/A</v>
      </c>
      <c r="R14" s="32" t="e">
        <f t="shared" ca="1" si="1"/>
        <v>#N/A</v>
      </c>
    </row>
    <row r="15" spans="1:26" x14ac:dyDescent="0.25">
      <c r="A15" s="84">
        <v>1001</v>
      </c>
      <c r="B15" s="75" t="s">
        <v>49</v>
      </c>
      <c r="C15" s="80">
        <v>5820</v>
      </c>
      <c r="D15" s="79" t="s">
        <v>45</v>
      </c>
      <c r="E15" s="85"/>
      <c r="F15" s="85"/>
      <c r="G15" s="75"/>
      <c r="H15" s="86"/>
      <c r="I15" s="87" t="s">
        <v>59</v>
      </c>
      <c r="J15" s="87" t="s">
        <v>60</v>
      </c>
      <c r="K15" s="83">
        <v>-169057</v>
      </c>
      <c r="L15" s="83">
        <v>-16906</v>
      </c>
      <c r="M15" s="83">
        <v>-185963</v>
      </c>
      <c r="N15" s="73">
        <v>45536</v>
      </c>
      <c r="O15" s="74" t="s">
        <v>90</v>
      </c>
      <c r="P15" s="74">
        <f t="shared" ca="1" si="0"/>
        <v>0</v>
      </c>
      <c r="Q15" s="32" t="e">
        <f>+VLOOKUP(H15,'NCC ghi nhận'!B:H,7,0)</f>
        <v>#N/A</v>
      </c>
      <c r="R15" s="32" t="e">
        <f t="shared" ca="1" si="1"/>
        <v>#N/A</v>
      </c>
    </row>
    <row r="16" spans="1:26" hidden="1" x14ac:dyDescent="0.25">
      <c r="A16" s="65">
        <v>1002</v>
      </c>
      <c r="B16" s="66" t="s">
        <v>53</v>
      </c>
      <c r="C16" s="67">
        <v>5820</v>
      </c>
      <c r="D16" s="66" t="s">
        <v>45</v>
      </c>
      <c r="E16" s="68">
        <v>45526</v>
      </c>
      <c r="F16" s="68">
        <v>45525</v>
      </c>
      <c r="G16" s="69" t="s">
        <v>46</v>
      </c>
      <c r="H16" s="69">
        <v>43354</v>
      </c>
      <c r="I16" s="70"/>
      <c r="J16" s="70"/>
      <c r="K16" s="71">
        <v>555290</v>
      </c>
      <c r="L16" s="71">
        <v>44423</v>
      </c>
      <c r="M16" s="72">
        <f>+K16+L16</f>
        <v>599713</v>
      </c>
      <c r="N16" s="73"/>
      <c r="O16" s="75"/>
      <c r="P16" s="74">
        <f t="shared" ca="1" si="0"/>
        <v>599713</v>
      </c>
      <c r="Q16" s="32">
        <f>+VLOOKUP(H16,'NCC ghi nhận'!B:H,7,0)</f>
        <v>599713</v>
      </c>
      <c r="R16" s="32">
        <f t="shared" ca="1" si="1"/>
        <v>0</v>
      </c>
    </row>
    <row r="17" spans="1:18" hidden="1" x14ac:dyDescent="0.25">
      <c r="A17" s="65">
        <v>1005</v>
      </c>
      <c r="B17" s="66" t="s">
        <v>58</v>
      </c>
      <c r="C17" s="67">
        <v>5820</v>
      </c>
      <c r="D17" s="66" t="s">
        <v>45</v>
      </c>
      <c r="E17" s="68">
        <v>45533</v>
      </c>
      <c r="F17" s="68">
        <v>45533</v>
      </c>
      <c r="G17" s="69" t="s">
        <v>46</v>
      </c>
      <c r="H17" s="69">
        <v>45508</v>
      </c>
      <c r="I17" s="70"/>
      <c r="J17" s="70"/>
      <c r="K17" s="71">
        <v>1357626</v>
      </c>
      <c r="L17" s="71">
        <v>108610</v>
      </c>
      <c r="M17" s="72">
        <f>+K17+L17</f>
        <v>1466236</v>
      </c>
      <c r="N17" s="73"/>
      <c r="O17" s="74"/>
      <c r="P17" s="74">
        <f t="shared" ca="1" si="0"/>
        <v>1466236</v>
      </c>
      <c r="Q17" s="32">
        <f>+VLOOKUP(H17,'NCC ghi nhận'!B:H,7,0)</f>
        <v>1466236</v>
      </c>
      <c r="R17" s="32">
        <f t="shared" ca="1" si="1"/>
        <v>0</v>
      </c>
    </row>
    <row r="18" spans="1:18" hidden="1" x14ac:dyDescent="0.25">
      <c r="A18" s="65">
        <v>1005</v>
      </c>
      <c r="B18" s="66" t="s">
        <v>58</v>
      </c>
      <c r="C18" s="67">
        <v>5820</v>
      </c>
      <c r="D18" s="66" t="s">
        <v>45</v>
      </c>
      <c r="E18" s="68">
        <v>45546</v>
      </c>
      <c r="F18" s="68">
        <v>45546</v>
      </c>
      <c r="G18" s="69" t="s">
        <v>46</v>
      </c>
      <c r="H18" s="69">
        <v>47496</v>
      </c>
      <c r="I18" s="70"/>
      <c r="J18" s="70"/>
      <c r="K18" s="71">
        <v>1190660</v>
      </c>
      <c r="L18" s="71">
        <v>95253</v>
      </c>
      <c r="M18" s="76">
        <f>+K18+L18</f>
        <v>1285913</v>
      </c>
      <c r="N18" s="73"/>
      <c r="O18" s="74"/>
      <c r="P18" s="74">
        <f t="shared" ca="1" si="0"/>
        <v>1285913</v>
      </c>
      <c r="Q18" s="32">
        <f>+VLOOKUP(H18,'NCC ghi nhận'!B:H,7,0)</f>
        <v>1285913</v>
      </c>
      <c r="R18" s="32">
        <f t="shared" ca="1" si="1"/>
        <v>0</v>
      </c>
    </row>
    <row r="19" spans="1:18" x14ac:dyDescent="0.25">
      <c r="A19" s="84">
        <v>1005</v>
      </c>
      <c r="B19" s="103" t="s">
        <v>58</v>
      </c>
      <c r="C19" s="104">
        <v>5820</v>
      </c>
      <c r="D19" s="103" t="s">
        <v>45</v>
      </c>
      <c r="E19" s="105"/>
      <c r="F19" s="105"/>
      <c r="G19" s="106"/>
      <c r="H19" s="106"/>
      <c r="I19" s="87" t="s">
        <v>59</v>
      </c>
      <c r="J19" s="87" t="s">
        <v>60</v>
      </c>
      <c r="K19" s="107">
        <v>-17860</v>
      </c>
      <c r="L19" s="107">
        <v>-1786</v>
      </c>
      <c r="M19" s="108">
        <v>-19646</v>
      </c>
      <c r="N19" s="73">
        <v>45536</v>
      </c>
      <c r="O19" s="74" t="s">
        <v>90</v>
      </c>
      <c r="P19" s="74">
        <f t="shared" ca="1" si="0"/>
        <v>0</v>
      </c>
      <c r="Q19" s="32" t="e">
        <f>+VLOOKUP(H19,'NCC ghi nhận'!B:H,7,0)</f>
        <v>#N/A</v>
      </c>
      <c r="R19" s="32" t="e">
        <f t="shared" ca="1" si="1"/>
        <v>#N/A</v>
      </c>
    </row>
    <row r="20" spans="1:18" x14ac:dyDescent="0.25">
      <c r="A20" s="84">
        <v>1005</v>
      </c>
      <c r="B20" s="103" t="s">
        <v>58</v>
      </c>
      <c r="C20" s="104">
        <v>5820</v>
      </c>
      <c r="D20" s="103" t="s">
        <v>45</v>
      </c>
      <c r="E20" s="105"/>
      <c r="F20" s="105"/>
      <c r="G20" s="106"/>
      <c r="H20" s="106"/>
      <c r="I20" s="87" t="s">
        <v>63</v>
      </c>
      <c r="J20" s="87" t="s">
        <v>64</v>
      </c>
      <c r="K20" s="107">
        <v>-59533</v>
      </c>
      <c r="L20" s="107">
        <v>-4763</v>
      </c>
      <c r="M20" s="108">
        <v>-64296</v>
      </c>
      <c r="N20" s="73">
        <v>45536</v>
      </c>
      <c r="O20" s="74" t="s">
        <v>90</v>
      </c>
      <c r="P20" s="74">
        <f t="shared" ca="1" si="0"/>
        <v>0</v>
      </c>
      <c r="Q20" s="32" t="e">
        <f>+VLOOKUP(H20,'NCC ghi nhận'!B:H,7,0)</f>
        <v>#N/A</v>
      </c>
      <c r="R20" s="32" t="e">
        <f t="shared" ca="1" si="1"/>
        <v>#N/A</v>
      </c>
    </row>
    <row r="21" spans="1:18" x14ac:dyDescent="0.25">
      <c r="A21" s="84">
        <v>1005</v>
      </c>
      <c r="B21" s="103" t="s">
        <v>58</v>
      </c>
      <c r="C21" s="104">
        <v>5820</v>
      </c>
      <c r="D21" s="103" t="s">
        <v>45</v>
      </c>
      <c r="E21" s="105"/>
      <c r="F21" s="105"/>
      <c r="G21" s="106"/>
      <c r="H21" s="106"/>
      <c r="I21" s="87" t="s">
        <v>66</v>
      </c>
      <c r="J21" s="87" t="s">
        <v>67</v>
      </c>
      <c r="K21" s="107">
        <v>-77393</v>
      </c>
      <c r="L21" s="107">
        <v>-6191</v>
      </c>
      <c r="M21" s="108">
        <v>-83584</v>
      </c>
      <c r="N21" s="73">
        <v>45536</v>
      </c>
      <c r="O21" s="74" t="s">
        <v>90</v>
      </c>
      <c r="P21" s="74">
        <f t="shared" ca="1" si="0"/>
        <v>0</v>
      </c>
      <c r="Q21" s="32" t="e">
        <f>+VLOOKUP(H21,'NCC ghi nhận'!B:H,7,0)</f>
        <v>#N/A</v>
      </c>
      <c r="R21" s="32" t="e">
        <f t="shared" ca="1" si="1"/>
        <v>#N/A</v>
      </c>
    </row>
    <row r="22" spans="1:18" hidden="1" x14ac:dyDescent="0.25">
      <c r="A22" s="65">
        <v>1006</v>
      </c>
      <c r="B22" s="66" t="s">
        <v>47</v>
      </c>
      <c r="C22" s="67">
        <v>5820</v>
      </c>
      <c r="D22" s="66" t="s">
        <v>45</v>
      </c>
      <c r="E22" s="68">
        <v>45520</v>
      </c>
      <c r="F22" s="68">
        <v>45516</v>
      </c>
      <c r="G22" s="69" t="s">
        <v>46</v>
      </c>
      <c r="H22" s="69">
        <v>41531</v>
      </c>
      <c r="I22" s="70"/>
      <c r="J22" s="70"/>
      <c r="K22" s="71">
        <v>666348</v>
      </c>
      <c r="L22" s="71">
        <v>53308</v>
      </c>
      <c r="M22" s="72">
        <f t="shared" ref="M22:M29" si="2">+K22+L22</f>
        <v>719656</v>
      </c>
      <c r="N22" s="73"/>
      <c r="O22" s="75"/>
      <c r="P22" s="74">
        <f t="shared" ca="1" si="0"/>
        <v>719656</v>
      </c>
      <c r="Q22" s="32">
        <f>+VLOOKUP(H22,'NCC ghi nhận'!B:H,7,0)</f>
        <v>719656</v>
      </c>
      <c r="R22" s="32">
        <f t="shared" ca="1" si="1"/>
        <v>0</v>
      </c>
    </row>
    <row r="23" spans="1:18" hidden="1" x14ac:dyDescent="0.25">
      <c r="A23" s="65">
        <v>1006</v>
      </c>
      <c r="B23" s="66" t="s">
        <v>47</v>
      </c>
      <c r="C23" s="67">
        <v>5820</v>
      </c>
      <c r="D23" s="66" t="s">
        <v>45</v>
      </c>
      <c r="E23" s="68">
        <v>45527</v>
      </c>
      <c r="F23" s="68">
        <v>45523</v>
      </c>
      <c r="G23" s="69" t="s">
        <v>46</v>
      </c>
      <c r="H23" s="69">
        <v>43205</v>
      </c>
      <c r="I23" s="70"/>
      <c r="J23" s="70"/>
      <c r="K23" s="71">
        <v>1313431</v>
      </c>
      <c r="L23" s="71">
        <v>105074</v>
      </c>
      <c r="M23" s="72">
        <f t="shared" si="2"/>
        <v>1418505</v>
      </c>
      <c r="N23" s="73"/>
      <c r="O23" s="75"/>
      <c r="P23" s="74">
        <f t="shared" ca="1" si="0"/>
        <v>1418505</v>
      </c>
      <c r="Q23" s="32">
        <f>+VLOOKUP(H23,'NCC ghi nhận'!B:H,7,0)</f>
        <v>1418505</v>
      </c>
      <c r="R23" s="32">
        <f t="shared" ca="1" si="1"/>
        <v>0</v>
      </c>
    </row>
    <row r="24" spans="1:18" hidden="1" x14ac:dyDescent="0.25">
      <c r="A24" s="65">
        <v>1006</v>
      </c>
      <c r="B24" s="66" t="s">
        <v>47</v>
      </c>
      <c r="C24" s="67">
        <v>5820</v>
      </c>
      <c r="D24" s="66" t="s">
        <v>45</v>
      </c>
      <c r="E24" s="68">
        <v>45532</v>
      </c>
      <c r="F24" s="68">
        <v>45527</v>
      </c>
      <c r="G24" s="69" t="s">
        <v>46</v>
      </c>
      <c r="H24" s="69">
        <v>45021</v>
      </c>
      <c r="I24" s="70"/>
      <c r="J24" s="70"/>
      <c r="K24" s="71">
        <v>1554812</v>
      </c>
      <c r="L24" s="71">
        <v>124385</v>
      </c>
      <c r="M24" s="72">
        <f t="shared" si="2"/>
        <v>1679197</v>
      </c>
      <c r="N24" s="73"/>
      <c r="O24" s="77"/>
      <c r="P24" s="74">
        <f t="shared" ca="1" si="0"/>
        <v>1679197</v>
      </c>
      <c r="Q24" s="32">
        <f>+VLOOKUP(H24,'NCC ghi nhận'!B:H,7,0)</f>
        <v>1679197</v>
      </c>
      <c r="R24" s="32">
        <f t="shared" ca="1" si="1"/>
        <v>0</v>
      </c>
    </row>
    <row r="25" spans="1:18" hidden="1" x14ac:dyDescent="0.25">
      <c r="A25" s="65">
        <v>1006</v>
      </c>
      <c r="B25" s="66" t="s">
        <v>47</v>
      </c>
      <c r="C25" s="67">
        <v>5820</v>
      </c>
      <c r="D25" s="66" t="s">
        <v>45</v>
      </c>
      <c r="E25" s="68">
        <v>45543</v>
      </c>
      <c r="F25" s="68">
        <v>45539</v>
      </c>
      <c r="G25" s="69" t="s">
        <v>46</v>
      </c>
      <c r="H25" s="69">
        <v>47078</v>
      </c>
      <c r="I25" s="70"/>
      <c r="J25" s="70"/>
      <c r="K25" s="71">
        <v>984110</v>
      </c>
      <c r="L25" s="71">
        <v>78729</v>
      </c>
      <c r="M25" s="76">
        <f t="shared" si="2"/>
        <v>1062839</v>
      </c>
      <c r="N25" s="73"/>
      <c r="O25" s="75"/>
      <c r="P25" s="74">
        <f t="shared" ca="1" si="0"/>
        <v>1062839</v>
      </c>
      <c r="Q25" s="32">
        <f>+VLOOKUP(H25,'NCC ghi nhận'!B:H,7,0)</f>
        <v>1062839</v>
      </c>
      <c r="R25" s="32">
        <f t="shared" ca="1" si="1"/>
        <v>0</v>
      </c>
    </row>
    <row r="26" spans="1:18" hidden="1" x14ac:dyDescent="0.25">
      <c r="A26" s="65">
        <v>1006</v>
      </c>
      <c r="B26" s="66" t="s">
        <v>47</v>
      </c>
      <c r="C26" s="67">
        <v>5820</v>
      </c>
      <c r="D26" s="66" t="s">
        <v>45</v>
      </c>
      <c r="E26" s="68">
        <v>45545</v>
      </c>
      <c r="F26" s="68">
        <v>45541</v>
      </c>
      <c r="G26" s="69" t="s">
        <v>46</v>
      </c>
      <c r="H26" s="69">
        <v>47272</v>
      </c>
      <c r="I26" s="70"/>
      <c r="J26" s="70"/>
      <c r="K26" s="71">
        <v>555290</v>
      </c>
      <c r="L26" s="71">
        <v>44423</v>
      </c>
      <c r="M26" s="76">
        <f t="shared" si="2"/>
        <v>599713</v>
      </c>
      <c r="N26" s="73"/>
      <c r="O26" s="75"/>
      <c r="P26" s="74">
        <f t="shared" ca="1" si="0"/>
        <v>599713</v>
      </c>
      <c r="Q26" s="32">
        <f>+VLOOKUP(H26,'NCC ghi nhận'!B:H,7,0)</f>
        <v>599713</v>
      </c>
      <c r="R26" s="32">
        <f t="shared" ca="1" si="1"/>
        <v>0</v>
      </c>
    </row>
    <row r="27" spans="1:18" hidden="1" x14ac:dyDescent="0.25">
      <c r="A27" s="65">
        <v>1006</v>
      </c>
      <c r="B27" s="66" t="s">
        <v>47</v>
      </c>
      <c r="C27" s="67">
        <v>5820</v>
      </c>
      <c r="D27" s="66" t="s">
        <v>45</v>
      </c>
      <c r="E27" s="68">
        <v>45548</v>
      </c>
      <c r="F27" s="68">
        <v>45544</v>
      </c>
      <c r="G27" s="69" t="s">
        <v>46</v>
      </c>
      <c r="H27" s="69">
        <v>47429</v>
      </c>
      <c r="I27" s="70"/>
      <c r="J27" s="70"/>
      <c r="K27" s="71">
        <v>1091315</v>
      </c>
      <c r="L27" s="71">
        <v>87305</v>
      </c>
      <c r="M27" s="76">
        <f t="shared" si="2"/>
        <v>1178620</v>
      </c>
      <c r="N27" s="73"/>
      <c r="O27" s="74"/>
      <c r="P27" s="74">
        <f t="shared" ca="1" si="0"/>
        <v>1178620</v>
      </c>
      <c r="Q27" s="32">
        <f>+VLOOKUP(H27,'NCC ghi nhận'!B:H,7,0)</f>
        <v>1178620</v>
      </c>
      <c r="R27" s="32">
        <f t="shared" ca="1" si="1"/>
        <v>0</v>
      </c>
    </row>
    <row r="28" spans="1:18" hidden="1" x14ac:dyDescent="0.25">
      <c r="A28" s="65">
        <v>1006</v>
      </c>
      <c r="B28" s="66" t="s">
        <v>47</v>
      </c>
      <c r="C28" s="67">
        <v>5820</v>
      </c>
      <c r="D28" s="66" t="s">
        <v>45</v>
      </c>
      <c r="E28" s="68">
        <v>45555</v>
      </c>
      <c r="F28" s="68">
        <v>45551</v>
      </c>
      <c r="G28" s="69" t="s">
        <v>46</v>
      </c>
      <c r="H28" s="69">
        <v>50071</v>
      </c>
      <c r="I28" s="70"/>
      <c r="J28" s="70"/>
      <c r="K28" s="71">
        <v>555290</v>
      </c>
      <c r="L28" s="71">
        <v>44423</v>
      </c>
      <c r="M28" s="76">
        <f t="shared" si="2"/>
        <v>599713</v>
      </c>
      <c r="N28" s="73"/>
      <c r="O28" s="74"/>
      <c r="P28" s="74">
        <f t="shared" ca="1" si="0"/>
        <v>599713</v>
      </c>
      <c r="Q28" s="32">
        <f>+VLOOKUP(H28,'NCC ghi nhận'!B:H,7,0)</f>
        <v>599713</v>
      </c>
      <c r="R28" s="32">
        <f t="shared" ca="1" si="1"/>
        <v>0</v>
      </c>
    </row>
    <row r="29" spans="1:18" hidden="1" x14ac:dyDescent="0.25">
      <c r="A29" s="65">
        <v>1006</v>
      </c>
      <c r="B29" s="66" t="s">
        <v>47</v>
      </c>
      <c r="C29" s="67">
        <v>5820</v>
      </c>
      <c r="D29" s="66" t="s">
        <v>45</v>
      </c>
      <c r="E29" s="68">
        <v>45565</v>
      </c>
      <c r="F29" s="68">
        <v>45562</v>
      </c>
      <c r="G29" s="69" t="s">
        <v>46</v>
      </c>
      <c r="H29" s="69">
        <v>53468</v>
      </c>
      <c r="I29" s="70"/>
      <c r="J29" s="70"/>
      <c r="K29" s="71">
        <v>750435</v>
      </c>
      <c r="L29" s="71">
        <v>60035</v>
      </c>
      <c r="M29" s="76">
        <f t="shared" si="2"/>
        <v>810470</v>
      </c>
      <c r="N29" s="73"/>
      <c r="O29" s="74"/>
      <c r="P29" s="74">
        <f t="shared" ca="1" si="0"/>
        <v>810470</v>
      </c>
      <c r="Q29" s="32">
        <f>+VLOOKUP(H29,'NCC ghi nhận'!B:H,7,0)</f>
        <v>810470</v>
      </c>
      <c r="R29" s="32">
        <f t="shared" ca="1" si="1"/>
        <v>0</v>
      </c>
    </row>
    <row r="30" spans="1:18" hidden="1" x14ac:dyDescent="0.25">
      <c r="A30" s="84">
        <v>1006</v>
      </c>
      <c r="B30" s="103" t="s">
        <v>47</v>
      </c>
      <c r="C30" s="104">
        <v>5820</v>
      </c>
      <c r="D30" s="103" t="s">
        <v>45</v>
      </c>
      <c r="E30" s="105"/>
      <c r="F30" s="105"/>
      <c r="G30" s="106"/>
      <c r="H30" s="106">
        <v>5325</v>
      </c>
      <c r="I30" s="87" t="s">
        <v>61</v>
      </c>
      <c r="J30" s="87" t="s">
        <v>62</v>
      </c>
      <c r="K30" s="107">
        <v>-165140</v>
      </c>
      <c r="L30" s="107">
        <v>-13211</v>
      </c>
      <c r="M30" s="108">
        <v>-178351</v>
      </c>
      <c r="N30" s="73">
        <v>45536</v>
      </c>
      <c r="O30" s="74"/>
      <c r="P30" s="74">
        <f t="shared" ca="1" si="0"/>
        <v>-1019897</v>
      </c>
      <c r="Q30" s="32">
        <f>+VLOOKUP(H30,'NCC ghi nhận'!B:H,7,0)</f>
        <v>-1019897</v>
      </c>
      <c r="R30" s="32">
        <f t="shared" ca="1" si="1"/>
        <v>0</v>
      </c>
    </row>
    <row r="31" spans="1:18" x14ac:dyDescent="0.25">
      <c r="A31" s="84">
        <v>1006</v>
      </c>
      <c r="B31" s="103" t="s">
        <v>47</v>
      </c>
      <c r="C31" s="104">
        <v>5820</v>
      </c>
      <c r="D31" s="103" t="s">
        <v>45</v>
      </c>
      <c r="E31" s="105"/>
      <c r="F31" s="105"/>
      <c r="G31" s="106"/>
      <c r="H31" s="106"/>
      <c r="I31" s="87" t="s">
        <v>63</v>
      </c>
      <c r="J31" s="87" t="s">
        <v>64</v>
      </c>
      <c r="K31" s="107">
        <v>-180549</v>
      </c>
      <c r="L31" s="107">
        <v>-14444</v>
      </c>
      <c r="M31" s="108">
        <v>-194993</v>
      </c>
      <c r="N31" s="73">
        <v>45536</v>
      </c>
      <c r="O31" s="74" t="s">
        <v>90</v>
      </c>
      <c r="P31" s="74">
        <f t="shared" ca="1" si="0"/>
        <v>0</v>
      </c>
      <c r="Q31" s="32" t="e">
        <f>+VLOOKUP(H31,'NCC ghi nhận'!B:H,7,0)</f>
        <v>#N/A</v>
      </c>
      <c r="R31" s="32" t="e">
        <f t="shared" ca="1" si="1"/>
        <v>#N/A</v>
      </c>
    </row>
    <row r="32" spans="1:18" x14ac:dyDescent="0.25">
      <c r="A32" s="84">
        <v>1006</v>
      </c>
      <c r="B32" s="103" t="s">
        <v>47</v>
      </c>
      <c r="C32" s="104">
        <v>5820</v>
      </c>
      <c r="D32" s="103" t="s">
        <v>45</v>
      </c>
      <c r="E32" s="105"/>
      <c r="F32" s="105"/>
      <c r="G32" s="106"/>
      <c r="H32" s="106"/>
      <c r="I32" s="87" t="s">
        <v>66</v>
      </c>
      <c r="J32" s="87" t="s">
        <v>67</v>
      </c>
      <c r="K32" s="107">
        <v>-234713</v>
      </c>
      <c r="L32" s="107">
        <v>-18777</v>
      </c>
      <c r="M32" s="108">
        <v>-253490</v>
      </c>
      <c r="N32" s="73">
        <v>45536</v>
      </c>
      <c r="O32" s="74" t="s">
        <v>90</v>
      </c>
      <c r="P32" s="74">
        <f t="shared" ca="1" si="0"/>
        <v>0</v>
      </c>
      <c r="Q32" s="32" t="e">
        <f>+VLOOKUP(H32,'NCC ghi nhận'!B:H,7,0)</f>
        <v>#N/A</v>
      </c>
      <c r="R32" s="32" t="e">
        <f t="shared" ca="1" si="1"/>
        <v>#N/A</v>
      </c>
    </row>
    <row r="33" spans="1:18" x14ac:dyDescent="0.25">
      <c r="A33" s="84">
        <v>1006</v>
      </c>
      <c r="B33" s="103" t="s">
        <v>47</v>
      </c>
      <c r="C33" s="104">
        <v>5820</v>
      </c>
      <c r="D33" s="103" t="s">
        <v>45</v>
      </c>
      <c r="E33" s="105"/>
      <c r="F33" s="105"/>
      <c r="G33" s="106"/>
      <c r="H33" s="106"/>
      <c r="I33" s="87" t="s">
        <v>59</v>
      </c>
      <c r="J33" s="87" t="s">
        <v>60</v>
      </c>
      <c r="K33" s="107">
        <v>-54165</v>
      </c>
      <c r="L33" s="107">
        <v>-5416</v>
      </c>
      <c r="M33" s="108">
        <v>-59581</v>
      </c>
      <c r="N33" s="73">
        <v>45536</v>
      </c>
      <c r="O33" s="74" t="s">
        <v>90</v>
      </c>
      <c r="P33" s="74">
        <f t="shared" ca="1" si="0"/>
        <v>0</v>
      </c>
      <c r="Q33" s="32" t="e">
        <f>+VLOOKUP(H33,'NCC ghi nhận'!B:H,7,0)</f>
        <v>#N/A</v>
      </c>
      <c r="R33" s="32" t="e">
        <f t="shared" ca="1" si="1"/>
        <v>#N/A</v>
      </c>
    </row>
    <row r="34" spans="1:18" hidden="1" x14ac:dyDescent="0.25">
      <c r="A34" s="110">
        <v>1006</v>
      </c>
      <c r="B34" s="75" t="s">
        <v>47</v>
      </c>
      <c r="C34" s="111">
        <v>5820</v>
      </c>
      <c r="D34" s="75" t="s">
        <v>45</v>
      </c>
      <c r="E34" s="75"/>
      <c r="F34" s="75"/>
      <c r="G34" s="75"/>
      <c r="H34" s="75">
        <v>1358</v>
      </c>
      <c r="I34" s="75" t="s">
        <v>73</v>
      </c>
      <c r="J34" s="87" t="s">
        <v>74</v>
      </c>
      <c r="K34" s="83">
        <v>-214410</v>
      </c>
      <c r="L34" s="83">
        <v>-17153</v>
      </c>
      <c r="M34" s="83">
        <f>+K34+L34</f>
        <v>-231563</v>
      </c>
      <c r="N34" s="112"/>
      <c r="O34" s="74"/>
      <c r="P34" s="74">
        <f t="shared" ca="1" si="0"/>
        <v>-231563</v>
      </c>
      <c r="Q34" s="32">
        <f>+VLOOKUP(H34,'NCC ghi nhận'!B:H,7,0)</f>
        <v>-231563</v>
      </c>
      <c r="R34" s="32">
        <f t="shared" ca="1" si="1"/>
        <v>0</v>
      </c>
    </row>
    <row r="35" spans="1:18" hidden="1" x14ac:dyDescent="0.25">
      <c r="A35" s="65">
        <v>1008</v>
      </c>
      <c r="B35" s="66" t="s">
        <v>52</v>
      </c>
      <c r="C35" s="67">
        <v>5820</v>
      </c>
      <c r="D35" s="66" t="s">
        <v>45</v>
      </c>
      <c r="E35" s="68">
        <v>45523</v>
      </c>
      <c r="F35" s="68">
        <v>45519</v>
      </c>
      <c r="G35" s="69" t="s">
        <v>46</v>
      </c>
      <c r="H35" s="69">
        <v>42730</v>
      </c>
      <c r="I35" s="70"/>
      <c r="J35" s="70"/>
      <c r="K35" s="71">
        <v>2837265</v>
      </c>
      <c r="L35" s="71">
        <v>226981</v>
      </c>
      <c r="M35" s="72">
        <f>+K35+L35</f>
        <v>3064246</v>
      </c>
      <c r="N35" s="73"/>
      <c r="O35" s="75"/>
      <c r="P35" s="74">
        <f t="shared" ca="1" si="0"/>
        <v>3064246</v>
      </c>
      <c r="Q35" s="32">
        <f>+VLOOKUP(H35,'NCC ghi nhận'!B:H,7,0)</f>
        <v>3064246</v>
      </c>
      <c r="R35" s="32">
        <f t="shared" ca="1" si="1"/>
        <v>0</v>
      </c>
    </row>
    <row r="36" spans="1:18" hidden="1" x14ac:dyDescent="0.25">
      <c r="A36" s="65">
        <v>1008</v>
      </c>
      <c r="B36" s="66" t="s">
        <v>52</v>
      </c>
      <c r="C36" s="67">
        <v>5820</v>
      </c>
      <c r="D36" s="66" t="s">
        <v>45</v>
      </c>
      <c r="E36" s="68">
        <v>45526</v>
      </c>
      <c r="F36" s="68">
        <v>45524</v>
      </c>
      <c r="G36" s="69" t="s">
        <v>46</v>
      </c>
      <c r="H36" s="69">
        <v>43217</v>
      </c>
      <c r="I36" s="70"/>
      <c r="J36" s="70"/>
      <c r="K36" s="71">
        <v>3373290</v>
      </c>
      <c r="L36" s="71">
        <v>269863</v>
      </c>
      <c r="M36" s="72">
        <f>+K36+L36</f>
        <v>3643153</v>
      </c>
      <c r="N36" s="73"/>
      <c r="O36" s="75"/>
      <c r="P36" s="74">
        <f t="shared" ca="1" si="0"/>
        <v>3643153</v>
      </c>
      <c r="Q36" s="32">
        <f>+VLOOKUP(H36,'NCC ghi nhận'!B:H,7,0)</f>
        <v>3643153</v>
      </c>
      <c r="R36" s="32">
        <f t="shared" ca="1" si="1"/>
        <v>0</v>
      </c>
    </row>
    <row r="37" spans="1:18" hidden="1" x14ac:dyDescent="0.25">
      <c r="A37" s="65">
        <v>1008</v>
      </c>
      <c r="B37" s="66" t="s">
        <v>52</v>
      </c>
      <c r="C37" s="67">
        <v>5820</v>
      </c>
      <c r="D37" s="66" t="s">
        <v>45</v>
      </c>
      <c r="E37" s="68">
        <v>45551</v>
      </c>
      <c r="F37" s="68">
        <v>45549</v>
      </c>
      <c r="G37" s="69" t="s">
        <v>46</v>
      </c>
      <c r="H37" s="69">
        <v>49935</v>
      </c>
      <c r="I37" s="70"/>
      <c r="J37" s="70"/>
      <c r="K37" s="71">
        <v>3968465</v>
      </c>
      <c r="L37" s="71">
        <v>317477</v>
      </c>
      <c r="M37" s="76">
        <f>+K37+L37</f>
        <v>4285942</v>
      </c>
      <c r="N37" s="73"/>
      <c r="O37" s="75"/>
      <c r="P37" s="74">
        <f t="shared" ca="1" si="0"/>
        <v>4285942</v>
      </c>
      <c r="Q37" s="32">
        <f>+VLOOKUP(H37,'NCC ghi nhận'!B:H,7,0)</f>
        <v>4285942</v>
      </c>
      <c r="R37" s="32">
        <f t="shared" ca="1" si="1"/>
        <v>0</v>
      </c>
    </row>
    <row r="38" spans="1:18" hidden="1" x14ac:dyDescent="0.25">
      <c r="A38" s="65">
        <v>1008</v>
      </c>
      <c r="B38" s="66" t="s">
        <v>52</v>
      </c>
      <c r="C38" s="67">
        <v>5820</v>
      </c>
      <c r="D38" s="66" t="s">
        <v>45</v>
      </c>
      <c r="E38" s="68">
        <v>45551</v>
      </c>
      <c r="F38" s="68">
        <v>45549</v>
      </c>
      <c r="G38" s="69" t="s">
        <v>46</v>
      </c>
      <c r="H38" s="69">
        <v>49924</v>
      </c>
      <c r="I38" s="70"/>
      <c r="J38" s="70"/>
      <c r="K38" s="71">
        <v>2857590</v>
      </c>
      <c r="L38" s="71">
        <v>228607</v>
      </c>
      <c r="M38" s="76">
        <f>+K38+L38</f>
        <v>3086197</v>
      </c>
      <c r="N38" s="73"/>
      <c r="O38" s="75"/>
      <c r="P38" s="74">
        <f t="shared" ca="1" si="0"/>
        <v>3086197</v>
      </c>
      <c r="Q38" s="32">
        <f>+VLOOKUP(H38,'NCC ghi nhận'!B:H,7,0)</f>
        <v>3086197</v>
      </c>
      <c r="R38" s="32">
        <f t="shared" ca="1" si="1"/>
        <v>0</v>
      </c>
    </row>
    <row r="39" spans="1:18" x14ac:dyDescent="0.25">
      <c r="A39" s="84">
        <v>1008</v>
      </c>
      <c r="B39" s="103" t="s">
        <v>52</v>
      </c>
      <c r="C39" s="104">
        <v>5820</v>
      </c>
      <c r="D39" s="103" t="s">
        <v>45</v>
      </c>
      <c r="E39" s="105"/>
      <c r="F39" s="105"/>
      <c r="G39" s="106"/>
      <c r="H39" s="106"/>
      <c r="I39" s="87" t="s">
        <v>63</v>
      </c>
      <c r="J39" s="87" t="s">
        <v>64</v>
      </c>
      <c r="K39" s="107">
        <v>-341303</v>
      </c>
      <c r="L39" s="107">
        <v>-27304</v>
      </c>
      <c r="M39" s="108">
        <v>-368607</v>
      </c>
      <c r="N39" s="73">
        <v>45536</v>
      </c>
      <c r="O39" s="74" t="s">
        <v>90</v>
      </c>
      <c r="P39" s="74">
        <f t="shared" ca="1" si="0"/>
        <v>0</v>
      </c>
      <c r="Q39" s="32" t="e">
        <f>+VLOOKUP(H39,'NCC ghi nhận'!B:H,7,0)</f>
        <v>#N/A</v>
      </c>
      <c r="R39" s="32" t="e">
        <f t="shared" ca="1" si="1"/>
        <v>#N/A</v>
      </c>
    </row>
    <row r="40" spans="1:18" x14ac:dyDescent="0.25">
      <c r="A40" s="78">
        <v>1008</v>
      </c>
      <c r="B40" s="79" t="s">
        <v>52</v>
      </c>
      <c r="C40" s="80">
        <v>5820</v>
      </c>
      <c r="D40" s="79" t="s">
        <v>45</v>
      </c>
      <c r="E40" s="81"/>
      <c r="F40" s="81"/>
      <c r="G40" s="75"/>
      <c r="H40" s="75"/>
      <c r="I40" s="82" t="s">
        <v>59</v>
      </c>
      <c r="J40" s="82" t="s">
        <v>60</v>
      </c>
      <c r="K40" s="83">
        <v>-102391</v>
      </c>
      <c r="L40" s="83">
        <v>-10239</v>
      </c>
      <c r="M40" s="83">
        <v>-112630</v>
      </c>
      <c r="N40" s="73">
        <v>45536</v>
      </c>
      <c r="O40" s="74" t="s">
        <v>90</v>
      </c>
      <c r="P40" s="74">
        <f t="shared" ca="1" si="0"/>
        <v>0</v>
      </c>
      <c r="Q40" s="32" t="e">
        <f>+VLOOKUP(H40,'NCC ghi nhận'!B:H,7,0)</f>
        <v>#N/A</v>
      </c>
      <c r="R40" s="32" t="e">
        <f t="shared" ca="1" si="1"/>
        <v>#N/A</v>
      </c>
    </row>
    <row r="41" spans="1:18" x14ac:dyDescent="0.25">
      <c r="A41" s="78">
        <v>1008</v>
      </c>
      <c r="B41" s="79" t="s">
        <v>52</v>
      </c>
      <c r="C41" s="80">
        <v>5820</v>
      </c>
      <c r="D41" s="79" t="s">
        <v>45</v>
      </c>
      <c r="E41" s="81"/>
      <c r="F41" s="81"/>
      <c r="G41" s="75"/>
      <c r="H41" s="75"/>
      <c r="I41" s="82" t="s">
        <v>66</v>
      </c>
      <c r="J41" s="82" t="s">
        <v>67</v>
      </c>
      <c r="K41" s="83">
        <v>-443694</v>
      </c>
      <c r="L41" s="83">
        <v>-35495</v>
      </c>
      <c r="M41" s="83">
        <v>-479189</v>
      </c>
      <c r="N41" s="73">
        <v>45536</v>
      </c>
      <c r="O41" s="74" t="s">
        <v>90</v>
      </c>
      <c r="P41" s="74">
        <f t="shared" ca="1" si="0"/>
        <v>0</v>
      </c>
      <c r="Q41" s="32" t="e">
        <f>+VLOOKUP(H41,'NCC ghi nhận'!B:H,7,0)</f>
        <v>#N/A</v>
      </c>
      <c r="R41" s="32" t="e">
        <f t="shared" ca="1" si="1"/>
        <v>#N/A</v>
      </c>
    </row>
    <row r="42" spans="1:18" hidden="1" x14ac:dyDescent="0.25">
      <c r="A42" s="65">
        <v>1009</v>
      </c>
      <c r="B42" s="66" t="s">
        <v>55</v>
      </c>
      <c r="C42" s="67">
        <v>5820</v>
      </c>
      <c r="D42" s="66" t="s">
        <v>45</v>
      </c>
      <c r="E42" s="68">
        <v>45530</v>
      </c>
      <c r="F42" s="68">
        <v>45525</v>
      </c>
      <c r="G42" s="69" t="s">
        <v>46</v>
      </c>
      <c r="H42" s="69">
        <v>43398</v>
      </c>
      <c r="I42" s="70"/>
      <c r="J42" s="70"/>
      <c r="K42" s="71">
        <v>2000400</v>
      </c>
      <c r="L42" s="71">
        <v>160032</v>
      </c>
      <c r="M42" s="72">
        <f>+K42+L42</f>
        <v>2160432</v>
      </c>
      <c r="N42" s="73"/>
      <c r="O42" s="74"/>
      <c r="P42" s="74">
        <f t="shared" ca="1" si="0"/>
        <v>2160432</v>
      </c>
      <c r="Q42" s="32">
        <f>+VLOOKUP(H42,'NCC ghi nhận'!B:H,7,0)</f>
        <v>2160432</v>
      </c>
      <c r="R42" s="32">
        <f t="shared" ca="1" si="1"/>
        <v>0</v>
      </c>
    </row>
    <row r="43" spans="1:18" hidden="1" x14ac:dyDescent="0.25">
      <c r="A43" s="65">
        <v>1009</v>
      </c>
      <c r="B43" s="66" t="s">
        <v>55</v>
      </c>
      <c r="C43" s="67">
        <v>5820</v>
      </c>
      <c r="D43" s="66" t="s">
        <v>45</v>
      </c>
      <c r="E43" s="68">
        <v>45544</v>
      </c>
      <c r="F43" s="68">
        <v>45539</v>
      </c>
      <c r="G43" s="69" t="s">
        <v>46</v>
      </c>
      <c r="H43" s="69">
        <v>47079</v>
      </c>
      <c r="I43" s="70"/>
      <c r="J43" s="70"/>
      <c r="K43" s="71">
        <v>2048300</v>
      </c>
      <c r="L43" s="71">
        <v>163864</v>
      </c>
      <c r="M43" s="76">
        <f>+K43+L43</f>
        <v>2212164</v>
      </c>
      <c r="N43" s="73"/>
      <c r="O43" s="77"/>
      <c r="P43" s="74">
        <f t="shared" ca="1" si="0"/>
        <v>2212164</v>
      </c>
      <c r="Q43" s="32">
        <f>+VLOOKUP(H43,'NCC ghi nhận'!B:H,7,0)</f>
        <v>2212164</v>
      </c>
      <c r="R43" s="32">
        <f t="shared" ca="1" si="1"/>
        <v>0</v>
      </c>
    </row>
    <row r="44" spans="1:18" hidden="1" x14ac:dyDescent="0.25">
      <c r="A44" s="65">
        <v>1009</v>
      </c>
      <c r="B44" s="66" t="s">
        <v>55</v>
      </c>
      <c r="C44" s="67">
        <v>5820</v>
      </c>
      <c r="D44" s="66" t="s">
        <v>45</v>
      </c>
      <c r="E44" s="68">
        <v>45555</v>
      </c>
      <c r="F44" s="68">
        <v>45553</v>
      </c>
      <c r="G44" s="69" t="s">
        <v>46</v>
      </c>
      <c r="H44" s="69">
        <v>50285</v>
      </c>
      <c r="I44" s="70"/>
      <c r="J44" s="70"/>
      <c r="K44" s="71">
        <v>4008660</v>
      </c>
      <c r="L44" s="71">
        <v>320693</v>
      </c>
      <c r="M44" s="76">
        <f>+K44+L44</f>
        <v>4329353</v>
      </c>
      <c r="N44" s="73"/>
      <c r="O44" s="74"/>
      <c r="P44" s="74">
        <f t="shared" ca="1" si="0"/>
        <v>4329353</v>
      </c>
      <c r="Q44" s="32">
        <f>+VLOOKUP(H44,'NCC ghi nhận'!B:H,7,0)</f>
        <v>4329353</v>
      </c>
      <c r="R44" s="32">
        <f t="shared" ca="1" si="1"/>
        <v>0</v>
      </c>
    </row>
    <row r="45" spans="1:18" x14ac:dyDescent="0.25">
      <c r="A45" s="84">
        <v>1009</v>
      </c>
      <c r="B45" s="103" t="s">
        <v>55</v>
      </c>
      <c r="C45" s="104">
        <v>5820</v>
      </c>
      <c r="D45" s="103" t="s">
        <v>45</v>
      </c>
      <c r="E45" s="105"/>
      <c r="F45" s="105"/>
      <c r="G45" s="106"/>
      <c r="H45" s="106"/>
      <c r="I45" s="87" t="s">
        <v>63</v>
      </c>
      <c r="J45" s="87" t="s">
        <v>64</v>
      </c>
      <c r="K45" s="107">
        <v>-302848</v>
      </c>
      <c r="L45" s="107">
        <v>-24228</v>
      </c>
      <c r="M45" s="108">
        <v>-327076</v>
      </c>
      <c r="N45" s="73">
        <v>45536</v>
      </c>
      <c r="O45" s="74" t="s">
        <v>90</v>
      </c>
      <c r="P45" s="74">
        <f t="shared" ca="1" si="0"/>
        <v>0</v>
      </c>
      <c r="Q45" s="32" t="e">
        <f>+VLOOKUP(H45,'NCC ghi nhận'!B:H,7,0)</f>
        <v>#N/A</v>
      </c>
      <c r="R45" s="32" t="e">
        <f t="shared" ca="1" si="1"/>
        <v>#N/A</v>
      </c>
    </row>
    <row r="46" spans="1:18" hidden="1" x14ac:dyDescent="0.25">
      <c r="A46" s="84">
        <v>1009</v>
      </c>
      <c r="B46" s="103" t="s">
        <v>55</v>
      </c>
      <c r="C46" s="104">
        <v>5820</v>
      </c>
      <c r="D46" s="103" t="s">
        <v>45</v>
      </c>
      <c r="E46" s="105"/>
      <c r="F46" s="105"/>
      <c r="G46" s="106"/>
      <c r="H46" s="106">
        <v>5325</v>
      </c>
      <c r="I46" s="87" t="s">
        <v>61</v>
      </c>
      <c r="J46" s="87" t="s">
        <v>65</v>
      </c>
      <c r="K46" s="107">
        <v>-113740</v>
      </c>
      <c r="L46" s="107">
        <v>-9099</v>
      </c>
      <c r="M46" s="108">
        <v>-122839</v>
      </c>
      <c r="N46" s="73">
        <v>45536</v>
      </c>
      <c r="O46" s="74"/>
      <c r="P46" s="74">
        <f t="shared" ca="1" si="0"/>
        <v>-1019897</v>
      </c>
      <c r="Q46" s="32">
        <f>+VLOOKUP(H46,'NCC ghi nhận'!B:H,7,0)</f>
        <v>-1019897</v>
      </c>
      <c r="R46" s="32">
        <f t="shared" ca="1" si="1"/>
        <v>0</v>
      </c>
    </row>
    <row r="47" spans="1:18" x14ac:dyDescent="0.25">
      <c r="A47" s="84">
        <v>1009</v>
      </c>
      <c r="B47" s="103" t="s">
        <v>55</v>
      </c>
      <c r="C47" s="104">
        <v>5820</v>
      </c>
      <c r="D47" s="103" t="s">
        <v>45</v>
      </c>
      <c r="E47" s="105"/>
      <c r="F47" s="105"/>
      <c r="G47" s="106"/>
      <c r="H47" s="106"/>
      <c r="I47" s="87" t="s">
        <v>66</v>
      </c>
      <c r="J47" s="87" t="s">
        <v>67</v>
      </c>
      <c r="K47" s="107">
        <v>-393702</v>
      </c>
      <c r="L47" s="107">
        <v>-31496</v>
      </c>
      <c r="M47" s="108">
        <v>-425198</v>
      </c>
      <c r="N47" s="73">
        <v>45536</v>
      </c>
      <c r="O47" s="74" t="s">
        <v>90</v>
      </c>
      <c r="P47" s="74">
        <f t="shared" ca="1" si="0"/>
        <v>0</v>
      </c>
      <c r="Q47" s="32" t="e">
        <f>+VLOOKUP(H47,'NCC ghi nhận'!B:H,7,0)</f>
        <v>#N/A</v>
      </c>
      <c r="R47" s="32" t="e">
        <f t="shared" ca="1" si="1"/>
        <v>#N/A</v>
      </c>
    </row>
    <row r="48" spans="1:18" x14ac:dyDescent="0.25">
      <c r="A48" s="78">
        <v>1009</v>
      </c>
      <c r="B48" s="79" t="s">
        <v>55</v>
      </c>
      <c r="C48" s="80">
        <v>5820</v>
      </c>
      <c r="D48" s="79" t="s">
        <v>45</v>
      </c>
      <c r="E48" s="115"/>
      <c r="F48" s="115"/>
      <c r="G48" s="79"/>
      <c r="H48" s="79"/>
      <c r="I48" s="82" t="s">
        <v>59</v>
      </c>
      <c r="J48" s="82" t="s">
        <v>60</v>
      </c>
      <c r="K48" s="116">
        <v>-90854</v>
      </c>
      <c r="L48" s="116">
        <v>-9085</v>
      </c>
      <c r="M48" s="116">
        <v>-99939</v>
      </c>
      <c r="N48" s="73">
        <v>45536</v>
      </c>
      <c r="O48" s="74" t="s">
        <v>90</v>
      </c>
      <c r="P48" s="74">
        <f t="shared" ca="1" si="0"/>
        <v>0</v>
      </c>
      <c r="Q48" s="32" t="e">
        <f>+VLOOKUP(H48,'NCC ghi nhận'!B:H,7,0)</f>
        <v>#N/A</v>
      </c>
      <c r="R48" s="32" t="e">
        <f t="shared" ca="1" si="1"/>
        <v>#N/A</v>
      </c>
    </row>
    <row r="49" spans="1:18" hidden="1" x14ac:dyDescent="0.25">
      <c r="A49" s="65">
        <v>1010</v>
      </c>
      <c r="B49" s="66" t="s">
        <v>56</v>
      </c>
      <c r="C49" s="67">
        <v>5820</v>
      </c>
      <c r="D49" s="66" t="s">
        <v>45</v>
      </c>
      <c r="E49" s="68">
        <v>45532</v>
      </c>
      <c r="F49" s="68">
        <v>45532</v>
      </c>
      <c r="G49" s="69" t="s">
        <v>46</v>
      </c>
      <c r="H49" s="69">
        <v>45262</v>
      </c>
      <c r="I49" s="70"/>
      <c r="J49" s="70"/>
      <c r="K49" s="71">
        <v>1190660</v>
      </c>
      <c r="L49" s="71">
        <v>95253</v>
      </c>
      <c r="M49" s="72">
        <f>+K49+L49</f>
        <v>1285913</v>
      </c>
      <c r="N49" s="73"/>
      <c r="O49" s="74"/>
      <c r="P49" s="74">
        <f t="shared" ca="1" si="0"/>
        <v>1285913</v>
      </c>
      <c r="Q49" s="32">
        <f>+VLOOKUP(H49,'NCC ghi nhận'!B:H,7,0)</f>
        <v>1285913</v>
      </c>
      <c r="R49" s="32">
        <f t="shared" ca="1" si="1"/>
        <v>0</v>
      </c>
    </row>
    <row r="50" spans="1:18" hidden="1" x14ac:dyDescent="0.25">
      <c r="A50" s="65">
        <v>1011</v>
      </c>
      <c r="B50" s="66" t="s">
        <v>44</v>
      </c>
      <c r="C50" s="67">
        <v>5820</v>
      </c>
      <c r="D50" s="66" t="s">
        <v>45</v>
      </c>
      <c r="E50" s="68">
        <v>45520</v>
      </c>
      <c r="F50" s="68">
        <v>45518</v>
      </c>
      <c r="G50" s="69" t="s">
        <v>46</v>
      </c>
      <c r="H50" s="69">
        <v>41660</v>
      </c>
      <c r="I50" s="70"/>
      <c r="J50" s="70"/>
      <c r="K50" s="71">
        <v>555290</v>
      </c>
      <c r="L50" s="71">
        <v>44423</v>
      </c>
      <c r="M50" s="72">
        <f>+K50+L50</f>
        <v>599713</v>
      </c>
      <c r="N50" s="73"/>
      <c r="O50" s="75"/>
      <c r="P50" s="74">
        <f t="shared" ca="1" si="0"/>
        <v>599713</v>
      </c>
      <c r="Q50" s="32">
        <f>+VLOOKUP(H50,'NCC ghi nhận'!B:H,7,0)</f>
        <v>599713</v>
      </c>
      <c r="R50" s="32">
        <f t="shared" ca="1" si="1"/>
        <v>0</v>
      </c>
    </row>
    <row r="51" spans="1:18" hidden="1" x14ac:dyDescent="0.25">
      <c r="A51" s="65">
        <v>1011</v>
      </c>
      <c r="B51" s="66" t="s">
        <v>44</v>
      </c>
      <c r="C51" s="67">
        <v>5820</v>
      </c>
      <c r="D51" s="66" t="s">
        <v>45</v>
      </c>
      <c r="E51" s="68">
        <v>45534</v>
      </c>
      <c r="F51" s="68">
        <v>45532</v>
      </c>
      <c r="G51" s="69" t="s">
        <v>46</v>
      </c>
      <c r="H51" s="69">
        <v>45342</v>
      </c>
      <c r="I51" s="70"/>
      <c r="J51" s="70"/>
      <c r="K51" s="71">
        <v>1313431</v>
      </c>
      <c r="L51" s="71">
        <v>105074</v>
      </c>
      <c r="M51" s="72">
        <f>+K51+L51</f>
        <v>1418505</v>
      </c>
      <c r="N51" s="73"/>
      <c r="O51" s="74"/>
      <c r="P51" s="74">
        <f t="shared" ca="1" si="0"/>
        <v>1418505</v>
      </c>
      <c r="Q51" s="32">
        <f>+VLOOKUP(H51,'NCC ghi nhận'!B:H,7,0)</f>
        <v>1418505</v>
      </c>
      <c r="R51" s="32">
        <f t="shared" ca="1" si="1"/>
        <v>0</v>
      </c>
    </row>
    <row r="52" spans="1:18" hidden="1" x14ac:dyDescent="0.25">
      <c r="A52" s="65">
        <v>1011</v>
      </c>
      <c r="B52" s="66" t="s">
        <v>44</v>
      </c>
      <c r="C52" s="67">
        <v>5820</v>
      </c>
      <c r="D52" s="66" t="s">
        <v>45</v>
      </c>
      <c r="E52" s="68">
        <v>45541</v>
      </c>
      <c r="F52" s="68">
        <v>45539</v>
      </c>
      <c r="G52" s="69" t="s">
        <v>46</v>
      </c>
      <c r="H52" s="69">
        <v>47080</v>
      </c>
      <c r="I52" s="70"/>
      <c r="J52" s="70"/>
      <c r="K52" s="71">
        <v>555290</v>
      </c>
      <c r="L52" s="71">
        <v>44423</v>
      </c>
      <c r="M52" s="76">
        <f>+K52+L52</f>
        <v>599713</v>
      </c>
      <c r="N52" s="73"/>
      <c r="O52" s="75"/>
      <c r="P52" s="74">
        <f t="shared" ca="1" si="0"/>
        <v>599713</v>
      </c>
      <c r="Q52" s="32">
        <f>+VLOOKUP(H52,'NCC ghi nhận'!B:H,7,0)</f>
        <v>599713</v>
      </c>
      <c r="R52" s="32">
        <f t="shared" ca="1" si="1"/>
        <v>0</v>
      </c>
    </row>
    <row r="53" spans="1:18" hidden="1" x14ac:dyDescent="0.25">
      <c r="A53" s="65">
        <v>1011</v>
      </c>
      <c r="B53" s="66" t="s">
        <v>44</v>
      </c>
      <c r="C53" s="67">
        <v>5820</v>
      </c>
      <c r="D53" s="66" t="s">
        <v>45</v>
      </c>
      <c r="E53" s="68">
        <v>45548</v>
      </c>
      <c r="F53" s="68">
        <v>45546</v>
      </c>
      <c r="G53" s="69" t="s">
        <v>46</v>
      </c>
      <c r="H53" s="69">
        <v>47555</v>
      </c>
      <c r="I53" s="70"/>
      <c r="J53" s="70"/>
      <c r="K53" s="71">
        <v>555290</v>
      </c>
      <c r="L53" s="71">
        <v>44423</v>
      </c>
      <c r="M53" s="76">
        <f>+K53+L53</f>
        <v>599713</v>
      </c>
      <c r="N53" s="73"/>
      <c r="O53" s="75"/>
      <c r="P53" s="74">
        <f t="shared" ca="1" si="0"/>
        <v>599713</v>
      </c>
      <c r="Q53" s="32">
        <f>+VLOOKUP(H53,'NCC ghi nhận'!B:H,7,0)</f>
        <v>599713</v>
      </c>
      <c r="R53" s="32">
        <f t="shared" ca="1" si="1"/>
        <v>0</v>
      </c>
    </row>
    <row r="54" spans="1:18" x14ac:dyDescent="0.25">
      <c r="A54" s="84">
        <v>1011</v>
      </c>
      <c r="B54" s="103" t="s">
        <v>44</v>
      </c>
      <c r="C54" s="104">
        <v>5820</v>
      </c>
      <c r="D54" s="103" t="s">
        <v>45</v>
      </c>
      <c r="E54" s="105"/>
      <c r="F54" s="105"/>
      <c r="G54" s="106"/>
      <c r="H54" s="106"/>
      <c r="I54" s="87" t="s">
        <v>59</v>
      </c>
      <c r="J54" s="87" t="s">
        <v>60</v>
      </c>
      <c r="K54" s="107">
        <v>-16659</v>
      </c>
      <c r="L54" s="107">
        <v>-1666</v>
      </c>
      <c r="M54" s="108">
        <v>-18325</v>
      </c>
      <c r="N54" s="73">
        <v>45536</v>
      </c>
      <c r="O54" s="74" t="s">
        <v>90</v>
      </c>
      <c r="P54" s="74">
        <f t="shared" ca="1" si="0"/>
        <v>0</v>
      </c>
      <c r="Q54" s="32" t="e">
        <f>+VLOOKUP(H54,'NCC ghi nhận'!B:H,7,0)</f>
        <v>#N/A</v>
      </c>
      <c r="R54" s="32" t="e">
        <f t="shared" ca="1" si="1"/>
        <v>#N/A</v>
      </c>
    </row>
    <row r="55" spans="1:18" hidden="1" x14ac:dyDescent="0.25">
      <c r="A55" s="84">
        <v>1011</v>
      </c>
      <c r="B55" s="103" t="s">
        <v>44</v>
      </c>
      <c r="C55" s="104">
        <v>5820</v>
      </c>
      <c r="D55" s="103" t="s">
        <v>45</v>
      </c>
      <c r="E55" s="105"/>
      <c r="F55" s="105"/>
      <c r="G55" s="106"/>
      <c r="H55" s="106">
        <v>5325</v>
      </c>
      <c r="I55" s="87" t="s">
        <v>61</v>
      </c>
      <c r="J55" s="87" t="s">
        <v>68</v>
      </c>
      <c r="K55" s="107">
        <v>-99410</v>
      </c>
      <c r="L55" s="107">
        <v>-7953</v>
      </c>
      <c r="M55" s="108">
        <v>-107363</v>
      </c>
      <c r="N55" s="73">
        <v>45536</v>
      </c>
      <c r="O55" s="75"/>
      <c r="P55" s="74">
        <f t="shared" ca="1" si="0"/>
        <v>-1019897</v>
      </c>
      <c r="Q55" s="32">
        <f>+VLOOKUP(H55,'NCC ghi nhận'!B:H,7,0)</f>
        <v>-1019897</v>
      </c>
      <c r="R55" s="32">
        <f t="shared" ca="1" si="1"/>
        <v>0</v>
      </c>
    </row>
    <row r="56" spans="1:18" x14ac:dyDescent="0.25">
      <c r="A56" s="78">
        <v>1011</v>
      </c>
      <c r="B56" s="79" t="s">
        <v>44</v>
      </c>
      <c r="C56" s="80">
        <v>5820</v>
      </c>
      <c r="D56" s="79" t="s">
        <v>45</v>
      </c>
      <c r="E56" s="81"/>
      <c r="F56" s="81"/>
      <c r="G56" s="75"/>
      <c r="H56" s="75"/>
      <c r="I56" s="82" t="s">
        <v>63</v>
      </c>
      <c r="J56" s="82" t="s">
        <v>64</v>
      </c>
      <c r="K56" s="83">
        <v>-55529</v>
      </c>
      <c r="L56" s="83">
        <v>-4442</v>
      </c>
      <c r="M56" s="83">
        <v>-59971</v>
      </c>
      <c r="N56" s="73">
        <v>45536</v>
      </c>
      <c r="O56" s="74" t="s">
        <v>90</v>
      </c>
      <c r="P56" s="74">
        <f t="shared" ca="1" si="0"/>
        <v>0</v>
      </c>
      <c r="Q56" s="32" t="e">
        <f>+VLOOKUP(H56,'NCC ghi nhận'!B:H,7,0)</f>
        <v>#N/A</v>
      </c>
      <c r="R56" s="32" t="e">
        <f t="shared" ca="1" si="1"/>
        <v>#N/A</v>
      </c>
    </row>
    <row r="57" spans="1:18" x14ac:dyDescent="0.25">
      <c r="A57" s="78">
        <v>1011</v>
      </c>
      <c r="B57" s="79" t="s">
        <v>44</v>
      </c>
      <c r="C57" s="80">
        <v>5820</v>
      </c>
      <c r="D57" s="79" t="s">
        <v>45</v>
      </c>
      <c r="E57" s="115"/>
      <c r="F57" s="115"/>
      <c r="G57" s="79"/>
      <c r="H57" s="79"/>
      <c r="I57" s="82" t="s">
        <v>66</v>
      </c>
      <c r="J57" s="82" t="s">
        <v>67</v>
      </c>
      <c r="K57" s="116">
        <v>-72188</v>
      </c>
      <c r="L57" s="116">
        <v>-5775</v>
      </c>
      <c r="M57" s="116">
        <v>-77963</v>
      </c>
      <c r="N57" s="73">
        <v>45536</v>
      </c>
      <c r="O57" s="74" t="s">
        <v>90</v>
      </c>
      <c r="P57" s="74">
        <f t="shared" ca="1" si="0"/>
        <v>0</v>
      </c>
      <c r="Q57" s="32" t="e">
        <f>+VLOOKUP(H57,'NCC ghi nhận'!B:H,7,0)</f>
        <v>#N/A</v>
      </c>
      <c r="R57" s="32" t="e">
        <f t="shared" ca="1" si="1"/>
        <v>#N/A</v>
      </c>
    </row>
    <row r="58" spans="1:18" hidden="1" x14ac:dyDescent="0.25">
      <c r="A58" s="65">
        <v>1012</v>
      </c>
      <c r="B58" s="66" t="s">
        <v>51</v>
      </c>
      <c r="C58" s="67">
        <v>5820</v>
      </c>
      <c r="D58" s="66" t="s">
        <v>45</v>
      </c>
      <c r="E58" s="68">
        <v>45523</v>
      </c>
      <c r="F58" s="68">
        <v>45523</v>
      </c>
      <c r="G58" s="69" t="s">
        <v>46</v>
      </c>
      <c r="H58" s="69">
        <v>43121</v>
      </c>
      <c r="I58" s="70"/>
      <c r="J58" s="70"/>
      <c r="K58" s="71">
        <v>2301240</v>
      </c>
      <c r="L58" s="71">
        <v>184099</v>
      </c>
      <c r="M58" s="72">
        <f>+K58+L58</f>
        <v>2485339</v>
      </c>
      <c r="N58" s="73"/>
      <c r="O58" s="75"/>
      <c r="P58" s="74">
        <f t="shared" ca="1" si="0"/>
        <v>2485339</v>
      </c>
      <c r="Q58" s="32">
        <f>+VLOOKUP(H58,'NCC ghi nhận'!B:H,7,0)</f>
        <v>2485339</v>
      </c>
      <c r="R58" s="32">
        <f t="shared" ca="1" si="1"/>
        <v>0</v>
      </c>
    </row>
    <row r="59" spans="1:18" hidden="1" x14ac:dyDescent="0.25">
      <c r="A59" s="65">
        <v>1012</v>
      </c>
      <c r="B59" s="66" t="s">
        <v>51</v>
      </c>
      <c r="C59" s="67">
        <v>5820</v>
      </c>
      <c r="D59" s="66" t="s">
        <v>45</v>
      </c>
      <c r="E59" s="68">
        <v>45534</v>
      </c>
      <c r="F59" s="68">
        <v>45534</v>
      </c>
      <c r="G59" s="69" t="s">
        <v>46</v>
      </c>
      <c r="H59" s="69">
        <v>46758</v>
      </c>
      <c r="I59" s="70"/>
      <c r="J59" s="70"/>
      <c r="K59" s="71">
        <v>3453370</v>
      </c>
      <c r="L59" s="71">
        <v>276270</v>
      </c>
      <c r="M59" s="72">
        <f>+K59+L59</f>
        <v>3729640</v>
      </c>
      <c r="N59" s="73"/>
      <c r="O59" s="75"/>
      <c r="P59" s="74">
        <f t="shared" ca="1" si="0"/>
        <v>3729640</v>
      </c>
      <c r="Q59" s="32">
        <f>+VLOOKUP(H59,'NCC ghi nhận'!B:H,7,0)</f>
        <v>3729640</v>
      </c>
      <c r="R59" s="32">
        <f t="shared" ca="1" si="1"/>
        <v>0</v>
      </c>
    </row>
    <row r="60" spans="1:18" hidden="1" x14ac:dyDescent="0.25">
      <c r="A60" s="65">
        <v>1012</v>
      </c>
      <c r="B60" s="66" t="s">
        <v>51</v>
      </c>
      <c r="C60" s="67">
        <v>5820</v>
      </c>
      <c r="D60" s="66" t="s">
        <v>45</v>
      </c>
      <c r="E60" s="68">
        <v>45542</v>
      </c>
      <c r="F60" s="68">
        <v>45541</v>
      </c>
      <c r="G60" s="69" t="s">
        <v>46</v>
      </c>
      <c r="H60" s="69">
        <v>47252</v>
      </c>
      <c r="I60" s="70"/>
      <c r="J60" s="70"/>
      <c r="K60" s="71">
        <v>777406</v>
      </c>
      <c r="L60" s="71">
        <v>62192</v>
      </c>
      <c r="M60" s="76">
        <f>+K60+L60</f>
        <v>839598</v>
      </c>
      <c r="N60" s="73"/>
      <c r="O60" s="75"/>
      <c r="P60" s="74">
        <f t="shared" ca="1" si="0"/>
        <v>839598</v>
      </c>
      <c r="Q60" s="32">
        <f>+VLOOKUP(H60,'NCC ghi nhận'!B:H,7,0)</f>
        <v>839598</v>
      </c>
      <c r="R60" s="32">
        <f t="shared" ca="1" si="1"/>
        <v>0</v>
      </c>
    </row>
    <row r="61" spans="1:18" hidden="1" x14ac:dyDescent="0.25">
      <c r="A61" s="65">
        <v>1012</v>
      </c>
      <c r="B61" s="66" t="s">
        <v>51</v>
      </c>
      <c r="C61" s="67">
        <v>5820</v>
      </c>
      <c r="D61" s="66" t="s">
        <v>45</v>
      </c>
      <c r="E61" s="68">
        <v>45547</v>
      </c>
      <c r="F61" s="68">
        <v>45547</v>
      </c>
      <c r="G61" s="69" t="s">
        <v>46</v>
      </c>
      <c r="H61" s="69">
        <v>48222</v>
      </c>
      <c r="I61" s="70"/>
      <c r="J61" s="70"/>
      <c r="K61" s="71">
        <v>1091315</v>
      </c>
      <c r="L61" s="71">
        <v>87305</v>
      </c>
      <c r="M61" s="76">
        <f>+K61+L61</f>
        <v>1178620</v>
      </c>
      <c r="N61" s="73"/>
      <c r="O61" s="75"/>
      <c r="P61" s="74">
        <f t="shared" ca="1" si="0"/>
        <v>1178620</v>
      </c>
      <c r="Q61" s="32">
        <f>+VLOOKUP(H61,'NCC ghi nhận'!B:H,7,0)</f>
        <v>1178620</v>
      </c>
      <c r="R61" s="32">
        <f t="shared" ca="1" si="1"/>
        <v>0</v>
      </c>
    </row>
    <row r="62" spans="1:18" hidden="1" x14ac:dyDescent="0.25">
      <c r="A62" s="65">
        <v>1012</v>
      </c>
      <c r="B62" s="66" t="s">
        <v>51</v>
      </c>
      <c r="C62" s="67">
        <v>5820</v>
      </c>
      <c r="D62" s="66" t="s">
        <v>45</v>
      </c>
      <c r="E62" s="68">
        <v>45556</v>
      </c>
      <c r="F62" s="68">
        <v>45555</v>
      </c>
      <c r="G62" s="69" t="s">
        <v>46</v>
      </c>
      <c r="H62" s="69">
        <v>51485</v>
      </c>
      <c r="I62" s="70"/>
      <c r="J62" s="70"/>
      <c r="K62" s="71">
        <v>1150620</v>
      </c>
      <c r="L62" s="71">
        <v>92050</v>
      </c>
      <c r="M62" s="76">
        <f>+K62+L62</f>
        <v>1242670</v>
      </c>
      <c r="N62" s="73"/>
      <c r="O62" s="75"/>
      <c r="P62" s="74">
        <f t="shared" ca="1" si="0"/>
        <v>1242670</v>
      </c>
      <c r="Q62" s="32">
        <f>+VLOOKUP(H62,'NCC ghi nhận'!B:H,7,0)</f>
        <v>1242670</v>
      </c>
      <c r="R62" s="32">
        <f t="shared" ca="1" si="1"/>
        <v>0</v>
      </c>
    </row>
    <row r="63" spans="1:18" x14ac:dyDescent="0.25">
      <c r="A63" s="84">
        <v>1012</v>
      </c>
      <c r="B63" s="103" t="s">
        <v>51</v>
      </c>
      <c r="C63" s="104">
        <v>5820</v>
      </c>
      <c r="D63" s="103" t="s">
        <v>45</v>
      </c>
      <c r="E63" s="105"/>
      <c r="F63" s="105"/>
      <c r="G63" s="106"/>
      <c r="H63" s="106"/>
      <c r="I63" s="87" t="s">
        <v>59</v>
      </c>
      <c r="J63" s="87" t="s">
        <v>60</v>
      </c>
      <c r="K63" s="107">
        <v>-45290</v>
      </c>
      <c r="L63" s="107">
        <v>-4529</v>
      </c>
      <c r="M63" s="108">
        <v>-49819</v>
      </c>
      <c r="N63" s="73">
        <v>45536</v>
      </c>
      <c r="O63" s="74" t="s">
        <v>90</v>
      </c>
      <c r="P63" s="74">
        <f t="shared" ca="1" si="0"/>
        <v>0</v>
      </c>
      <c r="Q63" s="32" t="e">
        <f>+VLOOKUP(H63,'NCC ghi nhận'!B:H,7,0)</f>
        <v>#N/A</v>
      </c>
      <c r="R63" s="32" t="e">
        <f t="shared" ca="1" si="1"/>
        <v>#N/A</v>
      </c>
    </row>
    <row r="64" spans="1:18" x14ac:dyDescent="0.25">
      <c r="A64" s="84">
        <v>1012</v>
      </c>
      <c r="B64" s="103" t="s">
        <v>51</v>
      </c>
      <c r="C64" s="104">
        <v>5820</v>
      </c>
      <c r="D64" s="103" t="s">
        <v>45</v>
      </c>
      <c r="E64" s="105"/>
      <c r="F64" s="105"/>
      <c r="G64" s="106"/>
      <c r="H64" s="106"/>
      <c r="I64" s="87" t="s">
        <v>63</v>
      </c>
      <c r="J64" s="87" t="s">
        <v>64</v>
      </c>
      <c r="K64" s="107">
        <v>-150967</v>
      </c>
      <c r="L64" s="107">
        <v>-12077</v>
      </c>
      <c r="M64" s="108">
        <v>-163044</v>
      </c>
      <c r="N64" s="73">
        <v>45536</v>
      </c>
      <c r="O64" s="74" t="s">
        <v>90</v>
      </c>
      <c r="P64" s="74">
        <f t="shared" ca="1" si="0"/>
        <v>0</v>
      </c>
      <c r="Q64" s="32" t="e">
        <f>+VLOOKUP(H64,'NCC ghi nhận'!B:H,7,0)</f>
        <v>#N/A</v>
      </c>
      <c r="R64" s="32" t="e">
        <f t="shared" ca="1" si="1"/>
        <v>#N/A</v>
      </c>
    </row>
    <row r="65" spans="1:18" x14ac:dyDescent="0.25">
      <c r="A65" s="84">
        <v>1012</v>
      </c>
      <c r="B65" s="103" t="s">
        <v>51</v>
      </c>
      <c r="C65" s="104">
        <v>5820</v>
      </c>
      <c r="D65" s="103" t="s">
        <v>45</v>
      </c>
      <c r="E65" s="105"/>
      <c r="F65" s="105"/>
      <c r="G65" s="106"/>
      <c r="H65" s="106"/>
      <c r="I65" s="87" t="s">
        <v>66</v>
      </c>
      <c r="J65" s="87" t="s">
        <v>67</v>
      </c>
      <c r="K65" s="107">
        <v>-196257</v>
      </c>
      <c r="L65" s="107">
        <v>-15701</v>
      </c>
      <c r="M65" s="108">
        <v>-211958</v>
      </c>
      <c r="N65" s="73">
        <v>45536</v>
      </c>
      <c r="O65" s="74" t="s">
        <v>90</v>
      </c>
      <c r="P65" s="74">
        <f t="shared" ca="1" si="0"/>
        <v>0</v>
      </c>
      <c r="Q65" s="32" t="e">
        <f>+VLOOKUP(H65,'NCC ghi nhận'!B:H,7,0)</f>
        <v>#N/A</v>
      </c>
      <c r="R65" s="32" t="e">
        <f t="shared" ca="1" si="1"/>
        <v>#N/A</v>
      </c>
    </row>
    <row r="66" spans="1:18" hidden="1" x14ac:dyDescent="0.25">
      <c r="A66" s="65">
        <v>1013</v>
      </c>
      <c r="B66" s="66" t="s">
        <v>54</v>
      </c>
      <c r="C66" s="67">
        <v>5820</v>
      </c>
      <c r="D66" s="66" t="s">
        <v>45</v>
      </c>
      <c r="E66" s="68">
        <v>45527</v>
      </c>
      <c r="F66" s="68">
        <v>45523</v>
      </c>
      <c r="G66" s="69" t="s">
        <v>46</v>
      </c>
      <c r="H66" s="69">
        <v>43206</v>
      </c>
      <c r="I66" s="70"/>
      <c r="J66" s="70"/>
      <c r="K66" s="71">
        <v>1072050</v>
      </c>
      <c r="L66" s="71">
        <v>85764</v>
      </c>
      <c r="M66" s="72">
        <f>+K66+L66</f>
        <v>1157814</v>
      </c>
      <c r="N66" s="73"/>
      <c r="O66" s="77"/>
      <c r="P66" s="74">
        <f t="shared" ca="1" si="0"/>
        <v>1157814</v>
      </c>
      <c r="Q66" s="32">
        <f>+VLOOKUP(H66,'NCC ghi nhận'!B:H,7,0)</f>
        <v>1157814</v>
      </c>
      <c r="R66" s="32">
        <f t="shared" ca="1" si="1"/>
        <v>0</v>
      </c>
    </row>
    <row r="67" spans="1:18" hidden="1" x14ac:dyDescent="0.25">
      <c r="A67" s="65">
        <v>1013</v>
      </c>
      <c r="B67" s="66" t="s">
        <v>54</v>
      </c>
      <c r="C67" s="67">
        <v>5820</v>
      </c>
      <c r="D67" s="66" t="s">
        <v>45</v>
      </c>
      <c r="E67" s="68">
        <v>45533</v>
      </c>
      <c r="F67" s="68">
        <v>45530</v>
      </c>
      <c r="G67" s="69" t="s">
        <v>46</v>
      </c>
      <c r="H67" s="69">
        <v>45165</v>
      </c>
      <c r="I67" s="70"/>
      <c r="J67" s="70"/>
      <c r="K67" s="71">
        <v>3453370</v>
      </c>
      <c r="L67" s="71">
        <v>276270</v>
      </c>
      <c r="M67" s="72">
        <f>+K67+L67</f>
        <v>3729640</v>
      </c>
      <c r="N67" s="73"/>
      <c r="O67" s="75"/>
      <c r="P67" s="74">
        <f t="shared" ca="1" si="0"/>
        <v>3729640</v>
      </c>
      <c r="Q67" s="32">
        <f>+VLOOKUP(H67,'NCC ghi nhận'!B:H,7,0)</f>
        <v>3729640</v>
      </c>
      <c r="R67" s="32">
        <f t="shared" ca="1" si="1"/>
        <v>0</v>
      </c>
    </row>
    <row r="68" spans="1:18" hidden="1" x14ac:dyDescent="0.25">
      <c r="A68" s="65">
        <v>1013</v>
      </c>
      <c r="B68" s="66" t="s">
        <v>54</v>
      </c>
      <c r="C68" s="67">
        <v>5820</v>
      </c>
      <c r="D68" s="66" t="s">
        <v>45</v>
      </c>
      <c r="E68" s="68">
        <v>45548</v>
      </c>
      <c r="F68" s="68">
        <v>45544</v>
      </c>
      <c r="G68" s="69" t="s">
        <v>46</v>
      </c>
      <c r="H68" s="69">
        <v>47430</v>
      </c>
      <c r="I68" s="70"/>
      <c r="J68" s="70"/>
      <c r="K68" s="71">
        <v>1131355</v>
      </c>
      <c r="L68" s="71">
        <v>90508</v>
      </c>
      <c r="M68" s="76">
        <f>+K68+L68</f>
        <v>1221863</v>
      </c>
      <c r="N68" s="73"/>
      <c r="O68" s="77"/>
      <c r="P68" s="74">
        <f t="shared" ca="1" si="0"/>
        <v>1221863</v>
      </c>
      <c r="Q68" s="32">
        <f>+VLOOKUP(H68,'NCC ghi nhận'!B:H,7,0)</f>
        <v>1221863</v>
      </c>
      <c r="R68" s="32">
        <f t="shared" ca="1" si="1"/>
        <v>0</v>
      </c>
    </row>
    <row r="69" spans="1:18" hidden="1" x14ac:dyDescent="0.25">
      <c r="A69" s="65">
        <v>1013</v>
      </c>
      <c r="B69" s="66" t="s">
        <v>54</v>
      </c>
      <c r="C69" s="67">
        <v>5820</v>
      </c>
      <c r="D69" s="66" t="s">
        <v>45</v>
      </c>
      <c r="E69" s="68">
        <v>45561</v>
      </c>
      <c r="F69" s="68">
        <v>45558</v>
      </c>
      <c r="G69" s="69" t="s">
        <v>46</v>
      </c>
      <c r="H69" s="69">
        <v>51805</v>
      </c>
      <c r="I69" s="70"/>
      <c r="J69" s="70"/>
      <c r="K69" s="71">
        <v>1190660</v>
      </c>
      <c r="L69" s="71">
        <v>95253</v>
      </c>
      <c r="M69" s="76">
        <f>+K69+L69</f>
        <v>1285913</v>
      </c>
      <c r="N69" s="73"/>
      <c r="O69" s="77"/>
      <c r="P69" s="74">
        <f t="shared" ca="1" si="0"/>
        <v>1285913</v>
      </c>
      <c r="Q69" s="32">
        <f>+VLOOKUP(H69,'NCC ghi nhận'!B:H,7,0)</f>
        <v>1285913</v>
      </c>
      <c r="R69" s="32">
        <f t="shared" ca="1" si="1"/>
        <v>0</v>
      </c>
    </row>
    <row r="70" spans="1:18" x14ac:dyDescent="0.25">
      <c r="A70" s="84">
        <v>1013</v>
      </c>
      <c r="B70" s="103" t="s">
        <v>54</v>
      </c>
      <c r="C70" s="104">
        <v>5820</v>
      </c>
      <c r="D70" s="103" t="s">
        <v>45</v>
      </c>
      <c r="E70" s="105"/>
      <c r="F70" s="105"/>
      <c r="G70" s="106"/>
      <c r="H70" s="106"/>
      <c r="I70" s="87" t="s">
        <v>59</v>
      </c>
      <c r="J70" s="87" t="s">
        <v>60</v>
      </c>
      <c r="K70" s="107">
        <v>-34830</v>
      </c>
      <c r="L70" s="107">
        <v>-3483</v>
      </c>
      <c r="M70" s="108">
        <v>-38313</v>
      </c>
      <c r="N70" s="73">
        <v>45536</v>
      </c>
      <c r="O70" s="74" t="s">
        <v>90</v>
      </c>
      <c r="P70" s="74">
        <f t="shared" ca="1" si="0"/>
        <v>0</v>
      </c>
      <c r="Q70" s="32" t="e">
        <f>+VLOOKUP(H70,'NCC ghi nhận'!B:H,7,0)</f>
        <v>#N/A</v>
      </c>
      <c r="R70" s="32" t="e">
        <f t="shared" ca="1" si="1"/>
        <v>#N/A</v>
      </c>
    </row>
    <row r="71" spans="1:18" x14ac:dyDescent="0.25">
      <c r="A71" s="78">
        <v>1013</v>
      </c>
      <c r="B71" s="79" t="s">
        <v>54</v>
      </c>
      <c r="C71" s="80">
        <v>5820</v>
      </c>
      <c r="D71" s="79" t="s">
        <v>45</v>
      </c>
      <c r="E71" s="81"/>
      <c r="F71" s="81"/>
      <c r="G71" s="75"/>
      <c r="H71" s="75"/>
      <c r="I71" s="82" t="s">
        <v>63</v>
      </c>
      <c r="J71" s="82" t="s">
        <v>64</v>
      </c>
      <c r="K71" s="83">
        <v>-116101</v>
      </c>
      <c r="L71" s="83">
        <v>-9288</v>
      </c>
      <c r="M71" s="83">
        <v>-125389</v>
      </c>
      <c r="N71" s="73">
        <v>45536</v>
      </c>
      <c r="O71" s="74" t="s">
        <v>90</v>
      </c>
      <c r="P71" s="74">
        <f t="shared" ca="1" si="0"/>
        <v>0</v>
      </c>
      <c r="Q71" s="32" t="e">
        <f>+VLOOKUP(H71,'NCC ghi nhận'!B:H,7,0)</f>
        <v>#N/A</v>
      </c>
      <c r="R71" s="32" t="e">
        <f t="shared" ca="1" si="1"/>
        <v>#N/A</v>
      </c>
    </row>
    <row r="72" spans="1:18" x14ac:dyDescent="0.25">
      <c r="A72" s="84">
        <v>1013</v>
      </c>
      <c r="B72" s="75" t="s">
        <v>54</v>
      </c>
      <c r="C72" s="80">
        <v>5820</v>
      </c>
      <c r="D72" s="79" t="s">
        <v>45</v>
      </c>
      <c r="E72" s="85"/>
      <c r="F72" s="85"/>
      <c r="G72" s="75"/>
      <c r="H72" s="86"/>
      <c r="I72" s="87" t="s">
        <v>66</v>
      </c>
      <c r="J72" s="87" t="s">
        <v>67</v>
      </c>
      <c r="K72" s="83">
        <v>-150931</v>
      </c>
      <c r="L72" s="83">
        <v>-12074</v>
      </c>
      <c r="M72" s="83">
        <v>-163005</v>
      </c>
      <c r="N72" s="73">
        <v>45536</v>
      </c>
      <c r="O72" s="74" t="s">
        <v>90</v>
      </c>
      <c r="P72" s="74">
        <f t="shared" ca="1" si="0"/>
        <v>0</v>
      </c>
      <c r="Q72" s="32" t="e">
        <f>+VLOOKUP(H72,'NCC ghi nhận'!B:H,7,0)</f>
        <v>#N/A</v>
      </c>
      <c r="R72" s="32" t="e">
        <f t="shared" ca="1" si="1"/>
        <v>#N/A</v>
      </c>
    </row>
    <row r="73" spans="1:18" hidden="1" x14ac:dyDescent="0.25">
      <c r="A73" s="84">
        <v>1013</v>
      </c>
      <c r="B73" s="75" t="s">
        <v>54</v>
      </c>
      <c r="C73" s="80">
        <v>5820</v>
      </c>
      <c r="D73" s="79" t="s">
        <v>45</v>
      </c>
      <c r="E73" s="85"/>
      <c r="F73" s="85"/>
      <c r="G73" s="75"/>
      <c r="H73" s="106">
        <v>5325</v>
      </c>
      <c r="I73" s="87" t="s">
        <v>61</v>
      </c>
      <c r="J73" s="87" t="s">
        <v>70</v>
      </c>
      <c r="K73" s="83">
        <v>-227980</v>
      </c>
      <c r="L73" s="83">
        <v>-18238</v>
      </c>
      <c r="M73" s="83">
        <v>-246218</v>
      </c>
      <c r="N73" s="73">
        <v>45536</v>
      </c>
      <c r="O73" s="75"/>
      <c r="P73" s="74">
        <f t="shared" ref="P73:P98" ca="1" si="3">+SUMIF($H$8:$M$98,H73,$M$8:$M$98)</f>
        <v>-1019897</v>
      </c>
      <c r="Q73" s="32">
        <f>+VLOOKUP(H73,'NCC ghi nhận'!B:H,7,0)</f>
        <v>-1019897</v>
      </c>
      <c r="R73" s="32">
        <f t="shared" ref="R73:R98" ca="1" si="4">+Q73-P73</f>
        <v>0</v>
      </c>
    </row>
    <row r="74" spans="1:18" hidden="1" x14ac:dyDescent="0.25">
      <c r="A74" s="65">
        <v>1014</v>
      </c>
      <c r="B74" s="66" t="s">
        <v>57</v>
      </c>
      <c r="C74" s="67">
        <v>5820</v>
      </c>
      <c r="D74" s="66" t="s">
        <v>45</v>
      </c>
      <c r="E74" s="68">
        <v>45532</v>
      </c>
      <c r="F74" s="68">
        <v>45530</v>
      </c>
      <c r="G74" s="69" t="s">
        <v>46</v>
      </c>
      <c r="H74" s="69">
        <v>45138</v>
      </c>
      <c r="I74" s="70"/>
      <c r="J74" s="70"/>
      <c r="K74" s="71">
        <v>595330</v>
      </c>
      <c r="L74" s="71">
        <v>47626</v>
      </c>
      <c r="M74" s="72">
        <f>+K74+L74</f>
        <v>642956</v>
      </c>
      <c r="N74" s="73"/>
      <c r="O74" s="74"/>
      <c r="P74" s="74">
        <f t="shared" ca="1" si="3"/>
        <v>642956</v>
      </c>
      <c r="Q74" s="32">
        <f>+VLOOKUP(H74,'NCC ghi nhận'!B:H,7,0)</f>
        <v>642956</v>
      </c>
      <c r="R74" s="32">
        <f t="shared" ca="1" si="4"/>
        <v>0</v>
      </c>
    </row>
    <row r="75" spans="1:18" hidden="1" x14ac:dyDescent="0.25">
      <c r="A75" s="65">
        <v>1014</v>
      </c>
      <c r="B75" s="66" t="s">
        <v>57</v>
      </c>
      <c r="C75" s="67">
        <v>5820</v>
      </c>
      <c r="D75" s="66" t="s">
        <v>45</v>
      </c>
      <c r="E75" s="68">
        <v>45552</v>
      </c>
      <c r="F75" s="68">
        <v>45549</v>
      </c>
      <c r="G75" s="69" t="s">
        <v>46</v>
      </c>
      <c r="H75" s="69">
        <v>49933</v>
      </c>
      <c r="I75" s="70"/>
      <c r="J75" s="70"/>
      <c r="K75" s="71">
        <v>2757185</v>
      </c>
      <c r="L75" s="71">
        <v>220575</v>
      </c>
      <c r="M75" s="76">
        <f>+K75+L75</f>
        <v>2977760</v>
      </c>
      <c r="N75" s="73"/>
      <c r="O75" s="74"/>
      <c r="P75" s="74">
        <f t="shared" ca="1" si="3"/>
        <v>2977760</v>
      </c>
      <c r="Q75" s="32">
        <f>+VLOOKUP(H75,'NCC ghi nhận'!B:H,7,0)</f>
        <v>2977760</v>
      </c>
      <c r="R75" s="32">
        <f t="shared" ca="1" si="4"/>
        <v>0</v>
      </c>
    </row>
    <row r="76" spans="1:18" hidden="1" x14ac:dyDescent="0.25">
      <c r="A76" s="65">
        <v>1014</v>
      </c>
      <c r="B76" s="66" t="s">
        <v>57</v>
      </c>
      <c r="C76" s="67">
        <v>5820</v>
      </c>
      <c r="D76" s="66" t="s">
        <v>45</v>
      </c>
      <c r="E76" s="68">
        <v>45552</v>
      </c>
      <c r="F76" s="68">
        <v>45549</v>
      </c>
      <c r="G76" s="69" t="s">
        <v>46</v>
      </c>
      <c r="H76" s="69">
        <v>49934</v>
      </c>
      <c r="I76" s="70"/>
      <c r="J76" s="70"/>
      <c r="K76" s="71">
        <v>1190660</v>
      </c>
      <c r="L76" s="71">
        <v>95253</v>
      </c>
      <c r="M76" s="76">
        <f>+K76+L76</f>
        <v>1285913</v>
      </c>
      <c r="N76" s="73"/>
      <c r="O76" s="74"/>
      <c r="P76" s="74">
        <f t="shared" ca="1" si="3"/>
        <v>1285913</v>
      </c>
      <c r="Q76" s="32">
        <f>+VLOOKUP(H76,'NCC ghi nhận'!B:H,7,0)</f>
        <v>1285913</v>
      </c>
      <c r="R76" s="32">
        <f t="shared" ca="1" si="4"/>
        <v>0</v>
      </c>
    </row>
    <row r="77" spans="1:18" x14ac:dyDescent="0.25">
      <c r="A77" s="84">
        <v>1014</v>
      </c>
      <c r="B77" s="103" t="s">
        <v>57</v>
      </c>
      <c r="C77" s="104">
        <v>5820</v>
      </c>
      <c r="D77" s="103" t="s">
        <v>45</v>
      </c>
      <c r="E77" s="105"/>
      <c r="F77" s="105"/>
      <c r="G77" s="106"/>
      <c r="H77" s="106"/>
      <c r="I77" s="87" t="s">
        <v>63</v>
      </c>
      <c r="J77" s="87" t="s">
        <v>64</v>
      </c>
      <c r="K77" s="107">
        <v>-197392</v>
      </c>
      <c r="L77" s="107">
        <v>-15791</v>
      </c>
      <c r="M77" s="108">
        <v>-213183</v>
      </c>
      <c r="N77" s="73">
        <v>45536</v>
      </c>
      <c r="O77" s="74" t="s">
        <v>90</v>
      </c>
      <c r="P77" s="74">
        <f t="shared" ca="1" si="3"/>
        <v>0</v>
      </c>
      <c r="Q77" s="32" t="e">
        <f>+VLOOKUP(H77,'NCC ghi nhận'!B:H,7,0)</f>
        <v>#N/A</v>
      </c>
      <c r="R77" s="32" t="e">
        <f t="shared" ca="1" si="4"/>
        <v>#N/A</v>
      </c>
    </row>
    <row r="78" spans="1:18" x14ac:dyDescent="0.25">
      <c r="A78" s="84">
        <v>1014</v>
      </c>
      <c r="B78" s="103" t="s">
        <v>57</v>
      </c>
      <c r="C78" s="104">
        <v>5820</v>
      </c>
      <c r="D78" s="103" t="s">
        <v>45</v>
      </c>
      <c r="E78" s="105"/>
      <c r="F78" s="105"/>
      <c r="G78" s="106"/>
      <c r="H78" s="106"/>
      <c r="I78" s="87" t="s">
        <v>66</v>
      </c>
      <c r="J78" s="87" t="s">
        <v>67</v>
      </c>
      <c r="K78" s="107">
        <v>-256610</v>
      </c>
      <c r="L78" s="107">
        <v>-20529</v>
      </c>
      <c r="M78" s="108">
        <v>-277139</v>
      </c>
      <c r="N78" s="73">
        <v>45536</v>
      </c>
      <c r="O78" s="74" t="s">
        <v>90</v>
      </c>
      <c r="P78" s="74">
        <f t="shared" ca="1" si="3"/>
        <v>0</v>
      </c>
      <c r="Q78" s="32" t="e">
        <f>+VLOOKUP(H78,'NCC ghi nhận'!B:H,7,0)</f>
        <v>#N/A</v>
      </c>
      <c r="R78" s="32" t="e">
        <f t="shared" ca="1" si="4"/>
        <v>#N/A</v>
      </c>
    </row>
    <row r="79" spans="1:18" x14ac:dyDescent="0.25">
      <c r="A79" s="78">
        <v>1014</v>
      </c>
      <c r="B79" s="79" t="s">
        <v>57</v>
      </c>
      <c r="C79" s="80">
        <v>5820</v>
      </c>
      <c r="D79" s="79" t="s">
        <v>45</v>
      </c>
      <c r="E79" s="115"/>
      <c r="F79" s="115"/>
      <c r="G79" s="79"/>
      <c r="H79" s="79"/>
      <c r="I79" s="82" t="s">
        <v>59</v>
      </c>
      <c r="J79" s="82" t="s">
        <v>60</v>
      </c>
      <c r="K79" s="116">
        <v>-59218</v>
      </c>
      <c r="L79" s="116">
        <v>-5922</v>
      </c>
      <c r="M79" s="116">
        <v>-65140</v>
      </c>
      <c r="N79" s="73">
        <v>45536</v>
      </c>
      <c r="O79" s="74" t="s">
        <v>90</v>
      </c>
      <c r="P79" s="74">
        <f t="shared" ca="1" si="3"/>
        <v>0</v>
      </c>
      <c r="Q79" s="32" t="e">
        <f>+VLOOKUP(H79,'NCC ghi nhận'!B:H,7,0)</f>
        <v>#N/A</v>
      </c>
      <c r="R79" s="32" t="e">
        <f t="shared" ca="1" si="4"/>
        <v>#N/A</v>
      </c>
    </row>
    <row r="80" spans="1:18" hidden="1" x14ac:dyDescent="0.25">
      <c r="A80" s="65">
        <v>1016</v>
      </c>
      <c r="B80" s="66" t="s">
        <v>50</v>
      </c>
      <c r="C80" s="67">
        <v>5820</v>
      </c>
      <c r="D80" s="66" t="s">
        <v>45</v>
      </c>
      <c r="E80" s="68">
        <v>45521</v>
      </c>
      <c r="F80" s="68">
        <v>45516</v>
      </c>
      <c r="G80" s="69" t="s">
        <v>46</v>
      </c>
      <c r="H80" s="69">
        <v>41533</v>
      </c>
      <c r="I80" s="70"/>
      <c r="J80" s="70"/>
      <c r="K80" s="71">
        <v>7895690</v>
      </c>
      <c r="L80" s="71">
        <v>631655</v>
      </c>
      <c r="M80" s="72">
        <f>+K80+L80</f>
        <v>8527345</v>
      </c>
      <c r="N80" s="73"/>
      <c r="O80" s="74"/>
      <c r="P80" s="74">
        <f t="shared" ca="1" si="3"/>
        <v>8527345</v>
      </c>
      <c r="Q80" s="32">
        <f>+VLOOKUP(H80,'NCC ghi nhận'!B:H,7,0)</f>
        <v>8527345</v>
      </c>
      <c r="R80" s="32">
        <f t="shared" ca="1" si="4"/>
        <v>0</v>
      </c>
    </row>
    <row r="81" spans="1:18" hidden="1" x14ac:dyDescent="0.25">
      <c r="A81" s="65">
        <v>1016</v>
      </c>
      <c r="B81" s="66" t="s">
        <v>50</v>
      </c>
      <c r="C81" s="67">
        <v>5820</v>
      </c>
      <c r="D81" s="66" t="s">
        <v>45</v>
      </c>
      <c r="E81" s="68">
        <v>45534</v>
      </c>
      <c r="F81" s="68">
        <v>45530</v>
      </c>
      <c r="G81" s="69" t="s">
        <v>46</v>
      </c>
      <c r="H81" s="69">
        <v>45166</v>
      </c>
      <c r="I81" s="70"/>
      <c r="J81" s="70"/>
      <c r="K81" s="71">
        <v>4762640</v>
      </c>
      <c r="L81" s="71">
        <v>381011</v>
      </c>
      <c r="M81" s="72">
        <f>+K81+L81</f>
        <v>5143651</v>
      </c>
      <c r="N81" s="73"/>
      <c r="O81" s="75"/>
      <c r="P81" s="74">
        <f t="shared" ca="1" si="3"/>
        <v>5143651</v>
      </c>
      <c r="Q81" s="32">
        <f>+VLOOKUP(H81,'NCC ghi nhận'!B:H,7,0)</f>
        <v>5143651</v>
      </c>
      <c r="R81" s="32">
        <f t="shared" ca="1" si="4"/>
        <v>0</v>
      </c>
    </row>
    <row r="82" spans="1:18" hidden="1" x14ac:dyDescent="0.25">
      <c r="A82" s="65">
        <v>1016</v>
      </c>
      <c r="B82" s="66" t="s">
        <v>50</v>
      </c>
      <c r="C82" s="67">
        <v>5820</v>
      </c>
      <c r="D82" s="66" t="s">
        <v>45</v>
      </c>
      <c r="E82" s="68">
        <v>45555</v>
      </c>
      <c r="F82" s="68">
        <v>45551</v>
      </c>
      <c r="G82" s="69" t="s">
        <v>46</v>
      </c>
      <c r="H82" s="69">
        <v>50072</v>
      </c>
      <c r="I82" s="70"/>
      <c r="J82" s="70"/>
      <c r="K82" s="71">
        <v>4602480</v>
      </c>
      <c r="L82" s="71">
        <v>368198</v>
      </c>
      <c r="M82" s="76">
        <f>+K82+L82</f>
        <v>4970678</v>
      </c>
      <c r="N82" s="73"/>
      <c r="O82" s="74"/>
      <c r="P82" s="74">
        <f t="shared" ca="1" si="3"/>
        <v>4970678</v>
      </c>
      <c r="Q82" s="32">
        <f>+VLOOKUP(H82,'NCC ghi nhận'!B:H,7,0)</f>
        <v>4970678</v>
      </c>
      <c r="R82" s="32">
        <f t="shared" ca="1" si="4"/>
        <v>0</v>
      </c>
    </row>
    <row r="83" spans="1:18" hidden="1" x14ac:dyDescent="0.25">
      <c r="A83" s="84">
        <v>1016</v>
      </c>
      <c r="B83" s="103" t="s">
        <v>50</v>
      </c>
      <c r="C83" s="104">
        <v>5820</v>
      </c>
      <c r="D83" s="103" t="s">
        <v>45</v>
      </c>
      <c r="E83" s="105"/>
      <c r="F83" s="105"/>
      <c r="G83" s="106"/>
      <c r="H83" s="106">
        <v>5325</v>
      </c>
      <c r="I83" s="87" t="s">
        <v>61</v>
      </c>
      <c r="J83" s="87" t="s">
        <v>69</v>
      </c>
      <c r="K83" s="107">
        <v>-338080</v>
      </c>
      <c r="L83" s="107">
        <v>-27046</v>
      </c>
      <c r="M83" s="108">
        <v>-365126</v>
      </c>
      <c r="N83" s="73">
        <v>45536</v>
      </c>
      <c r="O83" s="75"/>
      <c r="P83" s="74">
        <f t="shared" ca="1" si="3"/>
        <v>-1019897</v>
      </c>
      <c r="Q83" s="32">
        <f>+VLOOKUP(H83,'NCC ghi nhận'!B:H,7,0)</f>
        <v>-1019897</v>
      </c>
      <c r="R83" s="32">
        <f t="shared" ca="1" si="4"/>
        <v>0</v>
      </c>
    </row>
    <row r="84" spans="1:18" x14ac:dyDescent="0.25">
      <c r="A84" s="78">
        <v>1016</v>
      </c>
      <c r="B84" s="79" t="s">
        <v>50</v>
      </c>
      <c r="C84" s="80">
        <v>5820</v>
      </c>
      <c r="D84" s="79" t="s">
        <v>45</v>
      </c>
      <c r="E84" s="81"/>
      <c r="F84" s="81"/>
      <c r="G84" s="75"/>
      <c r="H84" s="75"/>
      <c r="I84" s="82" t="s">
        <v>66</v>
      </c>
      <c r="J84" s="82" t="s">
        <v>67</v>
      </c>
      <c r="K84" s="83">
        <v>-234674</v>
      </c>
      <c r="L84" s="83">
        <v>-18774</v>
      </c>
      <c r="M84" s="83">
        <v>-253448</v>
      </c>
      <c r="N84" s="73">
        <v>45536</v>
      </c>
      <c r="O84" s="74" t="s">
        <v>90</v>
      </c>
      <c r="P84" s="74">
        <f t="shared" ca="1" si="3"/>
        <v>0</v>
      </c>
      <c r="Q84" s="32" t="e">
        <f>+VLOOKUP(H84,'NCC ghi nhận'!B:H,7,0)</f>
        <v>#N/A</v>
      </c>
      <c r="R84" s="32" t="e">
        <f t="shared" ca="1" si="4"/>
        <v>#N/A</v>
      </c>
    </row>
    <row r="85" spans="1:18" x14ac:dyDescent="0.25">
      <c r="A85" s="78">
        <v>1016</v>
      </c>
      <c r="B85" s="79" t="s">
        <v>50</v>
      </c>
      <c r="C85" s="80">
        <v>5820</v>
      </c>
      <c r="D85" s="79" t="s">
        <v>45</v>
      </c>
      <c r="E85" s="81"/>
      <c r="F85" s="81"/>
      <c r="G85" s="75"/>
      <c r="H85" s="75"/>
      <c r="I85" s="82" t="s">
        <v>59</v>
      </c>
      <c r="J85" s="82" t="s">
        <v>60</v>
      </c>
      <c r="K85" s="83">
        <v>-54155</v>
      </c>
      <c r="L85" s="83">
        <v>-5416</v>
      </c>
      <c r="M85" s="83">
        <v>-59571</v>
      </c>
      <c r="N85" s="73">
        <v>45536</v>
      </c>
      <c r="O85" s="74" t="s">
        <v>90</v>
      </c>
      <c r="P85" s="74">
        <f t="shared" ca="1" si="3"/>
        <v>0</v>
      </c>
      <c r="Q85" s="32" t="e">
        <f>+VLOOKUP(H85,'NCC ghi nhận'!B:H,7,0)</f>
        <v>#N/A</v>
      </c>
      <c r="R85" s="32" t="e">
        <f t="shared" ca="1" si="4"/>
        <v>#N/A</v>
      </c>
    </row>
    <row r="86" spans="1:18" x14ac:dyDescent="0.25">
      <c r="A86" s="78">
        <v>1016</v>
      </c>
      <c r="B86" s="79" t="s">
        <v>50</v>
      </c>
      <c r="C86" s="80">
        <v>5820</v>
      </c>
      <c r="D86" s="79" t="s">
        <v>45</v>
      </c>
      <c r="E86" s="81"/>
      <c r="F86" s="81"/>
      <c r="G86" s="75"/>
      <c r="H86" s="75"/>
      <c r="I86" s="82" t="s">
        <v>63</v>
      </c>
      <c r="J86" s="82" t="s">
        <v>64</v>
      </c>
      <c r="K86" s="83">
        <v>-180518</v>
      </c>
      <c r="L86" s="83">
        <v>-14441</v>
      </c>
      <c r="M86" s="83">
        <v>-194959</v>
      </c>
      <c r="N86" s="73">
        <v>45536</v>
      </c>
      <c r="O86" s="74" t="s">
        <v>90</v>
      </c>
      <c r="P86" s="74">
        <f t="shared" ca="1" si="3"/>
        <v>0</v>
      </c>
      <c r="Q86" s="32" t="e">
        <f>+VLOOKUP(H86,'NCC ghi nhận'!B:H,7,0)</f>
        <v>#N/A</v>
      </c>
      <c r="R86" s="32" t="e">
        <f t="shared" ca="1" si="4"/>
        <v>#N/A</v>
      </c>
    </row>
    <row r="87" spans="1:18" hidden="1" x14ac:dyDescent="0.25">
      <c r="A87" s="65">
        <v>1017</v>
      </c>
      <c r="B87" s="66" t="s">
        <v>48</v>
      </c>
      <c r="C87" s="67">
        <v>5820</v>
      </c>
      <c r="D87" s="66" t="s">
        <v>45</v>
      </c>
      <c r="E87" s="68">
        <v>45520</v>
      </c>
      <c r="F87" s="68">
        <v>45516</v>
      </c>
      <c r="G87" s="69" t="s">
        <v>46</v>
      </c>
      <c r="H87" s="69">
        <v>41506</v>
      </c>
      <c r="I87" s="70"/>
      <c r="J87" s="70"/>
      <c r="K87" s="71">
        <v>1110580</v>
      </c>
      <c r="L87" s="71">
        <v>88846</v>
      </c>
      <c r="M87" s="72">
        <f t="shared" ref="M87:M94" si="5">+K87+L87</f>
        <v>1199426</v>
      </c>
      <c r="N87" s="73"/>
      <c r="O87" s="75"/>
      <c r="P87" s="74">
        <f t="shared" ca="1" si="3"/>
        <v>1199426</v>
      </c>
      <c r="Q87" s="32">
        <f>+VLOOKUP(H87,'NCC ghi nhận'!B:H,7,0)</f>
        <v>1199426</v>
      </c>
      <c r="R87" s="32">
        <f t="shared" ca="1" si="4"/>
        <v>0</v>
      </c>
    </row>
    <row r="88" spans="1:18" hidden="1" x14ac:dyDescent="0.25">
      <c r="A88" s="65">
        <v>1017</v>
      </c>
      <c r="B88" s="66" t="s">
        <v>48</v>
      </c>
      <c r="C88" s="67">
        <v>5820</v>
      </c>
      <c r="D88" s="66" t="s">
        <v>45</v>
      </c>
      <c r="E88" s="68">
        <v>45532</v>
      </c>
      <c r="F88" s="68">
        <v>45523</v>
      </c>
      <c r="G88" s="69" t="s">
        <v>46</v>
      </c>
      <c r="H88" s="69">
        <v>43169</v>
      </c>
      <c r="I88" s="70"/>
      <c r="J88" s="70"/>
      <c r="K88" s="71">
        <v>1110580</v>
      </c>
      <c r="L88" s="71">
        <v>88846</v>
      </c>
      <c r="M88" s="72">
        <f t="shared" si="5"/>
        <v>1199426</v>
      </c>
      <c r="N88" s="73"/>
      <c r="O88" s="77"/>
      <c r="P88" s="74">
        <f t="shared" ca="1" si="3"/>
        <v>1199426</v>
      </c>
      <c r="Q88" s="32">
        <f>+VLOOKUP(H88,'NCC ghi nhận'!B:H,7,0)</f>
        <v>1199426</v>
      </c>
      <c r="R88" s="32">
        <f t="shared" ca="1" si="4"/>
        <v>0</v>
      </c>
    </row>
    <row r="89" spans="1:18" hidden="1" x14ac:dyDescent="0.25">
      <c r="A89" s="65">
        <v>1017</v>
      </c>
      <c r="B89" s="66" t="s">
        <v>48</v>
      </c>
      <c r="C89" s="67">
        <v>5820</v>
      </c>
      <c r="D89" s="66" t="s">
        <v>45</v>
      </c>
      <c r="E89" s="68">
        <v>45534</v>
      </c>
      <c r="F89" s="68">
        <v>45530</v>
      </c>
      <c r="G89" s="69" t="s">
        <v>46</v>
      </c>
      <c r="H89" s="69">
        <v>45139</v>
      </c>
      <c r="I89" s="70"/>
      <c r="J89" s="70"/>
      <c r="K89" s="71">
        <v>2301240</v>
      </c>
      <c r="L89" s="71">
        <v>184099</v>
      </c>
      <c r="M89" s="72">
        <f t="shared" si="5"/>
        <v>2485339</v>
      </c>
      <c r="N89" s="73"/>
      <c r="O89" s="74"/>
      <c r="P89" s="74">
        <f t="shared" ca="1" si="3"/>
        <v>2485339</v>
      </c>
      <c r="Q89" s="32">
        <f>+VLOOKUP(H89,'NCC ghi nhận'!B:H,7,0)</f>
        <v>2485339</v>
      </c>
      <c r="R89" s="32">
        <f t="shared" ca="1" si="4"/>
        <v>0</v>
      </c>
    </row>
    <row r="90" spans="1:18" hidden="1" x14ac:dyDescent="0.25">
      <c r="A90" s="65">
        <v>1017</v>
      </c>
      <c r="B90" s="66" t="s">
        <v>48</v>
      </c>
      <c r="C90" s="67">
        <v>5820</v>
      </c>
      <c r="D90" s="66" t="s">
        <v>45</v>
      </c>
      <c r="E90" s="68">
        <v>45545</v>
      </c>
      <c r="F90" s="68">
        <v>45539</v>
      </c>
      <c r="G90" s="69" t="s">
        <v>46</v>
      </c>
      <c r="H90" s="69">
        <v>47031</v>
      </c>
      <c r="I90" s="70"/>
      <c r="J90" s="70"/>
      <c r="K90" s="71">
        <v>1110580</v>
      </c>
      <c r="L90" s="71">
        <v>88846</v>
      </c>
      <c r="M90" s="76">
        <f t="shared" si="5"/>
        <v>1199426</v>
      </c>
      <c r="N90" s="73"/>
      <c r="O90" s="74"/>
      <c r="P90" s="74">
        <f t="shared" ca="1" si="3"/>
        <v>1199426</v>
      </c>
      <c r="Q90" s="32">
        <f>+VLOOKUP(H90,'NCC ghi nhận'!B:H,7,0)</f>
        <v>1199426</v>
      </c>
      <c r="R90" s="32">
        <f t="shared" ca="1" si="4"/>
        <v>0</v>
      </c>
    </row>
    <row r="91" spans="1:18" hidden="1" x14ac:dyDescent="0.25">
      <c r="A91" s="65">
        <v>1017</v>
      </c>
      <c r="B91" s="66" t="s">
        <v>48</v>
      </c>
      <c r="C91" s="67">
        <v>5820</v>
      </c>
      <c r="D91" s="66" t="s">
        <v>45</v>
      </c>
      <c r="E91" s="68">
        <v>45549</v>
      </c>
      <c r="F91" s="68">
        <v>45544</v>
      </c>
      <c r="G91" s="69" t="s">
        <v>46</v>
      </c>
      <c r="H91" s="69">
        <v>47413</v>
      </c>
      <c r="I91" s="70"/>
      <c r="J91" s="70"/>
      <c r="K91" s="71">
        <v>2221160</v>
      </c>
      <c r="L91" s="71">
        <v>177693</v>
      </c>
      <c r="M91" s="76">
        <f t="shared" si="5"/>
        <v>2398853</v>
      </c>
      <c r="N91" s="73"/>
      <c r="O91" s="74"/>
      <c r="P91" s="74">
        <f t="shared" ca="1" si="3"/>
        <v>2398853</v>
      </c>
      <c r="Q91" s="32">
        <f>+VLOOKUP(H91,'NCC ghi nhận'!B:H,7,0)</f>
        <v>2398853</v>
      </c>
      <c r="R91" s="32">
        <f t="shared" ca="1" si="4"/>
        <v>0</v>
      </c>
    </row>
    <row r="92" spans="1:18" hidden="1" x14ac:dyDescent="0.25">
      <c r="A92" s="65">
        <v>1017</v>
      </c>
      <c r="B92" s="66" t="s">
        <v>48</v>
      </c>
      <c r="C92" s="67">
        <v>5820</v>
      </c>
      <c r="D92" s="66" t="s">
        <v>45</v>
      </c>
      <c r="E92" s="68">
        <v>45549</v>
      </c>
      <c r="F92" s="68">
        <v>45546</v>
      </c>
      <c r="G92" s="69" t="s">
        <v>46</v>
      </c>
      <c r="H92" s="69">
        <v>47527</v>
      </c>
      <c r="I92" s="70"/>
      <c r="J92" s="70"/>
      <c r="K92" s="71">
        <v>4602480</v>
      </c>
      <c r="L92" s="71">
        <v>368198</v>
      </c>
      <c r="M92" s="76">
        <f t="shared" si="5"/>
        <v>4970678</v>
      </c>
      <c r="N92" s="73"/>
      <c r="O92" s="75"/>
      <c r="P92" s="74">
        <f t="shared" ca="1" si="3"/>
        <v>4970678</v>
      </c>
      <c r="Q92" s="32">
        <f>+VLOOKUP(H92,'NCC ghi nhận'!B:H,7,0)</f>
        <v>4970678</v>
      </c>
      <c r="R92" s="32">
        <f t="shared" ca="1" si="4"/>
        <v>0</v>
      </c>
    </row>
    <row r="93" spans="1:18" hidden="1" x14ac:dyDescent="0.25">
      <c r="A93" s="65">
        <v>1017</v>
      </c>
      <c r="B93" s="66" t="s">
        <v>48</v>
      </c>
      <c r="C93" s="67">
        <v>5820</v>
      </c>
      <c r="D93" s="66" t="s">
        <v>45</v>
      </c>
      <c r="E93" s="68">
        <v>45559</v>
      </c>
      <c r="F93" s="68">
        <v>45556</v>
      </c>
      <c r="G93" s="69" t="s">
        <v>46</v>
      </c>
      <c r="H93" s="69">
        <v>51697</v>
      </c>
      <c r="I93" s="70"/>
      <c r="J93" s="70"/>
      <c r="K93" s="71">
        <v>1072050</v>
      </c>
      <c r="L93" s="71">
        <v>85764</v>
      </c>
      <c r="M93" s="76">
        <f t="shared" si="5"/>
        <v>1157814</v>
      </c>
      <c r="N93" s="73"/>
      <c r="O93" s="74"/>
      <c r="P93" s="74">
        <f t="shared" ca="1" si="3"/>
        <v>1157814</v>
      </c>
      <c r="Q93" s="32">
        <f>+VLOOKUP(H93,'NCC ghi nhận'!B:H,7,0)</f>
        <v>1157814</v>
      </c>
      <c r="R93" s="32">
        <f t="shared" ca="1" si="4"/>
        <v>0</v>
      </c>
    </row>
    <row r="94" spans="1:18" hidden="1" x14ac:dyDescent="0.25">
      <c r="A94" s="65">
        <v>1017</v>
      </c>
      <c r="B94" s="66" t="s">
        <v>48</v>
      </c>
      <c r="C94" s="67">
        <v>5820</v>
      </c>
      <c r="D94" s="66" t="s">
        <v>45</v>
      </c>
      <c r="E94" s="68">
        <v>45559</v>
      </c>
      <c r="F94" s="68">
        <v>45556</v>
      </c>
      <c r="G94" s="69" t="s">
        <v>46</v>
      </c>
      <c r="H94" s="69">
        <v>51698</v>
      </c>
      <c r="I94" s="70"/>
      <c r="J94" s="70"/>
      <c r="K94" s="71">
        <v>1072050</v>
      </c>
      <c r="L94" s="71">
        <v>85764</v>
      </c>
      <c r="M94" s="76">
        <f t="shared" si="5"/>
        <v>1157814</v>
      </c>
      <c r="N94" s="73"/>
      <c r="O94" s="75"/>
      <c r="P94" s="74">
        <f t="shared" ca="1" si="3"/>
        <v>1157814</v>
      </c>
      <c r="Q94" s="32">
        <f>+VLOOKUP(H94,'NCC ghi nhận'!B:H,7,0)</f>
        <v>1157814</v>
      </c>
      <c r="R94" s="32">
        <f t="shared" ca="1" si="4"/>
        <v>0</v>
      </c>
    </row>
    <row r="95" spans="1:18" x14ac:dyDescent="0.25">
      <c r="A95" s="84">
        <v>1017</v>
      </c>
      <c r="B95" s="103" t="s">
        <v>48</v>
      </c>
      <c r="C95" s="104">
        <v>5820</v>
      </c>
      <c r="D95" s="103" t="s">
        <v>45</v>
      </c>
      <c r="E95" s="105"/>
      <c r="F95" s="105"/>
      <c r="G95" s="106"/>
      <c r="H95" s="106"/>
      <c r="I95" s="87" t="s">
        <v>59</v>
      </c>
      <c r="J95" s="87" t="s">
        <v>60</v>
      </c>
      <c r="K95" s="107">
        <v>-151175</v>
      </c>
      <c r="L95" s="107">
        <v>-15117</v>
      </c>
      <c r="M95" s="108">
        <v>-166292</v>
      </c>
      <c r="N95" s="73">
        <v>45536</v>
      </c>
      <c r="O95" s="74" t="s">
        <v>90</v>
      </c>
      <c r="P95" s="74">
        <f t="shared" ca="1" si="3"/>
        <v>0</v>
      </c>
      <c r="Q95" s="32" t="e">
        <f>+VLOOKUP(H95,'NCC ghi nhận'!B:H,7,0)</f>
        <v>#N/A</v>
      </c>
      <c r="R95" s="32" t="e">
        <f t="shared" ca="1" si="4"/>
        <v>#N/A</v>
      </c>
    </row>
    <row r="96" spans="1:18" x14ac:dyDescent="0.25">
      <c r="A96" s="78">
        <v>1017</v>
      </c>
      <c r="B96" s="79" t="s">
        <v>48</v>
      </c>
      <c r="C96" s="80">
        <v>5820</v>
      </c>
      <c r="D96" s="79" t="s">
        <v>45</v>
      </c>
      <c r="E96" s="81"/>
      <c r="F96" s="81"/>
      <c r="G96" s="75"/>
      <c r="H96" s="75"/>
      <c r="I96" s="82" t="s">
        <v>63</v>
      </c>
      <c r="J96" s="82" t="s">
        <v>64</v>
      </c>
      <c r="K96" s="83">
        <v>-503916</v>
      </c>
      <c r="L96" s="83">
        <v>-40313</v>
      </c>
      <c r="M96" s="83">
        <v>-544229</v>
      </c>
      <c r="N96" s="73">
        <v>45536</v>
      </c>
      <c r="O96" s="74" t="s">
        <v>90</v>
      </c>
      <c r="P96" s="74">
        <f t="shared" ca="1" si="3"/>
        <v>0</v>
      </c>
      <c r="Q96" s="32" t="e">
        <f>+VLOOKUP(H96,'NCC ghi nhận'!B:H,7,0)</f>
        <v>#N/A</v>
      </c>
      <c r="R96" s="32" t="e">
        <f t="shared" ca="1" si="4"/>
        <v>#N/A</v>
      </c>
    </row>
    <row r="97" spans="1:18" x14ac:dyDescent="0.25">
      <c r="A97" s="84">
        <v>1017</v>
      </c>
      <c r="B97" s="75" t="s">
        <v>48</v>
      </c>
      <c r="C97" s="80">
        <v>5820</v>
      </c>
      <c r="D97" s="79" t="s">
        <v>45</v>
      </c>
      <c r="E97" s="85"/>
      <c r="F97" s="85"/>
      <c r="G97" s="75"/>
      <c r="H97" s="86"/>
      <c r="I97" s="87" t="s">
        <v>66</v>
      </c>
      <c r="J97" s="87" t="s">
        <v>67</v>
      </c>
      <c r="K97" s="83">
        <v>-655091</v>
      </c>
      <c r="L97" s="83">
        <v>-52407</v>
      </c>
      <c r="M97" s="83">
        <v>-707498</v>
      </c>
      <c r="N97" s="73">
        <v>45536</v>
      </c>
      <c r="O97" s="74" t="s">
        <v>90</v>
      </c>
      <c r="P97" s="74">
        <f t="shared" ca="1" si="3"/>
        <v>0</v>
      </c>
      <c r="Q97" s="32" t="e">
        <f>+VLOOKUP(H97,'NCC ghi nhận'!B:H,7,0)</f>
        <v>#N/A</v>
      </c>
      <c r="R97" s="32" t="e">
        <f t="shared" ca="1" si="4"/>
        <v>#N/A</v>
      </c>
    </row>
    <row r="98" spans="1:18" x14ac:dyDescent="0.25">
      <c r="A98" s="84">
        <v>1017</v>
      </c>
      <c r="B98" s="75" t="s">
        <v>48</v>
      </c>
      <c r="C98" s="80">
        <v>5820</v>
      </c>
      <c r="D98" s="79" t="s">
        <v>45</v>
      </c>
      <c r="E98" s="85"/>
      <c r="F98" s="85"/>
      <c r="G98" s="75"/>
      <c r="H98" s="86"/>
      <c r="I98" s="87" t="s">
        <v>71</v>
      </c>
      <c r="J98" s="87" t="s">
        <v>72</v>
      </c>
      <c r="K98" s="83">
        <v>-1500000</v>
      </c>
      <c r="L98" s="83">
        <v>-120000</v>
      </c>
      <c r="M98" s="83">
        <v>-1620000</v>
      </c>
      <c r="N98" s="73">
        <v>45536</v>
      </c>
      <c r="O98" s="74" t="s">
        <v>90</v>
      </c>
      <c r="P98" s="74">
        <f t="shared" ca="1" si="3"/>
        <v>0</v>
      </c>
      <c r="Q98" s="32" t="e">
        <f>+VLOOKUP(H98,'NCC ghi nhận'!B:H,7,0)</f>
        <v>#N/A</v>
      </c>
      <c r="R98" s="32" t="e">
        <f t="shared" ca="1" si="4"/>
        <v>#N/A</v>
      </c>
    </row>
    <row r="99" spans="1:18" x14ac:dyDescent="0.25">
      <c r="A99" s="117" t="s">
        <v>89</v>
      </c>
      <c r="B99" s="118"/>
      <c r="C99" s="119"/>
      <c r="D99" s="118"/>
      <c r="E99" s="120"/>
      <c r="F99" s="120"/>
      <c r="G99" s="118"/>
      <c r="H99" s="121"/>
      <c r="I99" s="122"/>
      <c r="J99" s="122"/>
      <c r="K99" s="123">
        <f>SUBTOTAL(9,K8:K98)</f>
        <v>-8395670</v>
      </c>
      <c r="L99" s="123">
        <f>SUBTOTAL(9,L8:L98)</f>
        <v>-687564</v>
      </c>
      <c r="M99" s="123">
        <f>SUBTOTAL(9,M8:M98)</f>
        <v>-9083234</v>
      </c>
      <c r="N99" s="124"/>
      <c r="O99" s="125">
        <f>M99</f>
        <v>-9083234</v>
      </c>
      <c r="P99" s="125"/>
    </row>
    <row r="100" spans="1:18" x14ac:dyDescent="0.25">
      <c r="C100" s="30"/>
      <c r="E100" s="47"/>
      <c r="F100" s="47"/>
      <c r="I100" s="48"/>
      <c r="J100" s="48"/>
      <c r="K100" s="32"/>
      <c r="L100" s="32"/>
      <c r="M100" s="32"/>
      <c r="N100" s="46"/>
    </row>
    <row r="101" spans="1:18" x14ac:dyDescent="0.25">
      <c r="A101" s="49"/>
      <c r="B101" s="50"/>
      <c r="C101" s="51"/>
      <c r="D101" s="50"/>
      <c r="E101" s="52"/>
      <c r="F101" s="52"/>
      <c r="G101" s="50"/>
      <c r="H101" s="50"/>
      <c r="I101" s="53"/>
      <c r="J101" s="53"/>
      <c r="K101" s="24" t="s">
        <v>19</v>
      </c>
      <c r="L101" s="24"/>
      <c r="M101" s="54"/>
      <c r="N101" s="55"/>
      <c r="O101" s="56"/>
    </row>
    <row r="102" spans="1:18" x14ac:dyDescent="0.25">
      <c r="A102" s="49"/>
      <c r="B102" s="50"/>
      <c r="C102" s="51"/>
      <c r="D102" s="50"/>
      <c r="E102" s="52"/>
      <c r="F102" s="52"/>
      <c r="G102" s="50"/>
      <c r="H102" s="50"/>
      <c r="I102" s="53"/>
      <c r="J102" s="53"/>
      <c r="K102" s="24"/>
      <c r="L102" s="24" t="s">
        <v>20</v>
      </c>
      <c r="M102" s="54"/>
      <c r="N102" s="55"/>
      <c r="O102" s="56"/>
    </row>
    <row r="103" spans="1:18" x14ac:dyDescent="0.25">
      <c r="C103" s="30"/>
      <c r="E103" s="31"/>
      <c r="F103" s="31"/>
      <c r="K103" s="32"/>
      <c r="L103" s="32"/>
      <c r="M103" s="32"/>
    </row>
    <row r="104" spans="1:18" x14ac:dyDescent="0.25">
      <c r="C104" s="30"/>
      <c r="E104" s="31"/>
      <c r="F104" s="31"/>
      <c r="K104" s="54"/>
      <c r="L104" s="54"/>
      <c r="M104" s="32"/>
      <c r="O104" s="25"/>
    </row>
    <row r="105" spans="1:18" x14ac:dyDescent="0.25">
      <c r="C105" s="30"/>
      <c r="E105" s="31"/>
      <c r="F105" s="31"/>
      <c r="K105" s="54"/>
      <c r="L105" s="54"/>
      <c r="M105" s="32"/>
    </row>
    <row r="106" spans="1:18" x14ac:dyDescent="0.25">
      <c r="C106" s="30"/>
      <c r="E106" s="31"/>
      <c r="F106" s="31"/>
      <c r="K106" s="32"/>
      <c r="L106" s="32"/>
      <c r="M106" s="32"/>
    </row>
    <row r="107" spans="1:18" x14ac:dyDescent="0.25">
      <c r="C107" s="30"/>
      <c r="E107" s="31"/>
      <c r="F107" s="31"/>
      <c r="K107" s="32"/>
      <c r="L107" s="32"/>
      <c r="M107" s="32"/>
    </row>
    <row r="108" spans="1:18" x14ac:dyDescent="0.25">
      <c r="C108" s="30"/>
      <c r="E108" s="31"/>
      <c r="F108" s="31"/>
      <c r="K108" s="32"/>
      <c r="L108" s="32"/>
      <c r="M108" s="32"/>
    </row>
    <row r="109" spans="1:18" x14ac:dyDescent="0.25">
      <c r="C109" s="30"/>
      <c r="E109" s="31"/>
      <c r="F109" s="31"/>
      <c r="K109" s="32"/>
      <c r="L109" s="32"/>
      <c r="M109" s="32"/>
    </row>
    <row r="110" spans="1:18" x14ac:dyDescent="0.25">
      <c r="C110" s="30"/>
      <c r="E110" s="31"/>
      <c r="F110" s="31"/>
      <c r="K110" s="32"/>
      <c r="L110" s="32"/>
      <c r="M110" s="32"/>
    </row>
    <row r="111" spans="1:18" x14ac:dyDescent="0.25">
      <c r="C111" s="30"/>
      <c r="E111" s="31"/>
      <c r="F111" s="31"/>
      <c r="K111" s="32"/>
      <c r="L111" s="32"/>
      <c r="M111" s="32"/>
    </row>
    <row r="112" spans="1:18" x14ac:dyDescent="0.25">
      <c r="C112" s="30"/>
      <c r="E112" s="31"/>
      <c r="F112" s="31"/>
      <c r="K112" s="32"/>
      <c r="L112" s="32"/>
      <c r="M112" s="32"/>
    </row>
    <row r="113" spans="3:15" x14ac:dyDescent="0.25">
      <c r="C113" s="30"/>
      <c r="E113" s="31"/>
      <c r="F113" s="31"/>
      <c r="K113" s="32"/>
      <c r="L113" s="32"/>
      <c r="M113" s="32"/>
    </row>
    <row r="114" spans="3:15" x14ac:dyDescent="0.25">
      <c r="C114" s="30"/>
      <c r="E114" s="31"/>
      <c r="F114" s="31"/>
      <c r="K114" s="32"/>
      <c r="L114" s="32"/>
      <c r="M114" s="32"/>
    </row>
    <row r="115" spans="3:15" x14ac:dyDescent="0.25">
      <c r="C115" s="30"/>
      <c r="E115" s="31"/>
      <c r="F115" s="31"/>
      <c r="K115" s="32"/>
      <c r="L115" s="32"/>
      <c r="M115" s="32"/>
    </row>
    <row r="116" spans="3:15" x14ac:dyDescent="0.25">
      <c r="C116" s="30"/>
      <c r="E116" s="31"/>
      <c r="F116" s="31"/>
      <c r="K116" s="32"/>
      <c r="L116" s="32"/>
      <c r="M116" s="32"/>
    </row>
    <row r="117" spans="3:15" x14ac:dyDescent="0.25">
      <c r="C117" s="30"/>
      <c r="E117" s="31"/>
      <c r="F117" s="31"/>
      <c r="K117" s="32"/>
      <c r="L117" s="32"/>
      <c r="M117" s="32"/>
    </row>
    <row r="118" spans="3:15" x14ac:dyDescent="0.25">
      <c r="C118" s="30"/>
      <c r="E118" s="31"/>
      <c r="F118" s="31"/>
      <c r="K118" s="32"/>
      <c r="L118" s="32"/>
      <c r="M118" s="32"/>
      <c r="O118" s="25"/>
    </row>
    <row r="119" spans="3:15" x14ac:dyDescent="0.25">
      <c r="C119" s="30"/>
      <c r="E119" s="31"/>
      <c r="F119" s="31"/>
      <c r="K119" s="32"/>
      <c r="L119" s="32"/>
      <c r="M119" s="32"/>
      <c r="O119" s="25"/>
    </row>
    <row r="120" spans="3:15" x14ac:dyDescent="0.25">
      <c r="C120" s="30"/>
      <c r="E120" s="31"/>
      <c r="F120" s="31"/>
      <c r="K120" s="32"/>
      <c r="L120" s="32"/>
      <c r="M120" s="32"/>
    </row>
    <row r="121" spans="3:15" x14ac:dyDescent="0.25">
      <c r="C121" s="30"/>
      <c r="E121" s="31"/>
      <c r="F121" s="31"/>
      <c r="K121" s="32"/>
      <c r="L121" s="32"/>
      <c r="M121" s="32"/>
    </row>
    <row r="122" spans="3:15" x14ac:dyDescent="0.25">
      <c r="C122" s="30"/>
      <c r="E122" s="31"/>
      <c r="F122" s="31"/>
      <c r="K122" s="32"/>
      <c r="L122" s="32"/>
      <c r="M122" s="32"/>
    </row>
    <row r="123" spans="3:15" x14ac:dyDescent="0.25">
      <c r="C123" s="30"/>
      <c r="E123" s="31"/>
      <c r="F123" s="31"/>
      <c r="K123" s="32"/>
      <c r="L123" s="32"/>
      <c r="M123" s="32"/>
      <c r="O123" s="25"/>
    </row>
    <row r="124" spans="3:15" x14ac:dyDescent="0.25">
      <c r="C124" s="30"/>
      <c r="E124" s="31"/>
      <c r="F124" s="31"/>
      <c r="K124" s="32"/>
      <c r="L124" s="32"/>
      <c r="M124" s="32"/>
    </row>
    <row r="125" spans="3:15" x14ac:dyDescent="0.25">
      <c r="C125" s="30"/>
      <c r="E125" s="31"/>
      <c r="F125" s="31"/>
      <c r="K125" s="32"/>
      <c r="L125" s="32"/>
      <c r="M125" s="32"/>
    </row>
    <row r="126" spans="3:15" x14ac:dyDescent="0.25">
      <c r="C126" s="30"/>
      <c r="E126" s="31"/>
      <c r="F126" s="31"/>
      <c r="K126" s="32"/>
      <c r="L126" s="32"/>
      <c r="M126" s="32"/>
    </row>
    <row r="127" spans="3:15" x14ac:dyDescent="0.25">
      <c r="C127" s="30"/>
      <c r="E127" s="31"/>
      <c r="F127" s="31"/>
      <c r="K127" s="32"/>
      <c r="L127" s="32"/>
      <c r="M127" s="32"/>
    </row>
    <row r="128" spans="3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  <c r="O129" s="25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  <c r="O133" s="25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  <c r="O149" s="25"/>
    </row>
    <row r="150" spans="3:15" x14ac:dyDescent="0.25">
      <c r="C150" s="30"/>
      <c r="E150" s="31"/>
      <c r="F150" s="31"/>
      <c r="K150" s="32"/>
      <c r="L150" s="32"/>
      <c r="M150" s="32"/>
      <c r="O150" s="25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  <c r="O154" s="25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  <c r="O164" s="25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  <c r="O170" s="25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  <c r="O174" s="25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  <c r="O182" s="25"/>
    </row>
    <row r="183" spans="3:15" x14ac:dyDescent="0.25">
      <c r="C183" s="30"/>
      <c r="E183" s="31"/>
      <c r="F183" s="31"/>
      <c r="K183" s="32"/>
      <c r="L183" s="32"/>
      <c r="M183" s="32"/>
    </row>
    <row r="184" spans="3:15" x14ac:dyDescent="0.25">
      <c r="C184" s="30"/>
      <c r="E184" s="31"/>
      <c r="F184" s="31"/>
      <c r="K184" s="32"/>
      <c r="L184" s="32"/>
      <c r="M184" s="32"/>
      <c r="O184" s="25"/>
    </row>
    <row r="185" spans="3:15" x14ac:dyDescent="0.25">
      <c r="C185" s="30"/>
      <c r="E185" s="31"/>
      <c r="F185" s="31"/>
      <c r="K185" s="32"/>
      <c r="L185" s="32"/>
      <c r="M185" s="32"/>
      <c r="O185" s="25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  <c r="O188" s="25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  <c r="O190" s="25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  <c r="O195" s="25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  <c r="O198" s="25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  <c r="O204" s="25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  <c r="O208" s="25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  <c r="O214" s="25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  <c r="O218" s="25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  <c r="O220" s="25"/>
    </row>
    <row r="221" spans="3:15" x14ac:dyDescent="0.25">
      <c r="C221" s="30"/>
      <c r="E221" s="31"/>
      <c r="F221" s="31"/>
      <c r="K221" s="32"/>
      <c r="L221" s="32"/>
      <c r="M221" s="32"/>
      <c r="O221" s="25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  <c r="O229" s="25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  <c r="O239" s="25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  <c r="O241" s="25"/>
    </row>
    <row r="242" spans="3:15" x14ac:dyDescent="0.25">
      <c r="C242" s="30"/>
      <c r="E242" s="31"/>
      <c r="F242" s="31"/>
      <c r="K242" s="32"/>
      <c r="L242" s="32"/>
      <c r="M242" s="32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  <c r="O244" s="25"/>
    </row>
    <row r="245" spans="3:15" x14ac:dyDescent="0.25">
      <c r="C245" s="30"/>
      <c r="E245" s="31"/>
      <c r="F245" s="31"/>
      <c r="K245" s="32"/>
      <c r="L245" s="32"/>
      <c r="M245" s="32"/>
      <c r="O245" s="25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  <c r="O252" s="25"/>
    </row>
    <row r="253" spans="3:15" x14ac:dyDescent="0.25">
      <c r="C253" s="30"/>
      <c r="E253" s="31"/>
      <c r="F253" s="31"/>
      <c r="K253" s="32"/>
      <c r="L253" s="32"/>
      <c r="M253" s="32"/>
      <c r="O253" s="25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  <c r="O255" s="25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  <c r="O284" s="25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  <c r="O324" s="25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  <c r="O336" s="25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  <c r="O366" s="25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</row>
    <row r="390" spans="3:15" x14ac:dyDescent="0.25">
      <c r="C390" s="30"/>
      <c r="E390" s="31"/>
      <c r="F390" s="31"/>
      <c r="K390" s="32"/>
      <c r="L390" s="32"/>
      <c r="M390" s="32"/>
    </row>
    <row r="391" spans="3:15" x14ac:dyDescent="0.25">
      <c r="C391" s="30"/>
      <c r="E391" s="31"/>
      <c r="F391" s="31"/>
      <c r="K391" s="32"/>
      <c r="L391" s="32"/>
      <c r="M391" s="32"/>
      <c r="O391" s="25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2"/>
      <c r="L396" s="32"/>
      <c r="M396" s="32"/>
    </row>
    <row r="397" spans="3:15" x14ac:dyDescent="0.25">
      <c r="C397" s="30"/>
      <c r="E397" s="31"/>
      <c r="F397" s="31"/>
      <c r="K397" s="32"/>
      <c r="L397" s="32"/>
      <c r="M397" s="32"/>
    </row>
    <row r="398" spans="3:15" x14ac:dyDescent="0.25">
      <c r="C398" s="30"/>
      <c r="E398" s="31"/>
      <c r="F398" s="31"/>
      <c r="K398" s="33"/>
      <c r="L398" s="33"/>
      <c r="M398" s="33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  <c r="O429" s="25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</row>
    <row r="456" spans="3:15" x14ac:dyDescent="0.25">
      <c r="C456" s="30"/>
      <c r="E456" s="31"/>
      <c r="F456" s="31"/>
      <c r="K456" s="32"/>
      <c r="L456" s="32"/>
      <c r="M456" s="32"/>
    </row>
    <row r="457" spans="3:15" x14ac:dyDescent="0.25">
      <c r="C457" s="30"/>
      <c r="E457" s="31"/>
      <c r="F457" s="31"/>
      <c r="K457" s="32"/>
      <c r="L457" s="32"/>
      <c r="M457" s="32"/>
      <c r="O457" s="25"/>
    </row>
    <row r="458" spans="3:15" x14ac:dyDescent="0.25">
      <c r="C458" s="30"/>
      <c r="E458" s="31"/>
      <c r="F458" s="31"/>
      <c r="K458" s="32"/>
      <c r="L458" s="32"/>
      <c r="M458" s="32"/>
      <c r="O458" s="25"/>
    </row>
  </sheetData>
  <autoFilter ref="A7:R98">
    <filterColumn colId="17">
      <filters>
        <filter val="#N/A"/>
      </filters>
    </filterColumn>
  </autoFilter>
  <conditionalFormatting sqref="H151">
    <cfRule type="duplicateValues" dxfId="9" priority="8"/>
  </conditionalFormatting>
  <conditionalFormatting sqref="H152:H155">
    <cfRule type="duplicateValues" dxfId="8" priority="7"/>
  </conditionalFormatting>
  <conditionalFormatting sqref="H156">
    <cfRule type="duplicateValues" dxfId="7" priority="6"/>
  </conditionalFormatting>
  <conditionalFormatting sqref="H157:H158">
    <cfRule type="duplicateValues" dxfId="6" priority="5"/>
  </conditionalFormatting>
  <conditionalFormatting sqref="I98:I99">
    <cfRule type="duplicateValues" dxfId="5" priority="9"/>
    <cfRule type="duplicateValues" dxfId="4" priority="10"/>
    <cfRule type="duplicateValues" dxfId="3" priority="11"/>
  </conditionalFormatting>
  <conditionalFormatting sqref="H1:H1048576">
    <cfRule type="duplicateValues" dxfId="2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3"/>
  <sheetViews>
    <sheetView topLeftCell="E1" workbookViewId="0">
      <selection activeCell="H63" sqref="H63"/>
    </sheetView>
  </sheetViews>
  <sheetFormatPr defaultRowHeight="15" x14ac:dyDescent="0.25"/>
  <cols>
    <col min="1" max="1" width="9.28515625" style="6" bestFit="1" customWidth="1"/>
    <col min="2" max="2" width="9" style="6" bestFit="1" customWidth="1"/>
    <col min="3" max="3" width="8.7109375" style="6" bestFit="1" customWidth="1"/>
    <col min="4" max="4" width="92.42578125" style="6" bestFit="1" customWidth="1"/>
    <col min="5" max="5" width="12.7109375" style="6" customWidth="1"/>
    <col min="6" max="6" width="8.7109375" style="6" customWidth="1"/>
    <col min="7" max="7" width="11.5703125" style="6" customWidth="1"/>
    <col min="8" max="8" width="14.28515625" style="6" customWidth="1"/>
    <col min="9" max="9" width="74.140625" style="6" bestFit="1" customWidth="1"/>
    <col min="10" max="10" width="12.5703125" style="6" bestFit="1" customWidth="1"/>
    <col min="11" max="11" width="9.28515625" style="6" bestFit="1" customWidth="1"/>
    <col min="12" max="12" width="11.28515625" style="126" bestFit="1" customWidth="1"/>
    <col min="13" max="13" width="5.5703125" style="126" customWidth="1"/>
    <col min="14" max="16384" width="9.140625" style="6"/>
  </cols>
  <sheetData>
    <row r="1" spans="1:13" ht="31.5" x14ac:dyDescent="0.25">
      <c r="A1" s="127" t="s">
        <v>92</v>
      </c>
      <c r="B1" s="128" t="s">
        <v>93</v>
      </c>
      <c r="C1" s="128" t="s">
        <v>94</v>
      </c>
      <c r="D1" s="128" t="s">
        <v>95</v>
      </c>
      <c r="E1" s="129" t="s">
        <v>96</v>
      </c>
      <c r="F1" s="128" t="s">
        <v>97</v>
      </c>
      <c r="G1" s="129" t="s">
        <v>98</v>
      </c>
      <c r="H1" s="129" t="s">
        <v>99</v>
      </c>
      <c r="I1" s="128" t="s">
        <v>100</v>
      </c>
      <c r="J1" s="128" t="s">
        <v>101</v>
      </c>
      <c r="K1" s="130" t="s">
        <v>102</v>
      </c>
    </row>
    <row r="2" spans="1:13" x14ac:dyDescent="0.25">
      <c r="A2" s="131">
        <v>45309</v>
      </c>
      <c r="B2" s="132">
        <v>3673</v>
      </c>
      <c r="C2" s="133" t="s">
        <v>46</v>
      </c>
      <c r="D2" s="133" t="s">
        <v>103</v>
      </c>
      <c r="E2" s="134">
        <v>2990360</v>
      </c>
      <c r="F2" s="135" t="s">
        <v>104</v>
      </c>
      <c r="G2" s="134">
        <v>239229</v>
      </c>
      <c r="H2" s="134">
        <v>3229589</v>
      </c>
      <c r="I2" s="133" t="s">
        <v>103</v>
      </c>
      <c r="J2" s="133" t="s">
        <v>105</v>
      </c>
      <c r="K2" s="136">
        <v>45339</v>
      </c>
      <c r="L2" s="126" t="e">
        <f>+VLOOKUP(B2,'LOTTE ghi nhận'!H:P,9,0)</f>
        <v>#N/A</v>
      </c>
      <c r="M2" s="126" t="e">
        <f>+L2-H2</f>
        <v>#N/A</v>
      </c>
    </row>
    <row r="3" spans="1:13" x14ac:dyDescent="0.25">
      <c r="A3" s="131">
        <v>45311</v>
      </c>
      <c r="B3" s="132">
        <v>4192</v>
      </c>
      <c r="C3" s="133" t="s">
        <v>46</v>
      </c>
      <c r="D3" s="133" t="s">
        <v>106</v>
      </c>
      <c r="E3" s="134">
        <v>444230</v>
      </c>
      <c r="F3" s="135" t="s">
        <v>104</v>
      </c>
      <c r="G3" s="134">
        <v>35538</v>
      </c>
      <c r="H3" s="134">
        <v>479768</v>
      </c>
      <c r="I3" s="133" t="s">
        <v>107</v>
      </c>
      <c r="J3" s="133" t="s">
        <v>108</v>
      </c>
      <c r="K3" s="136">
        <v>45341</v>
      </c>
      <c r="L3" s="126" t="e">
        <f>+VLOOKUP(B3,'LOTTE ghi nhận'!H:P,9,0)</f>
        <v>#N/A</v>
      </c>
      <c r="M3" s="126" t="e">
        <f t="shared" ref="M3:M62" si="0">+L3-H3</f>
        <v>#N/A</v>
      </c>
    </row>
    <row r="4" spans="1:13" x14ac:dyDescent="0.25">
      <c r="A4" s="131">
        <v>45315</v>
      </c>
      <c r="B4" s="132">
        <v>4456</v>
      </c>
      <c r="C4" s="133" t="s">
        <v>46</v>
      </c>
      <c r="D4" s="133" t="s">
        <v>103</v>
      </c>
      <c r="E4" s="134">
        <v>911240</v>
      </c>
      <c r="F4" s="135" t="s">
        <v>104</v>
      </c>
      <c r="G4" s="134">
        <v>72899</v>
      </c>
      <c r="H4" s="134">
        <v>984139</v>
      </c>
      <c r="I4" s="133" t="s">
        <v>103</v>
      </c>
      <c r="J4" s="133" t="s">
        <v>105</v>
      </c>
      <c r="K4" s="136">
        <v>45345</v>
      </c>
      <c r="L4" s="126" t="e">
        <f>+VLOOKUP(B4,'LOTTE ghi nhận'!H:P,9,0)</f>
        <v>#N/A</v>
      </c>
      <c r="M4" s="126" t="e">
        <f t="shared" si="0"/>
        <v>#N/A</v>
      </c>
    </row>
    <row r="5" spans="1:13" x14ac:dyDescent="0.25">
      <c r="A5" s="131">
        <v>45317</v>
      </c>
      <c r="B5" s="132">
        <v>5699</v>
      </c>
      <c r="C5" s="133" t="s">
        <v>46</v>
      </c>
      <c r="D5" s="133" t="s">
        <v>103</v>
      </c>
      <c r="E5" s="134">
        <v>1483790</v>
      </c>
      <c r="F5" s="135" t="s">
        <v>104</v>
      </c>
      <c r="G5" s="134">
        <v>118703</v>
      </c>
      <c r="H5" s="134">
        <v>1602493</v>
      </c>
      <c r="I5" s="133" t="s">
        <v>103</v>
      </c>
      <c r="J5" s="133" t="s">
        <v>105</v>
      </c>
      <c r="K5" s="136">
        <v>45347</v>
      </c>
      <c r="L5" s="126" t="e">
        <f>+VLOOKUP(B5,'LOTTE ghi nhận'!H:P,9,0)</f>
        <v>#N/A</v>
      </c>
      <c r="M5" s="126" t="e">
        <f t="shared" si="0"/>
        <v>#N/A</v>
      </c>
    </row>
    <row r="6" spans="1:13" x14ac:dyDescent="0.25">
      <c r="A6" s="131">
        <v>45320</v>
      </c>
      <c r="B6" s="132">
        <v>5972</v>
      </c>
      <c r="C6" s="133" t="s">
        <v>46</v>
      </c>
      <c r="D6" s="133" t="s">
        <v>109</v>
      </c>
      <c r="E6" s="134">
        <v>30277420</v>
      </c>
      <c r="F6" s="135" t="s">
        <v>104</v>
      </c>
      <c r="G6" s="134">
        <v>2422194</v>
      </c>
      <c r="H6" s="134">
        <v>32699614</v>
      </c>
      <c r="I6" s="133" t="s">
        <v>107</v>
      </c>
      <c r="J6" s="133" t="s">
        <v>108</v>
      </c>
      <c r="K6" s="136">
        <v>45350</v>
      </c>
      <c r="L6" s="126" t="e">
        <f>+VLOOKUP(B6,'LOTTE ghi nhận'!H:P,9,0)</f>
        <v>#N/A</v>
      </c>
      <c r="M6" s="126" t="e">
        <f t="shared" si="0"/>
        <v>#N/A</v>
      </c>
    </row>
    <row r="7" spans="1:13" x14ac:dyDescent="0.25">
      <c r="A7" s="131">
        <v>45324</v>
      </c>
      <c r="B7" s="132">
        <v>7184</v>
      </c>
      <c r="C7" s="133" t="s">
        <v>46</v>
      </c>
      <c r="D7" s="133" t="s">
        <v>106</v>
      </c>
      <c r="E7" s="134">
        <v>888460</v>
      </c>
      <c r="F7" s="135" t="s">
        <v>104</v>
      </c>
      <c r="G7" s="134">
        <v>71077</v>
      </c>
      <c r="H7" s="134">
        <v>959537</v>
      </c>
      <c r="I7" s="133" t="s">
        <v>107</v>
      </c>
      <c r="J7" s="133" t="s">
        <v>108</v>
      </c>
      <c r="K7" s="136">
        <v>45354</v>
      </c>
      <c r="L7" s="126" t="e">
        <f>+VLOOKUP(B7,'LOTTE ghi nhận'!H:P,9,0)</f>
        <v>#N/A</v>
      </c>
      <c r="M7" s="126" t="e">
        <f t="shared" si="0"/>
        <v>#N/A</v>
      </c>
    </row>
    <row r="8" spans="1:13" x14ac:dyDescent="0.25">
      <c r="A8" s="131">
        <v>45324</v>
      </c>
      <c r="B8" s="132">
        <v>7234</v>
      </c>
      <c r="C8" s="133" t="s">
        <v>46</v>
      </c>
      <c r="D8" s="133" t="s">
        <v>109</v>
      </c>
      <c r="E8" s="134">
        <v>4442300</v>
      </c>
      <c r="F8" s="135" t="s">
        <v>104</v>
      </c>
      <c r="G8" s="134">
        <v>355384</v>
      </c>
      <c r="H8" s="134">
        <v>4797684</v>
      </c>
      <c r="I8" s="133" t="s">
        <v>107</v>
      </c>
      <c r="J8" s="133" t="s">
        <v>108</v>
      </c>
      <c r="K8" s="136">
        <v>45354</v>
      </c>
      <c r="L8" s="126" t="e">
        <f>+VLOOKUP(B8,'LOTTE ghi nhận'!H:P,9,0)</f>
        <v>#N/A</v>
      </c>
      <c r="M8" s="126" t="e">
        <f t="shared" si="0"/>
        <v>#N/A</v>
      </c>
    </row>
    <row r="9" spans="1:13" x14ac:dyDescent="0.25">
      <c r="A9" s="131">
        <v>45327</v>
      </c>
      <c r="B9" s="132">
        <v>7404</v>
      </c>
      <c r="C9" s="133" t="s">
        <v>46</v>
      </c>
      <c r="D9" s="133" t="s">
        <v>110</v>
      </c>
      <c r="E9" s="134">
        <v>3599400</v>
      </c>
      <c r="F9" s="135" t="s">
        <v>104</v>
      </c>
      <c r="G9" s="134">
        <v>287952</v>
      </c>
      <c r="H9" s="134">
        <v>3887352</v>
      </c>
      <c r="I9" s="133" t="s">
        <v>110</v>
      </c>
      <c r="J9" s="133" t="s">
        <v>111</v>
      </c>
      <c r="K9" s="136">
        <v>45357</v>
      </c>
      <c r="L9" s="126" t="e">
        <f>+VLOOKUP(B9,'LOTTE ghi nhận'!H:P,9,0)</f>
        <v>#N/A</v>
      </c>
      <c r="M9" s="126" t="e">
        <f t="shared" si="0"/>
        <v>#N/A</v>
      </c>
    </row>
    <row r="10" spans="1:13" hidden="1" x14ac:dyDescent="0.25">
      <c r="A10" s="131">
        <v>45516</v>
      </c>
      <c r="B10" s="132">
        <v>41506</v>
      </c>
      <c r="C10" s="133" t="s">
        <v>46</v>
      </c>
      <c r="D10" s="133" t="s">
        <v>112</v>
      </c>
      <c r="E10" s="134">
        <v>1110580</v>
      </c>
      <c r="F10" s="135" t="s">
        <v>104</v>
      </c>
      <c r="G10" s="134">
        <v>88846</v>
      </c>
      <c r="H10" s="134">
        <v>1199426</v>
      </c>
      <c r="I10" s="133" t="s">
        <v>113</v>
      </c>
      <c r="J10" s="133" t="s">
        <v>114</v>
      </c>
      <c r="K10" s="136">
        <v>45546</v>
      </c>
      <c r="L10" s="126">
        <f ca="1">+VLOOKUP(B10,'LOTTE ghi nhận'!H:P,9,0)</f>
        <v>1199426</v>
      </c>
      <c r="M10" s="126">
        <f t="shared" ca="1" si="0"/>
        <v>0</v>
      </c>
    </row>
    <row r="11" spans="1:13" hidden="1" x14ac:dyDescent="0.25">
      <c r="A11" s="131">
        <v>45516</v>
      </c>
      <c r="B11" s="132">
        <v>41531</v>
      </c>
      <c r="C11" s="133" t="s">
        <v>46</v>
      </c>
      <c r="D11" s="133" t="s">
        <v>115</v>
      </c>
      <c r="E11" s="134">
        <v>666348</v>
      </c>
      <c r="F11" s="135" t="s">
        <v>104</v>
      </c>
      <c r="G11" s="134">
        <v>53308</v>
      </c>
      <c r="H11" s="134">
        <v>719656</v>
      </c>
      <c r="I11" s="133" t="s">
        <v>115</v>
      </c>
      <c r="J11" s="133" t="s">
        <v>116</v>
      </c>
      <c r="K11" s="136">
        <v>45546</v>
      </c>
      <c r="L11" s="126">
        <f ca="1">+VLOOKUP(B11,'LOTTE ghi nhận'!H:P,9,0)</f>
        <v>719656</v>
      </c>
      <c r="M11" s="126">
        <f t="shared" ca="1" si="0"/>
        <v>0</v>
      </c>
    </row>
    <row r="12" spans="1:13" hidden="1" x14ac:dyDescent="0.25">
      <c r="A12" s="131">
        <v>45516</v>
      </c>
      <c r="B12" s="132">
        <v>41533</v>
      </c>
      <c r="C12" s="133" t="s">
        <v>46</v>
      </c>
      <c r="D12" s="133" t="s">
        <v>117</v>
      </c>
      <c r="E12" s="134">
        <v>7895690</v>
      </c>
      <c r="F12" s="135" t="s">
        <v>104</v>
      </c>
      <c r="G12" s="134">
        <v>631655</v>
      </c>
      <c r="H12" s="134">
        <v>8527345</v>
      </c>
      <c r="I12" s="133" t="s">
        <v>117</v>
      </c>
      <c r="J12" s="133" t="s">
        <v>118</v>
      </c>
      <c r="K12" s="136">
        <v>45546</v>
      </c>
      <c r="L12" s="126">
        <f ca="1">+VLOOKUP(B12,'LOTTE ghi nhận'!H:P,9,0)</f>
        <v>8527345</v>
      </c>
      <c r="M12" s="126">
        <f t="shared" ca="1" si="0"/>
        <v>0</v>
      </c>
    </row>
    <row r="13" spans="1:13" hidden="1" x14ac:dyDescent="0.25">
      <c r="A13" s="131">
        <v>45518</v>
      </c>
      <c r="B13" s="132">
        <v>41660</v>
      </c>
      <c r="C13" s="133" t="s">
        <v>46</v>
      </c>
      <c r="D13" s="133" t="s">
        <v>119</v>
      </c>
      <c r="E13" s="134">
        <v>555290</v>
      </c>
      <c r="F13" s="135" t="s">
        <v>104</v>
      </c>
      <c r="G13" s="134">
        <v>44423</v>
      </c>
      <c r="H13" s="134">
        <v>599713</v>
      </c>
      <c r="I13" s="133" t="s">
        <v>119</v>
      </c>
      <c r="J13" s="133" t="s">
        <v>120</v>
      </c>
      <c r="K13" s="136">
        <v>45548</v>
      </c>
      <c r="L13" s="126">
        <f ca="1">+VLOOKUP(B13,'LOTTE ghi nhận'!H:P,9,0)</f>
        <v>599713</v>
      </c>
      <c r="M13" s="126">
        <f t="shared" ca="1" si="0"/>
        <v>0</v>
      </c>
    </row>
    <row r="14" spans="1:13" hidden="1" x14ac:dyDescent="0.25">
      <c r="A14" s="131">
        <v>45519</v>
      </c>
      <c r="B14" s="132">
        <v>42730</v>
      </c>
      <c r="C14" s="133" t="s">
        <v>46</v>
      </c>
      <c r="D14" s="133" t="s">
        <v>121</v>
      </c>
      <c r="E14" s="134">
        <v>2837265</v>
      </c>
      <c r="F14" s="135" t="s">
        <v>104</v>
      </c>
      <c r="G14" s="134">
        <v>226981</v>
      </c>
      <c r="H14" s="134">
        <v>3064246</v>
      </c>
      <c r="I14" s="133" t="s">
        <v>122</v>
      </c>
      <c r="J14" s="133" t="s">
        <v>123</v>
      </c>
      <c r="K14" s="136">
        <v>45549</v>
      </c>
      <c r="L14" s="126">
        <f ca="1">+VLOOKUP(B14,'LOTTE ghi nhận'!H:P,9,0)</f>
        <v>3064246</v>
      </c>
      <c r="M14" s="126">
        <f t="shared" ca="1" si="0"/>
        <v>0</v>
      </c>
    </row>
    <row r="15" spans="1:13" hidden="1" x14ac:dyDescent="0.25">
      <c r="A15" s="131">
        <v>45520</v>
      </c>
      <c r="B15" s="132">
        <v>42771</v>
      </c>
      <c r="C15" s="133" t="s">
        <v>46</v>
      </c>
      <c r="D15" s="133" t="s">
        <v>109</v>
      </c>
      <c r="E15" s="134">
        <v>3392555</v>
      </c>
      <c r="F15" s="135" t="s">
        <v>104</v>
      </c>
      <c r="G15" s="134">
        <v>271404</v>
      </c>
      <c r="H15" s="134">
        <v>3663959</v>
      </c>
      <c r="I15" s="133" t="s">
        <v>107</v>
      </c>
      <c r="J15" s="133" t="s">
        <v>108</v>
      </c>
      <c r="K15" s="136">
        <v>45550</v>
      </c>
      <c r="L15" s="126">
        <f ca="1">+VLOOKUP(B15,'LOTTE ghi nhận'!H:P,9,0)</f>
        <v>3663959</v>
      </c>
      <c r="M15" s="126">
        <f t="shared" ca="1" si="0"/>
        <v>0</v>
      </c>
    </row>
    <row r="16" spans="1:13" hidden="1" x14ac:dyDescent="0.25">
      <c r="A16" s="131">
        <v>45523</v>
      </c>
      <c r="B16" s="132">
        <v>43121</v>
      </c>
      <c r="C16" s="133" t="s">
        <v>46</v>
      </c>
      <c r="D16" s="133" t="s">
        <v>103</v>
      </c>
      <c r="E16" s="134">
        <v>2301240</v>
      </c>
      <c r="F16" s="135" t="s">
        <v>104</v>
      </c>
      <c r="G16" s="134">
        <v>184099</v>
      </c>
      <c r="H16" s="134">
        <v>2485339</v>
      </c>
      <c r="I16" s="133" t="s">
        <v>103</v>
      </c>
      <c r="J16" s="133" t="s">
        <v>105</v>
      </c>
      <c r="K16" s="136">
        <v>45553</v>
      </c>
      <c r="L16" s="126">
        <f ca="1">+VLOOKUP(B16,'LOTTE ghi nhận'!H:P,9,0)</f>
        <v>2485339</v>
      </c>
      <c r="M16" s="126">
        <f t="shared" ca="1" si="0"/>
        <v>0</v>
      </c>
    </row>
    <row r="17" spans="1:13" hidden="1" x14ac:dyDescent="0.25">
      <c r="A17" s="131">
        <v>45523</v>
      </c>
      <c r="B17" s="132">
        <v>43169</v>
      </c>
      <c r="C17" s="133" t="s">
        <v>46</v>
      </c>
      <c r="D17" s="133" t="s">
        <v>124</v>
      </c>
      <c r="E17" s="134">
        <v>1110580</v>
      </c>
      <c r="F17" s="135" t="s">
        <v>104</v>
      </c>
      <c r="G17" s="134">
        <v>88846</v>
      </c>
      <c r="H17" s="134">
        <v>1199426</v>
      </c>
      <c r="I17" s="133" t="s">
        <v>113</v>
      </c>
      <c r="J17" s="133" t="s">
        <v>114</v>
      </c>
      <c r="K17" s="136">
        <v>45553</v>
      </c>
      <c r="L17" s="126">
        <f ca="1">+VLOOKUP(B17,'LOTTE ghi nhận'!H:P,9,0)</f>
        <v>1199426</v>
      </c>
      <c r="M17" s="126">
        <f t="shared" ca="1" si="0"/>
        <v>0</v>
      </c>
    </row>
    <row r="18" spans="1:13" hidden="1" x14ac:dyDescent="0.25">
      <c r="A18" s="131">
        <v>45523</v>
      </c>
      <c r="B18" s="132">
        <v>43205</v>
      </c>
      <c r="C18" s="133" t="s">
        <v>46</v>
      </c>
      <c r="D18" s="133" t="s">
        <v>115</v>
      </c>
      <c r="E18" s="134">
        <v>1313431</v>
      </c>
      <c r="F18" s="135" t="s">
        <v>104</v>
      </c>
      <c r="G18" s="134">
        <v>105074</v>
      </c>
      <c r="H18" s="134">
        <v>1418505</v>
      </c>
      <c r="I18" s="133" t="s">
        <v>115</v>
      </c>
      <c r="J18" s="133" t="s">
        <v>116</v>
      </c>
      <c r="K18" s="136">
        <v>45553</v>
      </c>
      <c r="L18" s="126">
        <f ca="1">+VLOOKUP(B18,'LOTTE ghi nhận'!H:P,9,0)</f>
        <v>1418505</v>
      </c>
      <c r="M18" s="126">
        <f t="shared" ca="1" si="0"/>
        <v>0</v>
      </c>
    </row>
    <row r="19" spans="1:13" hidden="1" x14ac:dyDescent="0.25">
      <c r="A19" s="131">
        <v>45523</v>
      </c>
      <c r="B19" s="132">
        <v>43206</v>
      </c>
      <c r="C19" s="133" t="s">
        <v>46</v>
      </c>
      <c r="D19" s="133" t="s">
        <v>125</v>
      </c>
      <c r="E19" s="134">
        <v>1072050</v>
      </c>
      <c r="F19" s="135" t="s">
        <v>104</v>
      </c>
      <c r="G19" s="134">
        <v>85764</v>
      </c>
      <c r="H19" s="134">
        <v>1157814</v>
      </c>
      <c r="I19" s="133" t="s">
        <v>125</v>
      </c>
      <c r="J19" s="133" t="s">
        <v>126</v>
      </c>
      <c r="K19" s="136">
        <v>45553</v>
      </c>
      <c r="L19" s="126">
        <f ca="1">+VLOOKUP(B19,'LOTTE ghi nhận'!H:P,9,0)</f>
        <v>1157814</v>
      </c>
      <c r="M19" s="126">
        <f t="shared" ca="1" si="0"/>
        <v>0</v>
      </c>
    </row>
    <row r="20" spans="1:13" hidden="1" x14ac:dyDescent="0.25">
      <c r="A20" s="131">
        <v>45524</v>
      </c>
      <c r="B20" s="132">
        <v>43217</v>
      </c>
      <c r="C20" s="133" t="s">
        <v>46</v>
      </c>
      <c r="D20" s="133" t="s">
        <v>127</v>
      </c>
      <c r="E20" s="134">
        <v>3373290</v>
      </c>
      <c r="F20" s="135" t="s">
        <v>104</v>
      </c>
      <c r="G20" s="134">
        <v>269863</v>
      </c>
      <c r="H20" s="134">
        <v>3643153</v>
      </c>
      <c r="I20" s="133" t="s">
        <v>122</v>
      </c>
      <c r="J20" s="133" t="s">
        <v>123</v>
      </c>
      <c r="K20" s="136">
        <v>45554</v>
      </c>
      <c r="L20" s="126">
        <f ca="1">+VLOOKUP(B20,'LOTTE ghi nhận'!H:P,9,0)</f>
        <v>3643153</v>
      </c>
      <c r="M20" s="126">
        <f t="shared" ca="1" si="0"/>
        <v>0</v>
      </c>
    </row>
    <row r="21" spans="1:13" hidden="1" x14ac:dyDescent="0.25">
      <c r="A21" s="131">
        <v>45525</v>
      </c>
      <c r="B21" s="132">
        <v>43354</v>
      </c>
      <c r="C21" s="133" t="s">
        <v>46</v>
      </c>
      <c r="D21" s="133" t="s">
        <v>106</v>
      </c>
      <c r="E21" s="134">
        <v>555290</v>
      </c>
      <c r="F21" s="135" t="s">
        <v>104</v>
      </c>
      <c r="G21" s="134">
        <v>44423</v>
      </c>
      <c r="H21" s="134">
        <v>599713</v>
      </c>
      <c r="I21" s="133" t="s">
        <v>107</v>
      </c>
      <c r="J21" s="133" t="s">
        <v>108</v>
      </c>
      <c r="K21" s="136">
        <v>45555</v>
      </c>
      <c r="L21" s="126">
        <f ca="1">+VLOOKUP(B21,'LOTTE ghi nhận'!H:P,9,0)</f>
        <v>599713</v>
      </c>
      <c r="M21" s="126">
        <f t="shared" ca="1" si="0"/>
        <v>0</v>
      </c>
    </row>
    <row r="22" spans="1:13" hidden="1" x14ac:dyDescent="0.25">
      <c r="A22" s="131">
        <v>45525</v>
      </c>
      <c r="B22" s="132">
        <v>43398</v>
      </c>
      <c r="C22" s="133" t="s">
        <v>46</v>
      </c>
      <c r="D22" s="133" t="s">
        <v>128</v>
      </c>
      <c r="E22" s="134">
        <v>2000400</v>
      </c>
      <c r="F22" s="135" t="s">
        <v>104</v>
      </c>
      <c r="G22" s="134">
        <v>160032</v>
      </c>
      <c r="H22" s="134">
        <v>2160432</v>
      </c>
      <c r="I22" s="133" t="s">
        <v>128</v>
      </c>
      <c r="J22" s="133" t="s">
        <v>129</v>
      </c>
      <c r="K22" s="136">
        <v>45555</v>
      </c>
      <c r="L22" s="126">
        <f ca="1">+VLOOKUP(B22,'LOTTE ghi nhận'!H:P,9,0)</f>
        <v>2160432</v>
      </c>
      <c r="M22" s="126">
        <f t="shared" ca="1" si="0"/>
        <v>0</v>
      </c>
    </row>
    <row r="23" spans="1:13" hidden="1" x14ac:dyDescent="0.25">
      <c r="A23" s="131">
        <v>45527</v>
      </c>
      <c r="B23" s="132">
        <v>45021</v>
      </c>
      <c r="C23" s="133" t="s">
        <v>46</v>
      </c>
      <c r="D23" s="133" t="s">
        <v>115</v>
      </c>
      <c r="E23" s="134">
        <v>1554812</v>
      </c>
      <c r="F23" s="135" t="s">
        <v>104</v>
      </c>
      <c r="G23" s="134">
        <v>124385</v>
      </c>
      <c r="H23" s="134">
        <v>1679197</v>
      </c>
      <c r="I23" s="133" t="s">
        <v>115</v>
      </c>
      <c r="J23" s="133" t="s">
        <v>116</v>
      </c>
      <c r="K23" s="136">
        <v>45557</v>
      </c>
      <c r="L23" s="126">
        <f ca="1">+VLOOKUP(B23,'LOTTE ghi nhận'!H:P,9,0)</f>
        <v>1679197</v>
      </c>
      <c r="M23" s="126">
        <f t="shared" ca="1" si="0"/>
        <v>0</v>
      </c>
    </row>
    <row r="24" spans="1:13" hidden="1" x14ac:dyDescent="0.25">
      <c r="A24" s="131">
        <v>45530</v>
      </c>
      <c r="B24" s="132">
        <v>45138</v>
      </c>
      <c r="C24" s="133" t="s">
        <v>46</v>
      </c>
      <c r="D24" s="133" t="s">
        <v>130</v>
      </c>
      <c r="E24" s="134">
        <v>595330</v>
      </c>
      <c r="F24" s="135" t="s">
        <v>104</v>
      </c>
      <c r="G24" s="134">
        <v>47626</v>
      </c>
      <c r="H24" s="134">
        <v>642956</v>
      </c>
      <c r="I24" s="133" t="s">
        <v>131</v>
      </c>
      <c r="J24" s="133" t="s">
        <v>132</v>
      </c>
      <c r="K24" s="136">
        <v>45560</v>
      </c>
      <c r="L24" s="126">
        <f ca="1">+VLOOKUP(B24,'LOTTE ghi nhận'!H:P,9,0)</f>
        <v>642956</v>
      </c>
      <c r="M24" s="126">
        <f t="shared" ca="1" si="0"/>
        <v>0</v>
      </c>
    </row>
    <row r="25" spans="1:13" hidden="1" x14ac:dyDescent="0.25">
      <c r="A25" s="131">
        <v>45530</v>
      </c>
      <c r="B25" s="132">
        <v>45139</v>
      </c>
      <c r="C25" s="133" t="s">
        <v>46</v>
      </c>
      <c r="D25" s="133" t="s">
        <v>133</v>
      </c>
      <c r="E25" s="134">
        <v>2301240</v>
      </c>
      <c r="F25" s="135" t="s">
        <v>104</v>
      </c>
      <c r="G25" s="134">
        <v>184099</v>
      </c>
      <c r="H25" s="134">
        <v>2485339</v>
      </c>
      <c r="I25" s="133" t="s">
        <v>113</v>
      </c>
      <c r="J25" s="133" t="s">
        <v>114</v>
      </c>
      <c r="K25" s="136">
        <v>45560</v>
      </c>
      <c r="L25" s="126">
        <f ca="1">+VLOOKUP(B25,'LOTTE ghi nhận'!H:P,9,0)</f>
        <v>2485339</v>
      </c>
      <c r="M25" s="126">
        <f t="shared" ca="1" si="0"/>
        <v>0</v>
      </c>
    </row>
    <row r="26" spans="1:13" hidden="1" x14ac:dyDescent="0.25">
      <c r="A26" s="131">
        <v>45530</v>
      </c>
      <c r="B26" s="132">
        <v>45165</v>
      </c>
      <c r="C26" s="133" t="s">
        <v>46</v>
      </c>
      <c r="D26" s="133" t="s">
        <v>125</v>
      </c>
      <c r="E26" s="134">
        <v>3453370</v>
      </c>
      <c r="F26" s="135" t="s">
        <v>104</v>
      </c>
      <c r="G26" s="134">
        <v>276270</v>
      </c>
      <c r="H26" s="134">
        <v>3729640</v>
      </c>
      <c r="I26" s="133" t="s">
        <v>125</v>
      </c>
      <c r="J26" s="133" t="s">
        <v>126</v>
      </c>
      <c r="K26" s="136">
        <v>45560</v>
      </c>
      <c r="L26" s="126">
        <f ca="1">+VLOOKUP(B26,'LOTTE ghi nhận'!H:P,9,0)</f>
        <v>3729640</v>
      </c>
      <c r="M26" s="126">
        <f t="shared" ca="1" si="0"/>
        <v>0</v>
      </c>
    </row>
    <row r="27" spans="1:13" hidden="1" x14ac:dyDescent="0.25">
      <c r="A27" s="131">
        <v>45530</v>
      </c>
      <c r="B27" s="132">
        <v>45166</v>
      </c>
      <c r="C27" s="133" t="s">
        <v>46</v>
      </c>
      <c r="D27" s="133" t="s">
        <v>117</v>
      </c>
      <c r="E27" s="134">
        <v>4762640</v>
      </c>
      <c r="F27" s="135" t="s">
        <v>104</v>
      </c>
      <c r="G27" s="134">
        <v>381011</v>
      </c>
      <c r="H27" s="134">
        <v>5143651</v>
      </c>
      <c r="I27" s="133" t="s">
        <v>117</v>
      </c>
      <c r="J27" s="133" t="s">
        <v>118</v>
      </c>
      <c r="K27" s="136">
        <v>45560</v>
      </c>
      <c r="L27" s="126">
        <f ca="1">+VLOOKUP(B27,'LOTTE ghi nhận'!H:P,9,0)</f>
        <v>5143651</v>
      </c>
      <c r="M27" s="126">
        <f t="shared" ca="1" si="0"/>
        <v>0</v>
      </c>
    </row>
    <row r="28" spans="1:13" hidden="1" x14ac:dyDescent="0.25">
      <c r="A28" s="131">
        <v>45532</v>
      </c>
      <c r="B28" s="132">
        <v>45262</v>
      </c>
      <c r="C28" s="133" t="s">
        <v>46</v>
      </c>
      <c r="D28" s="133" t="s">
        <v>110</v>
      </c>
      <c r="E28" s="134">
        <v>1190660</v>
      </c>
      <c r="F28" s="135" t="s">
        <v>104</v>
      </c>
      <c r="G28" s="134">
        <v>95253</v>
      </c>
      <c r="H28" s="134">
        <v>1285913</v>
      </c>
      <c r="I28" s="133" t="s">
        <v>110</v>
      </c>
      <c r="J28" s="133" t="s">
        <v>111</v>
      </c>
      <c r="K28" s="136">
        <v>45562</v>
      </c>
      <c r="L28" s="126">
        <f ca="1">+VLOOKUP(B28,'LOTTE ghi nhận'!H:P,9,0)</f>
        <v>1285913</v>
      </c>
      <c r="M28" s="126">
        <f t="shared" ca="1" si="0"/>
        <v>0</v>
      </c>
    </row>
    <row r="29" spans="1:13" hidden="1" x14ac:dyDescent="0.25">
      <c r="A29" s="131">
        <v>45532</v>
      </c>
      <c r="B29" s="132">
        <v>45308</v>
      </c>
      <c r="C29" s="133" t="s">
        <v>46</v>
      </c>
      <c r="D29" s="133" t="s">
        <v>109</v>
      </c>
      <c r="E29" s="134">
        <v>2144100</v>
      </c>
      <c r="F29" s="135" t="s">
        <v>104</v>
      </c>
      <c r="G29" s="134">
        <v>171528</v>
      </c>
      <c r="H29" s="134">
        <v>2315628</v>
      </c>
      <c r="I29" s="133" t="s">
        <v>107</v>
      </c>
      <c r="J29" s="133" t="s">
        <v>108</v>
      </c>
      <c r="K29" s="136">
        <v>45562</v>
      </c>
      <c r="L29" s="126">
        <f ca="1">+VLOOKUP(B29,'LOTTE ghi nhận'!H:P,9,0)</f>
        <v>2315628</v>
      </c>
      <c r="M29" s="126">
        <f t="shared" ca="1" si="0"/>
        <v>0</v>
      </c>
    </row>
    <row r="30" spans="1:13" hidden="1" x14ac:dyDescent="0.25">
      <c r="A30" s="131">
        <v>45532</v>
      </c>
      <c r="B30" s="132">
        <v>45342</v>
      </c>
      <c r="C30" s="133" t="s">
        <v>46</v>
      </c>
      <c r="D30" s="133" t="s">
        <v>119</v>
      </c>
      <c r="E30" s="134">
        <v>1313431</v>
      </c>
      <c r="F30" s="135" t="s">
        <v>104</v>
      </c>
      <c r="G30" s="134">
        <v>105074</v>
      </c>
      <c r="H30" s="134">
        <v>1418505</v>
      </c>
      <c r="I30" s="133" t="s">
        <v>119</v>
      </c>
      <c r="J30" s="133" t="s">
        <v>120</v>
      </c>
      <c r="K30" s="136">
        <v>45562</v>
      </c>
      <c r="L30" s="126">
        <f ca="1">+VLOOKUP(B30,'LOTTE ghi nhận'!H:P,9,0)</f>
        <v>1418505</v>
      </c>
      <c r="M30" s="126">
        <f t="shared" ca="1" si="0"/>
        <v>0</v>
      </c>
    </row>
    <row r="31" spans="1:13" hidden="1" x14ac:dyDescent="0.25">
      <c r="A31" s="131">
        <v>45533</v>
      </c>
      <c r="B31" s="132">
        <v>45508</v>
      </c>
      <c r="C31" s="133" t="s">
        <v>46</v>
      </c>
      <c r="D31" s="133" t="s">
        <v>134</v>
      </c>
      <c r="E31" s="134">
        <v>1357626</v>
      </c>
      <c r="F31" s="135" t="s">
        <v>104</v>
      </c>
      <c r="G31" s="134">
        <v>108610</v>
      </c>
      <c r="H31" s="134">
        <v>1466236</v>
      </c>
      <c r="I31" s="133" t="s">
        <v>134</v>
      </c>
      <c r="J31" s="133" t="s">
        <v>135</v>
      </c>
      <c r="K31" s="136">
        <v>45563</v>
      </c>
      <c r="L31" s="126">
        <f ca="1">+VLOOKUP(B31,'LOTTE ghi nhận'!H:P,9,0)</f>
        <v>1466236</v>
      </c>
      <c r="M31" s="126">
        <f t="shared" ca="1" si="0"/>
        <v>0</v>
      </c>
    </row>
    <row r="32" spans="1:13" hidden="1" x14ac:dyDescent="0.25">
      <c r="A32" s="131">
        <v>45534</v>
      </c>
      <c r="B32" s="132">
        <v>46758</v>
      </c>
      <c r="C32" s="133" t="s">
        <v>46</v>
      </c>
      <c r="D32" s="133" t="s">
        <v>103</v>
      </c>
      <c r="E32" s="134">
        <v>3453370</v>
      </c>
      <c r="F32" s="135" t="s">
        <v>104</v>
      </c>
      <c r="G32" s="134">
        <v>276270</v>
      </c>
      <c r="H32" s="134">
        <v>3729640</v>
      </c>
      <c r="I32" s="133" t="s">
        <v>103</v>
      </c>
      <c r="J32" s="133" t="s">
        <v>105</v>
      </c>
      <c r="K32" s="136">
        <v>45564</v>
      </c>
      <c r="L32" s="126">
        <f ca="1">+VLOOKUP(B32,'LOTTE ghi nhận'!H:P,9,0)</f>
        <v>3729640</v>
      </c>
      <c r="M32" s="126">
        <f t="shared" ca="1" si="0"/>
        <v>0</v>
      </c>
    </row>
    <row r="33" spans="1:13" hidden="1" x14ac:dyDescent="0.25">
      <c r="A33" s="131">
        <v>45539</v>
      </c>
      <c r="B33" s="132">
        <v>47031</v>
      </c>
      <c r="C33" s="133" t="s">
        <v>46</v>
      </c>
      <c r="D33" s="133" t="s">
        <v>136</v>
      </c>
      <c r="E33" s="134">
        <v>1110580</v>
      </c>
      <c r="F33" s="135" t="s">
        <v>104</v>
      </c>
      <c r="G33" s="134">
        <v>88846</v>
      </c>
      <c r="H33" s="134">
        <v>1199426</v>
      </c>
      <c r="I33" s="133" t="s">
        <v>113</v>
      </c>
      <c r="J33" s="133" t="s">
        <v>114</v>
      </c>
      <c r="K33" s="136">
        <v>45569</v>
      </c>
      <c r="L33" s="126">
        <f ca="1">+VLOOKUP(B33,'LOTTE ghi nhận'!H:P,9,0)</f>
        <v>1199426</v>
      </c>
      <c r="M33" s="126">
        <f t="shared" ca="1" si="0"/>
        <v>0</v>
      </c>
    </row>
    <row r="34" spans="1:13" hidden="1" x14ac:dyDescent="0.25">
      <c r="A34" s="131">
        <v>45539</v>
      </c>
      <c r="B34" s="132">
        <v>47078</v>
      </c>
      <c r="C34" s="133" t="s">
        <v>46</v>
      </c>
      <c r="D34" s="133" t="s">
        <v>115</v>
      </c>
      <c r="E34" s="134">
        <v>984110</v>
      </c>
      <c r="F34" s="135" t="s">
        <v>104</v>
      </c>
      <c r="G34" s="134">
        <v>78729</v>
      </c>
      <c r="H34" s="134">
        <v>1062839</v>
      </c>
      <c r="I34" s="133" t="s">
        <v>115</v>
      </c>
      <c r="J34" s="133" t="s">
        <v>116</v>
      </c>
      <c r="K34" s="136">
        <v>45569</v>
      </c>
      <c r="L34" s="126">
        <f ca="1">+VLOOKUP(B34,'LOTTE ghi nhận'!H:P,9,0)</f>
        <v>1062839</v>
      </c>
      <c r="M34" s="126">
        <f t="shared" ca="1" si="0"/>
        <v>0</v>
      </c>
    </row>
    <row r="35" spans="1:13" hidden="1" x14ac:dyDescent="0.25">
      <c r="A35" s="131">
        <v>45539</v>
      </c>
      <c r="B35" s="132">
        <v>47079</v>
      </c>
      <c r="C35" s="133" t="s">
        <v>46</v>
      </c>
      <c r="D35" s="133" t="s">
        <v>128</v>
      </c>
      <c r="E35" s="134">
        <v>2048300</v>
      </c>
      <c r="F35" s="135" t="s">
        <v>104</v>
      </c>
      <c r="G35" s="134">
        <v>163864</v>
      </c>
      <c r="H35" s="134">
        <v>2212164</v>
      </c>
      <c r="I35" s="133" t="s">
        <v>128</v>
      </c>
      <c r="J35" s="133" t="s">
        <v>129</v>
      </c>
      <c r="K35" s="136">
        <v>45569</v>
      </c>
      <c r="L35" s="126">
        <f ca="1">+VLOOKUP(B35,'LOTTE ghi nhận'!H:P,9,0)</f>
        <v>2212164</v>
      </c>
      <c r="M35" s="126">
        <f t="shared" ca="1" si="0"/>
        <v>0</v>
      </c>
    </row>
    <row r="36" spans="1:13" hidden="1" x14ac:dyDescent="0.25">
      <c r="A36" s="131">
        <v>45539</v>
      </c>
      <c r="B36" s="132">
        <v>47080</v>
      </c>
      <c r="C36" s="133" t="s">
        <v>46</v>
      </c>
      <c r="D36" s="133" t="s">
        <v>119</v>
      </c>
      <c r="E36" s="134">
        <v>555290</v>
      </c>
      <c r="F36" s="135" t="s">
        <v>104</v>
      </c>
      <c r="G36" s="134">
        <v>44423</v>
      </c>
      <c r="H36" s="134">
        <v>599713</v>
      </c>
      <c r="I36" s="133" t="s">
        <v>119</v>
      </c>
      <c r="J36" s="133" t="s">
        <v>120</v>
      </c>
      <c r="K36" s="136">
        <v>45569</v>
      </c>
      <c r="L36" s="126">
        <f ca="1">+VLOOKUP(B36,'LOTTE ghi nhận'!H:P,9,0)</f>
        <v>599713</v>
      </c>
      <c r="M36" s="126">
        <f t="shared" ca="1" si="0"/>
        <v>0</v>
      </c>
    </row>
    <row r="37" spans="1:13" hidden="1" x14ac:dyDescent="0.25">
      <c r="A37" s="131">
        <v>45541</v>
      </c>
      <c r="B37" s="132">
        <v>47252</v>
      </c>
      <c r="C37" s="133" t="s">
        <v>46</v>
      </c>
      <c r="D37" s="133" t="s">
        <v>103</v>
      </c>
      <c r="E37" s="134">
        <v>777406</v>
      </c>
      <c r="F37" s="135" t="s">
        <v>104</v>
      </c>
      <c r="G37" s="134">
        <v>62192</v>
      </c>
      <c r="H37" s="134">
        <v>839598</v>
      </c>
      <c r="I37" s="133" t="s">
        <v>103</v>
      </c>
      <c r="J37" s="133" t="s">
        <v>105</v>
      </c>
      <c r="K37" s="136">
        <v>45571</v>
      </c>
      <c r="L37" s="126">
        <f ca="1">+VLOOKUP(B37,'LOTTE ghi nhận'!H:P,9,0)</f>
        <v>839598</v>
      </c>
      <c r="M37" s="126">
        <f t="shared" ca="1" si="0"/>
        <v>0</v>
      </c>
    </row>
    <row r="38" spans="1:13" hidden="1" x14ac:dyDescent="0.25">
      <c r="A38" s="131">
        <v>45541</v>
      </c>
      <c r="B38" s="132">
        <v>47272</v>
      </c>
      <c r="C38" s="133" t="s">
        <v>46</v>
      </c>
      <c r="D38" s="133" t="s">
        <v>115</v>
      </c>
      <c r="E38" s="134">
        <v>555290</v>
      </c>
      <c r="F38" s="135" t="s">
        <v>104</v>
      </c>
      <c r="G38" s="134">
        <v>44423</v>
      </c>
      <c r="H38" s="134">
        <v>599713</v>
      </c>
      <c r="I38" s="133" t="s">
        <v>115</v>
      </c>
      <c r="J38" s="133" t="s">
        <v>116</v>
      </c>
      <c r="K38" s="136">
        <v>45571</v>
      </c>
      <c r="L38" s="126">
        <f ca="1">+VLOOKUP(B38,'LOTTE ghi nhận'!H:P,9,0)</f>
        <v>599713</v>
      </c>
      <c r="M38" s="126">
        <f t="shared" ca="1" si="0"/>
        <v>0</v>
      </c>
    </row>
    <row r="39" spans="1:13" hidden="1" x14ac:dyDescent="0.25">
      <c r="A39" s="131">
        <v>45544</v>
      </c>
      <c r="B39" s="132">
        <v>47413</v>
      </c>
      <c r="C39" s="133" t="s">
        <v>46</v>
      </c>
      <c r="D39" s="133" t="s">
        <v>137</v>
      </c>
      <c r="E39" s="134">
        <v>2221160</v>
      </c>
      <c r="F39" s="135" t="s">
        <v>104</v>
      </c>
      <c r="G39" s="134">
        <v>177693</v>
      </c>
      <c r="H39" s="134">
        <v>2398853</v>
      </c>
      <c r="I39" s="133" t="s">
        <v>113</v>
      </c>
      <c r="J39" s="133" t="s">
        <v>114</v>
      </c>
      <c r="K39" s="136">
        <v>45574</v>
      </c>
      <c r="L39" s="126">
        <f ca="1">+VLOOKUP(B39,'LOTTE ghi nhận'!H:P,9,0)</f>
        <v>2398853</v>
      </c>
      <c r="M39" s="126">
        <f t="shared" ca="1" si="0"/>
        <v>0</v>
      </c>
    </row>
    <row r="40" spans="1:13" hidden="1" x14ac:dyDescent="0.25">
      <c r="A40" s="131">
        <v>45544</v>
      </c>
      <c r="B40" s="132">
        <v>47429</v>
      </c>
      <c r="C40" s="133" t="s">
        <v>46</v>
      </c>
      <c r="D40" s="133" t="s">
        <v>115</v>
      </c>
      <c r="E40" s="134">
        <v>1091315</v>
      </c>
      <c r="F40" s="135" t="s">
        <v>104</v>
      </c>
      <c r="G40" s="134">
        <v>87305</v>
      </c>
      <c r="H40" s="134">
        <v>1178620</v>
      </c>
      <c r="I40" s="133" t="s">
        <v>115</v>
      </c>
      <c r="J40" s="133" t="s">
        <v>116</v>
      </c>
      <c r="K40" s="136">
        <v>45574</v>
      </c>
      <c r="L40" s="126">
        <f ca="1">+VLOOKUP(B40,'LOTTE ghi nhận'!H:P,9,0)</f>
        <v>1178620</v>
      </c>
      <c r="M40" s="126">
        <f t="shared" ca="1" si="0"/>
        <v>0</v>
      </c>
    </row>
    <row r="41" spans="1:13" hidden="1" x14ac:dyDescent="0.25">
      <c r="A41" s="131">
        <v>45544</v>
      </c>
      <c r="B41" s="132">
        <v>47430</v>
      </c>
      <c r="C41" s="133" t="s">
        <v>46</v>
      </c>
      <c r="D41" s="133" t="s">
        <v>125</v>
      </c>
      <c r="E41" s="134">
        <v>1131355</v>
      </c>
      <c r="F41" s="135" t="s">
        <v>104</v>
      </c>
      <c r="G41" s="134">
        <v>90508</v>
      </c>
      <c r="H41" s="134">
        <v>1221863</v>
      </c>
      <c r="I41" s="133" t="s">
        <v>125</v>
      </c>
      <c r="J41" s="133" t="s">
        <v>126</v>
      </c>
      <c r="K41" s="136">
        <v>45574</v>
      </c>
      <c r="L41" s="126">
        <f ca="1">+VLOOKUP(B41,'LOTTE ghi nhận'!H:P,9,0)</f>
        <v>1221863</v>
      </c>
      <c r="M41" s="126">
        <f t="shared" ca="1" si="0"/>
        <v>0</v>
      </c>
    </row>
    <row r="42" spans="1:13" hidden="1" x14ac:dyDescent="0.25">
      <c r="A42" s="131">
        <v>45546</v>
      </c>
      <c r="B42" s="132">
        <v>47496</v>
      </c>
      <c r="C42" s="133" t="s">
        <v>46</v>
      </c>
      <c r="D42" s="133" t="s">
        <v>134</v>
      </c>
      <c r="E42" s="134">
        <v>1190660</v>
      </c>
      <c r="F42" s="135" t="s">
        <v>104</v>
      </c>
      <c r="G42" s="134">
        <v>95253</v>
      </c>
      <c r="H42" s="134">
        <v>1285913</v>
      </c>
      <c r="I42" s="133" t="s">
        <v>134</v>
      </c>
      <c r="J42" s="133" t="s">
        <v>135</v>
      </c>
      <c r="K42" s="136">
        <v>45576</v>
      </c>
      <c r="L42" s="126">
        <f ca="1">+VLOOKUP(B42,'LOTTE ghi nhận'!H:P,9,0)</f>
        <v>1285913</v>
      </c>
      <c r="M42" s="126">
        <f t="shared" ca="1" si="0"/>
        <v>0</v>
      </c>
    </row>
    <row r="43" spans="1:13" hidden="1" x14ac:dyDescent="0.25">
      <c r="A43" s="131">
        <v>45546</v>
      </c>
      <c r="B43" s="132">
        <v>47527</v>
      </c>
      <c r="C43" s="133" t="s">
        <v>46</v>
      </c>
      <c r="D43" s="133" t="s">
        <v>138</v>
      </c>
      <c r="E43" s="134">
        <v>4602480</v>
      </c>
      <c r="F43" s="135" t="s">
        <v>104</v>
      </c>
      <c r="G43" s="134">
        <v>368198</v>
      </c>
      <c r="H43" s="134">
        <v>4970678</v>
      </c>
      <c r="I43" s="133" t="s">
        <v>113</v>
      </c>
      <c r="J43" s="133" t="s">
        <v>114</v>
      </c>
      <c r="K43" s="136">
        <v>45576</v>
      </c>
      <c r="L43" s="126">
        <f ca="1">+VLOOKUP(B43,'LOTTE ghi nhận'!H:P,9,0)</f>
        <v>4970678</v>
      </c>
      <c r="M43" s="126">
        <f t="shared" ca="1" si="0"/>
        <v>0</v>
      </c>
    </row>
    <row r="44" spans="1:13" hidden="1" x14ac:dyDescent="0.25">
      <c r="A44" s="131">
        <v>45546</v>
      </c>
      <c r="B44" s="132">
        <v>47555</v>
      </c>
      <c r="C44" s="133" t="s">
        <v>46</v>
      </c>
      <c r="D44" s="133" t="s">
        <v>119</v>
      </c>
      <c r="E44" s="134">
        <v>555290</v>
      </c>
      <c r="F44" s="135" t="s">
        <v>104</v>
      </c>
      <c r="G44" s="134">
        <v>44423</v>
      </c>
      <c r="H44" s="134">
        <v>599713</v>
      </c>
      <c r="I44" s="133" t="s">
        <v>119</v>
      </c>
      <c r="J44" s="133" t="s">
        <v>120</v>
      </c>
      <c r="K44" s="136">
        <v>45576</v>
      </c>
      <c r="L44" s="126">
        <f ca="1">+VLOOKUP(B44,'LOTTE ghi nhận'!H:P,9,0)</f>
        <v>599713</v>
      </c>
      <c r="M44" s="126">
        <f t="shared" ca="1" si="0"/>
        <v>0</v>
      </c>
    </row>
    <row r="45" spans="1:13" hidden="1" x14ac:dyDescent="0.25">
      <c r="A45" s="131">
        <v>45547</v>
      </c>
      <c r="B45" s="132">
        <v>48222</v>
      </c>
      <c r="C45" s="133" t="s">
        <v>46</v>
      </c>
      <c r="D45" s="133" t="s">
        <v>103</v>
      </c>
      <c r="E45" s="134">
        <v>1091315</v>
      </c>
      <c r="F45" s="135" t="s">
        <v>104</v>
      </c>
      <c r="G45" s="134">
        <v>87305</v>
      </c>
      <c r="H45" s="134">
        <v>1178620</v>
      </c>
      <c r="I45" s="133" t="s">
        <v>103</v>
      </c>
      <c r="J45" s="133" t="s">
        <v>105</v>
      </c>
      <c r="K45" s="136">
        <v>45577</v>
      </c>
      <c r="L45" s="126">
        <f ca="1">+VLOOKUP(B45,'LOTTE ghi nhận'!H:P,9,0)</f>
        <v>1178620</v>
      </c>
      <c r="M45" s="126">
        <f t="shared" ca="1" si="0"/>
        <v>0</v>
      </c>
    </row>
    <row r="46" spans="1:13" hidden="1" x14ac:dyDescent="0.25">
      <c r="A46" s="131">
        <v>45547</v>
      </c>
      <c r="B46" s="132">
        <v>48968</v>
      </c>
      <c r="C46" s="133" t="s">
        <v>46</v>
      </c>
      <c r="D46" s="133" t="s">
        <v>109</v>
      </c>
      <c r="E46" s="134">
        <v>2301240</v>
      </c>
      <c r="F46" s="135" t="s">
        <v>104</v>
      </c>
      <c r="G46" s="134">
        <v>184099</v>
      </c>
      <c r="H46" s="134">
        <v>2485339</v>
      </c>
      <c r="I46" s="133" t="s">
        <v>107</v>
      </c>
      <c r="J46" s="133" t="s">
        <v>108</v>
      </c>
      <c r="K46" s="136">
        <v>45577</v>
      </c>
      <c r="L46" s="126">
        <f ca="1">+VLOOKUP(B46,'LOTTE ghi nhận'!H:P,9,0)</f>
        <v>2485339</v>
      </c>
      <c r="M46" s="126">
        <f t="shared" ca="1" si="0"/>
        <v>0</v>
      </c>
    </row>
    <row r="47" spans="1:13" hidden="1" x14ac:dyDescent="0.25">
      <c r="A47" s="131">
        <v>45549</v>
      </c>
      <c r="B47" s="132">
        <v>49924</v>
      </c>
      <c r="C47" s="133" t="s">
        <v>46</v>
      </c>
      <c r="D47" s="133" t="s">
        <v>139</v>
      </c>
      <c r="E47" s="134">
        <v>2857590</v>
      </c>
      <c r="F47" s="135" t="s">
        <v>104</v>
      </c>
      <c r="G47" s="134">
        <v>228607</v>
      </c>
      <c r="H47" s="134">
        <v>3086197</v>
      </c>
      <c r="I47" s="133" t="s">
        <v>122</v>
      </c>
      <c r="J47" s="133" t="s">
        <v>123</v>
      </c>
      <c r="K47" s="136">
        <v>45579</v>
      </c>
      <c r="L47" s="126">
        <f ca="1">+VLOOKUP(B47,'LOTTE ghi nhận'!H:P,9,0)</f>
        <v>3086197</v>
      </c>
      <c r="M47" s="126">
        <f t="shared" ca="1" si="0"/>
        <v>0</v>
      </c>
    </row>
    <row r="48" spans="1:13" hidden="1" x14ac:dyDescent="0.25">
      <c r="A48" s="131">
        <v>45549</v>
      </c>
      <c r="B48" s="132">
        <v>49933</v>
      </c>
      <c r="C48" s="133" t="s">
        <v>46</v>
      </c>
      <c r="D48" s="133" t="s">
        <v>140</v>
      </c>
      <c r="E48" s="134">
        <v>2757185</v>
      </c>
      <c r="F48" s="135" t="s">
        <v>104</v>
      </c>
      <c r="G48" s="134">
        <v>220575</v>
      </c>
      <c r="H48" s="134">
        <v>2977760</v>
      </c>
      <c r="I48" s="133" t="s">
        <v>131</v>
      </c>
      <c r="J48" s="133" t="s">
        <v>132</v>
      </c>
      <c r="K48" s="136">
        <v>45579</v>
      </c>
      <c r="L48" s="126">
        <f ca="1">+VLOOKUP(B48,'LOTTE ghi nhận'!H:P,9,0)</f>
        <v>2977760</v>
      </c>
      <c r="M48" s="126">
        <f t="shared" ca="1" si="0"/>
        <v>0</v>
      </c>
    </row>
    <row r="49" spans="1:13" hidden="1" x14ac:dyDescent="0.25">
      <c r="A49" s="131">
        <v>45549</v>
      </c>
      <c r="B49" s="132">
        <v>49934</v>
      </c>
      <c r="C49" s="133" t="s">
        <v>46</v>
      </c>
      <c r="D49" s="133" t="s">
        <v>141</v>
      </c>
      <c r="E49" s="134">
        <v>1190660</v>
      </c>
      <c r="F49" s="135" t="s">
        <v>104</v>
      </c>
      <c r="G49" s="134">
        <v>95253</v>
      </c>
      <c r="H49" s="134">
        <v>1285913</v>
      </c>
      <c r="I49" s="133" t="s">
        <v>131</v>
      </c>
      <c r="J49" s="133" t="s">
        <v>132</v>
      </c>
      <c r="K49" s="136">
        <v>45579</v>
      </c>
      <c r="L49" s="126">
        <f ca="1">+VLOOKUP(B49,'LOTTE ghi nhận'!H:P,9,0)</f>
        <v>1285913</v>
      </c>
      <c r="M49" s="126">
        <f t="shared" ca="1" si="0"/>
        <v>0</v>
      </c>
    </row>
    <row r="50" spans="1:13" hidden="1" x14ac:dyDescent="0.25">
      <c r="A50" s="131">
        <v>45549</v>
      </c>
      <c r="B50" s="132">
        <v>49935</v>
      </c>
      <c r="C50" s="133" t="s">
        <v>46</v>
      </c>
      <c r="D50" s="133" t="s">
        <v>142</v>
      </c>
      <c r="E50" s="134">
        <v>3968465</v>
      </c>
      <c r="F50" s="135" t="s">
        <v>104</v>
      </c>
      <c r="G50" s="134">
        <v>317477</v>
      </c>
      <c r="H50" s="134">
        <v>4285942</v>
      </c>
      <c r="I50" s="133" t="s">
        <v>122</v>
      </c>
      <c r="J50" s="133" t="s">
        <v>123</v>
      </c>
      <c r="K50" s="136">
        <v>45579</v>
      </c>
      <c r="L50" s="126">
        <f ca="1">+VLOOKUP(B50,'LOTTE ghi nhận'!H:P,9,0)</f>
        <v>4285942</v>
      </c>
      <c r="M50" s="126">
        <f t="shared" ca="1" si="0"/>
        <v>0</v>
      </c>
    </row>
    <row r="51" spans="1:13" hidden="1" x14ac:dyDescent="0.25">
      <c r="A51" s="131">
        <v>45551</v>
      </c>
      <c r="B51" s="132">
        <v>50071</v>
      </c>
      <c r="C51" s="133" t="s">
        <v>46</v>
      </c>
      <c r="D51" s="133" t="s">
        <v>115</v>
      </c>
      <c r="E51" s="134">
        <v>555290</v>
      </c>
      <c r="F51" s="135" t="s">
        <v>104</v>
      </c>
      <c r="G51" s="134">
        <v>44423</v>
      </c>
      <c r="H51" s="134">
        <v>599713</v>
      </c>
      <c r="I51" s="133" t="s">
        <v>115</v>
      </c>
      <c r="J51" s="133" t="s">
        <v>116</v>
      </c>
      <c r="K51" s="136">
        <v>45581</v>
      </c>
      <c r="L51" s="126">
        <f ca="1">+VLOOKUP(B51,'LOTTE ghi nhận'!H:P,9,0)</f>
        <v>599713</v>
      </c>
      <c r="M51" s="126">
        <f t="shared" ca="1" si="0"/>
        <v>0</v>
      </c>
    </row>
    <row r="52" spans="1:13" hidden="1" x14ac:dyDescent="0.25">
      <c r="A52" s="131">
        <v>45551</v>
      </c>
      <c r="B52" s="132">
        <v>50072</v>
      </c>
      <c r="C52" s="133" t="s">
        <v>46</v>
      </c>
      <c r="D52" s="133" t="s">
        <v>117</v>
      </c>
      <c r="E52" s="134">
        <v>4602480</v>
      </c>
      <c r="F52" s="135" t="s">
        <v>104</v>
      </c>
      <c r="G52" s="134">
        <v>368198</v>
      </c>
      <c r="H52" s="134">
        <v>4970678</v>
      </c>
      <c r="I52" s="133" t="s">
        <v>117</v>
      </c>
      <c r="J52" s="133" t="s">
        <v>118</v>
      </c>
      <c r="K52" s="136">
        <v>45581</v>
      </c>
      <c r="L52" s="126">
        <f ca="1">+VLOOKUP(B52,'LOTTE ghi nhận'!H:P,9,0)</f>
        <v>4970678</v>
      </c>
      <c r="M52" s="126">
        <f t="shared" ca="1" si="0"/>
        <v>0</v>
      </c>
    </row>
    <row r="53" spans="1:13" hidden="1" x14ac:dyDescent="0.25">
      <c r="A53" s="131">
        <v>45553</v>
      </c>
      <c r="B53" s="132">
        <v>50285</v>
      </c>
      <c r="C53" s="133" t="s">
        <v>46</v>
      </c>
      <c r="D53" s="133" t="s">
        <v>128</v>
      </c>
      <c r="E53" s="134">
        <v>4008660</v>
      </c>
      <c r="F53" s="135" t="s">
        <v>104</v>
      </c>
      <c r="G53" s="134">
        <v>320693</v>
      </c>
      <c r="H53" s="134">
        <v>4329353</v>
      </c>
      <c r="I53" s="133" t="s">
        <v>128</v>
      </c>
      <c r="J53" s="133" t="s">
        <v>129</v>
      </c>
      <c r="K53" s="136">
        <v>45583</v>
      </c>
      <c r="L53" s="126">
        <f ca="1">+VLOOKUP(B53,'LOTTE ghi nhận'!H:P,9,0)</f>
        <v>4329353</v>
      </c>
      <c r="M53" s="126">
        <f t="shared" ca="1" si="0"/>
        <v>0</v>
      </c>
    </row>
    <row r="54" spans="1:13" hidden="1" x14ac:dyDescent="0.25">
      <c r="A54" s="131">
        <v>45554</v>
      </c>
      <c r="B54" s="132">
        <v>51255</v>
      </c>
      <c r="C54" s="133" t="s">
        <v>46</v>
      </c>
      <c r="D54" s="133" t="s">
        <v>109</v>
      </c>
      <c r="E54" s="134">
        <v>3890050</v>
      </c>
      <c r="F54" s="135" t="s">
        <v>104</v>
      </c>
      <c r="G54" s="134">
        <v>311204</v>
      </c>
      <c r="H54" s="134">
        <v>4201254</v>
      </c>
      <c r="I54" s="133" t="s">
        <v>107</v>
      </c>
      <c r="J54" s="133" t="s">
        <v>108</v>
      </c>
      <c r="K54" s="136">
        <v>45584</v>
      </c>
      <c r="L54" s="126">
        <f ca="1">+VLOOKUP(B54,'LOTTE ghi nhận'!H:P,9,0)</f>
        <v>4201254</v>
      </c>
      <c r="M54" s="126">
        <f t="shared" ca="1" si="0"/>
        <v>0</v>
      </c>
    </row>
    <row r="55" spans="1:13" hidden="1" x14ac:dyDescent="0.25">
      <c r="A55" s="131">
        <v>45555</v>
      </c>
      <c r="B55" s="132">
        <v>51485</v>
      </c>
      <c r="C55" s="133" t="s">
        <v>46</v>
      </c>
      <c r="D55" s="133" t="s">
        <v>103</v>
      </c>
      <c r="E55" s="134">
        <v>1150620</v>
      </c>
      <c r="F55" s="135" t="s">
        <v>104</v>
      </c>
      <c r="G55" s="134">
        <v>92050</v>
      </c>
      <c r="H55" s="134">
        <v>1242670</v>
      </c>
      <c r="I55" s="133" t="s">
        <v>103</v>
      </c>
      <c r="J55" s="133" t="s">
        <v>105</v>
      </c>
      <c r="K55" s="136">
        <v>45585</v>
      </c>
      <c r="L55" s="126">
        <f ca="1">+VLOOKUP(B55,'LOTTE ghi nhận'!H:P,9,0)</f>
        <v>1242670</v>
      </c>
      <c r="M55" s="126">
        <f t="shared" ca="1" si="0"/>
        <v>0</v>
      </c>
    </row>
    <row r="56" spans="1:13" hidden="1" x14ac:dyDescent="0.25">
      <c r="A56" s="131">
        <v>45556</v>
      </c>
      <c r="B56" s="132">
        <v>51697</v>
      </c>
      <c r="C56" s="133" t="s">
        <v>46</v>
      </c>
      <c r="D56" s="133" t="s">
        <v>143</v>
      </c>
      <c r="E56" s="134">
        <v>1072050</v>
      </c>
      <c r="F56" s="135" t="s">
        <v>104</v>
      </c>
      <c r="G56" s="134">
        <v>85764</v>
      </c>
      <c r="H56" s="134">
        <v>1157814</v>
      </c>
      <c r="I56" s="133" t="s">
        <v>113</v>
      </c>
      <c r="J56" s="133" t="s">
        <v>114</v>
      </c>
      <c r="K56" s="136">
        <v>45586</v>
      </c>
      <c r="L56" s="126">
        <f ca="1">+VLOOKUP(B56,'LOTTE ghi nhận'!H:P,9,0)</f>
        <v>1157814</v>
      </c>
      <c r="M56" s="126">
        <f t="shared" ca="1" si="0"/>
        <v>0</v>
      </c>
    </row>
    <row r="57" spans="1:13" hidden="1" x14ac:dyDescent="0.25">
      <c r="A57" s="131">
        <v>45556</v>
      </c>
      <c r="B57" s="132">
        <v>51698</v>
      </c>
      <c r="C57" s="133" t="s">
        <v>46</v>
      </c>
      <c r="D57" s="133" t="s">
        <v>144</v>
      </c>
      <c r="E57" s="134">
        <v>1072050</v>
      </c>
      <c r="F57" s="135" t="s">
        <v>104</v>
      </c>
      <c r="G57" s="134">
        <v>85764</v>
      </c>
      <c r="H57" s="134">
        <v>1157814</v>
      </c>
      <c r="I57" s="133" t="s">
        <v>113</v>
      </c>
      <c r="J57" s="133" t="s">
        <v>114</v>
      </c>
      <c r="K57" s="136">
        <v>45586</v>
      </c>
      <c r="L57" s="126">
        <f ca="1">+VLOOKUP(B57,'LOTTE ghi nhận'!H:P,9,0)</f>
        <v>1157814</v>
      </c>
      <c r="M57" s="126">
        <f t="shared" ca="1" si="0"/>
        <v>0</v>
      </c>
    </row>
    <row r="58" spans="1:13" hidden="1" x14ac:dyDescent="0.25">
      <c r="A58" s="131">
        <v>45558</v>
      </c>
      <c r="B58" s="132">
        <v>5325</v>
      </c>
      <c r="C58" s="133" t="s">
        <v>145</v>
      </c>
      <c r="D58" s="133" t="s">
        <v>146</v>
      </c>
      <c r="E58" s="134">
        <v>-944350</v>
      </c>
      <c r="F58" s="135" t="s">
        <v>104</v>
      </c>
      <c r="G58" s="134">
        <v>-75547</v>
      </c>
      <c r="H58" s="134">
        <v>-1019897</v>
      </c>
      <c r="I58" s="133" t="s">
        <v>107</v>
      </c>
      <c r="J58" s="133" t="s">
        <v>108</v>
      </c>
      <c r="K58" s="136">
        <v>45588</v>
      </c>
      <c r="L58" s="126">
        <f ca="1">+VLOOKUP(B58,'LOTTE ghi nhận'!H:P,9,0)</f>
        <v>-1019897</v>
      </c>
      <c r="M58" s="126">
        <f t="shared" ca="1" si="0"/>
        <v>0</v>
      </c>
    </row>
    <row r="59" spans="1:13" hidden="1" x14ac:dyDescent="0.25">
      <c r="A59" s="131">
        <v>45558</v>
      </c>
      <c r="B59" s="132">
        <v>51805</v>
      </c>
      <c r="C59" s="133" t="s">
        <v>46</v>
      </c>
      <c r="D59" s="133" t="s">
        <v>125</v>
      </c>
      <c r="E59" s="134">
        <v>1190660</v>
      </c>
      <c r="F59" s="135" t="s">
        <v>104</v>
      </c>
      <c r="G59" s="134">
        <v>95253</v>
      </c>
      <c r="H59" s="134">
        <v>1285913</v>
      </c>
      <c r="I59" s="133" t="s">
        <v>125</v>
      </c>
      <c r="J59" s="133" t="s">
        <v>126</v>
      </c>
      <c r="K59" s="136">
        <v>45588</v>
      </c>
      <c r="L59" s="126">
        <f ca="1">+VLOOKUP(B59,'LOTTE ghi nhận'!H:P,9,0)</f>
        <v>1285913</v>
      </c>
      <c r="M59" s="126">
        <f t="shared" ca="1" si="0"/>
        <v>0</v>
      </c>
    </row>
    <row r="60" spans="1:13" hidden="1" x14ac:dyDescent="0.25">
      <c r="A60" s="131">
        <v>45561</v>
      </c>
      <c r="B60" s="132">
        <v>52742</v>
      </c>
      <c r="C60" s="133" t="s">
        <v>46</v>
      </c>
      <c r="D60" s="133" t="s">
        <v>109</v>
      </c>
      <c r="E60" s="134">
        <v>5079200</v>
      </c>
      <c r="F60" s="135" t="s">
        <v>104</v>
      </c>
      <c r="G60" s="134">
        <v>406336</v>
      </c>
      <c r="H60" s="134">
        <v>5485536</v>
      </c>
      <c r="I60" s="133" t="s">
        <v>107</v>
      </c>
      <c r="J60" s="133" t="s">
        <v>108</v>
      </c>
      <c r="K60" s="136">
        <v>45591</v>
      </c>
      <c r="L60" s="126">
        <f ca="1">+VLOOKUP(B60,'LOTTE ghi nhận'!H:P,9,0)</f>
        <v>5485536</v>
      </c>
      <c r="M60" s="126">
        <f t="shared" ca="1" si="0"/>
        <v>0</v>
      </c>
    </row>
    <row r="61" spans="1:13" hidden="1" x14ac:dyDescent="0.25">
      <c r="A61" s="131">
        <v>45562</v>
      </c>
      <c r="B61" s="132">
        <v>53468</v>
      </c>
      <c r="C61" s="133" t="s">
        <v>46</v>
      </c>
      <c r="D61" s="133" t="s">
        <v>115</v>
      </c>
      <c r="E61" s="134">
        <v>750435</v>
      </c>
      <c r="F61" s="135" t="s">
        <v>104</v>
      </c>
      <c r="G61" s="134">
        <v>60035</v>
      </c>
      <c r="H61" s="134">
        <v>810470</v>
      </c>
      <c r="I61" s="133" t="s">
        <v>115</v>
      </c>
      <c r="J61" s="133" t="s">
        <v>116</v>
      </c>
      <c r="K61" s="136">
        <v>45592</v>
      </c>
      <c r="L61" s="126">
        <f ca="1">+VLOOKUP(B61,'LOTTE ghi nhận'!H:P,9,0)</f>
        <v>810470</v>
      </c>
      <c r="M61" s="126">
        <f t="shared" ca="1" si="0"/>
        <v>0</v>
      </c>
    </row>
    <row r="62" spans="1:13" hidden="1" x14ac:dyDescent="0.25">
      <c r="A62" s="131">
        <v>45563</v>
      </c>
      <c r="B62" s="132">
        <v>1358</v>
      </c>
      <c r="C62" s="133" t="s">
        <v>147</v>
      </c>
      <c r="D62" s="133" t="s">
        <v>148</v>
      </c>
      <c r="E62" s="134">
        <v>-214410</v>
      </c>
      <c r="F62" s="135" t="s">
        <v>104</v>
      </c>
      <c r="G62" s="134">
        <v>-17153</v>
      </c>
      <c r="H62" s="134">
        <v>-231563</v>
      </c>
      <c r="I62" s="133" t="s">
        <v>115</v>
      </c>
      <c r="J62" s="133" t="s">
        <v>116</v>
      </c>
      <c r="K62" s="136">
        <v>45593</v>
      </c>
      <c r="L62" s="126">
        <f ca="1">+VLOOKUP(B62,'LOTTE ghi nhận'!H:P,9,0)</f>
        <v>-231563</v>
      </c>
      <c r="M62" s="126">
        <f t="shared" ca="1" si="0"/>
        <v>0</v>
      </c>
    </row>
    <row r="63" spans="1:13" x14ac:dyDescent="0.25">
      <c r="H63" s="134">
        <f>SUBTOTAL(9,H2:H62)</f>
        <v>48640176</v>
      </c>
    </row>
  </sheetData>
  <autoFilter ref="A1:M63">
    <filterColumn colId="12">
      <filters blank="1">
        <filter val="#N/A"/>
      </filters>
    </filterColumn>
  </autoFilter>
  <conditionalFormatting sqref="B1:B62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9"/>
  <sheetViews>
    <sheetView workbookViewId="0">
      <selection activeCell="E10" sqref="E10"/>
    </sheetView>
  </sheetViews>
  <sheetFormatPr defaultRowHeight="15" x14ac:dyDescent="0.25"/>
  <cols>
    <col min="4" max="4" width="28.5703125" bestFit="1" customWidth="1"/>
    <col min="5" max="5" width="15.28515625" style="126" bestFit="1" customWidth="1"/>
  </cols>
  <sheetData>
    <row r="3" spans="4:5" x14ac:dyDescent="0.25">
      <c r="D3" t="s">
        <v>149</v>
      </c>
      <c r="E3" s="126">
        <v>102710817</v>
      </c>
    </row>
    <row r="4" spans="4:5" x14ac:dyDescent="0.25">
      <c r="D4" t="s">
        <v>150</v>
      </c>
      <c r="E4" s="126">
        <v>160435106</v>
      </c>
    </row>
    <row r="5" spans="4:5" x14ac:dyDescent="0.25">
      <c r="D5" t="s">
        <v>151</v>
      </c>
      <c r="E5" s="126">
        <f>+E4-E3</f>
        <v>57724289</v>
      </c>
    </row>
    <row r="6" spans="4:5" x14ac:dyDescent="0.25">
      <c r="D6" t="s">
        <v>152</v>
      </c>
    </row>
    <row r="7" spans="4:5" x14ac:dyDescent="0.25">
      <c r="D7" t="s">
        <v>153</v>
      </c>
      <c r="E7" s="126">
        <v>9083234</v>
      </c>
    </row>
    <row r="8" spans="4:5" x14ac:dyDescent="0.25">
      <c r="D8" t="s">
        <v>154</v>
      </c>
      <c r="E8" s="126">
        <v>48640176</v>
      </c>
    </row>
    <row r="9" spans="4:5" x14ac:dyDescent="0.25">
      <c r="D9" t="s">
        <v>155</v>
      </c>
      <c r="E9" s="126">
        <f>+E5-E7-E8</f>
        <v>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BB DCCN</vt:lpstr>
      <vt:lpstr>CHI TIET</vt:lpstr>
      <vt:lpstr>LOTTE ghi nhận</vt:lpstr>
      <vt:lpstr>NCC ghi nhận</vt:lpstr>
      <vt:lpstr>Chênh lệch</vt:lpstr>
      <vt:lpstr>'BB DCCN'!Print_Area</vt:lpstr>
      <vt:lpstr>'CHI TIET'!Print_Titles</vt:lpstr>
      <vt:lpstr>'LOTTE ghi nhận'!Print_Titles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2025-01-23T09:14:29Z</dcterms:modified>
</cp:coreProperties>
</file>