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0" yWindow="0" windowWidth="20490" windowHeight="7530" tabRatio="903" activeTab="3"/>
  </bookViews>
  <sheets>
    <sheet name="BB DCCN" sheetId="4" r:id="rId1"/>
    <sheet name="CHI TIET" sheetId="1" r:id="rId2"/>
    <sheet name="LOTTE ghi nhận" sheetId="5" r:id="rId3"/>
    <sheet name="NCC ghi nhận" sheetId="6" r:id="rId4"/>
    <sheet name="Chênh lệch" sheetId="7" r:id="rId5"/>
  </sheets>
  <definedNames>
    <definedName name="_xlnm._FilterDatabase" localSheetId="0" hidden="1">'BB DCCN'!$A$21:$D$26</definedName>
    <definedName name="_xlnm._FilterDatabase" localSheetId="1" hidden="1">'CHI TIET'!$A$7:$O$136</definedName>
    <definedName name="_xlnm._FilterDatabase" localSheetId="2" hidden="1">'LOTTE ghi nhận'!$A$1:$Q$114</definedName>
    <definedName name="_xlnm._FilterDatabase" localSheetId="3" hidden="1">'NCC ghi nhận'!$A$1:$M$79</definedName>
    <definedName name="_xlnm.Print_Area" localSheetId="0">'BB DCCN'!$A$1:$D$27</definedName>
    <definedName name="_xlnm.Print_Titles" localSheetId="1">'CHI TIET'!$1:$7</definedName>
    <definedName name="_xlnm.Print_Titles" localSheetId="2">'LOTTE ghi nhận'!$1:$1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H80" i="6"/>
  <c r="L67" i="6"/>
  <c r="L3" i="6" l="1"/>
  <c r="M3" i="6" s="1"/>
  <c r="L4" i="6"/>
  <c r="M4" i="6" s="1"/>
  <c r="L5" i="6"/>
  <c r="M5" i="6" s="1"/>
  <c r="L6" i="6"/>
  <c r="M6" i="6" s="1"/>
  <c r="L7" i="6"/>
  <c r="M7" i="6" s="1"/>
  <c r="L8" i="6"/>
  <c r="M8" i="6" s="1"/>
  <c r="L9" i="6"/>
  <c r="M9" i="6" s="1"/>
  <c r="L10" i="6"/>
  <c r="M10" i="6" s="1"/>
  <c r="L25" i="6"/>
  <c r="M25" i="6" s="1"/>
  <c r="M67" i="6"/>
  <c r="L68" i="6"/>
  <c r="M68" i="6" s="1"/>
  <c r="L70" i="6"/>
  <c r="M70" i="6" s="1"/>
  <c r="L72" i="6"/>
  <c r="M72" i="6" s="1"/>
  <c r="L74" i="6"/>
  <c r="M74" i="6" s="1"/>
  <c r="L75" i="6"/>
  <c r="M75" i="6" s="1"/>
  <c r="L76" i="6"/>
  <c r="M76" i="6" s="1"/>
  <c r="L77" i="6"/>
  <c r="M77" i="6" s="1"/>
  <c r="L78" i="6"/>
  <c r="M78" i="6" s="1"/>
  <c r="L79" i="6"/>
  <c r="M79" i="6" s="1"/>
  <c r="L2" i="6"/>
  <c r="M2" i="6" s="1"/>
  <c r="E5" i="7" l="1"/>
  <c r="P3" i="5" l="1"/>
  <c r="P4" i="5"/>
  <c r="P5" i="5"/>
  <c r="P6" i="5"/>
  <c r="Q6" i="5" s="1"/>
  <c r="P7" i="5"/>
  <c r="Q7" i="5" s="1"/>
  <c r="P8" i="5"/>
  <c r="Q8" i="5" s="1"/>
  <c r="P9" i="5"/>
  <c r="P10" i="5"/>
  <c r="P11" i="5"/>
  <c r="Q11" i="5" s="1"/>
  <c r="P12" i="5"/>
  <c r="Q12" i="5" s="1"/>
  <c r="P13" i="5"/>
  <c r="Q13" i="5" s="1"/>
  <c r="P14" i="5"/>
  <c r="P15" i="5"/>
  <c r="Q15" i="5" s="1"/>
  <c r="P16" i="5"/>
  <c r="Q16" i="5" s="1"/>
  <c r="P17" i="5"/>
  <c r="Q17" i="5" s="1"/>
  <c r="P18" i="5"/>
  <c r="P19" i="5"/>
  <c r="Q19" i="5" s="1"/>
  <c r="P20" i="5"/>
  <c r="Q20" i="5" s="1"/>
  <c r="P21" i="5"/>
  <c r="Q21" i="5" s="1"/>
  <c r="P22" i="5"/>
  <c r="P23" i="5"/>
  <c r="P24" i="5"/>
  <c r="P25" i="5"/>
  <c r="P26" i="5"/>
  <c r="Q26" i="5" s="1"/>
  <c r="P27" i="5"/>
  <c r="Q27" i="5" s="1"/>
  <c r="P28" i="5"/>
  <c r="Q28" i="5" s="1"/>
  <c r="P29" i="5"/>
  <c r="P30" i="5"/>
  <c r="P31" i="5"/>
  <c r="P32" i="5"/>
  <c r="P33" i="5"/>
  <c r="P34" i="5"/>
  <c r="Q34" i="5" s="1"/>
  <c r="P35" i="5"/>
  <c r="Q35" i="5" s="1"/>
  <c r="P36" i="5"/>
  <c r="Q36" i="5" s="1"/>
  <c r="P37" i="5"/>
  <c r="Q37" i="5" s="1"/>
  <c r="P38" i="5"/>
  <c r="P39" i="5"/>
  <c r="P40" i="5"/>
  <c r="P41" i="5"/>
  <c r="Q41" i="5" s="1"/>
  <c r="P42" i="5"/>
  <c r="Q42" i="5" s="1"/>
  <c r="P43" i="5"/>
  <c r="Q43" i="5" s="1"/>
  <c r="P44" i="5"/>
  <c r="Q44" i="5" s="1"/>
  <c r="P45" i="5"/>
  <c r="P46" i="5"/>
  <c r="P47" i="5"/>
  <c r="P48" i="5"/>
  <c r="P49" i="5"/>
  <c r="Q49" i="5" s="1"/>
  <c r="P50" i="5"/>
  <c r="Q50" i="5" s="1"/>
  <c r="P51" i="5"/>
  <c r="Q51" i="5" s="1"/>
  <c r="P52" i="5"/>
  <c r="Q52" i="5" s="1"/>
  <c r="P53" i="5"/>
  <c r="P54" i="5"/>
  <c r="P55" i="5"/>
  <c r="P56" i="5"/>
  <c r="P57" i="5"/>
  <c r="P58" i="5"/>
  <c r="Q58" i="5" s="1"/>
  <c r="P59" i="5"/>
  <c r="Q59" i="5" s="1"/>
  <c r="P60" i="5"/>
  <c r="Q60" i="5" s="1"/>
  <c r="P61" i="5"/>
  <c r="P62" i="5"/>
  <c r="P63" i="5"/>
  <c r="P64" i="5"/>
  <c r="P65" i="5"/>
  <c r="Q65" i="5" s="1"/>
  <c r="P66" i="5"/>
  <c r="Q66" i="5" s="1"/>
  <c r="P67" i="5"/>
  <c r="Q67" i="5" s="1"/>
  <c r="P68" i="5"/>
  <c r="Q68" i="5" s="1"/>
  <c r="P69" i="5"/>
  <c r="P70" i="5"/>
  <c r="P71" i="5"/>
  <c r="P72" i="5"/>
  <c r="P73" i="5"/>
  <c r="P74" i="5"/>
  <c r="Q74" i="5" s="1"/>
  <c r="P75" i="5"/>
  <c r="Q75" i="5" s="1"/>
  <c r="P76" i="5"/>
  <c r="Q76" i="5" s="1"/>
  <c r="P77" i="5"/>
  <c r="P78" i="5"/>
  <c r="P79" i="5"/>
  <c r="P80" i="5"/>
  <c r="P81" i="5"/>
  <c r="P82" i="5"/>
  <c r="P83" i="5"/>
  <c r="P84" i="5"/>
  <c r="P85" i="5"/>
  <c r="P86" i="5"/>
  <c r="Q86" i="5" s="1"/>
  <c r="P87" i="5"/>
  <c r="Q87" i="5" s="1"/>
  <c r="P88" i="5"/>
  <c r="Q88" i="5" s="1"/>
  <c r="P89" i="5"/>
  <c r="Q89" i="5" s="1"/>
  <c r="P90" i="5"/>
  <c r="P91" i="5"/>
  <c r="P92" i="5"/>
  <c r="Q92" i="5" s="1"/>
  <c r="P93" i="5"/>
  <c r="Q93" i="5" s="1"/>
  <c r="P94" i="5"/>
  <c r="Q94" i="5" s="1"/>
  <c r="P95" i="5"/>
  <c r="P96" i="5"/>
  <c r="Q96" i="5" s="1"/>
  <c r="P97" i="5"/>
  <c r="Q97" i="5" s="1"/>
  <c r="P98" i="5"/>
  <c r="Q98" i="5" s="1"/>
  <c r="P99" i="5"/>
  <c r="P100" i="5"/>
  <c r="P101" i="5"/>
  <c r="P102" i="5"/>
  <c r="Q102" i="5" s="1"/>
  <c r="P103" i="5"/>
  <c r="Q103" i="5" s="1"/>
  <c r="P104" i="5"/>
  <c r="Q104" i="5" s="1"/>
  <c r="P105" i="5"/>
  <c r="Q105" i="5" s="1"/>
  <c r="P106" i="5"/>
  <c r="Q106" i="5" s="1"/>
  <c r="P107" i="5"/>
  <c r="P108" i="5"/>
  <c r="P109" i="5"/>
  <c r="P110" i="5"/>
  <c r="P111" i="5"/>
  <c r="P112" i="5"/>
  <c r="Q112" i="5" s="1"/>
  <c r="P113" i="5"/>
  <c r="Q113" i="5" s="1"/>
  <c r="P114" i="5"/>
  <c r="Q114" i="5" s="1"/>
  <c r="P2" i="5"/>
  <c r="M111" i="5" l="1"/>
  <c r="M110" i="5"/>
  <c r="M109" i="5"/>
  <c r="M108" i="5"/>
  <c r="M107" i="5"/>
  <c r="M101" i="5"/>
  <c r="M100" i="5"/>
  <c r="M99" i="5"/>
  <c r="M95" i="5"/>
  <c r="L115" i="5"/>
  <c r="M91" i="5"/>
  <c r="M90" i="5"/>
  <c r="M85" i="5"/>
  <c r="M84" i="5"/>
  <c r="M83" i="5"/>
  <c r="M82" i="5"/>
  <c r="M81" i="5"/>
  <c r="M80" i="5"/>
  <c r="M79" i="5"/>
  <c r="M78" i="5"/>
  <c r="M77" i="5"/>
  <c r="M73" i="5"/>
  <c r="M72" i="5"/>
  <c r="M71" i="5"/>
  <c r="M70" i="5"/>
  <c r="M69" i="5"/>
  <c r="M64" i="5"/>
  <c r="M63" i="5"/>
  <c r="M62" i="5"/>
  <c r="M61" i="5"/>
  <c r="M57" i="5"/>
  <c r="M56" i="5"/>
  <c r="M55" i="5"/>
  <c r="M54" i="5"/>
  <c r="M53" i="5"/>
  <c r="M48" i="5"/>
  <c r="M47" i="5"/>
  <c r="M46" i="5"/>
  <c r="M45" i="5"/>
  <c r="M40" i="5"/>
  <c r="M39" i="5"/>
  <c r="M38" i="5"/>
  <c r="M33" i="5"/>
  <c r="M32" i="5"/>
  <c r="M31" i="5"/>
  <c r="M30" i="5"/>
  <c r="M29" i="5"/>
  <c r="M25" i="5"/>
  <c r="M24" i="5"/>
  <c r="M23" i="5"/>
  <c r="M22" i="5"/>
  <c r="M18" i="5"/>
  <c r="M14" i="5"/>
  <c r="M10" i="5"/>
  <c r="M9" i="5"/>
  <c r="M5" i="5"/>
  <c r="M4" i="5"/>
  <c r="M3" i="5"/>
  <c r="M2" i="5"/>
  <c r="Q40" i="5" l="1"/>
  <c r="L40" i="6"/>
  <c r="M40" i="6" s="1"/>
  <c r="Q45" i="5"/>
  <c r="L23" i="6"/>
  <c r="M23" i="6" s="1"/>
  <c r="Q63" i="5"/>
  <c r="L50" i="6"/>
  <c r="M50" i="6" s="1"/>
  <c r="Q22" i="5"/>
  <c r="L36" i="6"/>
  <c r="M36" i="6" s="1"/>
  <c r="Q109" i="5"/>
  <c r="L21" i="6"/>
  <c r="M21" i="6" s="1"/>
  <c r="Q69" i="5"/>
  <c r="L28" i="6"/>
  <c r="M28" i="6" s="1"/>
  <c r="Q84" i="5"/>
  <c r="L65" i="6"/>
  <c r="M65" i="6" s="1"/>
  <c r="Q85" i="5"/>
  <c r="L71" i="6"/>
  <c r="M71" i="6" s="1"/>
  <c r="Q48" i="5"/>
  <c r="L66" i="6"/>
  <c r="M66" i="6" s="1"/>
  <c r="Q2" i="5"/>
  <c r="L17" i="6"/>
  <c r="M17" i="6" s="1"/>
  <c r="Q53" i="5"/>
  <c r="L18" i="6"/>
  <c r="M18" i="6" s="1"/>
  <c r="Q91" i="5"/>
  <c r="L35" i="6"/>
  <c r="M35" i="6" s="1"/>
  <c r="Q30" i="5"/>
  <c r="L42" i="6"/>
  <c r="M42" i="6" s="1"/>
  <c r="Q4" i="5"/>
  <c r="L43" i="6"/>
  <c r="M43" i="6" s="1"/>
  <c r="Q77" i="5"/>
  <c r="L11" i="6"/>
  <c r="M11" i="6" s="1"/>
  <c r="Q5" i="5"/>
  <c r="L53" i="6"/>
  <c r="M53" i="6" s="1"/>
  <c r="Q56" i="5"/>
  <c r="L47" i="6"/>
  <c r="M47" i="6" s="1"/>
  <c r="Q78" i="5"/>
  <c r="L14" i="6"/>
  <c r="M14" i="6" s="1"/>
  <c r="Q99" i="5"/>
  <c r="L24" i="6"/>
  <c r="M24" i="6" s="1"/>
  <c r="Q18" i="5"/>
  <c r="L44" i="6"/>
  <c r="M44" i="6" s="1"/>
  <c r="Q108" i="5"/>
  <c r="L26" i="6"/>
  <c r="M26" i="6" s="1"/>
  <c r="Q64" i="5"/>
  <c r="L69" i="6"/>
  <c r="M69" i="6" s="1"/>
  <c r="Q46" i="5"/>
  <c r="L32" i="6"/>
  <c r="M32" i="6" s="1"/>
  <c r="Q110" i="5"/>
  <c r="L52" i="6"/>
  <c r="M52" i="6" s="1"/>
  <c r="Q47" i="5"/>
  <c r="L56" i="6"/>
  <c r="M56" i="6" s="1"/>
  <c r="Q70" i="5"/>
  <c r="L30" i="6"/>
  <c r="M30" i="6" s="1"/>
  <c r="Q25" i="5"/>
  <c r="L58" i="6"/>
  <c r="M58" i="6" s="1"/>
  <c r="Q71" i="5"/>
  <c r="L48" i="6"/>
  <c r="M48" i="6" s="1"/>
  <c r="Q29" i="5"/>
  <c r="L15" i="6"/>
  <c r="M15" i="6" s="1"/>
  <c r="Q72" i="5"/>
  <c r="L54" i="6"/>
  <c r="M54" i="6" s="1"/>
  <c r="Q3" i="5"/>
  <c r="L27" i="6"/>
  <c r="M27" i="6" s="1"/>
  <c r="Q54" i="5"/>
  <c r="L38" i="6"/>
  <c r="M38" i="6" s="1"/>
  <c r="Q73" i="5"/>
  <c r="L60" i="6"/>
  <c r="M60" i="6" s="1"/>
  <c r="Q31" i="5"/>
  <c r="L45" i="6"/>
  <c r="M45" i="6" s="1"/>
  <c r="Q55" i="5"/>
  <c r="L39" i="6"/>
  <c r="M39" i="6" s="1"/>
  <c r="Q95" i="5"/>
  <c r="L57" i="6"/>
  <c r="M57" i="6" s="1"/>
  <c r="Q32" i="5"/>
  <c r="L62" i="6"/>
  <c r="M62" i="6" s="1"/>
  <c r="Q9" i="5"/>
  <c r="L19" i="6"/>
  <c r="M19" i="6" s="1"/>
  <c r="Q33" i="5"/>
  <c r="L73" i="6"/>
  <c r="M73" i="6" s="1"/>
  <c r="Q57" i="5"/>
  <c r="L64" i="6"/>
  <c r="M64" i="6" s="1"/>
  <c r="Q79" i="5"/>
  <c r="L22" i="6"/>
  <c r="M22" i="6" s="1"/>
  <c r="Q100" i="5"/>
  <c r="L34" i="6"/>
  <c r="M34" i="6" s="1"/>
  <c r="Q82" i="5"/>
  <c r="L49" i="6"/>
  <c r="M49" i="6" s="1"/>
  <c r="Q83" i="5"/>
  <c r="L63" i="6"/>
  <c r="M63" i="6" s="1"/>
  <c r="Q23" i="5"/>
  <c r="L37" i="6"/>
  <c r="M37" i="6" s="1"/>
  <c r="Q24" i="5"/>
  <c r="L51" i="6"/>
  <c r="M51" i="6" s="1"/>
  <c r="Q111" i="5"/>
  <c r="L61" i="6"/>
  <c r="M61" i="6" s="1"/>
  <c r="Q90" i="5"/>
  <c r="L20" i="6"/>
  <c r="M20" i="6" s="1"/>
  <c r="Q10" i="5"/>
  <c r="L59" i="6"/>
  <c r="M59" i="6" s="1"/>
  <c r="Q38" i="5"/>
  <c r="L12" i="6"/>
  <c r="M12" i="6" s="1"/>
  <c r="Q61" i="5"/>
  <c r="L16" i="6"/>
  <c r="M16" i="6" s="1"/>
  <c r="Q80" i="5"/>
  <c r="L29" i="6"/>
  <c r="M29" i="6" s="1"/>
  <c r="Q101" i="5"/>
  <c r="L46" i="6"/>
  <c r="M46" i="6" s="1"/>
  <c r="Q14" i="5"/>
  <c r="L55" i="6"/>
  <c r="M55" i="6" s="1"/>
  <c r="Q39" i="5"/>
  <c r="L31" i="6"/>
  <c r="M31" i="6" s="1"/>
  <c r="Q62" i="5"/>
  <c r="L41" i="6"/>
  <c r="M41" i="6" s="1"/>
  <c r="Q81" i="5"/>
  <c r="L33" i="6"/>
  <c r="M33" i="6" s="1"/>
  <c r="Q107" i="5"/>
  <c r="L13" i="6"/>
  <c r="M13" i="6" s="1"/>
  <c r="K115" i="5"/>
  <c r="O118" i="1"/>
  <c r="O21" i="1"/>
  <c r="L136" i="1"/>
  <c r="K136" i="1"/>
  <c r="L127" i="1"/>
  <c r="K127" i="1"/>
  <c r="L118" i="1"/>
  <c r="K118" i="1"/>
  <c r="L113" i="1"/>
  <c r="K113" i="1"/>
  <c r="L107" i="1"/>
  <c r="K107" i="1"/>
  <c r="L93" i="1"/>
  <c r="K93" i="1"/>
  <c r="L84" i="1"/>
  <c r="K84" i="1"/>
  <c r="L75" i="1"/>
  <c r="K75" i="1"/>
  <c r="L66" i="1"/>
  <c r="K66" i="1"/>
  <c r="L57" i="1"/>
  <c r="K57" i="1"/>
  <c r="L49" i="1"/>
  <c r="K49" i="1"/>
  <c r="L39" i="1"/>
  <c r="K39" i="1"/>
  <c r="L31" i="1"/>
  <c r="K31" i="1"/>
  <c r="L26" i="1"/>
  <c r="K26" i="1"/>
  <c r="L21" i="1"/>
  <c r="K21" i="1"/>
  <c r="L15" i="1"/>
  <c r="K15" i="1"/>
  <c r="K137" i="1" s="1"/>
  <c r="M44" i="1"/>
  <c r="M102" i="1"/>
  <c r="M61" i="1"/>
  <c r="M79" i="1"/>
  <c r="M101" i="1"/>
  <c r="M60" i="1"/>
  <c r="M100" i="1"/>
  <c r="M43" i="1"/>
  <c r="M132" i="1"/>
  <c r="M114" i="1"/>
  <c r="M118" i="1" s="1"/>
  <c r="M71" i="1"/>
  <c r="M89" i="1"/>
  <c r="M35" i="1"/>
  <c r="M17" i="1"/>
  <c r="M22" i="1"/>
  <c r="M26" i="1" s="1"/>
  <c r="O26" i="1" s="1"/>
  <c r="M99" i="1"/>
  <c r="M88" i="1"/>
  <c r="M11" i="1"/>
  <c r="M131" i="1"/>
  <c r="M121" i="1"/>
  <c r="M27" i="1"/>
  <c r="M31" i="1" s="1"/>
  <c r="O31" i="1" s="1"/>
  <c r="M42" i="1"/>
  <c r="M98" i="1"/>
  <c r="M97" i="1"/>
  <c r="M78" i="1"/>
  <c r="M34" i="1"/>
  <c r="M87" i="1"/>
  <c r="M109" i="1"/>
  <c r="M70" i="1"/>
  <c r="M52" i="1"/>
  <c r="M41" i="1"/>
  <c r="M120" i="1"/>
  <c r="M59" i="1"/>
  <c r="M77" i="1"/>
  <c r="M10" i="1"/>
  <c r="M69" i="1"/>
  <c r="M68" i="1"/>
  <c r="M33" i="1"/>
  <c r="M32" i="1"/>
  <c r="M39" i="1" s="1"/>
  <c r="O39" i="1" s="1"/>
  <c r="M51" i="1"/>
  <c r="M86" i="1"/>
  <c r="M119" i="1"/>
  <c r="M127" i="1" s="1"/>
  <c r="O127" i="1" s="1"/>
  <c r="M85" i="1"/>
  <c r="M93" i="1" s="1"/>
  <c r="O93" i="1" s="1"/>
  <c r="M9" i="1"/>
  <c r="M130" i="1"/>
  <c r="M129" i="1"/>
  <c r="M58" i="1"/>
  <c r="M96" i="1"/>
  <c r="M108" i="1"/>
  <c r="M113" i="1" s="1"/>
  <c r="O113" i="1" s="1"/>
  <c r="M40" i="1"/>
  <c r="M95" i="1"/>
  <c r="M94" i="1"/>
  <c r="M67" i="1"/>
  <c r="M16" i="1"/>
  <c r="M21" i="1" s="1"/>
  <c r="M76" i="1"/>
  <c r="M84" i="1" s="1"/>
  <c r="O84" i="1" s="1"/>
  <c r="M8" i="1"/>
  <c r="M128" i="1"/>
  <c r="M50" i="1"/>
  <c r="M115" i="5" l="1"/>
  <c r="O115" i="5" s="1"/>
  <c r="M75" i="1"/>
  <c r="O75" i="1" s="1"/>
  <c r="M66" i="1"/>
  <c r="O66" i="1" s="1"/>
  <c r="M107" i="1"/>
  <c r="O107" i="1" s="1"/>
  <c r="L137" i="1"/>
  <c r="M57" i="1"/>
  <c r="O57" i="1" s="1"/>
  <c r="M49" i="1"/>
  <c r="O49" i="1" s="1"/>
  <c r="M136" i="1"/>
  <c r="O136" i="1" s="1"/>
  <c r="M15" i="1"/>
  <c r="E7" i="4"/>
  <c r="F7" i="4" s="1"/>
  <c r="A22" i="4" s="1"/>
  <c r="M137" i="1" l="1"/>
  <c r="O137" i="1" s="1"/>
  <c r="O15" i="1"/>
  <c r="G6" i="1"/>
  <c r="B16" i="4" s="1"/>
  <c r="F6" i="1"/>
</calcChain>
</file>

<file path=xl/sharedStrings.xml><?xml version="1.0" encoding="utf-8"?>
<sst xmlns="http://schemas.openxmlformats.org/spreadsheetml/2006/main" count="1322" uniqueCount="159">
  <si>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</si>
  <si>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</si>
  <si>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</si>
  <si>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</si>
  <si>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</si>
  <si>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</si>
  <si>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</si>
  <si>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</si>
  <si>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</si>
  <si>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</si>
  <si>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</si>
  <si>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</si>
  <si>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</si>
  <si>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</si>
  <si>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</si>
  <si>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</si>
  <si>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</si>
  <si>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</si>
  <si>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</si>
  <si>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</si>
  <si>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</si>
  <si>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CỘNG HÒA XÃ HỘI CHỦ NGHĨA VIỆT NAM</t>
  </si>
  <si>
    <t>Độc lập – Tự do – Hạnh phúc</t>
  </si>
  <si>
    <t>--------------</t>
  </si>
  <si>
    <t>BIÊN BẢN XÁC NHẬN CÔNG NỢ</t>
  </si>
  <si>
    <t>Tp. HCM, ngày    tháng     năm</t>
  </si>
  <si>
    <t>Địa chỉ: 469 Nguyễn Hữu Thọ, Phường Tân Hưng, Quận 7, Tp.Hồ Chí Minh, Việt Nam</t>
  </si>
  <si>
    <t>Mã số thuế: 0304741634</t>
  </si>
  <si>
    <t xml:space="preserve">Đại diện: </t>
  </si>
  <si>
    <t>Chức vụ:</t>
  </si>
  <si>
    <t xml:space="preserve">BÊN B (Bên bán): </t>
  </si>
  <si>
    <t xml:space="preserve">Địa chỉ: </t>
  </si>
  <si>
    <t xml:space="preserve">Mã số thuế: </t>
  </si>
  <si>
    <t xml:space="preserve">Chức vụ: </t>
  </si>
  <si>
    <t>Số dư cuối kì:</t>
  </si>
  <si>
    <t>đồng</t>
  </si>
  <si>
    <t>Bảng kê chi tiết theo danh sách đính kèm.</t>
  </si>
  <si>
    <t>Hai bên cam kết đã đối chiếu và xác nhận số liệu trên là đúng.</t>
  </si>
  <si>
    <t>Biên bản này được lập thành 02 bản, Bên A giữ 01 bản, Bên B giữ 01 bản có giá trị như nhau.</t>
  </si>
  <si>
    <t xml:space="preserve">ĐẠI DIỆN BÊN MUA
</t>
  </si>
  <si>
    <t>ĐẠI DIỆN BÊN BÁN</t>
  </si>
  <si>
    <r>
      <t xml:space="preserve">                     </t>
    </r>
    <r>
      <rPr>
        <b/>
        <sz val="11"/>
        <color rgb="FFFFFFFF"/>
        <rFont val="Calibri"/>
        <family val="2"/>
        <scheme val="minor"/>
      </rPr>
      <t>LOTTE VIETNAM SHOPPING JOINT STOCK COMPANY</t>
    </r>
    <r>
      <rPr>
        <sz val="11"/>
        <color rgb="FFFFFFFF"/>
        <rFont val="Calibri"/>
        <family val="2"/>
        <scheme val="minor"/>
      </rPr>
      <t xml:space="preserve"> </t>
    </r>
  </si>
  <si>
    <t>BÊN A (Bên mua): CÔNG TY CỔ PHẦN TRUNG TÂM THƯƠNG MẠI LOTTE VIỆT NAM</t>
  </si>
  <si>
    <r>
      <t xml:space="preserve">Căn cứ vào số liệu phát sinh tính đến ngày </t>
    </r>
    <r>
      <rPr>
        <sz val="11"/>
        <color rgb="FFFF0000"/>
        <rFont val="Times New Roman"/>
        <family val="1"/>
      </rPr>
      <t>31/12/2024</t>
    </r>
    <r>
      <rPr>
        <sz val="11"/>
        <color theme="1"/>
        <rFont val="Times New Roman"/>
        <family val="1"/>
      </rPr>
      <t>, Bên A còn nợ Bên B:</t>
    </r>
  </si>
  <si>
    <t>Hanoi center</t>
  </si>
  <si>
    <t>CONG TY TNHH MTV TM VA DV NGOC THOM</t>
  </si>
  <si>
    <t>1C24TNN</t>
  </si>
  <si>
    <t>West Lake</t>
  </si>
  <si>
    <t>Nam Sai Gon</t>
  </si>
  <si>
    <t>Can Tho</t>
  </si>
  <si>
    <t>Phu Tho</t>
  </si>
  <si>
    <t>Tan Binh</t>
  </si>
  <si>
    <t>Nha trang</t>
  </si>
  <si>
    <t>Phan Thiet</t>
  </si>
  <si>
    <t>Cau Giay</t>
  </si>
  <si>
    <t>Vung Tau</t>
  </si>
  <si>
    <t>Go Vap</t>
  </si>
  <si>
    <t>Vinh</t>
  </si>
  <si>
    <t>Binh Duong</t>
  </si>
  <si>
    <t>Da Nang</t>
  </si>
  <si>
    <t>Dong Nai</t>
  </si>
  <si>
    <t>C24TNN</t>
  </si>
  <si>
    <t>Nha Trang Gold Coast</t>
  </si>
  <si>
    <t>Basic discount - Auto</t>
  </si>
  <si>
    <t>CHIET KHAU CO BAN 202412_005820</t>
  </si>
  <si>
    <t>Sampling services fee - Auto</t>
  </si>
  <si>
    <t>PHI HANG MAU 202412_005820</t>
  </si>
  <si>
    <t>Distribution Cost -Auto(8%)</t>
  </si>
  <si>
    <t>PHI VAN CHUYEN THANG 11.2024-HANG LANH_005820_01013</t>
  </si>
  <si>
    <t>PHI VAN CHUYEN THANG 11.2024-HANG LANH_005820_01016</t>
  </si>
  <si>
    <t>PHI VAN CHUYEN THANG 11.2024-HANG LANH_005820_01006</t>
  </si>
  <si>
    <t>PHI VAN CHUYEN THANG 11.2024-HANG LANH_005820_01009</t>
  </si>
  <si>
    <t>PHI VAN CHUYEN THANG 11.2024-HANG LANH_005820_01011</t>
  </si>
  <si>
    <t>Sale services fee - Auto</t>
  </si>
  <si>
    <t>PHI BAN HANG 202412_005820</t>
  </si>
  <si>
    <t>SỐ DƯ CÔNG NỢ ĐẾN 31/12/2024</t>
  </si>
  <si>
    <t>01001 Total</t>
  </si>
  <si>
    <t>01002 Total</t>
  </si>
  <si>
    <t>01003 Total</t>
  </si>
  <si>
    <t>01004 Total</t>
  </si>
  <si>
    <t>01005 Total</t>
  </si>
  <si>
    <t>01006 Total</t>
  </si>
  <si>
    <t>01008 Total</t>
  </si>
  <si>
    <t>01009 Total</t>
  </si>
  <si>
    <t>01010 Total</t>
  </si>
  <si>
    <t>01011 Total</t>
  </si>
  <si>
    <t>01012 Total</t>
  </si>
  <si>
    <t>01013 Total</t>
  </si>
  <si>
    <t>01014 Total</t>
  </si>
  <si>
    <t>01015 Total</t>
  </si>
  <si>
    <t>01016 Total</t>
  </si>
  <si>
    <t>01017 Total</t>
  </si>
  <si>
    <t>Grand Total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</si>
  <si>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</si>
  <si>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</si>
  <si>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</si>
  <si>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</si>
  <si>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</si>
  <si>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</si>
  <si>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</si>
  <si>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</si>
  <si>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</si>
  <si>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</si>
  <si>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</si>
  <si>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CÔNG TY CỔ PHẦN TRUNG TÂM THƯƠNG MẠI LOTTE VIỆT NAM - CHI NHÁNH GÒ VẤP</t>
  </si>
  <si>
    <t>8%</t>
  </si>
  <si>
    <t>0304741634-010</t>
  </si>
  <si>
    <t>LOTTEMART PHÚ THỌ</t>
  </si>
  <si>
    <t>CÔNG TY CỔ PHẦN TRUNG TÂM THƯƠNG MẠI LOTTE VIỆT NAM</t>
  </si>
  <si>
    <t>0304741634</t>
  </si>
  <si>
    <t>LOTTE NAM SÀI GÒN</t>
  </si>
  <si>
    <t>CÔNG TY CỔ PHẦN TRUNG TÂM THƯƠNG MẠI LOTTE VIỆT NAM - CHI NHÁNH TÂN BÌNH</t>
  </si>
  <si>
    <t>0304741634-006</t>
  </si>
  <si>
    <t>CÔNG TY CỔ PHẦN TRUNG TÂM THƯƠNG MẠI LOTTE VIỆT NAM - CHI NHÁNH NHA TRANG</t>
  </si>
  <si>
    <t>0304741634-011</t>
  </si>
  <si>
    <t>Bán hàng CÔNG TY CỔ PHẦN TRUNG TÂM THƯƠNG MẠI LOTTE VIỆT NAM - CHI NHÁNH BA ĐÌNH theo hóa đơn 00065294</t>
  </si>
  <si>
    <t>CÔNG TY CỔ PHẦN TRUNG TÂM THƯƠNG MẠI LOTTE VIỆT NAM - CHI NHÁNH BA ĐÌNH</t>
  </si>
  <si>
    <t>0304741634-008</t>
  </si>
  <si>
    <t>Bán hàng CÔNG TY CỔ PHẦN TRUNG TÂM THƯƠNG MẠI LOTTE VIỆT NAM - CHI NHÁNH TÂY HỒ theo hóa đơn 00065392</t>
  </si>
  <si>
    <t>CÔNG TY CỔ PHẦN TRUNG TÂM THƯƠNG MẠI LOTTE VIỆT NAM - CHI NHÁNH TÂY HỒ</t>
  </si>
  <si>
    <t>0304741634-015</t>
  </si>
  <si>
    <t>CÔNG TY CỔ PHẦN TRUNG TÂM THƯƠNG MẠI LOTTE VIỆT NAM - CHI NHÁNH BÌNH THUẬN</t>
  </si>
  <si>
    <t>0304741634-002</t>
  </si>
  <si>
    <t>CÔNG TY CỔ PHẦN TRUNG TÂM THƯƠNG MẠI LOTTE VIỆT NAM - CHI NHÁNH CẦN THƠ</t>
  </si>
  <si>
    <t>0304741634-007</t>
  </si>
  <si>
    <t>Bán hàng CÔNG TY CỔ PHẦN TRUNG TÂM THƯƠNG MẠI LOTTE VIỆT NAM - CHI NHÁNH ĐỐNG ĐA theo hóa đơn 00067044</t>
  </si>
  <si>
    <t>CÔNG TY CỔ PHẦN TRUNG TÂM THƯƠNG MẠI LOTTE VIỆT NAM - CHI NHÁNH ĐỐNG ĐA</t>
  </si>
  <si>
    <t>0304741634-004</t>
  </si>
  <si>
    <t>Bán hàng CÔNG TY CỔ PHẦN TRUNG TÂM THƯƠNG MẠI LOTTE VIỆT NAM - CHI NHÁNH TÂY HỒ theo hóa đơn 00067046</t>
  </si>
  <si>
    <t>CÔNG TY CỔ PHẦN TRUNG TÂM THƯƠNG MẠI LOTTE VIỆT NAM - CHI NHÁNH BÀ RỊA VŨNG TÀU</t>
  </si>
  <si>
    <t>0304741634-005</t>
  </si>
  <si>
    <t>CÔNG TY CỔ PHẦN TRUNG TÂM THƯƠNG MẠI LOTTE VIỆT NAM - CHI NHÁNH VINH</t>
  </si>
  <si>
    <t>0304741634-013</t>
  </si>
  <si>
    <t>Bán hàng CÔNG TY CỔ PHẦN TRUNG TÂM THƯƠNG MẠI LOTTE VIỆT NAM - CHI NHÁNH TÂY HỒ theo hóa đơn 00067276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</si>
  <si>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</si>
  <si>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</si>
  <si>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CÔNG TY CỔ PHẦN TRUNG TÂM THƯƠNG MẠI LOTTE VIỆT NAM - CHI NHÁNH BÌNH DƯƠNG</t>
  </si>
  <si>
    <t>0304741634-003</t>
  </si>
  <si>
    <t>Bán hàng CÔNG TY CỔ PHẦN TRUNG TÂM THƯƠNG MẠI LOTTE VIỆT NAM - CHI NHÁNH BA ĐÌNH theo hóa đơn 00069767</t>
  </si>
  <si>
    <t>CÔNG TY CỔ PHẦN TRUNG TÂM THƯƠNG MẠI LOTTE VIỆT NAM - CHI NHÁNH ĐÀ NẴNG</t>
  </si>
  <si>
    <t>0304741634-009</t>
  </si>
  <si>
    <t>TC241210-01013-00229</t>
  </si>
  <si>
    <t>Bán hàng CÔNG TY CỔ PHẦN TRUNG TÂM THƯƠNG MẠI LOTTE VIỆT NAM - CHI NHÁNH TÂY HỒ theo hóa đơn 00071289</t>
  </si>
  <si>
    <t>CÔNG TY CỔ PHẦN TRUNG TÂM THƯƠNG MẠI LOTTE VIỆT NAM - CHI NHÁNH ĐỒNG NAI</t>
  </si>
  <si>
    <t>0304741634-001</t>
  </si>
  <si>
    <t>LOTTE MART NHA TRANG GOLD COAST</t>
  </si>
  <si>
    <t>Bán hàng CÔNG TY CỔ PHẦN TRUNG TÂM THƯƠNG MẠI LOTTE VIỆT NAM - CHI NHÁNH TÂY HỒ theo hóa đơn 00071939</t>
  </si>
  <si>
    <t>1C24MHQ</t>
  </si>
  <si>
    <t>PHÍ VẬN CHUYỂN HÀNG LẠNH THÁNG 11/2024</t>
  </si>
  <si>
    <t>241224-01001-00065 - LOTTE NAM SÀI GÒN</t>
  </si>
  <si>
    <t>Bán hàng CÔNG TY CỔ PHẦN TRUNG TÂM THƯƠNG MẠI LOTTE VIỆT NAM - CHI NHÁNH BA ĐÌNH theo hóa đơn 00074524</t>
  </si>
  <si>
    <t>LOTTE ghi nhận</t>
  </si>
  <si>
    <t>NCC ghi nhận</t>
  </si>
  <si>
    <t>Chênh lệch</t>
  </si>
  <si>
    <t>Trong đó:</t>
  </si>
  <si>
    <t>NCC xuất, LOTTE chưa ghi nhận</t>
  </si>
  <si>
    <t>Công nợ nhỏ</t>
  </si>
  <si>
    <t>ghi nhận xuất HĐ T01.2025</t>
  </si>
  <si>
    <t>NCC ghi nhận tháng 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</si>
</sst>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  <numFmt numFmtId="170" formatCode="yyyy/mm"/>
    <numFmt numFmtId="171" formatCode="yyyy/mm/dd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2CFF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1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0" fontId="23" fillId="0" borderId="0" xfId="0" applyFont="1" applyAlignment="1"/>
    <xf numFmtId="165" fontId="23" fillId="0" borderId="0" xfId="0" applyNumberFormat="1" applyFont="1"/>
    <xf numFmtId="0" fontId="23" fillId="0" borderId="0" xfId="0" applyFont="1"/>
    <xf numFmtId="0" fontId="26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165" fontId="24" fillId="34" borderId="0" xfId="1" applyNumberFormat="1" applyFont="1" applyFill="1" applyAlignment="1">
      <alignment vertical="center"/>
    </xf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7" fontId="18" fillId="0" borderId="10" xfId="0" applyNumberFormat="1" applyFont="1" applyBorder="1" applyAlignment="1">
      <alignment horizontal="center" vertical="center"/>
    </xf>
    <xf numFmtId="171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165" fontId="18" fillId="0" borderId="10" xfId="1" applyNumberFormat="1" applyFont="1" applyBorder="1" applyAlignment="1">
      <alignment horizontal="center"/>
    </xf>
    <xf numFmtId="165" fontId="18" fillId="0" borderId="10" xfId="1" applyNumberFormat="1" applyFont="1" applyBorder="1" applyAlignment="1">
      <alignment horizontal="right" vertical="center"/>
    </xf>
    <xf numFmtId="170" fontId="18" fillId="0" borderId="10" xfId="0" applyNumberFormat="1" applyFont="1" applyFill="1" applyBorder="1"/>
    <xf numFmtId="0" fontId="18" fillId="0" borderId="10" xfId="0" applyFont="1" applyFill="1" applyBorder="1"/>
    <xf numFmtId="165" fontId="18" fillId="0" borderId="10" xfId="0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167" fontId="18" fillId="0" borderId="10" xfId="0" applyNumberFormat="1" applyFont="1" applyFill="1" applyBorder="1" applyAlignment="1">
      <alignment horizontal="center" vertical="center"/>
    </xf>
    <xf numFmtId="171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/>
    </xf>
    <xf numFmtId="165" fontId="18" fillId="0" borderId="10" xfId="1" applyNumberFormat="1" applyFont="1" applyFill="1" applyBorder="1" applyAlignment="1">
      <alignment horizontal="right" vertical="center"/>
    </xf>
    <xf numFmtId="165" fontId="18" fillId="0" borderId="10" xfId="1" applyNumberFormat="1" applyFont="1" applyFill="1" applyBorder="1" applyAlignment="1">
      <alignment horizontal="center"/>
    </xf>
    <xf numFmtId="168" fontId="18" fillId="0" borderId="10" xfId="0" applyNumberFormat="1" applyFont="1" applyFill="1" applyBorder="1" applyAlignment="1">
      <alignment horizontal="center"/>
    </xf>
    <xf numFmtId="167" fontId="18" fillId="0" borderId="10" xfId="0" applyNumberFormat="1" applyFont="1" applyFill="1" applyBorder="1" applyAlignment="1">
      <alignment horizontal="center"/>
    </xf>
    <xf numFmtId="171" fontId="18" fillId="0" borderId="10" xfId="0" applyNumberFormat="1" applyFont="1" applyFill="1" applyBorder="1"/>
    <xf numFmtId="0" fontId="18" fillId="0" borderId="10" xfId="0" applyFont="1" applyFill="1" applyBorder="1" applyAlignment="1">
      <alignment horizontal="center"/>
    </xf>
    <xf numFmtId="165" fontId="18" fillId="0" borderId="10" xfId="1" applyNumberFormat="1" applyFont="1" applyFill="1" applyBorder="1"/>
    <xf numFmtId="171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168" fontId="19" fillId="36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/>
    <xf numFmtId="167" fontId="19" fillId="36" borderId="10" xfId="0" applyNumberFormat="1" applyFont="1" applyFill="1" applyBorder="1" applyAlignment="1">
      <alignment horizontal="center"/>
    </xf>
    <xf numFmtId="171" fontId="19" fillId="36" borderId="10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169" fontId="19" fillId="36" borderId="10" xfId="0" applyNumberFormat="1" applyFont="1" applyFill="1" applyBorder="1"/>
    <xf numFmtId="0" fontId="19" fillId="36" borderId="10" xfId="0" applyFont="1" applyFill="1" applyBorder="1" applyAlignment="1">
      <alignment horizontal="left"/>
    </xf>
    <xf numFmtId="165" fontId="19" fillId="36" borderId="10" xfId="1" applyNumberFormat="1" applyFont="1" applyFill="1" applyBorder="1"/>
    <xf numFmtId="170" fontId="19" fillId="36" borderId="10" xfId="0" applyNumberFormat="1" applyFont="1" applyFill="1" applyBorder="1"/>
    <xf numFmtId="165" fontId="19" fillId="36" borderId="10" xfId="0" applyNumberFormat="1" applyFont="1" applyFill="1" applyBorder="1"/>
    <xf numFmtId="168" fontId="19" fillId="36" borderId="10" xfId="0" applyNumberFormat="1" applyFont="1" applyFill="1" applyBorder="1" applyAlignment="1">
      <alignment horizontal="center"/>
    </xf>
    <xf numFmtId="165" fontId="31" fillId="0" borderId="10" xfId="0" applyNumberFormat="1" applyFont="1" applyFill="1" applyBorder="1"/>
    <xf numFmtId="171" fontId="18" fillId="0" borderId="10" xfId="0" applyNumberFormat="1" applyFont="1" applyFill="1" applyBorder="1" applyAlignment="1"/>
    <xf numFmtId="169" fontId="18" fillId="0" borderId="10" xfId="0" applyNumberFormat="1" applyFont="1" applyFill="1" applyBorder="1" applyAlignment="1">
      <alignment horizontal="center"/>
    </xf>
    <xf numFmtId="169" fontId="19" fillId="36" borderId="10" xfId="0" applyNumberFormat="1" applyFont="1" applyFill="1" applyBorder="1" applyAlignment="1">
      <alignment horizontal="center"/>
    </xf>
    <xf numFmtId="171" fontId="19" fillId="36" borderId="10" xfId="0" applyNumberFormat="1" applyFont="1" applyFill="1" applyBorder="1"/>
    <xf numFmtId="0" fontId="18" fillId="0" borderId="10" xfId="0" applyNumberFormat="1" applyFont="1" applyFill="1" applyBorder="1" applyAlignment="1">
      <alignment horizontal="center"/>
    </xf>
    <xf numFmtId="0" fontId="18" fillId="0" borderId="10" xfId="0" applyNumberFormat="1" applyFont="1" applyFill="1" applyBorder="1"/>
    <xf numFmtId="171" fontId="19" fillId="36" borderId="10" xfId="0" applyNumberFormat="1" applyFont="1" applyFill="1" applyBorder="1" applyAlignment="1"/>
    <xf numFmtId="168" fontId="19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/>
    </xf>
    <xf numFmtId="171" fontId="19" fillId="34" borderId="10" xfId="0" applyNumberFormat="1" applyFont="1" applyFill="1" applyBorder="1" applyAlignment="1"/>
    <xf numFmtId="0" fontId="19" fillId="34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left"/>
    </xf>
    <xf numFmtId="165" fontId="19" fillId="34" borderId="10" xfId="1" applyNumberFormat="1" applyFont="1" applyFill="1" applyBorder="1"/>
    <xf numFmtId="170" fontId="19" fillId="34" borderId="10" xfId="0" applyNumberFormat="1" applyFont="1" applyFill="1" applyBorder="1"/>
    <xf numFmtId="165" fontId="19" fillId="34" borderId="10" xfId="0" applyNumberFormat="1" applyFont="1" applyFill="1" applyBorder="1"/>
    <xf numFmtId="14" fontId="32" fillId="37" borderId="11" xfId="0" applyNumberFormat="1" applyFont="1" applyFill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 wrapText="1"/>
    </xf>
    <xf numFmtId="38" fontId="32" fillId="37" borderId="12" xfId="0" applyNumberFormat="1" applyFont="1" applyFill="1" applyBorder="1" applyAlignment="1">
      <alignment horizontal="center" vertical="center" wrapText="1"/>
    </xf>
    <xf numFmtId="0" fontId="32" fillId="34" borderId="13" xfId="0" applyFont="1" applyFill="1" applyBorder="1" applyAlignment="1">
      <alignment horizontal="center" vertical="center" wrapText="1"/>
    </xf>
    <xf numFmtId="14" fontId="33" fillId="0" borderId="14" xfId="0" applyNumberFormat="1" applyFont="1" applyBorder="1" applyAlignment="1">
      <alignment horizontal="center" vertical="center"/>
    </xf>
    <xf numFmtId="0" fontId="33" fillId="0" borderId="14" xfId="0" applyNumberFormat="1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38" fontId="33" fillId="0" borderId="14" xfId="0" applyNumberFormat="1" applyFont="1" applyBorder="1" applyAlignment="1">
      <alignment horizontal="right" vertical="center"/>
    </xf>
    <xf numFmtId="0" fontId="33" fillId="0" borderId="14" xfId="0" applyFont="1" applyBorder="1" applyAlignment="1">
      <alignment horizontal="right" vertical="center"/>
    </xf>
    <xf numFmtId="14" fontId="33" fillId="0" borderId="0" xfId="0" applyNumberFormat="1" applyFont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35" borderId="0" xfId="0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19050</xdr:rowOff>
    </xdr:from>
    <xdr:to>
      <xdr:col>1</xdr:col>
      <xdr:colOff>282023</xdr:colOff>
      <xdr:row>2</xdr:row>
      <xdr:rowOff>124460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9550"/>
          <a:ext cx="1482173" cy="2959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3</xdr:col>
      <xdr:colOff>2790825</xdr:colOff>
      <xdr:row>5</xdr:row>
      <xdr:rowOff>0</xdr:rowOff>
    </xdr:to>
    <xdr:cxnSp macro="">
      <xdr:nvCxnSpPr>
        <xdr:cNvPr id="4" name="AutoShape 5"/>
        <xdr:cNvCxnSpPr>
          <a:cxnSpLocks noChangeShapeType="1"/>
        </xdr:cNvCxnSpPr>
      </xdr:nvCxnSpPr>
      <xdr:spPr bwMode="auto">
        <a:xfrm>
          <a:off x="0" y="1028700"/>
          <a:ext cx="630555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1424610</xdr:colOff>
      <xdr:row>0</xdr:row>
      <xdr:rowOff>0</xdr:rowOff>
    </xdr:from>
    <xdr:to>
      <xdr:col>3</xdr:col>
      <xdr:colOff>2435088</xdr:colOff>
      <xdr:row>4</xdr:row>
      <xdr:rowOff>146984</xdr:rowOff>
    </xdr:to>
    <xdr:pic>
      <xdr:nvPicPr>
        <xdr:cNvPr id="6" name="Picture 5" descr="A close-up of a grocery market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719" y="0"/>
          <a:ext cx="1010478" cy="983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F27"/>
  <sheetViews>
    <sheetView showGridLines="0" topLeftCell="A22" zoomScale="115" zoomScaleNormal="115" zoomScaleSheetLayoutView="115" workbookViewId="0">
      <selection activeCell="B21" sqref="B21"/>
    </sheetView>
  </sheetViews>
  <sheetFormatPr defaultColWidth="0" defaultRowHeight="15" x14ac:dyDescent="0.25"/>
  <cols>
    <col min="1" max="1" width="19.5703125" style="36" customWidth="1"/>
    <col min="2" max="2" width="18.7109375" style="36" customWidth="1"/>
    <col min="3" max="3" width="14.42578125" style="36" customWidth="1"/>
    <col min="4" max="4" width="42" style="36" customWidth="1"/>
    <col min="5" max="5" width="18.7109375" style="36" hidden="1" customWidth="1"/>
    <col min="6" max="6" width="13.28515625" style="36" hidden="1" customWidth="1"/>
    <col min="7" max="16384" width="9.140625" style="36" hidden="1"/>
  </cols>
  <sheetData>
    <row r="4" spans="1:6" s="34" customFormat="1" ht="21" customHeight="1" x14ac:dyDescent="0.25">
      <c r="A4" s="8" t="s">
        <v>16</v>
      </c>
    </row>
    <row r="5" spans="1:6" s="34" customFormat="1" x14ac:dyDescent="0.25">
      <c r="A5" s="8" t="s">
        <v>17</v>
      </c>
    </row>
    <row r="6" spans="1:6" s="34" customFormat="1" x14ac:dyDescent="0.25">
      <c r="A6" s="8"/>
    </row>
    <row r="7" spans="1:6" ht="25.5" customHeight="1" x14ac:dyDescent="0.25">
      <c r="A7" s="127" t="s">
        <v>21</v>
      </c>
      <c r="B7" s="127"/>
      <c r="C7" s="127"/>
      <c r="D7" s="127"/>
      <c r="E7" s="35">
        <f>B21</f>
        <v>120666179</v>
      </c>
      <c r="F7" s="36" t="str">
        <f>IF(OR(LEN(FLOOR(E7,1))&gt;=13,FLOOR(E7,1)&lt;=0)+N(T("HocExcel.Online")),"Không thể đọc số",TRIM(SUBSTITUTE(SUBSTITUTE(SUBSTITUTE(SUBSTITUTE(CONCATENATE(
CHOOSE(MID(TEXT(INT(E7),REPT(0,12)),1,1)+1,"","Một trăm ","hai trăm ","ba trăm ","bốn trăm ","năm trăm ","sáu trăm ","bảy trăm ","tám trăm ","chín trăm "),
CHOOSE(MID(TEXT(INT(E7),REPT(0,12)),2,1)+1,"",
CHOOSE(MID(TEXT(INT(E7),REPT(0,12)),3,1)+1,"mười","mười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mươi"),IF(VALUE(MID(TEXT(INT(E7),REPT(0,12)),2,1))&gt;1,
CHOOSE(MID(TEXT(INT(E7),REPT(0,12)),3,1)+1,""," mốt"," hai"," ba"," bốn"," lăm"," sáu"," bảy"," tám"," chín"),IF(VALUE(MID(TEXT(INT(E7),REPT(0,12)),2,1))=0,
CHOOSE(MID(TEXT(INT(E7),REPT(0,12)),3,1)+1,"","một","hai","ba","bốn","năm","sáu","bảy","tám","chín"),"")),IF(E7&gt;=10^9," tỷ%%% ",""),
CHOOSE(MID(TEXT(INT(E7),REPT(0,12)),4,1)+1,IF(AND(INT(E7)&gt;1000000000,VALUE(MID(TEXT(INT(E7),REPT(0,12)),4,3))&lt;&gt;0),"không trăm ",""),"Một trăm ","Hai trăm ","Ba trăm ","Bốn trăm ","Năm trăm ","Sáu trăm ","Bảy trăm ","Tám trăm ","Chín trăm "),
CHOOSE(MID(TEXT(INT(E7),REPT(0,12)),5,1)+1,IF(AND(INT(E7)&gt;100000000,VALUE(MID(TEXT(INT(E7),REPT(0,12)),5,2))&lt;&gt;0),"@@@ ",""),
CHOOSE(MID(TEXT(INT(E7),REPT(0,12)),6,1)+1,"mười","mười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mươi"),IF(VALUE(MID(TEXT(INT(E7),REPT(0,12)),5,1))&gt;1,
CHOOSE(MID(TEXT(INT(E7),REPT(0,12)),6,1)+1,""," mốt"," hai"," ba"," bốn"," lăm"," sáu"," bảy"," tám"," chín"),IF(VALUE(MID(TEXT(INT(E7),REPT(0,12)),5,1))=0,
CHOOSE(MID(TEXT(INT(E7),REPT(0,12)),6,1)+1,"","một","hai","ba","bốn","năm","sáu","bảy","tám","chín"),"")),IF(VALUE(MID(TEXT(INT(E7),REPT(0,12)),4,3))&gt;0," triệu%%% ",""),
CHOOSE(MID(TEXT(INT(E7),REPT(0,12)),7,1)+1,IF(AND(INT(E7)&gt;1000000,VALUE(MID(TEXT(INT(E7),REPT(0,12)),7,3))&lt;&gt;0),"không trăm ",""),"một trăm ","hai trăm ","ba trăm ","bốn trăm ","năm trăm ","sáu trăm ","bảy trăm ","tám trăm ","chín trăm "),
CHOOSE(MID(TEXT(INT(E7),REPT(0,12)),8,1)+1,IF(AND(INT(E7)&gt;100000,VALUE(MID(TEXT(INT(E7),REPT(0,12)),8,2))&lt;&gt;0),"@@@ ",""),
CHOOSE(MID(TEXT(INT(E7),REPT(0,12)),9,1)+1,"mười","mười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mươi"),IF(VALUE(MID(TEXT(INT(E7),REPT(0,12)),8,1))&gt;1,
CHOOSE(MID(TEXT(INT(E7),REPT(0,12)),9,1)+1,""," mốt"," hai"," ba"," bốn"," lăm"," sáu"," bảy"," tám"," chín"),IF(VALUE(MID(TEXT(INT(E7),REPT(0,12)),8,1))=0,
CHOOSE(MID(TEXT(INT(E7),REPT(0,12)),9,1)+1,"","một","hai","ba","bốn","năm","sáu","bảy","tám","chín"),"")),IF(VALUE(MID(TEXT(INT(E7),REPT(0,12)),7,3))," ###"&amp;IF(--RIGHT(E7,3)=0," ","%%% "),""),
CHOOSE(MID(TEXT(INT(E7),REPT(0,12)),10,1)+1,IF(AND(INT(E7)&gt;1000,VALUE(MID(TEXT(INT(E7),REPT(0,12)),10,3))&lt;&gt;0)+N(T("HocExcel.Online")),"không trăm ",""),"một trăm ","hai trăm ","ba trăm ","bốn trăm ","năm trăm ","sáu trăm ","bảy trăm ","tám trăm ","chín trăm "),
CHOOSE(MID(TEXT(INT(E7),REPT(0,12)),11,1)+1,IF(AND(INT(E7)&gt;10,VALUE(MID(TEXT(INT(E7),REPT(0,12)),11,2))&lt;&gt;0),"@@@ ",""),
CHOOSE(MID(TEXT(INT(E7),REPT(0,12)),12,1)+1,"mười","mười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mươi"),IF(VALUE(MID(TEXT(INT(E7),REPT(0,12)),11,1))&gt;1,
CHOOSE(MID(TEXT(INT(E7),REPT(0,12)),12,1)+1,""," mốt"," hai"," ba"," bốn"," lăm"," sáu"," bảy"," tám"," chín"),IF(VALUE(MID(TEXT(INT(E7),REPT(0,12)),11,1))=0,
CHOOSE(MID(TEXT(INT(E7),REPT(0,12)),12,1)+1,"","một","hai","ba","bốn","năm","sáu","bảy","tám","chín"),""))),"@@@","linh"),"###","ngàn"),"%%%",", ")," "," ")&amp;" đồng"&amp;T(N("HocExcel.Online: Có thể sửa tùy chọn @@@ linh, ### ngàn, %%% dấu phẩy, và bỏ đồng"))))</f>
        <v>Một trăm hai mươi triệu, sáu trăm sáu mươi sáu ngàn, một trăm bảy mươi chín đồng</v>
      </c>
    </row>
    <row r="8" spans="1:6" ht="25.5" customHeight="1" x14ac:dyDescent="0.25">
      <c r="A8" s="127" t="s">
        <v>22</v>
      </c>
      <c r="B8" s="127"/>
      <c r="C8" s="127"/>
      <c r="D8" s="127"/>
    </row>
    <row r="9" spans="1:6" ht="25.5" customHeight="1" x14ac:dyDescent="0.25">
      <c r="A9" s="128" t="s">
        <v>23</v>
      </c>
      <c r="B9" s="128"/>
      <c r="C9" s="128"/>
      <c r="D9" s="128"/>
    </row>
    <row r="10" spans="1:6" ht="25.5" customHeight="1" x14ac:dyDescent="0.25">
      <c r="A10" s="129" t="s">
        <v>24</v>
      </c>
      <c r="B10" s="129"/>
      <c r="C10" s="129"/>
      <c r="D10" s="129"/>
    </row>
    <row r="11" spans="1:6" ht="27.75" customHeight="1" x14ac:dyDescent="0.25">
      <c r="A11" s="130" t="s">
        <v>25</v>
      </c>
      <c r="B11" s="130"/>
      <c r="C11" s="130"/>
      <c r="D11" s="130"/>
    </row>
    <row r="12" spans="1:6" ht="27.75" customHeight="1" x14ac:dyDescent="0.25">
      <c r="A12" s="126" t="s">
        <v>42</v>
      </c>
      <c r="B12" s="126"/>
      <c r="C12" s="126"/>
      <c r="D12" s="126"/>
    </row>
    <row r="13" spans="1:6" ht="27.75" customHeight="1" x14ac:dyDescent="0.25">
      <c r="A13" s="121" t="s">
        <v>26</v>
      </c>
      <c r="B13" s="121"/>
      <c r="C13" s="121"/>
      <c r="D13" s="121"/>
    </row>
    <row r="14" spans="1:6" ht="27.75" customHeight="1" x14ac:dyDescent="0.25">
      <c r="A14" s="121" t="s">
        <v>27</v>
      </c>
      <c r="B14" s="121"/>
      <c r="C14" s="121"/>
      <c r="D14" s="121"/>
    </row>
    <row r="15" spans="1:6" s="37" customFormat="1" ht="27.75" customHeight="1" x14ac:dyDescent="0.25">
      <c r="A15" s="122" t="s">
        <v>28</v>
      </c>
      <c r="B15" s="122"/>
      <c r="C15" s="122" t="s">
        <v>29</v>
      </c>
      <c r="D15" s="122"/>
    </row>
    <row r="16" spans="1:6" ht="27.75" customHeight="1" x14ac:dyDescent="0.25">
      <c r="A16" s="38" t="s">
        <v>30</v>
      </c>
      <c r="B16" s="38" t="str">
        <f>'CHI TIET'!G6</f>
        <v>CONG TY TNHH MTV TM VA DV NGOC THOM</v>
      </c>
      <c r="C16" s="38"/>
      <c r="D16" s="38"/>
    </row>
    <row r="17" spans="1:6" ht="27.75" customHeight="1" x14ac:dyDescent="0.25">
      <c r="A17" s="123" t="s">
        <v>31</v>
      </c>
      <c r="B17" s="123"/>
      <c r="C17" s="123"/>
      <c r="D17" s="123"/>
    </row>
    <row r="18" spans="1:6" ht="27.75" customHeight="1" x14ac:dyDescent="0.25">
      <c r="A18" s="121" t="s">
        <v>32</v>
      </c>
      <c r="B18" s="121"/>
      <c r="C18" s="121"/>
      <c r="D18" s="121"/>
    </row>
    <row r="19" spans="1:6" s="37" customFormat="1" ht="27.75" customHeight="1" x14ac:dyDescent="0.25">
      <c r="A19" s="122" t="s">
        <v>28</v>
      </c>
      <c r="B19" s="122"/>
      <c r="C19" s="122" t="s">
        <v>33</v>
      </c>
      <c r="D19" s="122"/>
      <c r="E19" s="39"/>
    </row>
    <row r="20" spans="1:6" ht="35.25" customHeight="1" x14ac:dyDescent="0.25">
      <c r="A20" s="40" t="s">
        <v>43</v>
      </c>
      <c r="B20" s="40"/>
      <c r="C20" s="40"/>
      <c r="D20" s="40"/>
    </row>
    <row r="21" spans="1:6" ht="35.25" customHeight="1" x14ac:dyDescent="0.25">
      <c r="A21" s="40" t="s">
        <v>34</v>
      </c>
      <c r="B21" s="45">
        <v>120666179</v>
      </c>
      <c r="C21" s="40" t="s">
        <v>35</v>
      </c>
      <c r="F21" s="35"/>
    </row>
    <row r="22" spans="1:6" s="40" customFormat="1" ht="35.25" customHeight="1" x14ac:dyDescent="0.25">
      <c r="A22" s="124" t="str">
        <f>"(Bằng chữ: "&amp;CONCATENATE(UPPER(LEFT(F7,1)),RIGHT(F7,LEN(F7)-1))&amp;")"</f>
        <v>(Bằng chữ: Một trăm hai mươi triệu, sáu trăm sáu mươi sáu ngàn, một trăm bảy mươi chín đồng)</v>
      </c>
      <c r="B22" s="124"/>
      <c r="C22" s="124"/>
      <c r="D22" s="124"/>
    </row>
    <row r="23" spans="1:6" s="40" customFormat="1" ht="31.5" customHeight="1" x14ac:dyDescent="0.25">
      <c r="A23" s="41" t="s">
        <v>36</v>
      </c>
      <c r="B23" s="42"/>
      <c r="C23" s="42"/>
      <c r="D23" s="42"/>
    </row>
    <row r="24" spans="1:6" ht="31.5" customHeight="1" x14ac:dyDescent="0.25">
      <c r="A24" s="40" t="s">
        <v>37</v>
      </c>
    </row>
    <row r="25" spans="1:6" ht="31.5" customHeight="1" x14ac:dyDescent="0.25">
      <c r="A25" s="40" t="s">
        <v>38</v>
      </c>
    </row>
    <row r="26" spans="1:6" ht="129.75" customHeight="1" x14ac:dyDescent="0.25">
      <c r="A26" s="125" t="s">
        <v>39</v>
      </c>
      <c r="B26" s="125"/>
      <c r="C26" s="43"/>
      <c r="D26" s="44" t="s">
        <v>40</v>
      </c>
    </row>
    <row r="27" spans="1:6" ht="16.5" customHeight="1" x14ac:dyDescent="0.25">
      <c r="A27" s="120" t="s">
        <v>41</v>
      </c>
      <c r="B27" s="120"/>
      <c r="C27" s="120"/>
      <c r="D27" s="120"/>
    </row>
  </sheetData>
  <mergeCells count="17">
    <mergeCell ref="A12:D12"/>
    <mergeCell ref="A7:D7"/>
    <mergeCell ref="A8:D8"/>
    <mergeCell ref="A9:D9"/>
    <mergeCell ref="A10:D10"/>
    <mergeCell ref="A11:D11"/>
    <mergeCell ref="A27:D27"/>
    <mergeCell ref="A13:D13"/>
    <mergeCell ref="A14:D14"/>
    <mergeCell ref="A15:B15"/>
    <mergeCell ref="C15:D15"/>
    <mergeCell ref="A17:D17"/>
    <mergeCell ref="A18:D18"/>
    <mergeCell ref="A19:B19"/>
    <mergeCell ref="C19:D19"/>
    <mergeCell ref="A22:D22"/>
    <mergeCell ref="A26:B26"/>
  </mergeCells>
  <printOptions horizontalCentered="1"/>
  <pageMargins left="0.11811023622047245" right="0.11811023622047245" top="0.39370078740157483" bottom="0.35433070866141736" header="0.31496062992125984" footer="0.31496062992125984"/>
  <pageSetup scale="89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74"/>
  <sheetViews>
    <sheetView topLeftCell="E118" zoomScaleNormal="100" workbookViewId="0">
      <selection activeCell="M137" sqref="M137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75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46" t="s">
        <v>12</v>
      </c>
      <c r="B7" s="47" t="s">
        <v>0</v>
      </c>
      <c r="C7" s="48" t="s">
        <v>1</v>
      </c>
      <c r="D7" s="49" t="s">
        <v>2</v>
      </c>
      <c r="E7" s="50" t="s">
        <v>3</v>
      </c>
      <c r="F7" s="50" t="s">
        <v>4</v>
      </c>
      <c r="G7" s="47" t="s">
        <v>5</v>
      </c>
      <c r="H7" s="51" t="s">
        <v>6</v>
      </c>
      <c r="I7" s="47" t="s">
        <v>7</v>
      </c>
      <c r="J7" s="47" t="s">
        <v>8</v>
      </c>
      <c r="K7" s="52" t="s">
        <v>9</v>
      </c>
      <c r="L7" s="52" t="s">
        <v>10</v>
      </c>
      <c r="M7" s="52" t="s">
        <v>11</v>
      </c>
      <c r="N7" s="53" t="s">
        <v>13</v>
      </c>
      <c r="O7" s="47" t="s">
        <v>14</v>
      </c>
    </row>
    <row r="8" spans="1:26" x14ac:dyDescent="0.25">
      <c r="A8" s="54">
        <v>1001</v>
      </c>
      <c r="B8" s="55" t="s">
        <v>48</v>
      </c>
      <c r="C8" s="56">
        <v>5820</v>
      </c>
      <c r="D8" s="55" t="s">
        <v>45</v>
      </c>
      <c r="E8" s="57">
        <v>45618</v>
      </c>
      <c r="F8" s="57">
        <v>45618</v>
      </c>
      <c r="G8" s="58" t="s">
        <v>46</v>
      </c>
      <c r="H8" s="58">
        <v>66615</v>
      </c>
      <c r="I8" s="59"/>
      <c r="J8" s="60"/>
      <c r="K8" s="61">
        <v>3238960</v>
      </c>
      <c r="L8" s="61">
        <v>259117</v>
      </c>
      <c r="M8" s="60">
        <f>+K8+L8</f>
        <v>3498077</v>
      </c>
      <c r="N8" s="62"/>
      <c r="O8" s="63"/>
    </row>
    <row r="9" spans="1:26" x14ac:dyDescent="0.25">
      <c r="A9" s="54">
        <v>1001</v>
      </c>
      <c r="B9" s="55" t="s">
        <v>48</v>
      </c>
      <c r="C9" s="56">
        <v>5820</v>
      </c>
      <c r="D9" s="55" t="s">
        <v>45</v>
      </c>
      <c r="E9" s="57">
        <v>45625</v>
      </c>
      <c r="F9" s="57">
        <v>45625</v>
      </c>
      <c r="G9" s="58" t="s">
        <v>46</v>
      </c>
      <c r="H9" s="58">
        <v>68119</v>
      </c>
      <c r="I9" s="59"/>
      <c r="J9" s="60"/>
      <c r="K9" s="61">
        <v>4389580</v>
      </c>
      <c r="L9" s="61">
        <v>351166</v>
      </c>
      <c r="M9" s="60">
        <f>+K9+L9</f>
        <v>4740746</v>
      </c>
      <c r="N9" s="62"/>
      <c r="O9" s="64"/>
    </row>
    <row r="10" spans="1:26" x14ac:dyDescent="0.25">
      <c r="A10" s="54">
        <v>1001</v>
      </c>
      <c r="B10" s="55" t="s">
        <v>48</v>
      </c>
      <c r="C10" s="56">
        <v>5820</v>
      </c>
      <c r="D10" s="55" t="s">
        <v>45</v>
      </c>
      <c r="E10" s="57">
        <v>45635</v>
      </c>
      <c r="F10" s="57">
        <v>45633</v>
      </c>
      <c r="G10" s="58" t="s">
        <v>46</v>
      </c>
      <c r="H10" s="58">
        <v>70143</v>
      </c>
      <c r="I10" s="59"/>
      <c r="J10" s="60"/>
      <c r="K10" s="61">
        <v>2618930</v>
      </c>
      <c r="L10" s="61">
        <v>209514</v>
      </c>
      <c r="M10" s="60">
        <f>+K10+L10</f>
        <v>2828444</v>
      </c>
      <c r="N10" s="62"/>
      <c r="O10" s="63"/>
    </row>
    <row r="11" spans="1:26" x14ac:dyDescent="0.25">
      <c r="A11" s="54">
        <v>1001</v>
      </c>
      <c r="B11" s="55" t="s">
        <v>48</v>
      </c>
      <c r="C11" s="56">
        <v>5820</v>
      </c>
      <c r="D11" s="55" t="s">
        <v>45</v>
      </c>
      <c r="E11" s="57">
        <v>45640</v>
      </c>
      <c r="F11" s="57">
        <v>45639</v>
      </c>
      <c r="G11" s="58" t="s">
        <v>46</v>
      </c>
      <c r="H11" s="58">
        <v>71335</v>
      </c>
      <c r="I11" s="59"/>
      <c r="J11" s="60"/>
      <c r="K11" s="61">
        <v>4047200</v>
      </c>
      <c r="L11" s="61">
        <v>323776</v>
      </c>
      <c r="M11" s="60">
        <f>+K11+L11</f>
        <v>4370976</v>
      </c>
      <c r="N11" s="62"/>
      <c r="O11" s="64"/>
    </row>
    <row r="12" spans="1:26" x14ac:dyDescent="0.25">
      <c r="A12" s="65">
        <v>1001</v>
      </c>
      <c r="B12" s="66" t="s">
        <v>48</v>
      </c>
      <c r="C12" s="67">
        <v>5820</v>
      </c>
      <c r="D12" s="66" t="s">
        <v>45</v>
      </c>
      <c r="E12" s="68"/>
      <c r="F12" s="68"/>
      <c r="G12" s="69"/>
      <c r="H12" s="69"/>
      <c r="I12" s="70" t="s">
        <v>63</v>
      </c>
      <c r="J12" s="70" t="s">
        <v>64</v>
      </c>
      <c r="K12" s="71">
        <v>-3064368</v>
      </c>
      <c r="L12" s="71">
        <v>-245149</v>
      </c>
      <c r="M12" s="72">
        <v>-3309517</v>
      </c>
      <c r="N12" s="62">
        <v>45627</v>
      </c>
      <c r="O12" s="63"/>
    </row>
    <row r="13" spans="1:26" x14ac:dyDescent="0.25">
      <c r="A13" s="73">
        <v>1001</v>
      </c>
      <c r="B13" s="63" t="s">
        <v>48</v>
      </c>
      <c r="C13" s="74">
        <v>5820</v>
      </c>
      <c r="D13" s="63" t="s">
        <v>45</v>
      </c>
      <c r="E13" s="75"/>
      <c r="F13" s="75"/>
      <c r="G13" s="76"/>
      <c r="H13" s="63"/>
      <c r="I13" s="70" t="s">
        <v>73</v>
      </c>
      <c r="J13" s="70" t="s">
        <v>74</v>
      </c>
      <c r="K13" s="77">
        <v>-2357207</v>
      </c>
      <c r="L13" s="77">
        <v>-188577</v>
      </c>
      <c r="M13" s="77">
        <v>-2545784</v>
      </c>
      <c r="N13" s="62">
        <v>45627</v>
      </c>
      <c r="O13" s="63"/>
    </row>
    <row r="14" spans="1:26" x14ac:dyDescent="0.25">
      <c r="A14" s="65">
        <v>1001</v>
      </c>
      <c r="B14" s="63" t="s">
        <v>48</v>
      </c>
      <c r="C14" s="74">
        <v>5820</v>
      </c>
      <c r="D14" s="63" t="s">
        <v>45</v>
      </c>
      <c r="E14" s="78"/>
      <c r="F14" s="78"/>
      <c r="G14" s="76"/>
      <c r="H14" s="79"/>
      <c r="I14" s="70" t="s">
        <v>65</v>
      </c>
      <c r="J14" s="70" t="s">
        <v>66</v>
      </c>
      <c r="K14" s="77">
        <v>-707162</v>
      </c>
      <c r="L14" s="77">
        <v>-70716</v>
      </c>
      <c r="M14" s="77">
        <v>-777878</v>
      </c>
      <c r="N14" s="62">
        <v>45627</v>
      </c>
      <c r="O14" s="63"/>
    </row>
    <row r="15" spans="1:26" x14ac:dyDescent="0.25">
      <c r="A15" s="80" t="s">
        <v>76</v>
      </c>
      <c r="B15" s="81"/>
      <c r="C15" s="82"/>
      <c r="D15" s="81"/>
      <c r="E15" s="83"/>
      <c r="F15" s="83"/>
      <c r="G15" s="84"/>
      <c r="H15" s="85"/>
      <c r="I15" s="86"/>
      <c r="J15" s="86"/>
      <c r="K15" s="87">
        <f>SUBTOTAL(9,K8:K14)</f>
        <v>8165933</v>
      </c>
      <c r="L15" s="87">
        <f>SUBTOTAL(9,L8:L14)</f>
        <v>639131</v>
      </c>
      <c r="M15" s="87">
        <f>SUBTOTAL(9,M8:M14)</f>
        <v>8805064</v>
      </c>
      <c r="N15" s="88"/>
      <c r="O15" s="89">
        <f>M15</f>
        <v>8805064</v>
      </c>
    </row>
    <row r="16" spans="1:26" x14ac:dyDescent="0.25">
      <c r="A16" s="54">
        <v>1002</v>
      </c>
      <c r="B16" s="55" t="s">
        <v>50</v>
      </c>
      <c r="C16" s="56">
        <v>5820</v>
      </c>
      <c r="D16" s="55" t="s">
        <v>45</v>
      </c>
      <c r="E16" s="57">
        <v>45619</v>
      </c>
      <c r="F16" s="57">
        <v>45619</v>
      </c>
      <c r="G16" s="58" t="s">
        <v>46</v>
      </c>
      <c r="H16" s="58">
        <v>66872</v>
      </c>
      <c r="I16" s="59"/>
      <c r="J16" s="60"/>
      <c r="K16" s="61">
        <v>666348</v>
      </c>
      <c r="L16" s="61">
        <v>53308</v>
      </c>
      <c r="M16" s="60">
        <f>+K16+L16</f>
        <v>719656</v>
      </c>
      <c r="N16" s="62"/>
      <c r="O16" s="64"/>
    </row>
    <row r="17" spans="1:15" x14ac:dyDescent="0.25">
      <c r="A17" s="54">
        <v>1002</v>
      </c>
      <c r="B17" s="55" t="s">
        <v>50</v>
      </c>
      <c r="C17" s="56">
        <v>5820</v>
      </c>
      <c r="D17" s="55" t="s">
        <v>45</v>
      </c>
      <c r="E17" s="57">
        <v>45643</v>
      </c>
      <c r="F17" s="57">
        <v>45643</v>
      </c>
      <c r="G17" s="58" t="s">
        <v>46</v>
      </c>
      <c r="H17" s="58">
        <v>71811</v>
      </c>
      <c r="I17" s="59"/>
      <c r="J17" s="60"/>
      <c r="K17" s="61">
        <v>1249410</v>
      </c>
      <c r="L17" s="61">
        <v>99953</v>
      </c>
      <c r="M17" s="60">
        <f>+K17+L17</f>
        <v>1349363</v>
      </c>
      <c r="N17" s="62"/>
      <c r="O17" s="64"/>
    </row>
    <row r="18" spans="1:15" x14ac:dyDescent="0.25">
      <c r="A18" s="65">
        <v>1002</v>
      </c>
      <c r="B18" s="66" t="s">
        <v>50</v>
      </c>
      <c r="C18" s="67">
        <v>5820</v>
      </c>
      <c r="D18" s="66" t="s">
        <v>45</v>
      </c>
      <c r="E18" s="68"/>
      <c r="F18" s="68"/>
      <c r="G18" s="69"/>
      <c r="H18" s="69"/>
      <c r="I18" s="70" t="s">
        <v>63</v>
      </c>
      <c r="J18" s="70" t="s">
        <v>64</v>
      </c>
      <c r="K18" s="71">
        <v>-81212</v>
      </c>
      <c r="L18" s="71">
        <v>-6497</v>
      </c>
      <c r="M18" s="72">
        <v>-87709</v>
      </c>
      <c r="N18" s="62">
        <v>45627</v>
      </c>
      <c r="O18" s="64"/>
    </row>
    <row r="19" spans="1:15" x14ac:dyDescent="0.25">
      <c r="A19" s="65">
        <v>1002</v>
      </c>
      <c r="B19" s="66" t="s">
        <v>50</v>
      </c>
      <c r="C19" s="67">
        <v>5820</v>
      </c>
      <c r="D19" s="66" t="s">
        <v>45</v>
      </c>
      <c r="E19" s="68"/>
      <c r="F19" s="68"/>
      <c r="G19" s="69"/>
      <c r="H19" s="69"/>
      <c r="I19" s="70" t="s">
        <v>65</v>
      </c>
      <c r="J19" s="70" t="s">
        <v>66</v>
      </c>
      <c r="K19" s="71">
        <v>-18741</v>
      </c>
      <c r="L19" s="71">
        <v>-1874</v>
      </c>
      <c r="M19" s="72">
        <v>-20615</v>
      </c>
      <c r="N19" s="62">
        <v>45627</v>
      </c>
      <c r="O19" s="63"/>
    </row>
    <row r="20" spans="1:15" x14ac:dyDescent="0.25">
      <c r="A20" s="73">
        <v>1002</v>
      </c>
      <c r="B20" s="63" t="s">
        <v>50</v>
      </c>
      <c r="C20" s="74">
        <v>5820</v>
      </c>
      <c r="D20" s="63" t="s">
        <v>45</v>
      </c>
      <c r="E20" s="78"/>
      <c r="F20" s="78"/>
      <c r="G20" s="76"/>
      <c r="H20" s="63"/>
      <c r="I20" s="70" t="s">
        <v>73</v>
      </c>
      <c r="J20" s="70" t="s">
        <v>74</v>
      </c>
      <c r="K20" s="77">
        <v>-62471</v>
      </c>
      <c r="L20" s="77">
        <v>-4998</v>
      </c>
      <c r="M20" s="77">
        <v>-67469</v>
      </c>
      <c r="N20" s="62">
        <v>45627</v>
      </c>
      <c r="O20" s="64"/>
    </row>
    <row r="21" spans="1:15" x14ac:dyDescent="0.25">
      <c r="A21" s="90" t="s">
        <v>77</v>
      </c>
      <c r="B21" s="81"/>
      <c r="C21" s="82"/>
      <c r="D21" s="81"/>
      <c r="E21" s="83"/>
      <c r="F21" s="83"/>
      <c r="G21" s="84"/>
      <c r="H21" s="81"/>
      <c r="I21" s="86"/>
      <c r="J21" s="86"/>
      <c r="K21" s="87">
        <f>SUBTOTAL(9,K16:K20)</f>
        <v>1753334</v>
      </c>
      <c r="L21" s="87">
        <f>SUBTOTAL(9,L16:L20)</f>
        <v>139892</v>
      </c>
      <c r="M21" s="87">
        <f>SUBTOTAL(9,M16:M20)</f>
        <v>1893226</v>
      </c>
      <c r="N21" s="88"/>
      <c r="O21" s="89">
        <f>M21</f>
        <v>1893226</v>
      </c>
    </row>
    <row r="22" spans="1:15" x14ac:dyDescent="0.25">
      <c r="A22" s="54">
        <v>1003</v>
      </c>
      <c r="B22" s="55" t="s">
        <v>60</v>
      </c>
      <c r="C22" s="56">
        <v>5820</v>
      </c>
      <c r="D22" s="55" t="s">
        <v>45</v>
      </c>
      <c r="E22" s="57">
        <v>45642</v>
      </c>
      <c r="F22" s="57">
        <v>45642</v>
      </c>
      <c r="G22" s="58" t="s">
        <v>61</v>
      </c>
      <c r="H22" s="58">
        <v>71684</v>
      </c>
      <c r="I22" s="59"/>
      <c r="J22" s="60"/>
      <c r="K22" s="61">
        <v>832940</v>
      </c>
      <c r="L22" s="61">
        <v>66635</v>
      </c>
      <c r="M22" s="60">
        <f>+K22+L22</f>
        <v>899575</v>
      </c>
      <c r="N22" s="62"/>
      <c r="O22" s="64"/>
    </row>
    <row r="23" spans="1:15" x14ac:dyDescent="0.25">
      <c r="A23" s="65">
        <v>1003</v>
      </c>
      <c r="B23" s="66" t="s">
        <v>60</v>
      </c>
      <c r="C23" s="67">
        <v>5820</v>
      </c>
      <c r="D23" s="66" t="s">
        <v>45</v>
      </c>
      <c r="E23" s="68"/>
      <c r="F23" s="68"/>
      <c r="G23" s="69"/>
      <c r="H23" s="69"/>
      <c r="I23" s="70" t="s">
        <v>65</v>
      </c>
      <c r="J23" s="70" t="s">
        <v>66</v>
      </c>
      <c r="K23" s="71">
        <v>-12494</v>
      </c>
      <c r="L23" s="71">
        <v>-1249</v>
      </c>
      <c r="M23" s="72">
        <v>-13743</v>
      </c>
      <c r="N23" s="62">
        <v>45627</v>
      </c>
      <c r="O23" s="63"/>
    </row>
    <row r="24" spans="1:15" x14ac:dyDescent="0.25">
      <c r="A24" s="73">
        <v>1003</v>
      </c>
      <c r="B24" s="63" t="s">
        <v>60</v>
      </c>
      <c r="C24" s="74">
        <v>5820</v>
      </c>
      <c r="D24" s="63" t="s">
        <v>45</v>
      </c>
      <c r="E24" s="78"/>
      <c r="F24" s="78"/>
      <c r="G24" s="76"/>
      <c r="H24" s="63"/>
      <c r="I24" s="70" t="s">
        <v>63</v>
      </c>
      <c r="J24" s="70" t="s">
        <v>64</v>
      </c>
      <c r="K24" s="77">
        <v>-54141</v>
      </c>
      <c r="L24" s="77">
        <v>-4331</v>
      </c>
      <c r="M24" s="77">
        <v>-58472</v>
      </c>
      <c r="N24" s="62">
        <v>45627</v>
      </c>
      <c r="O24" s="63"/>
    </row>
    <row r="25" spans="1:15" x14ac:dyDescent="0.25">
      <c r="A25" s="65">
        <v>1003</v>
      </c>
      <c r="B25" s="63" t="s">
        <v>60</v>
      </c>
      <c r="C25" s="74">
        <v>5820</v>
      </c>
      <c r="D25" s="63" t="s">
        <v>45</v>
      </c>
      <c r="E25" s="78"/>
      <c r="F25" s="78"/>
      <c r="G25" s="76"/>
      <c r="H25" s="79"/>
      <c r="I25" s="70" t="s">
        <v>73</v>
      </c>
      <c r="J25" s="70" t="s">
        <v>74</v>
      </c>
      <c r="K25" s="77">
        <v>-41647</v>
      </c>
      <c r="L25" s="77">
        <v>-3332</v>
      </c>
      <c r="M25" s="77">
        <v>-44979</v>
      </c>
      <c r="N25" s="62">
        <v>45627</v>
      </c>
      <c r="O25" s="63"/>
    </row>
    <row r="26" spans="1:15" x14ac:dyDescent="0.25">
      <c r="A26" s="80" t="s">
        <v>78</v>
      </c>
      <c r="B26" s="81"/>
      <c r="C26" s="82"/>
      <c r="D26" s="81"/>
      <c r="E26" s="83"/>
      <c r="F26" s="83"/>
      <c r="G26" s="84"/>
      <c r="H26" s="85"/>
      <c r="I26" s="86"/>
      <c r="J26" s="86"/>
      <c r="K26" s="87">
        <f>SUBTOTAL(9,K22:K25)</f>
        <v>724658</v>
      </c>
      <c r="L26" s="87">
        <f>SUBTOTAL(9,L22:L25)</f>
        <v>57723</v>
      </c>
      <c r="M26" s="87">
        <f>SUBTOTAL(9,M22:M25)</f>
        <v>782381</v>
      </c>
      <c r="N26" s="88"/>
      <c r="O26" s="89">
        <f>M26</f>
        <v>782381</v>
      </c>
    </row>
    <row r="27" spans="1:15" x14ac:dyDescent="0.25">
      <c r="A27" s="54">
        <v>1004</v>
      </c>
      <c r="B27" s="55" t="s">
        <v>59</v>
      </c>
      <c r="C27" s="56">
        <v>5820</v>
      </c>
      <c r="D27" s="55" t="s">
        <v>45</v>
      </c>
      <c r="E27" s="57">
        <v>45639</v>
      </c>
      <c r="F27" s="57">
        <v>45635</v>
      </c>
      <c r="G27" s="58" t="s">
        <v>46</v>
      </c>
      <c r="H27" s="58">
        <v>70279</v>
      </c>
      <c r="I27" s="59"/>
      <c r="J27" s="60"/>
      <c r="K27" s="61">
        <v>832940</v>
      </c>
      <c r="L27" s="61">
        <v>66635</v>
      </c>
      <c r="M27" s="60">
        <f>+K27+L27</f>
        <v>899575</v>
      </c>
      <c r="N27" s="62"/>
      <c r="O27" s="63"/>
    </row>
    <row r="28" spans="1:15" x14ac:dyDescent="0.25">
      <c r="A28" s="73">
        <v>1004</v>
      </c>
      <c r="B28" s="63" t="s">
        <v>59</v>
      </c>
      <c r="C28" s="74">
        <v>5820</v>
      </c>
      <c r="D28" s="63" t="s">
        <v>45</v>
      </c>
      <c r="E28" s="75"/>
      <c r="F28" s="75"/>
      <c r="G28" s="76"/>
      <c r="H28" s="63"/>
      <c r="I28" s="70" t="s">
        <v>65</v>
      </c>
      <c r="J28" s="70" t="s">
        <v>66</v>
      </c>
      <c r="K28" s="77">
        <v>-12494</v>
      </c>
      <c r="L28" s="77">
        <v>-1249</v>
      </c>
      <c r="M28" s="77">
        <v>-13743</v>
      </c>
      <c r="N28" s="62">
        <v>45627</v>
      </c>
      <c r="O28" s="63"/>
    </row>
    <row r="29" spans="1:15" x14ac:dyDescent="0.25">
      <c r="A29" s="65">
        <v>1004</v>
      </c>
      <c r="B29" s="63" t="s">
        <v>59</v>
      </c>
      <c r="C29" s="74">
        <v>5820</v>
      </c>
      <c r="D29" s="63" t="s">
        <v>45</v>
      </c>
      <c r="E29" s="78"/>
      <c r="F29" s="78"/>
      <c r="G29" s="76"/>
      <c r="H29" s="79"/>
      <c r="I29" s="70" t="s">
        <v>63</v>
      </c>
      <c r="J29" s="70" t="s">
        <v>64</v>
      </c>
      <c r="K29" s="77">
        <v>-54141</v>
      </c>
      <c r="L29" s="77">
        <v>-4331</v>
      </c>
      <c r="M29" s="77">
        <v>-58472</v>
      </c>
      <c r="N29" s="62">
        <v>45627</v>
      </c>
      <c r="O29" s="91"/>
    </row>
    <row r="30" spans="1:15" x14ac:dyDescent="0.25">
      <c r="A30" s="65">
        <v>1004</v>
      </c>
      <c r="B30" s="63" t="s">
        <v>59</v>
      </c>
      <c r="C30" s="74">
        <v>5820</v>
      </c>
      <c r="D30" s="63" t="s">
        <v>45</v>
      </c>
      <c r="E30" s="78"/>
      <c r="F30" s="78"/>
      <c r="G30" s="76"/>
      <c r="H30" s="79"/>
      <c r="I30" s="70" t="s">
        <v>73</v>
      </c>
      <c r="J30" s="70" t="s">
        <v>74</v>
      </c>
      <c r="K30" s="77">
        <v>-41647</v>
      </c>
      <c r="L30" s="77">
        <v>-3332</v>
      </c>
      <c r="M30" s="77">
        <v>-44979</v>
      </c>
      <c r="N30" s="62">
        <v>45627</v>
      </c>
      <c r="O30" s="63"/>
    </row>
    <row r="31" spans="1:15" x14ac:dyDescent="0.25">
      <c r="A31" s="80" t="s">
        <v>79</v>
      </c>
      <c r="B31" s="81"/>
      <c r="C31" s="82"/>
      <c r="D31" s="81"/>
      <c r="E31" s="83"/>
      <c r="F31" s="83"/>
      <c r="G31" s="84"/>
      <c r="H31" s="85"/>
      <c r="I31" s="86"/>
      <c r="J31" s="86"/>
      <c r="K31" s="87">
        <f>SUBTOTAL(9,K27:K30)</f>
        <v>724658</v>
      </c>
      <c r="L31" s="87">
        <f>SUBTOTAL(9,L27:L30)</f>
        <v>57723</v>
      </c>
      <c r="M31" s="87">
        <f>SUBTOTAL(9,M27:M30)</f>
        <v>782381</v>
      </c>
      <c r="N31" s="88"/>
      <c r="O31" s="89">
        <f>M31</f>
        <v>782381</v>
      </c>
    </row>
    <row r="32" spans="1:15" x14ac:dyDescent="0.25">
      <c r="A32" s="54">
        <v>1005</v>
      </c>
      <c r="B32" s="55" t="s">
        <v>58</v>
      </c>
      <c r="C32" s="56">
        <v>5820</v>
      </c>
      <c r="D32" s="55" t="s">
        <v>45</v>
      </c>
      <c r="E32" s="57">
        <v>45631</v>
      </c>
      <c r="F32" s="57">
        <v>45631</v>
      </c>
      <c r="G32" s="58" t="s">
        <v>46</v>
      </c>
      <c r="H32" s="58">
        <v>68856</v>
      </c>
      <c r="I32" s="59"/>
      <c r="J32" s="60"/>
      <c r="K32" s="61">
        <v>1214838</v>
      </c>
      <c r="L32" s="61">
        <v>97187</v>
      </c>
      <c r="M32" s="60">
        <f>+K32+L32</f>
        <v>1312025</v>
      </c>
      <c r="N32" s="62"/>
      <c r="O32" s="64"/>
    </row>
    <row r="33" spans="1:15" x14ac:dyDescent="0.25">
      <c r="A33" s="54">
        <v>1005</v>
      </c>
      <c r="B33" s="55" t="s">
        <v>58</v>
      </c>
      <c r="C33" s="56">
        <v>5820</v>
      </c>
      <c r="D33" s="55" t="s">
        <v>45</v>
      </c>
      <c r="E33" s="57">
        <v>45631</v>
      </c>
      <c r="F33" s="57">
        <v>45631</v>
      </c>
      <c r="G33" s="58" t="s">
        <v>46</v>
      </c>
      <c r="H33" s="58">
        <v>68857</v>
      </c>
      <c r="I33" s="59"/>
      <c r="J33" s="60"/>
      <c r="K33" s="61">
        <v>2429676</v>
      </c>
      <c r="L33" s="61">
        <v>194374</v>
      </c>
      <c r="M33" s="60">
        <f>+K33+L33</f>
        <v>2624050</v>
      </c>
      <c r="N33" s="62"/>
      <c r="O33" s="63"/>
    </row>
    <row r="34" spans="1:15" x14ac:dyDescent="0.25">
      <c r="A34" s="54">
        <v>1005</v>
      </c>
      <c r="B34" s="55" t="s">
        <v>58</v>
      </c>
      <c r="C34" s="56">
        <v>5820</v>
      </c>
      <c r="D34" s="55" t="s">
        <v>45</v>
      </c>
      <c r="E34" s="57">
        <v>45638</v>
      </c>
      <c r="F34" s="57">
        <v>45638</v>
      </c>
      <c r="G34" s="58" t="s">
        <v>46</v>
      </c>
      <c r="H34" s="58">
        <v>70748</v>
      </c>
      <c r="I34" s="59"/>
      <c r="J34" s="60"/>
      <c r="K34" s="61">
        <v>1190660</v>
      </c>
      <c r="L34" s="61">
        <v>95253</v>
      </c>
      <c r="M34" s="60">
        <f>+K34+L34</f>
        <v>1285913</v>
      </c>
      <c r="N34" s="62"/>
      <c r="O34" s="63"/>
    </row>
    <row r="35" spans="1:15" x14ac:dyDescent="0.25">
      <c r="A35" s="54">
        <v>1005</v>
      </c>
      <c r="B35" s="55" t="s">
        <v>58</v>
      </c>
      <c r="C35" s="56">
        <v>5820</v>
      </c>
      <c r="D35" s="55" t="s">
        <v>45</v>
      </c>
      <c r="E35" s="57">
        <v>45643</v>
      </c>
      <c r="F35" s="57">
        <v>45643</v>
      </c>
      <c r="G35" s="58" t="s">
        <v>46</v>
      </c>
      <c r="H35" s="58">
        <v>71800</v>
      </c>
      <c r="I35" s="59"/>
      <c r="J35" s="60"/>
      <c r="K35" s="61">
        <v>1249410</v>
      </c>
      <c r="L35" s="61">
        <v>99953</v>
      </c>
      <c r="M35" s="60">
        <f>+K35+L35</f>
        <v>1349363</v>
      </c>
      <c r="N35" s="62"/>
      <c r="O35" s="63"/>
    </row>
    <row r="36" spans="1:15" x14ac:dyDescent="0.25">
      <c r="A36" s="65">
        <v>1005</v>
      </c>
      <c r="B36" s="66" t="s">
        <v>58</v>
      </c>
      <c r="C36" s="67">
        <v>5820</v>
      </c>
      <c r="D36" s="66" t="s">
        <v>45</v>
      </c>
      <c r="E36" s="68"/>
      <c r="F36" s="68"/>
      <c r="G36" s="69"/>
      <c r="H36" s="69"/>
      <c r="I36" s="70" t="s">
        <v>63</v>
      </c>
      <c r="J36" s="70" t="s">
        <v>64</v>
      </c>
      <c r="K36" s="71">
        <v>-395498</v>
      </c>
      <c r="L36" s="71">
        <v>-31640</v>
      </c>
      <c r="M36" s="72">
        <v>-427138</v>
      </c>
      <c r="N36" s="62">
        <v>45627</v>
      </c>
      <c r="O36" s="91"/>
    </row>
    <row r="37" spans="1:15" x14ac:dyDescent="0.25">
      <c r="A37" s="73">
        <v>1005</v>
      </c>
      <c r="B37" s="63" t="s">
        <v>58</v>
      </c>
      <c r="C37" s="74">
        <v>5820</v>
      </c>
      <c r="D37" s="63" t="s">
        <v>45</v>
      </c>
      <c r="E37" s="75"/>
      <c r="F37" s="75"/>
      <c r="G37" s="76"/>
      <c r="H37" s="63"/>
      <c r="I37" s="70" t="s">
        <v>65</v>
      </c>
      <c r="J37" s="70" t="s">
        <v>66</v>
      </c>
      <c r="K37" s="77">
        <v>-91269</v>
      </c>
      <c r="L37" s="77">
        <v>-9127</v>
      </c>
      <c r="M37" s="77">
        <v>-100396</v>
      </c>
      <c r="N37" s="62">
        <v>45627</v>
      </c>
      <c r="O37" s="64"/>
    </row>
    <row r="38" spans="1:15" x14ac:dyDescent="0.25">
      <c r="A38" s="65">
        <v>1005</v>
      </c>
      <c r="B38" s="63" t="s">
        <v>58</v>
      </c>
      <c r="C38" s="74">
        <v>5820</v>
      </c>
      <c r="D38" s="63" t="s">
        <v>45</v>
      </c>
      <c r="E38" s="78"/>
      <c r="F38" s="78"/>
      <c r="G38" s="76"/>
      <c r="H38" s="79"/>
      <c r="I38" s="70" t="s">
        <v>73</v>
      </c>
      <c r="J38" s="70" t="s">
        <v>74</v>
      </c>
      <c r="K38" s="77">
        <v>-304229</v>
      </c>
      <c r="L38" s="77">
        <v>-24338</v>
      </c>
      <c r="M38" s="77">
        <v>-328567</v>
      </c>
      <c r="N38" s="62">
        <v>45627</v>
      </c>
      <c r="O38" s="64"/>
    </row>
    <row r="39" spans="1:15" x14ac:dyDescent="0.25">
      <c r="A39" s="80" t="s">
        <v>80</v>
      </c>
      <c r="B39" s="81"/>
      <c r="C39" s="82"/>
      <c r="D39" s="81"/>
      <c r="E39" s="83"/>
      <c r="F39" s="83"/>
      <c r="G39" s="84"/>
      <c r="H39" s="85"/>
      <c r="I39" s="86"/>
      <c r="J39" s="86"/>
      <c r="K39" s="87">
        <f>SUBTOTAL(9,K32:K38)</f>
        <v>5293588</v>
      </c>
      <c r="L39" s="87">
        <f>SUBTOTAL(9,L32:L38)</f>
        <v>421662</v>
      </c>
      <c r="M39" s="87">
        <f>SUBTOTAL(9,M32:M38)</f>
        <v>5715250</v>
      </c>
      <c r="N39" s="88"/>
      <c r="O39" s="89">
        <f>M39</f>
        <v>5715250</v>
      </c>
    </row>
    <row r="40" spans="1:15" x14ac:dyDescent="0.25">
      <c r="A40" s="54">
        <v>1006</v>
      </c>
      <c r="B40" s="55" t="s">
        <v>53</v>
      </c>
      <c r="C40" s="56">
        <v>5820</v>
      </c>
      <c r="D40" s="55" t="s">
        <v>45</v>
      </c>
      <c r="E40" s="57">
        <v>45622</v>
      </c>
      <c r="F40" s="57">
        <v>45617</v>
      </c>
      <c r="G40" s="58" t="s">
        <v>46</v>
      </c>
      <c r="H40" s="58">
        <v>65877</v>
      </c>
      <c r="I40" s="59"/>
      <c r="J40" s="60"/>
      <c r="K40" s="61">
        <v>2139748</v>
      </c>
      <c r="L40" s="61">
        <v>171180</v>
      </c>
      <c r="M40" s="60">
        <f>+K40+L40</f>
        <v>2310928</v>
      </c>
      <c r="N40" s="62"/>
      <c r="O40" s="63"/>
    </row>
    <row r="41" spans="1:15" x14ac:dyDescent="0.25">
      <c r="A41" s="54">
        <v>1006</v>
      </c>
      <c r="B41" s="55" t="s">
        <v>53</v>
      </c>
      <c r="C41" s="56">
        <v>5820</v>
      </c>
      <c r="D41" s="55" t="s">
        <v>45</v>
      </c>
      <c r="E41" s="57">
        <v>45636</v>
      </c>
      <c r="F41" s="57">
        <v>45632</v>
      </c>
      <c r="G41" s="58" t="s">
        <v>46</v>
      </c>
      <c r="H41" s="58">
        <v>69878</v>
      </c>
      <c r="I41" s="59"/>
      <c r="J41" s="60"/>
      <c r="K41" s="61">
        <v>1166905</v>
      </c>
      <c r="L41" s="61">
        <v>93352</v>
      </c>
      <c r="M41" s="60">
        <f>+K41+L41</f>
        <v>1260257</v>
      </c>
      <c r="N41" s="62"/>
      <c r="O41" s="63"/>
    </row>
    <row r="42" spans="1:15" x14ac:dyDescent="0.25">
      <c r="A42" s="54">
        <v>1006</v>
      </c>
      <c r="B42" s="55" t="s">
        <v>53</v>
      </c>
      <c r="C42" s="56">
        <v>5820</v>
      </c>
      <c r="D42" s="55" t="s">
        <v>45</v>
      </c>
      <c r="E42" s="57">
        <v>45639</v>
      </c>
      <c r="F42" s="57">
        <v>45635</v>
      </c>
      <c r="G42" s="58" t="s">
        <v>46</v>
      </c>
      <c r="H42" s="58">
        <v>70280</v>
      </c>
      <c r="I42" s="59"/>
      <c r="J42" s="60"/>
      <c r="K42" s="61">
        <v>1368965</v>
      </c>
      <c r="L42" s="61">
        <v>109517</v>
      </c>
      <c r="M42" s="60">
        <f>+K42+L42</f>
        <v>1478482</v>
      </c>
      <c r="N42" s="62"/>
      <c r="O42" s="63"/>
    </row>
    <row r="43" spans="1:15" x14ac:dyDescent="0.25">
      <c r="A43" s="54">
        <v>1006</v>
      </c>
      <c r="B43" s="55" t="s">
        <v>53</v>
      </c>
      <c r="C43" s="56">
        <v>5820</v>
      </c>
      <c r="D43" s="55" t="s">
        <v>45</v>
      </c>
      <c r="E43" s="57">
        <v>45649</v>
      </c>
      <c r="F43" s="57">
        <v>45644</v>
      </c>
      <c r="G43" s="58" t="s">
        <v>46</v>
      </c>
      <c r="H43" s="58">
        <v>71954</v>
      </c>
      <c r="I43" s="59"/>
      <c r="J43" s="60"/>
      <c r="K43" s="61">
        <v>832940</v>
      </c>
      <c r="L43" s="61">
        <v>66635</v>
      </c>
      <c r="M43" s="60">
        <f>+K43+L43</f>
        <v>899575</v>
      </c>
      <c r="N43" s="62"/>
      <c r="O43" s="64"/>
    </row>
    <row r="44" spans="1:15" x14ac:dyDescent="0.25">
      <c r="A44" s="54">
        <v>1006</v>
      </c>
      <c r="B44" s="55" t="s">
        <v>53</v>
      </c>
      <c r="C44" s="56">
        <v>5820</v>
      </c>
      <c r="D44" s="55" t="s">
        <v>45</v>
      </c>
      <c r="E44" s="57">
        <v>45657</v>
      </c>
      <c r="F44" s="57">
        <v>45653</v>
      </c>
      <c r="G44" s="58" t="s">
        <v>46</v>
      </c>
      <c r="H44" s="58">
        <v>74813</v>
      </c>
      <c r="I44" s="59"/>
      <c r="J44" s="60"/>
      <c r="K44" s="61">
        <v>1785435</v>
      </c>
      <c r="L44" s="61">
        <v>142835</v>
      </c>
      <c r="M44" s="60">
        <f>+K44+L44</f>
        <v>1928270</v>
      </c>
      <c r="N44" s="62"/>
      <c r="O44" s="91"/>
    </row>
    <row r="45" spans="1:15" x14ac:dyDescent="0.25">
      <c r="A45" s="73">
        <v>1006</v>
      </c>
      <c r="B45" s="63" t="s">
        <v>53</v>
      </c>
      <c r="C45" s="74">
        <v>5820</v>
      </c>
      <c r="D45" s="63" t="s">
        <v>45</v>
      </c>
      <c r="E45" s="78"/>
      <c r="F45" s="78"/>
      <c r="G45" s="76"/>
      <c r="H45" s="63"/>
      <c r="I45" s="70" t="s">
        <v>67</v>
      </c>
      <c r="J45" s="70" t="s">
        <v>70</v>
      </c>
      <c r="K45" s="77">
        <v>-150060</v>
      </c>
      <c r="L45" s="77">
        <v>-12005</v>
      </c>
      <c r="M45" s="77">
        <v>-162065</v>
      </c>
      <c r="N45" s="62">
        <v>45627</v>
      </c>
      <c r="O45" s="63"/>
    </row>
    <row r="46" spans="1:15" x14ac:dyDescent="0.25">
      <c r="A46" s="65">
        <v>1006</v>
      </c>
      <c r="B46" s="63" t="s">
        <v>53</v>
      </c>
      <c r="C46" s="74">
        <v>5820</v>
      </c>
      <c r="D46" s="63" t="s">
        <v>45</v>
      </c>
      <c r="E46" s="78"/>
      <c r="F46" s="78"/>
      <c r="G46" s="76"/>
      <c r="H46" s="79"/>
      <c r="I46" s="70" t="s">
        <v>63</v>
      </c>
      <c r="J46" s="70" t="s">
        <v>64</v>
      </c>
      <c r="K46" s="77">
        <v>-335026</v>
      </c>
      <c r="L46" s="77">
        <v>-26802</v>
      </c>
      <c r="M46" s="77">
        <v>-361828</v>
      </c>
      <c r="N46" s="62">
        <v>45627</v>
      </c>
      <c r="O46" s="63"/>
    </row>
    <row r="47" spans="1:15" x14ac:dyDescent="0.25">
      <c r="A47" s="65">
        <v>1006</v>
      </c>
      <c r="B47" s="63" t="s">
        <v>53</v>
      </c>
      <c r="C47" s="74">
        <v>5820</v>
      </c>
      <c r="D47" s="63" t="s">
        <v>45</v>
      </c>
      <c r="E47" s="78"/>
      <c r="F47" s="78"/>
      <c r="G47" s="76"/>
      <c r="H47" s="79"/>
      <c r="I47" s="70" t="s">
        <v>65</v>
      </c>
      <c r="J47" s="70" t="s">
        <v>66</v>
      </c>
      <c r="K47" s="77">
        <v>-77314</v>
      </c>
      <c r="L47" s="77">
        <v>-7731</v>
      </c>
      <c r="M47" s="77">
        <v>-85045</v>
      </c>
      <c r="N47" s="62">
        <v>45627</v>
      </c>
      <c r="O47" s="64"/>
    </row>
    <row r="48" spans="1:15" x14ac:dyDescent="0.25">
      <c r="A48" s="65">
        <v>1006</v>
      </c>
      <c r="B48" s="63" t="s">
        <v>53</v>
      </c>
      <c r="C48" s="74">
        <v>5820</v>
      </c>
      <c r="D48" s="63" t="s">
        <v>45</v>
      </c>
      <c r="E48" s="78"/>
      <c r="F48" s="78"/>
      <c r="G48" s="76"/>
      <c r="H48" s="79"/>
      <c r="I48" s="70" t="s">
        <v>73</v>
      </c>
      <c r="J48" s="70" t="s">
        <v>74</v>
      </c>
      <c r="K48" s="77">
        <v>-257712</v>
      </c>
      <c r="L48" s="77">
        <v>-20617</v>
      </c>
      <c r="M48" s="77">
        <v>-278329</v>
      </c>
      <c r="N48" s="62">
        <v>45627</v>
      </c>
      <c r="O48" s="63"/>
    </row>
    <row r="49" spans="1:15" x14ac:dyDescent="0.25">
      <c r="A49" s="80" t="s">
        <v>81</v>
      </c>
      <c r="B49" s="81"/>
      <c r="C49" s="82"/>
      <c r="D49" s="81"/>
      <c r="E49" s="83"/>
      <c r="F49" s="83"/>
      <c r="G49" s="84"/>
      <c r="H49" s="85"/>
      <c r="I49" s="86"/>
      <c r="J49" s="86"/>
      <c r="K49" s="87">
        <f>SUBTOTAL(9,K40:K48)</f>
        <v>6473881</v>
      </c>
      <c r="L49" s="87">
        <f>SUBTOTAL(9,L40:L48)</f>
        <v>516364</v>
      </c>
      <c r="M49" s="87">
        <f>SUBTOTAL(9,M40:M48)</f>
        <v>6990245</v>
      </c>
      <c r="N49" s="88"/>
      <c r="O49" s="89">
        <f>M49</f>
        <v>6990245</v>
      </c>
    </row>
    <row r="50" spans="1:15" x14ac:dyDescent="0.25">
      <c r="A50" s="54">
        <v>1008</v>
      </c>
      <c r="B50" s="55" t="s">
        <v>44</v>
      </c>
      <c r="C50" s="56">
        <v>5820</v>
      </c>
      <c r="D50" s="55" t="s">
        <v>45</v>
      </c>
      <c r="E50" s="57">
        <v>45616</v>
      </c>
      <c r="F50" s="57">
        <v>45615</v>
      </c>
      <c r="G50" s="58" t="s">
        <v>46</v>
      </c>
      <c r="H50" s="58">
        <v>65294</v>
      </c>
      <c r="I50" s="59"/>
      <c r="J50" s="60"/>
      <c r="K50" s="61">
        <v>832940</v>
      </c>
      <c r="L50" s="61">
        <v>66635</v>
      </c>
      <c r="M50" s="60">
        <f>+K50+L50</f>
        <v>899575</v>
      </c>
      <c r="N50" s="62"/>
      <c r="O50" s="63"/>
    </row>
    <row r="51" spans="1:15" x14ac:dyDescent="0.25">
      <c r="A51" s="54">
        <v>1008</v>
      </c>
      <c r="B51" s="55" t="s">
        <v>44</v>
      </c>
      <c r="C51" s="56">
        <v>5820</v>
      </c>
      <c r="D51" s="55" t="s">
        <v>45</v>
      </c>
      <c r="E51" s="57">
        <v>45629</v>
      </c>
      <c r="F51" s="57">
        <v>45628</v>
      </c>
      <c r="G51" s="58" t="s">
        <v>46</v>
      </c>
      <c r="H51" s="58">
        <v>68634</v>
      </c>
      <c r="I51" s="59"/>
      <c r="J51" s="60"/>
      <c r="K51" s="61">
        <v>1024150</v>
      </c>
      <c r="L51" s="61">
        <v>81932</v>
      </c>
      <c r="M51" s="60">
        <f>+K51+L51</f>
        <v>1106082</v>
      </c>
      <c r="N51" s="62"/>
      <c r="O51" s="64"/>
    </row>
    <row r="52" spans="1:15" x14ac:dyDescent="0.25">
      <c r="A52" s="54">
        <v>1008</v>
      </c>
      <c r="B52" s="55" t="s">
        <v>44</v>
      </c>
      <c r="C52" s="56">
        <v>5820</v>
      </c>
      <c r="D52" s="55" t="s">
        <v>45</v>
      </c>
      <c r="E52" s="57">
        <v>45636</v>
      </c>
      <c r="F52" s="57">
        <v>45632</v>
      </c>
      <c r="G52" s="58" t="s">
        <v>46</v>
      </c>
      <c r="H52" s="58">
        <v>69767</v>
      </c>
      <c r="I52" s="59"/>
      <c r="J52" s="60"/>
      <c r="K52" s="61">
        <v>2476520</v>
      </c>
      <c r="L52" s="61">
        <v>198122</v>
      </c>
      <c r="M52" s="60">
        <f>+K52+L52</f>
        <v>2674642</v>
      </c>
      <c r="N52" s="62"/>
      <c r="O52" s="64"/>
    </row>
    <row r="53" spans="1:15" x14ac:dyDescent="0.25">
      <c r="A53" s="73">
        <v>1008</v>
      </c>
      <c r="B53" s="63" t="s">
        <v>44</v>
      </c>
      <c r="C53" s="74">
        <v>5820</v>
      </c>
      <c r="D53" s="63" t="s">
        <v>45</v>
      </c>
      <c r="E53" s="92">
        <v>45663</v>
      </c>
      <c r="F53" s="92">
        <v>45652</v>
      </c>
      <c r="G53" s="76" t="s">
        <v>46</v>
      </c>
      <c r="H53" s="63">
        <v>74524</v>
      </c>
      <c r="I53" s="70"/>
      <c r="J53" s="70"/>
      <c r="K53" s="77">
        <v>1118699</v>
      </c>
      <c r="L53" s="77">
        <v>89496</v>
      </c>
      <c r="M53" s="77">
        <v>1208195</v>
      </c>
      <c r="N53" s="62"/>
      <c r="O53" s="63"/>
    </row>
    <row r="54" spans="1:15" x14ac:dyDescent="0.25">
      <c r="A54" s="65">
        <v>1008</v>
      </c>
      <c r="B54" s="63" t="s">
        <v>44</v>
      </c>
      <c r="C54" s="74">
        <v>5820</v>
      </c>
      <c r="D54" s="63" t="s">
        <v>45</v>
      </c>
      <c r="E54" s="78"/>
      <c r="F54" s="78"/>
      <c r="G54" s="76"/>
      <c r="H54" s="79"/>
      <c r="I54" s="70" t="s">
        <v>63</v>
      </c>
      <c r="J54" s="70" t="s">
        <v>64</v>
      </c>
      <c r="K54" s="77">
        <v>-304903</v>
      </c>
      <c r="L54" s="77">
        <v>-24392</v>
      </c>
      <c r="M54" s="77">
        <v>-329295</v>
      </c>
      <c r="N54" s="62">
        <v>45627</v>
      </c>
      <c r="O54" s="64"/>
    </row>
    <row r="55" spans="1:15" x14ac:dyDescent="0.25">
      <c r="A55" s="65">
        <v>1008</v>
      </c>
      <c r="B55" s="63" t="s">
        <v>44</v>
      </c>
      <c r="C55" s="74">
        <v>5820</v>
      </c>
      <c r="D55" s="63" t="s">
        <v>45</v>
      </c>
      <c r="E55" s="78"/>
      <c r="F55" s="78"/>
      <c r="G55" s="76"/>
      <c r="H55" s="79"/>
      <c r="I55" s="70" t="s">
        <v>65</v>
      </c>
      <c r="J55" s="70" t="s">
        <v>66</v>
      </c>
      <c r="K55" s="77">
        <v>-70362</v>
      </c>
      <c r="L55" s="77">
        <v>-7036</v>
      </c>
      <c r="M55" s="77">
        <v>-77398</v>
      </c>
      <c r="N55" s="62">
        <v>45627</v>
      </c>
      <c r="O55" s="63"/>
    </row>
    <row r="56" spans="1:15" x14ac:dyDescent="0.25">
      <c r="A56" s="65">
        <v>1008</v>
      </c>
      <c r="B56" s="63" t="s">
        <v>44</v>
      </c>
      <c r="C56" s="74">
        <v>5820</v>
      </c>
      <c r="D56" s="63" t="s">
        <v>45</v>
      </c>
      <c r="E56" s="78"/>
      <c r="F56" s="78"/>
      <c r="G56" s="76"/>
      <c r="H56" s="79"/>
      <c r="I56" s="70" t="s">
        <v>73</v>
      </c>
      <c r="J56" s="70" t="s">
        <v>74</v>
      </c>
      <c r="K56" s="77">
        <v>-234540</v>
      </c>
      <c r="L56" s="77">
        <v>-18763</v>
      </c>
      <c r="M56" s="77">
        <v>-253303</v>
      </c>
      <c r="N56" s="62">
        <v>45627</v>
      </c>
      <c r="O56" s="63"/>
    </row>
    <row r="57" spans="1:15" x14ac:dyDescent="0.25">
      <c r="A57" s="80" t="s">
        <v>82</v>
      </c>
      <c r="B57" s="81"/>
      <c r="C57" s="82"/>
      <c r="D57" s="81"/>
      <c r="E57" s="83"/>
      <c r="F57" s="83"/>
      <c r="G57" s="84"/>
      <c r="H57" s="85"/>
      <c r="I57" s="86"/>
      <c r="J57" s="86"/>
      <c r="K57" s="87">
        <f>SUBTOTAL(9,K50:K56)</f>
        <v>4842504</v>
      </c>
      <c r="L57" s="87">
        <f>SUBTOTAL(9,L50:L56)</f>
        <v>385994</v>
      </c>
      <c r="M57" s="87">
        <f>SUBTOTAL(9,M50:M56)</f>
        <v>5228498</v>
      </c>
      <c r="N57" s="88"/>
      <c r="O57" s="89">
        <f>M57</f>
        <v>5228498</v>
      </c>
    </row>
    <row r="58" spans="1:15" x14ac:dyDescent="0.25">
      <c r="A58" s="54">
        <v>1009</v>
      </c>
      <c r="B58" s="55" t="s">
        <v>55</v>
      </c>
      <c r="C58" s="56">
        <v>5820</v>
      </c>
      <c r="D58" s="55" t="s">
        <v>45</v>
      </c>
      <c r="E58" s="57">
        <v>45624</v>
      </c>
      <c r="F58" s="57">
        <v>45621</v>
      </c>
      <c r="G58" s="58" t="s">
        <v>46</v>
      </c>
      <c r="H58" s="58">
        <v>67062</v>
      </c>
      <c r="I58" s="59"/>
      <c r="J58" s="60"/>
      <c r="K58" s="61">
        <v>2905940</v>
      </c>
      <c r="L58" s="61">
        <v>232475</v>
      </c>
      <c r="M58" s="60">
        <f>+K58+L58</f>
        <v>3138415</v>
      </c>
      <c r="N58" s="62"/>
      <c r="O58" s="64"/>
    </row>
    <row r="59" spans="1:15" x14ac:dyDescent="0.25">
      <c r="A59" s="54">
        <v>1009</v>
      </c>
      <c r="B59" s="55" t="s">
        <v>55</v>
      </c>
      <c r="C59" s="56">
        <v>5820</v>
      </c>
      <c r="D59" s="55" t="s">
        <v>45</v>
      </c>
      <c r="E59" s="57">
        <v>45635</v>
      </c>
      <c r="F59" s="57">
        <v>45628</v>
      </c>
      <c r="G59" s="58" t="s">
        <v>46</v>
      </c>
      <c r="H59" s="58">
        <v>68674</v>
      </c>
      <c r="I59" s="59"/>
      <c r="J59" s="60"/>
      <c r="K59" s="61">
        <v>2603590</v>
      </c>
      <c r="L59" s="61">
        <v>208287</v>
      </c>
      <c r="M59" s="60">
        <f>+K59+L59</f>
        <v>2811877</v>
      </c>
      <c r="N59" s="62"/>
      <c r="O59" s="63"/>
    </row>
    <row r="60" spans="1:15" x14ac:dyDescent="0.25">
      <c r="A60" s="54">
        <v>1009</v>
      </c>
      <c r="B60" s="55" t="s">
        <v>55</v>
      </c>
      <c r="C60" s="56">
        <v>5820</v>
      </c>
      <c r="D60" s="55" t="s">
        <v>45</v>
      </c>
      <c r="E60" s="57">
        <v>45651</v>
      </c>
      <c r="F60" s="57">
        <v>45642</v>
      </c>
      <c r="G60" s="58" t="s">
        <v>46</v>
      </c>
      <c r="H60" s="58">
        <v>71785</v>
      </c>
      <c r="I60" s="59"/>
      <c r="J60" s="60"/>
      <c r="K60" s="61">
        <v>2559625</v>
      </c>
      <c r="L60" s="61">
        <v>204770</v>
      </c>
      <c r="M60" s="60">
        <f>+K60+L60</f>
        <v>2764395</v>
      </c>
      <c r="N60" s="62"/>
      <c r="O60" s="64"/>
    </row>
    <row r="61" spans="1:15" x14ac:dyDescent="0.25">
      <c r="A61" s="54">
        <v>1009</v>
      </c>
      <c r="B61" s="55" t="s">
        <v>55</v>
      </c>
      <c r="C61" s="56">
        <v>5820</v>
      </c>
      <c r="D61" s="55" t="s">
        <v>45</v>
      </c>
      <c r="E61" s="57">
        <v>45653</v>
      </c>
      <c r="F61" s="57">
        <v>45649</v>
      </c>
      <c r="G61" s="58" t="s">
        <v>46</v>
      </c>
      <c r="H61" s="58">
        <v>73313</v>
      </c>
      <c r="I61" s="59"/>
      <c r="J61" s="60"/>
      <c r="K61" s="61">
        <v>4286310</v>
      </c>
      <c r="L61" s="61">
        <v>342905</v>
      </c>
      <c r="M61" s="60">
        <f>+K61+L61</f>
        <v>4629215</v>
      </c>
      <c r="N61" s="62"/>
      <c r="O61" s="64"/>
    </row>
    <row r="62" spans="1:15" x14ac:dyDescent="0.25">
      <c r="A62" s="65">
        <v>1009</v>
      </c>
      <c r="B62" s="66" t="s">
        <v>55</v>
      </c>
      <c r="C62" s="67">
        <v>5820</v>
      </c>
      <c r="D62" s="66" t="s">
        <v>45</v>
      </c>
      <c r="E62" s="68"/>
      <c r="F62" s="68"/>
      <c r="G62" s="69"/>
      <c r="H62" s="69"/>
      <c r="I62" s="70" t="s">
        <v>63</v>
      </c>
      <c r="J62" s="70" t="s">
        <v>64</v>
      </c>
      <c r="K62" s="71">
        <v>-614219</v>
      </c>
      <c r="L62" s="71">
        <v>-49138</v>
      </c>
      <c r="M62" s="72">
        <v>-663357</v>
      </c>
      <c r="N62" s="62">
        <v>45627</v>
      </c>
      <c r="O62" s="64"/>
    </row>
    <row r="63" spans="1:15" x14ac:dyDescent="0.25">
      <c r="A63" s="65">
        <v>1009</v>
      </c>
      <c r="B63" s="66" t="s">
        <v>55</v>
      </c>
      <c r="C63" s="67">
        <v>5820</v>
      </c>
      <c r="D63" s="66" t="s">
        <v>45</v>
      </c>
      <c r="E63" s="68"/>
      <c r="F63" s="68"/>
      <c r="G63" s="69"/>
      <c r="H63" s="69"/>
      <c r="I63" s="70" t="s">
        <v>65</v>
      </c>
      <c r="J63" s="70" t="s">
        <v>66</v>
      </c>
      <c r="K63" s="71">
        <v>-141743</v>
      </c>
      <c r="L63" s="71">
        <v>-14174</v>
      </c>
      <c r="M63" s="72">
        <v>-155917</v>
      </c>
      <c r="N63" s="62">
        <v>45627</v>
      </c>
      <c r="O63" s="63"/>
    </row>
    <row r="64" spans="1:15" x14ac:dyDescent="0.25">
      <c r="A64" s="73">
        <v>1009</v>
      </c>
      <c r="B64" s="63" t="s">
        <v>55</v>
      </c>
      <c r="C64" s="74">
        <v>5820</v>
      </c>
      <c r="D64" s="63" t="s">
        <v>45</v>
      </c>
      <c r="E64" s="75"/>
      <c r="F64" s="75"/>
      <c r="G64" s="76"/>
      <c r="H64" s="63"/>
      <c r="I64" s="70" t="s">
        <v>67</v>
      </c>
      <c r="J64" s="70" t="s">
        <v>71</v>
      </c>
      <c r="K64" s="77">
        <v>-123130</v>
      </c>
      <c r="L64" s="77">
        <v>-9850</v>
      </c>
      <c r="M64" s="77">
        <v>-132980</v>
      </c>
      <c r="N64" s="62">
        <v>45627</v>
      </c>
      <c r="O64" s="63"/>
    </row>
    <row r="65" spans="1:15" x14ac:dyDescent="0.25">
      <c r="A65" s="73">
        <v>1009</v>
      </c>
      <c r="B65" s="63" t="s">
        <v>55</v>
      </c>
      <c r="C65" s="74">
        <v>5820</v>
      </c>
      <c r="D65" s="63" t="s">
        <v>45</v>
      </c>
      <c r="E65" s="78"/>
      <c r="F65" s="78"/>
      <c r="G65" s="76"/>
      <c r="H65" s="93"/>
      <c r="I65" s="70" t="s">
        <v>73</v>
      </c>
      <c r="J65" s="70" t="s">
        <v>74</v>
      </c>
      <c r="K65" s="77">
        <v>-472476</v>
      </c>
      <c r="L65" s="77">
        <v>-37798</v>
      </c>
      <c r="M65" s="77">
        <v>-510274</v>
      </c>
      <c r="N65" s="62">
        <v>45627</v>
      </c>
      <c r="O65" s="63"/>
    </row>
    <row r="66" spans="1:15" x14ac:dyDescent="0.25">
      <c r="A66" s="90" t="s">
        <v>83</v>
      </c>
      <c r="B66" s="81"/>
      <c r="C66" s="82"/>
      <c r="D66" s="81"/>
      <c r="E66" s="83"/>
      <c r="F66" s="83"/>
      <c r="G66" s="84"/>
      <c r="H66" s="94"/>
      <c r="I66" s="86"/>
      <c r="J66" s="86"/>
      <c r="K66" s="87">
        <f>SUBTOTAL(9,K58:K65)</f>
        <v>11003897</v>
      </c>
      <c r="L66" s="87">
        <f>SUBTOTAL(9,L58:L65)</f>
        <v>877477</v>
      </c>
      <c r="M66" s="87">
        <f>SUBTOTAL(9,M58:M65)</f>
        <v>11881374</v>
      </c>
      <c r="N66" s="88"/>
      <c r="O66" s="89">
        <f>M66</f>
        <v>11881374</v>
      </c>
    </row>
    <row r="67" spans="1:15" x14ac:dyDescent="0.25">
      <c r="A67" s="54">
        <v>1010</v>
      </c>
      <c r="B67" s="55" t="s">
        <v>51</v>
      </c>
      <c r="C67" s="56">
        <v>5820</v>
      </c>
      <c r="D67" s="55" t="s">
        <v>45</v>
      </c>
      <c r="E67" s="57">
        <v>45619</v>
      </c>
      <c r="F67" s="57">
        <v>45618</v>
      </c>
      <c r="G67" s="58" t="s">
        <v>46</v>
      </c>
      <c r="H67" s="58">
        <v>66636</v>
      </c>
      <c r="I67" s="59"/>
      <c r="J67" s="60"/>
      <c r="K67" s="61">
        <v>1185796</v>
      </c>
      <c r="L67" s="61">
        <v>94864</v>
      </c>
      <c r="M67" s="60">
        <f>+K67+L67</f>
        <v>1280660</v>
      </c>
      <c r="N67" s="62"/>
      <c r="O67" s="63"/>
    </row>
    <row r="68" spans="1:15" x14ac:dyDescent="0.25">
      <c r="A68" s="54">
        <v>1010</v>
      </c>
      <c r="B68" s="55" t="s">
        <v>51</v>
      </c>
      <c r="C68" s="56">
        <v>5820</v>
      </c>
      <c r="D68" s="55" t="s">
        <v>45</v>
      </c>
      <c r="E68" s="57">
        <v>45633</v>
      </c>
      <c r="F68" s="57">
        <v>45631</v>
      </c>
      <c r="G68" s="58" t="s">
        <v>46</v>
      </c>
      <c r="H68" s="58">
        <v>68874</v>
      </c>
      <c r="I68" s="59"/>
      <c r="J68" s="60"/>
      <c r="K68" s="61">
        <v>614490</v>
      </c>
      <c r="L68" s="61">
        <v>49159</v>
      </c>
      <c r="M68" s="60">
        <f>+K68+L68</f>
        <v>663649</v>
      </c>
      <c r="N68" s="62"/>
      <c r="O68" s="63"/>
    </row>
    <row r="69" spans="1:15" x14ac:dyDescent="0.25">
      <c r="A69" s="54">
        <v>1010</v>
      </c>
      <c r="B69" s="55" t="s">
        <v>51</v>
      </c>
      <c r="C69" s="56">
        <v>5820</v>
      </c>
      <c r="D69" s="55" t="s">
        <v>45</v>
      </c>
      <c r="E69" s="57">
        <v>45633</v>
      </c>
      <c r="F69" s="57">
        <v>45632</v>
      </c>
      <c r="G69" s="58" t="s">
        <v>46</v>
      </c>
      <c r="H69" s="58">
        <v>69726</v>
      </c>
      <c r="I69" s="59"/>
      <c r="J69" s="60"/>
      <c r="K69" s="61">
        <v>761918</v>
      </c>
      <c r="L69" s="61">
        <v>60953</v>
      </c>
      <c r="M69" s="60">
        <f>+K69+L69</f>
        <v>822871</v>
      </c>
      <c r="N69" s="62"/>
      <c r="O69" s="64"/>
    </row>
    <row r="70" spans="1:15" x14ac:dyDescent="0.25">
      <c r="A70" s="54">
        <v>1010</v>
      </c>
      <c r="B70" s="55" t="s">
        <v>51</v>
      </c>
      <c r="C70" s="56">
        <v>5820</v>
      </c>
      <c r="D70" s="55" t="s">
        <v>45</v>
      </c>
      <c r="E70" s="57">
        <v>45636</v>
      </c>
      <c r="F70" s="57">
        <v>45636</v>
      </c>
      <c r="G70" s="58" t="s">
        <v>46</v>
      </c>
      <c r="H70" s="58">
        <v>70322</v>
      </c>
      <c r="I70" s="59"/>
      <c r="J70" s="60"/>
      <c r="K70" s="61">
        <v>536025</v>
      </c>
      <c r="L70" s="61">
        <v>42882</v>
      </c>
      <c r="M70" s="60">
        <f>+K70+L70</f>
        <v>578907</v>
      </c>
      <c r="N70" s="62"/>
      <c r="O70" s="64"/>
    </row>
    <row r="71" spans="1:15" x14ac:dyDescent="0.25">
      <c r="A71" s="54">
        <v>1010</v>
      </c>
      <c r="B71" s="55" t="s">
        <v>51</v>
      </c>
      <c r="C71" s="56">
        <v>5820</v>
      </c>
      <c r="D71" s="55" t="s">
        <v>45</v>
      </c>
      <c r="E71" s="57">
        <v>45645</v>
      </c>
      <c r="F71" s="57">
        <v>45645</v>
      </c>
      <c r="G71" s="58" t="s">
        <v>46</v>
      </c>
      <c r="H71" s="58">
        <v>72758</v>
      </c>
      <c r="I71" s="59"/>
      <c r="J71" s="60"/>
      <c r="K71" s="61">
        <v>761918</v>
      </c>
      <c r="L71" s="61">
        <v>60953</v>
      </c>
      <c r="M71" s="60">
        <f>+K71+L71</f>
        <v>822871</v>
      </c>
      <c r="N71" s="62"/>
      <c r="O71" s="63"/>
    </row>
    <row r="72" spans="1:15" x14ac:dyDescent="0.25">
      <c r="A72" s="65">
        <v>1010</v>
      </c>
      <c r="B72" s="66" t="s">
        <v>51</v>
      </c>
      <c r="C72" s="67">
        <v>5820</v>
      </c>
      <c r="D72" s="66" t="s">
        <v>45</v>
      </c>
      <c r="E72" s="68"/>
      <c r="F72" s="68"/>
      <c r="G72" s="69"/>
      <c r="H72" s="69"/>
      <c r="I72" s="70" t="s">
        <v>65</v>
      </c>
      <c r="J72" s="70" t="s">
        <v>66</v>
      </c>
      <c r="K72" s="71">
        <v>-55649</v>
      </c>
      <c r="L72" s="71">
        <v>-5565</v>
      </c>
      <c r="M72" s="72">
        <v>-61214</v>
      </c>
      <c r="N72" s="62">
        <v>45627</v>
      </c>
      <c r="O72" s="64"/>
    </row>
    <row r="73" spans="1:15" x14ac:dyDescent="0.25">
      <c r="A73" s="73">
        <v>1010</v>
      </c>
      <c r="B73" s="63" t="s">
        <v>51</v>
      </c>
      <c r="C73" s="74">
        <v>5820</v>
      </c>
      <c r="D73" s="63" t="s">
        <v>45</v>
      </c>
      <c r="E73" s="75"/>
      <c r="F73" s="75"/>
      <c r="G73" s="76"/>
      <c r="H73" s="63"/>
      <c r="I73" s="70" t="s">
        <v>63</v>
      </c>
      <c r="J73" s="70" t="s">
        <v>64</v>
      </c>
      <c r="K73" s="77">
        <v>-241147</v>
      </c>
      <c r="L73" s="77">
        <v>-19292</v>
      </c>
      <c r="M73" s="77">
        <v>-260439</v>
      </c>
      <c r="N73" s="62">
        <v>45627</v>
      </c>
      <c r="O73" s="64"/>
    </row>
    <row r="74" spans="1:15" x14ac:dyDescent="0.25">
      <c r="A74" s="65">
        <v>1010</v>
      </c>
      <c r="B74" s="63" t="s">
        <v>51</v>
      </c>
      <c r="C74" s="74">
        <v>5820</v>
      </c>
      <c r="D74" s="63" t="s">
        <v>45</v>
      </c>
      <c r="E74" s="78"/>
      <c r="F74" s="78"/>
      <c r="G74" s="76"/>
      <c r="H74" s="79"/>
      <c r="I74" s="70" t="s">
        <v>73</v>
      </c>
      <c r="J74" s="70" t="s">
        <v>74</v>
      </c>
      <c r="K74" s="77">
        <v>-185498</v>
      </c>
      <c r="L74" s="77">
        <v>-14840</v>
      </c>
      <c r="M74" s="77">
        <v>-200338</v>
      </c>
      <c r="N74" s="62">
        <v>45627</v>
      </c>
      <c r="O74" s="63"/>
    </row>
    <row r="75" spans="1:15" x14ac:dyDescent="0.25">
      <c r="A75" s="80" t="s">
        <v>84</v>
      </c>
      <c r="B75" s="81"/>
      <c r="C75" s="82"/>
      <c r="D75" s="81"/>
      <c r="E75" s="83"/>
      <c r="F75" s="83"/>
      <c r="G75" s="84"/>
      <c r="H75" s="85"/>
      <c r="I75" s="86"/>
      <c r="J75" s="86"/>
      <c r="K75" s="87">
        <f>SUBTOTAL(9,K67:K74)</f>
        <v>3377853</v>
      </c>
      <c r="L75" s="87">
        <f>SUBTOTAL(9,L67:L74)</f>
        <v>269114</v>
      </c>
      <c r="M75" s="87">
        <f>SUBTOTAL(9,M67:M74)</f>
        <v>3646967</v>
      </c>
      <c r="N75" s="88"/>
      <c r="O75" s="89">
        <f>M75</f>
        <v>3646967</v>
      </c>
    </row>
    <row r="76" spans="1:15" x14ac:dyDescent="0.25">
      <c r="A76" s="54">
        <v>1011</v>
      </c>
      <c r="B76" s="55" t="s">
        <v>49</v>
      </c>
      <c r="C76" s="56">
        <v>5820</v>
      </c>
      <c r="D76" s="55" t="s">
        <v>45</v>
      </c>
      <c r="E76" s="57">
        <v>45618</v>
      </c>
      <c r="F76" s="57">
        <v>45617</v>
      </c>
      <c r="G76" s="58" t="s">
        <v>46</v>
      </c>
      <c r="H76" s="58">
        <v>65878</v>
      </c>
      <c r="I76" s="59"/>
      <c r="J76" s="60"/>
      <c r="K76" s="61">
        <v>1412930</v>
      </c>
      <c r="L76" s="61">
        <v>113034</v>
      </c>
      <c r="M76" s="60">
        <f>+K76+L76</f>
        <v>1525964</v>
      </c>
      <c r="N76" s="62"/>
      <c r="O76" s="64"/>
    </row>
    <row r="77" spans="1:15" x14ac:dyDescent="0.25">
      <c r="A77" s="54">
        <v>1011</v>
      </c>
      <c r="B77" s="55" t="s">
        <v>49</v>
      </c>
      <c r="C77" s="56">
        <v>5820</v>
      </c>
      <c r="D77" s="55" t="s">
        <v>45</v>
      </c>
      <c r="E77" s="57">
        <v>45635</v>
      </c>
      <c r="F77" s="57">
        <v>45632</v>
      </c>
      <c r="G77" s="58" t="s">
        <v>46</v>
      </c>
      <c r="H77" s="58">
        <v>69877</v>
      </c>
      <c r="I77" s="59"/>
      <c r="J77" s="60"/>
      <c r="K77" s="61">
        <v>869201</v>
      </c>
      <c r="L77" s="61">
        <v>69536</v>
      </c>
      <c r="M77" s="60">
        <f>+K77+L77</f>
        <v>938737</v>
      </c>
      <c r="N77" s="62"/>
      <c r="O77" s="63"/>
    </row>
    <row r="78" spans="1:15" x14ac:dyDescent="0.25">
      <c r="A78" s="54">
        <v>1011</v>
      </c>
      <c r="B78" s="55" t="s">
        <v>49</v>
      </c>
      <c r="C78" s="56">
        <v>5820</v>
      </c>
      <c r="D78" s="55" t="s">
        <v>45</v>
      </c>
      <c r="E78" s="57">
        <v>45639</v>
      </c>
      <c r="F78" s="57">
        <v>45637</v>
      </c>
      <c r="G78" s="58" t="s">
        <v>46</v>
      </c>
      <c r="H78" s="58">
        <v>70475</v>
      </c>
      <c r="I78" s="59"/>
      <c r="J78" s="60"/>
      <c r="K78" s="61">
        <v>832940</v>
      </c>
      <c r="L78" s="61">
        <v>66635</v>
      </c>
      <c r="M78" s="60">
        <f>+K78+L78</f>
        <v>899575</v>
      </c>
      <c r="N78" s="62"/>
      <c r="O78" s="91"/>
    </row>
    <row r="79" spans="1:15" x14ac:dyDescent="0.25">
      <c r="A79" s="54">
        <v>1011</v>
      </c>
      <c r="B79" s="55" t="s">
        <v>49</v>
      </c>
      <c r="C79" s="56">
        <v>5820</v>
      </c>
      <c r="D79" s="55" t="s">
        <v>45</v>
      </c>
      <c r="E79" s="57">
        <v>45653</v>
      </c>
      <c r="F79" s="57">
        <v>45651</v>
      </c>
      <c r="G79" s="58" t="s">
        <v>46</v>
      </c>
      <c r="H79" s="58">
        <v>73504</v>
      </c>
      <c r="I79" s="59"/>
      <c r="J79" s="60"/>
      <c r="K79" s="61">
        <v>832940</v>
      </c>
      <c r="L79" s="61">
        <v>66635</v>
      </c>
      <c r="M79" s="60">
        <f>+K79+L79</f>
        <v>899575</v>
      </c>
      <c r="N79" s="62"/>
      <c r="O79" s="64"/>
    </row>
    <row r="80" spans="1:15" x14ac:dyDescent="0.25">
      <c r="A80" s="65">
        <v>1011</v>
      </c>
      <c r="B80" s="66" t="s">
        <v>49</v>
      </c>
      <c r="C80" s="67">
        <v>5820</v>
      </c>
      <c r="D80" s="66" t="s">
        <v>45</v>
      </c>
      <c r="E80" s="68"/>
      <c r="F80" s="68"/>
      <c r="G80" s="69"/>
      <c r="H80" s="69"/>
      <c r="I80" s="70" t="s">
        <v>65</v>
      </c>
      <c r="J80" s="70" t="s">
        <v>66</v>
      </c>
      <c r="K80" s="71">
        <v>-38026</v>
      </c>
      <c r="L80" s="71">
        <v>-3803</v>
      </c>
      <c r="M80" s="72">
        <v>-41829</v>
      </c>
      <c r="N80" s="62">
        <v>45627</v>
      </c>
      <c r="O80" s="63"/>
    </row>
    <row r="81" spans="1:15" x14ac:dyDescent="0.25">
      <c r="A81" s="73">
        <v>1011</v>
      </c>
      <c r="B81" s="63" t="s">
        <v>49</v>
      </c>
      <c r="C81" s="74">
        <v>5820</v>
      </c>
      <c r="D81" s="63" t="s">
        <v>45</v>
      </c>
      <c r="E81" s="75"/>
      <c r="F81" s="75"/>
      <c r="G81" s="76"/>
      <c r="H81" s="63"/>
      <c r="I81" s="70" t="s">
        <v>67</v>
      </c>
      <c r="J81" s="70" t="s">
        <v>72</v>
      </c>
      <c r="K81" s="77">
        <v>-39710</v>
      </c>
      <c r="L81" s="77">
        <v>-3177</v>
      </c>
      <c r="M81" s="77">
        <v>-42887</v>
      </c>
      <c r="N81" s="62">
        <v>45627</v>
      </c>
      <c r="O81" s="63"/>
    </row>
    <row r="82" spans="1:15" x14ac:dyDescent="0.25">
      <c r="A82" s="65">
        <v>1011</v>
      </c>
      <c r="B82" s="63" t="s">
        <v>49</v>
      </c>
      <c r="C82" s="74">
        <v>5820</v>
      </c>
      <c r="D82" s="63" t="s">
        <v>45</v>
      </c>
      <c r="E82" s="78"/>
      <c r="F82" s="78"/>
      <c r="G82" s="76"/>
      <c r="H82" s="79"/>
      <c r="I82" s="70" t="s">
        <v>63</v>
      </c>
      <c r="J82" s="70" t="s">
        <v>64</v>
      </c>
      <c r="K82" s="77">
        <v>-164780</v>
      </c>
      <c r="L82" s="77">
        <v>-13182</v>
      </c>
      <c r="M82" s="77">
        <v>-177962</v>
      </c>
      <c r="N82" s="62">
        <v>45627</v>
      </c>
      <c r="O82" s="91"/>
    </row>
    <row r="83" spans="1:15" x14ac:dyDescent="0.25">
      <c r="A83" s="65">
        <v>1011</v>
      </c>
      <c r="B83" s="63" t="s">
        <v>49</v>
      </c>
      <c r="C83" s="74">
        <v>5820</v>
      </c>
      <c r="D83" s="63" t="s">
        <v>45</v>
      </c>
      <c r="E83" s="78"/>
      <c r="F83" s="78"/>
      <c r="G83" s="76"/>
      <c r="H83" s="79"/>
      <c r="I83" s="70" t="s">
        <v>73</v>
      </c>
      <c r="J83" s="70" t="s">
        <v>74</v>
      </c>
      <c r="K83" s="77">
        <v>-126754</v>
      </c>
      <c r="L83" s="77">
        <v>-10140</v>
      </c>
      <c r="M83" s="77">
        <v>-136894</v>
      </c>
      <c r="N83" s="62">
        <v>45627</v>
      </c>
      <c r="O83" s="63"/>
    </row>
    <row r="84" spans="1:15" x14ac:dyDescent="0.25">
      <c r="A84" s="80" t="s">
        <v>85</v>
      </c>
      <c r="B84" s="81"/>
      <c r="C84" s="82"/>
      <c r="D84" s="81"/>
      <c r="E84" s="83"/>
      <c r="F84" s="83"/>
      <c r="G84" s="84"/>
      <c r="H84" s="85"/>
      <c r="I84" s="86"/>
      <c r="J84" s="86"/>
      <c r="K84" s="87">
        <f>SUBTOTAL(9,K76:K83)</f>
        <v>3578741</v>
      </c>
      <c r="L84" s="87">
        <f>SUBTOTAL(9,L76:L83)</f>
        <v>285538</v>
      </c>
      <c r="M84" s="87">
        <f>SUBTOTAL(9,M76:M83)</f>
        <v>3864279</v>
      </c>
      <c r="N84" s="88"/>
      <c r="O84" s="89">
        <f>M84</f>
        <v>3864279</v>
      </c>
    </row>
    <row r="85" spans="1:15" x14ac:dyDescent="0.25">
      <c r="A85" s="54">
        <v>1012</v>
      </c>
      <c r="B85" s="55" t="s">
        <v>56</v>
      </c>
      <c r="C85" s="56">
        <v>5820</v>
      </c>
      <c r="D85" s="55" t="s">
        <v>45</v>
      </c>
      <c r="E85" s="57">
        <v>45625</v>
      </c>
      <c r="F85" s="57">
        <v>45625</v>
      </c>
      <c r="G85" s="58" t="s">
        <v>46</v>
      </c>
      <c r="H85" s="58">
        <v>68137</v>
      </c>
      <c r="I85" s="59"/>
      <c r="J85" s="60"/>
      <c r="K85" s="61">
        <v>2730060</v>
      </c>
      <c r="L85" s="61">
        <v>218405</v>
      </c>
      <c r="M85" s="60">
        <f>+K85+L85</f>
        <v>2948465</v>
      </c>
      <c r="N85" s="62"/>
      <c r="O85" s="91"/>
    </row>
    <row r="86" spans="1:15" x14ac:dyDescent="0.25">
      <c r="A86" s="54">
        <v>1012</v>
      </c>
      <c r="B86" s="55" t="s">
        <v>56</v>
      </c>
      <c r="C86" s="56">
        <v>5820</v>
      </c>
      <c r="D86" s="55" t="s">
        <v>45</v>
      </c>
      <c r="E86" s="57">
        <v>45628</v>
      </c>
      <c r="F86" s="57">
        <v>45628</v>
      </c>
      <c r="G86" s="58" t="s">
        <v>46</v>
      </c>
      <c r="H86" s="58">
        <v>68592</v>
      </c>
      <c r="I86" s="59"/>
      <c r="J86" s="60"/>
      <c r="K86" s="61">
        <v>1428792</v>
      </c>
      <c r="L86" s="61">
        <v>114303</v>
      </c>
      <c r="M86" s="60">
        <f>+K86+L86</f>
        <v>1543095</v>
      </c>
      <c r="N86" s="62"/>
      <c r="O86" s="63"/>
    </row>
    <row r="87" spans="1:15" x14ac:dyDescent="0.25">
      <c r="A87" s="54">
        <v>1012</v>
      </c>
      <c r="B87" s="55" t="s">
        <v>56</v>
      </c>
      <c r="C87" s="56">
        <v>5820</v>
      </c>
      <c r="D87" s="55" t="s">
        <v>45</v>
      </c>
      <c r="E87" s="57">
        <v>45637</v>
      </c>
      <c r="F87" s="57">
        <v>45637</v>
      </c>
      <c r="G87" s="58" t="s">
        <v>46</v>
      </c>
      <c r="H87" s="58">
        <v>70426</v>
      </c>
      <c r="I87" s="59"/>
      <c r="J87" s="60"/>
      <c r="K87" s="61">
        <v>2035950</v>
      </c>
      <c r="L87" s="61">
        <v>162876</v>
      </c>
      <c r="M87" s="60">
        <f>+K87+L87</f>
        <v>2198826</v>
      </c>
      <c r="N87" s="62"/>
      <c r="O87" s="64"/>
    </row>
    <row r="88" spans="1:15" x14ac:dyDescent="0.25">
      <c r="A88" s="54">
        <v>1012</v>
      </c>
      <c r="B88" s="55" t="s">
        <v>56</v>
      </c>
      <c r="C88" s="56">
        <v>5820</v>
      </c>
      <c r="D88" s="55" t="s">
        <v>45</v>
      </c>
      <c r="E88" s="57">
        <v>45640</v>
      </c>
      <c r="F88" s="57">
        <v>45640</v>
      </c>
      <c r="G88" s="58" t="s">
        <v>46</v>
      </c>
      <c r="H88" s="58">
        <v>71620</v>
      </c>
      <c r="I88" s="59"/>
      <c r="J88" s="60"/>
      <c r="K88" s="61">
        <v>3512120</v>
      </c>
      <c r="L88" s="61">
        <v>280970</v>
      </c>
      <c r="M88" s="60">
        <f>+K88+L88</f>
        <v>3793090</v>
      </c>
      <c r="N88" s="62"/>
      <c r="O88" s="91"/>
    </row>
    <row r="89" spans="1:15" x14ac:dyDescent="0.25">
      <c r="A89" s="54">
        <v>1012</v>
      </c>
      <c r="B89" s="55" t="s">
        <v>56</v>
      </c>
      <c r="C89" s="56">
        <v>5820</v>
      </c>
      <c r="D89" s="55" t="s">
        <v>45</v>
      </c>
      <c r="E89" s="57">
        <v>45644</v>
      </c>
      <c r="F89" s="57">
        <v>45644</v>
      </c>
      <c r="G89" s="58" t="s">
        <v>46</v>
      </c>
      <c r="H89" s="58">
        <v>71919</v>
      </c>
      <c r="I89" s="59"/>
      <c r="J89" s="60"/>
      <c r="K89" s="61">
        <v>3273955</v>
      </c>
      <c r="L89" s="61">
        <v>261916</v>
      </c>
      <c r="M89" s="60">
        <f>+K89+L89</f>
        <v>3535871</v>
      </c>
      <c r="N89" s="62"/>
      <c r="O89" s="64"/>
    </row>
    <row r="90" spans="1:15" x14ac:dyDescent="0.25">
      <c r="A90" s="65">
        <v>1012</v>
      </c>
      <c r="B90" s="66" t="s">
        <v>56</v>
      </c>
      <c r="C90" s="67">
        <v>5820</v>
      </c>
      <c r="D90" s="66" t="s">
        <v>45</v>
      </c>
      <c r="E90" s="68"/>
      <c r="F90" s="68"/>
      <c r="G90" s="69"/>
      <c r="H90" s="69"/>
      <c r="I90" s="70" t="s">
        <v>63</v>
      </c>
      <c r="J90" s="70" t="s">
        <v>64</v>
      </c>
      <c r="K90" s="71">
        <v>-1482701</v>
      </c>
      <c r="L90" s="71">
        <v>-118616</v>
      </c>
      <c r="M90" s="72">
        <v>-1601317</v>
      </c>
      <c r="N90" s="62">
        <v>45627</v>
      </c>
      <c r="O90" s="63"/>
    </row>
    <row r="91" spans="1:15" x14ac:dyDescent="0.25">
      <c r="A91" s="65">
        <v>1012</v>
      </c>
      <c r="B91" s="63" t="s">
        <v>56</v>
      </c>
      <c r="C91" s="74">
        <v>5820</v>
      </c>
      <c r="D91" s="63" t="s">
        <v>45</v>
      </c>
      <c r="E91" s="78"/>
      <c r="F91" s="78"/>
      <c r="G91" s="76"/>
      <c r="H91" s="79"/>
      <c r="I91" s="70" t="s">
        <v>65</v>
      </c>
      <c r="J91" s="70" t="s">
        <v>66</v>
      </c>
      <c r="K91" s="77">
        <v>-342162</v>
      </c>
      <c r="L91" s="77">
        <v>-34216</v>
      </c>
      <c r="M91" s="77">
        <v>-376378</v>
      </c>
      <c r="N91" s="62">
        <v>45627</v>
      </c>
      <c r="O91" s="64"/>
    </row>
    <row r="92" spans="1:15" x14ac:dyDescent="0.25">
      <c r="A92" s="65">
        <v>1012</v>
      </c>
      <c r="B92" s="63" t="s">
        <v>56</v>
      </c>
      <c r="C92" s="74">
        <v>5820</v>
      </c>
      <c r="D92" s="63" t="s">
        <v>45</v>
      </c>
      <c r="E92" s="78"/>
      <c r="F92" s="78"/>
      <c r="G92" s="76"/>
      <c r="H92" s="79"/>
      <c r="I92" s="70" t="s">
        <v>73</v>
      </c>
      <c r="J92" s="70" t="s">
        <v>74</v>
      </c>
      <c r="K92" s="77">
        <v>-1140539</v>
      </c>
      <c r="L92" s="77">
        <v>-91243</v>
      </c>
      <c r="M92" s="77">
        <v>-1231782</v>
      </c>
      <c r="N92" s="62">
        <v>45627</v>
      </c>
      <c r="O92" s="63"/>
    </row>
    <row r="93" spans="1:15" x14ac:dyDescent="0.25">
      <c r="A93" s="80" t="s">
        <v>86</v>
      </c>
      <c r="B93" s="81"/>
      <c r="C93" s="82"/>
      <c r="D93" s="81"/>
      <c r="E93" s="83"/>
      <c r="F93" s="83"/>
      <c r="G93" s="84"/>
      <c r="H93" s="85"/>
      <c r="I93" s="86"/>
      <c r="J93" s="86"/>
      <c r="K93" s="87">
        <f>SUBTOTAL(9,K85:K92)</f>
        <v>10015475</v>
      </c>
      <c r="L93" s="87">
        <f>SUBTOTAL(9,L85:L92)</f>
        <v>794395</v>
      </c>
      <c r="M93" s="87">
        <f>SUBTOTAL(9,M85:M92)</f>
        <v>10809870</v>
      </c>
      <c r="N93" s="88"/>
      <c r="O93" s="89">
        <f>M93</f>
        <v>10809870</v>
      </c>
    </row>
    <row r="94" spans="1:15" x14ac:dyDescent="0.25">
      <c r="A94" s="54">
        <v>1013</v>
      </c>
      <c r="B94" s="55" t="s">
        <v>52</v>
      </c>
      <c r="C94" s="56">
        <v>5820</v>
      </c>
      <c r="D94" s="55" t="s">
        <v>45</v>
      </c>
      <c r="E94" s="57">
        <v>45620</v>
      </c>
      <c r="F94" s="57">
        <v>45611</v>
      </c>
      <c r="G94" s="58" t="s">
        <v>46</v>
      </c>
      <c r="H94" s="58">
        <v>65134</v>
      </c>
      <c r="I94" s="59"/>
      <c r="J94" s="60"/>
      <c r="K94" s="61">
        <v>3571980</v>
      </c>
      <c r="L94" s="61">
        <v>285758</v>
      </c>
      <c r="M94" s="60">
        <f t="shared" ref="M94:M102" si="0">+K94+L94</f>
        <v>3857738</v>
      </c>
      <c r="N94" s="62"/>
      <c r="O94" s="63"/>
    </row>
    <row r="95" spans="1:15" x14ac:dyDescent="0.25">
      <c r="A95" s="54">
        <v>1013</v>
      </c>
      <c r="B95" s="55" t="s">
        <v>52</v>
      </c>
      <c r="C95" s="56">
        <v>5820</v>
      </c>
      <c r="D95" s="55" t="s">
        <v>45</v>
      </c>
      <c r="E95" s="57">
        <v>45621</v>
      </c>
      <c r="F95" s="57">
        <v>45617</v>
      </c>
      <c r="G95" s="58" t="s">
        <v>46</v>
      </c>
      <c r="H95" s="58">
        <v>65876</v>
      </c>
      <c r="I95" s="59"/>
      <c r="J95" s="60"/>
      <c r="K95" s="61">
        <v>1452970</v>
      </c>
      <c r="L95" s="61">
        <v>116238</v>
      </c>
      <c r="M95" s="60">
        <f t="shared" si="0"/>
        <v>1569208</v>
      </c>
      <c r="N95" s="62"/>
      <c r="O95" s="63"/>
    </row>
    <row r="96" spans="1:15" x14ac:dyDescent="0.25">
      <c r="A96" s="54">
        <v>1013</v>
      </c>
      <c r="B96" s="55" t="s">
        <v>52</v>
      </c>
      <c r="C96" s="56">
        <v>5820</v>
      </c>
      <c r="D96" s="55" t="s">
        <v>45</v>
      </c>
      <c r="E96" s="57">
        <v>45624</v>
      </c>
      <c r="F96" s="57">
        <v>45621</v>
      </c>
      <c r="G96" s="58" t="s">
        <v>46</v>
      </c>
      <c r="H96" s="58">
        <v>67061</v>
      </c>
      <c r="I96" s="59"/>
      <c r="J96" s="60"/>
      <c r="K96" s="61">
        <v>3501270</v>
      </c>
      <c r="L96" s="61">
        <v>280102</v>
      </c>
      <c r="M96" s="60">
        <f t="shared" si="0"/>
        <v>3781372</v>
      </c>
      <c r="N96" s="62"/>
      <c r="O96" s="63"/>
    </row>
    <row r="97" spans="1:15" x14ac:dyDescent="0.25">
      <c r="A97" s="54">
        <v>1013</v>
      </c>
      <c r="B97" s="55" t="s">
        <v>52</v>
      </c>
      <c r="C97" s="56">
        <v>5820</v>
      </c>
      <c r="D97" s="55" t="s">
        <v>45</v>
      </c>
      <c r="E97" s="57">
        <v>45639</v>
      </c>
      <c r="F97" s="57">
        <v>45625</v>
      </c>
      <c r="G97" s="58" t="s">
        <v>46</v>
      </c>
      <c r="H97" s="58">
        <v>68398</v>
      </c>
      <c r="I97" s="59"/>
      <c r="J97" s="60"/>
      <c r="K97" s="61">
        <v>1286460</v>
      </c>
      <c r="L97" s="61">
        <v>102917</v>
      </c>
      <c r="M97" s="60">
        <f t="shared" si="0"/>
        <v>1389377</v>
      </c>
      <c r="N97" s="62"/>
      <c r="O97" s="64"/>
    </row>
    <row r="98" spans="1:15" x14ac:dyDescent="0.25">
      <c r="A98" s="54">
        <v>1013</v>
      </c>
      <c r="B98" s="55" t="s">
        <v>52</v>
      </c>
      <c r="C98" s="56">
        <v>5820</v>
      </c>
      <c r="D98" s="55" t="s">
        <v>45</v>
      </c>
      <c r="E98" s="57">
        <v>45639</v>
      </c>
      <c r="F98" s="57">
        <v>45628</v>
      </c>
      <c r="G98" s="58" t="s">
        <v>46</v>
      </c>
      <c r="H98" s="58">
        <v>68675</v>
      </c>
      <c r="I98" s="59"/>
      <c r="J98" s="60"/>
      <c r="K98" s="61">
        <v>2048300</v>
      </c>
      <c r="L98" s="61">
        <v>163864</v>
      </c>
      <c r="M98" s="60">
        <f t="shared" si="0"/>
        <v>2212164</v>
      </c>
      <c r="N98" s="62"/>
      <c r="O98" s="64"/>
    </row>
    <row r="99" spans="1:15" x14ac:dyDescent="0.25">
      <c r="A99" s="54">
        <v>1013</v>
      </c>
      <c r="B99" s="55" t="s">
        <v>52</v>
      </c>
      <c r="C99" s="56">
        <v>5820</v>
      </c>
      <c r="D99" s="55" t="s">
        <v>45</v>
      </c>
      <c r="E99" s="57">
        <v>45640</v>
      </c>
      <c r="F99" s="57">
        <v>45637</v>
      </c>
      <c r="G99" s="58" t="s">
        <v>46</v>
      </c>
      <c r="H99" s="58">
        <v>70474</v>
      </c>
      <c r="I99" s="59"/>
      <c r="J99" s="60"/>
      <c r="K99" s="61">
        <v>1665880</v>
      </c>
      <c r="L99" s="61">
        <v>133270</v>
      </c>
      <c r="M99" s="60">
        <f t="shared" si="0"/>
        <v>1799150</v>
      </c>
      <c r="N99" s="62"/>
      <c r="O99" s="64"/>
    </row>
    <row r="100" spans="1:15" x14ac:dyDescent="0.25">
      <c r="A100" s="54">
        <v>1013</v>
      </c>
      <c r="B100" s="55" t="s">
        <v>52</v>
      </c>
      <c r="C100" s="56">
        <v>5820</v>
      </c>
      <c r="D100" s="55" t="s">
        <v>45</v>
      </c>
      <c r="E100" s="57">
        <v>45650</v>
      </c>
      <c r="F100" s="57">
        <v>45644</v>
      </c>
      <c r="G100" s="58" t="s">
        <v>46</v>
      </c>
      <c r="H100" s="58">
        <v>71955</v>
      </c>
      <c r="I100" s="59"/>
      <c r="J100" s="60"/>
      <c r="K100" s="61">
        <v>1665880</v>
      </c>
      <c r="L100" s="61">
        <v>133270</v>
      </c>
      <c r="M100" s="60">
        <f t="shared" si="0"/>
        <v>1799150</v>
      </c>
      <c r="N100" s="62"/>
      <c r="O100" s="63"/>
    </row>
    <row r="101" spans="1:15" x14ac:dyDescent="0.25">
      <c r="A101" s="54">
        <v>1013</v>
      </c>
      <c r="B101" s="55" t="s">
        <v>52</v>
      </c>
      <c r="C101" s="56">
        <v>5820</v>
      </c>
      <c r="D101" s="55" t="s">
        <v>45</v>
      </c>
      <c r="E101" s="57">
        <v>45652</v>
      </c>
      <c r="F101" s="57">
        <v>45649</v>
      </c>
      <c r="G101" s="58" t="s">
        <v>46</v>
      </c>
      <c r="H101" s="58">
        <v>73312</v>
      </c>
      <c r="I101" s="59"/>
      <c r="J101" s="60"/>
      <c r="K101" s="61">
        <v>2381320</v>
      </c>
      <c r="L101" s="61">
        <v>190506</v>
      </c>
      <c r="M101" s="60">
        <f t="shared" si="0"/>
        <v>2571826</v>
      </c>
      <c r="N101" s="62"/>
      <c r="O101" s="63"/>
    </row>
    <row r="102" spans="1:15" x14ac:dyDescent="0.25">
      <c r="A102" s="54">
        <v>1013</v>
      </c>
      <c r="B102" s="55" t="s">
        <v>52</v>
      </c>
      <c r="C102" s="56">
        <v>5820</v>
      </c>
      <c r="D102" s="55" t="s">
        <v>45</v>
      </c>
      <c r="E102" s="57">
        <v>45656</v>
      </c>
      <c r="F102" s="57">
        <v>45651</v>
      </c>
      <c r="G102" s="58" t="s">
        <v>46</v>
      </c>
      <c r="H102" s="58">
        <v>73506</v>
      </c>
      <c r="I102" s="59"/>
      <c r="J102" s="60"/>
      <c r="K102" s="61">
        <v>2024580</v>
      </c>
      <c r="L102" s="61">
        <v>161966</v>
      </c>
      <c r="M102" s="60">
        <f t="shared" si="0"/>
        <v>2186546</v>
      </c>
      <c r="N102" s="62"/>
      <c r="O102" s="63"/>
    </row>
    <row r="103" spans="1:15" x14ac:dyDescent="0.25">
      <c r="A103" s="65">
        <v>1013</v>
      </c>
      <c r="B103" s="66" t="s">
        <v>52</v>
      </c>
      <c r="C103" s="67">
        <v>5820</v>
      </c>
      <c r="D103" s="66" t="s">
        <v>45</v>
      </c>
      <c r="E103" s="68"/>
      <c r="F103" s="68"/>
      <c r="G103" s="69"/>
      <c r="H103" s="69"/>
      <c r="I103" s="70" t="s">
        <v>67</v>
      </c>
      <c r="J103" s="70" t="s">
        <v>68</v>
      </c>
      <c r="K103" s="71">
        <v>-419950</v>
      </c>
      <c r="L103" s="71">
        <v>-33596</v>
      </c>
      <c r="M103" s="72">
        <v>-453546</v>
      </c>
      <c r="N103" s="62">
        <v>45627</v>
      </c>
      <c r="O103" s="63"/>
    </row>
    <row r="104" spans="1:15" x14ac:dyDescent="0.25">
      <c r="A104" s="73">
        <v>1013</v>
      </c>
      <c r="B104" s="63" t="s">
        <v>52</v>
      </c>
      <c r="C104" s="74">
        <v>5820</v>
      </c>
      <c r="D104" s="63" t="s">
        <v>45</v>
      </c>
      <c r="E104" s="75"/>
      <c r="F104" s="75"/>
      <c r="G104" s="76"/>
      <c r="H104" s="63"/>
      <c r="I104" s="70" t="s">
        <v>65</v>
      </c>
      <c r="J104" s="70" t="s">
        <v>66</v>
      </c>
      <c r="K104" s="77">
        <v>-166086</v>
      </c>
      <c r="L104" s="77">
        <v>-16609</v>
      </c>
      <c r="M104" s="77">
        <v>-182695</v>
      </c>
      <c r="N104" s="62">
        <v>45627</v>
      </c>
      <c r="O104" s="63"/>
    </row>
    <row r="105" spans="1:15" x14ac:dyDescent="0.25">
      <c r="A105" s="65">
        <v>1013</v>
      </c>
      <c r="B105" s="63" t="s">
        <v>52</v>
      </c>
      <c r="C105" s="74">
        <v>5820</v>
      </c>
      <c r="D105" s="63" t="s">
        <v>45</v>
      </c>
      <c r="E105" s="78"/>
      <c r="F105" s="78"/>
      <c r="G105" s="76"/>
      <c r="H105" s="79"/>
      <c r="I105" s="70" t="s">
        <v>63</v>
      </c>
      <c r="J105" s="70" t="s">
        <v>64</v>
      </c>
      <c r="K105" s="77">
        <v>-719707</v>
      </c>
      <c r="L105" s="77">
        <v>-57577</v>
      </c>
      <c r="M105" s="77">
        <v>-777284</v>
      </c>
      <c r="N105" s="62">
        <v>45627</v>
      </c>
      <c r="O105" s="63"/>
    </row>
    <row r="106" spans="1:15" x14ac:dyDescent="0.25">
      <c r="A106" s="73">
        <v>1013</v>
      </c>
      <c r="B106" s="63" t="s">
        <v>52</v>
      </c>
      <c r="C106" s="74">
        <v>5820</v>
      </c>
      <c r="D106" s="63" t="s">
        <v>45</v>
      </c>
      <c r="E106" s="75"/>
      <c r="F106" s="75"/>
      <c r="G106" s="76"/>
      <c r="H106" s="63"/>
      <c r="I106" s="70" t="s">
        <v>73</v>
      </c>
      <c r="J106" s="70" t="s">
        <v>74</v>
      </c>
      <c r="K106" s="77">
        <v>-553621</v>
      </c>
      <c r="L106" s="77">
        <v>-44290</v>
      </c>
      <c r="M106" s="77">
        <v>-597911</v>
      </c>
      <c r="N106" s="62">
        <v>45627</v>
      </c>
      <c r="O106" s="63"/>
    </row>
    <row r="107" spans="1:15" x14ac:dyDescent="0.25">
      <c r="A107" s="90" t="s">
        <v>87</v>
      </c>
      <c r="B107" s="81"/>
      <c r="C107" s="82"/>
      <c r="D107" s="81"/>
      <c r="E107" s="95"/>
      <c r="F107" s="95"/>
      <c r="G107" s="84"/>
      <c r="H107" s="81"/>
      <c r="I107" s="86"/>
      <c r="J107" s="86"/>
      <c r="K107" s="87">
        <f>SUBTOTAL(9,K94:K106)</f>
        <v>17739276</v>
      </c>
      <c r="L107" s="87">
        <f>SUBTOTAL(9,L94:L106)</f>
        <v>1415819</v>
      </c>
      <c r="M107" s="87">
        <f>SUBTOTAL(9,M94:M106)</f>
        <v>19155095</v>
      </c>
      <c r="N107" s="88"/>
      <c r="O107" s="89">
        <f>M107</f>
        <v>19155095</v>
      </c>
    </row>
    <row r="108" spans="1:15" x14ac:dyDescent="0.25">
      <c r="A108" s="54">
        <v>1014</v>
      </c>
      <c r="B108" s="55" t="s">
        <v>54</v>
      </c>
      <c r="C108" s="56">
        <v>5820</v>
      </c>
      <c r="D108" s="55" t="s">
        <v>45</v>
      </c>
      <c r="E108" s="57">
        <v>45623</v>
      </c>
      <c r="F108" s="57">
        <v>45621</v>
      </c>
      <c r="G108" s="58" t="s">
        <v>46</v>
      </c>
      <c r="H108" s="58">
        <v>67044</v>
      </c>
      <c r="I108" s="59"/>
      <c r="J108" s="60"/>
      <c r="K108" s="61">
        <v>595330</v>
      </c>
      <c r="L108" s="61">
        <v>47626</v>
      </c>
      <c r="M108" s="60">
        <f>+K108+L108</f>
        <v>642956</v>
      </c>
      <c r="N108" s="62"/>
      <c r="O108" s="91"/>
    </row>
    <row r="109" spans="1:15" x14ac:dyDescent="0.25">
      <c r="A109" s="54">
        <v>1014</v>
      </c>
      <c r="B109" s="55" t="s">
        <v>54</v>
      </c>
      <c r="C109" s="56">
        <v>5820</v>
      </c>
      <c r="D109" s="55" t="s">
        <v>45</v>
      </c>
      <c r="E109" s="57">
        <v>45636</v>
      </c>
      <c r="F109" s="57">
        <v>45630</v>
      </c>
      <c r="G109" s="58" t="s">
        <v>46</v>
      </c>
      <c r="H109" s="58">
        <v>68842</v>
      </c>
      <c r="I109" s="59"/>
      <c r="J109" s="60"/>
      <c r="K109" s="61">
        <v>595330</v>
      </c>
      <c r="L109" s="61">
        <v>47626</v>
      </c>
      <c r="M109" s="60">
        <f>+K109+L109</f>
        <v>642956</v>
      </c>
      <c r="N109" s="62"/>
      <c r="O109" s="63"/>
    </row>
    <row r="110" spans="1:15" x14ac:dyDescent="0.25">
      <c r="A110" s="65">
        <v>1014</v>
      </c>
      <c r="B110" s="63" t="s">
        <v>54</v>
      </c>
      <c r="C110" s="74">
        <v>5820</v>
      </c>
      <c r="D110" s="63" t="s">
        <v>45</v>
      </c>
      <c r="E110" s="78"/>
      <c r="F110" s="78"/>
      <c r="G110" s="76"/>
      <c r="H110" s="79"/>
      <c r="I110" s="70" t="s">
        <v>65</v>
      </c>
      <c r="J110" s="70" t="s">
        <v>66</v>
      </c>
      <c r="K110" s="77">
        <v>-8930</v>
      </c>
      <c r="L110" s="77">
        <v>-893</v>
      </c>
      <c r="M110" s="77">
        <v>-9823</v>
      </c>
      <c r="N110" s="62">
        <v>45627</v>
      </c>
      <c r="O110" s="63"/>
    </row>
    <row r="111" spans="1:15" x14ac:dyDescent="0.25">
      <c r="A111" s="65">
        <v>1014</v>
      </c>
      <c r="B111" s="63" t="s">
        <v>54</v>
      </c>
      <c r="C111" s="74">
        <v>5820</v>
      </c>
      <c r="D111" s="63" t="s">
        <v>45</v>
      </c>
      <c r="E111" s="78"/>
      <c r="F111" s="78"/>
      <c r="G111" s="76"/>
      <c r="H111" s="79"/>
      <c r="I111" s="70" t="s">
        <v>73</v>
      </c>
      <c r="J111" s="70" t="s">
        <v>74</v>
      </c>
      <c r="K111" s="77">
        <v>-29767</v>
      </c>
      <c r="L111" s="77">
        <v>-2381</v>
      </c>
      <c r="M111" s="77">
        <v>-32148</v>
      </c>
      <c r="N111" s="62">
        <v>45627</v>
      </c>
      <c r="O111" s="91"/>
    </row>
    <row r="112" spans="1:15" x14ac:dyDescent="0.25">
      <c r="A112" s="65">
        <v>1014</v>
      </c>
      <c r="B112" s="63" t="s">
        <v>54</v>
      </c>
      <c r="C112" s="74">
        <v>5820</v>
      </c>
      <c r="D112" s="63" t="s">
        <v>45</v>
      </c>
      <c r="E112" s="78"/>
      <c r="F112" s="78"/>
      <c r="G112" s="76"/>
      <c r="H112" s="79"/>
      <c r="I112" s="70" t="s">
        <v>63</v>
      </c>
      <c r="J112" s="70" t="s">
        <v>64</v>
      </c>
      <c r="K112" s="77">
        <v>-38696</v>
      </c>
      <c r="L112" s="77">
        <v>-3096</v>
      </c>
      <c r="M112" s="77">
        <v>-41792</v>
      </c>
      <c r="N112" s="62">
        <v>45627</v>
      </c>
      <c r="O112" s="63"/>
    </row>
    <row r="113" spans="1:15" x14ac:dyDescent="0.25">
      <c r="A113" s="80" t="s">
        <v>88</v>
      </c>
      <c r="B113" s="81"/>
      <c r="C113" s="82"/>
      <c r="D113" s="81"/>
      <c r="E113" s="83"/>
      <c r="F113" s="83"/>
      <c r="G113" s="84"/>
      <c r="H113" s="85"/>
      <c r="I113" s="86"/>
      <c r="J113" s="86"/>
      <c r="K113" s="87">
        <f>SUBTOTAL(9,K108:K112)</f>
        <v>1113267</v>
      </c>
      <c r="L113" s="87">
        <f>SUBTOTAL(9,L108:L112)</f>
        <v>88882</v>
      </c>
      <c r="M113" s="87">
        <f>SUBTOTAL(9,M108:M112)</f>
        <v>1202149</v>
      </c>
      <c r="N113" s="88"/>
      <c r="O113" s="89">
        <f>M113</f>
        <v>1202149</v>
      </c>
    </row>
    <row r="114" spans="1:15" x14ac:dyDescent="0.25">
      <c r="A114" s="54">
        <v>1015</v>
      </c>
      <c r="B114" s="55" t="s">
        <v>62</v>
      </c>
      <c r="C114" s="56">
        <v>5820</v>
      </c>
      <c r="D114" s="55" t="s">
        <v>45</v>
      </c>
      <c r="E114" s="57">
        <v>45645</v>
      </c>
      <c r="F114" s="57">
        <v>45642</v>
      </c>
      <c r="G114" s="58" t="s">
        <v>61</v>
      </c>
      <c r="H114" s="58">
        <v>71786</v>
      </c>
      <c r="I114" s="59"/>
      <c r="J114" s="60"/>
      <c r="K114" s="61">
        <v>2498820</v>
      </c>
      <c r="L114" s="61">
        <v>199906</v>
      </c>
      <c r="M114" s="60">
        <f>+K114+L114</f>
        <v>2698726</v>
      </c>
      <c r="N114" s="62"/>
      <c r="O114" s="64"/>
    </row>
    <row r="115" spans="1:15" x14ac:dyDescent="0.25">
      <c r="A115" s="73">
        <v>1015</v>
      </c>
      <c r="B115" s="63" t="s">
        <v>62</v>
      </c>
      <c r="C115" s="74">
        <v>5820</v>
      </c>
      <c r="D115" s="63" t="s">
        <v>45</v>
      </c>
      <c r="E115" s="75"/>
      <c r="F115" s="75"/>
      <c r="G115" s="76"/>
      <c r="H115" s="63"/>
      <c r="I115" s="70" t="s">
        <v>63</v>
      </c>
      <c r="J115" s="70" t="s">
        <v>64</v>
      </c>
      <c r="K115" s="77">
        <v>-162423</v>
      </c>
      <c r="L115" s="77">
        <v>-12994</v>
      </c>
      <c r="M115" s="77">
        <v>-175417</v>
      </c>
      <c r="N115" s="62">
        <v>45627</v>
      </c>
      <c r="O115" s="63"/>
    </row>
    <row r="116" spans="1:15" x14ac:dyDescent="0.25">
      <c r="A116" s="65">
        <v>1015</v>
      </c>
      <c r="B116" s="63" t="s">
        <v>62</v>
      </c>
      <c r="C116" s="74">
        <v>5820</v>
      </c>
      <c r="D116" s="63" t="s">
        <v>45</v>
      </c>
      <c r="E116" s="78"/>
      <c r="F116" s="78"/>
      <c r="G116" s="96"/>
      <c r="H116" s="97"/>
      <c r="I116" s="70" t="s">
        <v>65</v>
      </c>
      <c r="J116" s="70" t="s">
        <v>66</v>
      </c>
      <c r="K116" s="77">
        <v>-37482</v>
      </c>
      <c r="L116" s="77">
        <v>-3748</v>
      </c>
      <c r="M116" s="77">
        <v>-41230</v>
      </c>
      <c r="N116" s="62">
        <v>45627</v>
      </c>
      <c r="O116" s="63"/>
    </row>
    <row r="117" spans="1:15" x14ac:dyDescent="0.25">
      <c r="A117" s="73">
        <v>1015</v>
      </c>
      <c r="B117" s="63" t="s">
        <v>62</v>
      </c>
      <c r="C117" s="74">
        <v>5820</v>
      </c>
      <c r="D117" s="63" t="s">
        <v>45</v>
      </c>
      <c r="E117" s="78"/>
      <c r="F117" s="78"/>
      <c r="G117" s="76"/>
      <c r="H117" s="93"/>
      <c r="I117" s="70" t="s">
        <v>73</v>
      </c>
      <c r="J117" s="70" t="s">
        <v>74</v>
      </c>
      <c r="K117" s="77">
        <v>-124941</v>
      </c>
      <c r="L117" s="77">
        <v>-9995</v>
      </c>
      <c r="M117" s="77">
        <v>-134936</v>
      </c>
      <c r="N117" s="62">
        <v>45627</v>
      </c>
      <c r="O117" s="63"/>
    </row>
    <row r="118" spans="1:15" x14ac:dyDescent="0.25">
      <c r="A118" s="90" t="s">
        <v>89</v>
      </c>
      <c r="B118" s="81"/>
      <c r="C118" s="82"/>
      <c r="D118" s="81"/>
      <c r="E118" s="83"/>
      <c r="F118" s="83"/>
      <c r="G118" s="84"/>
      <c r="H118" s="94"/>
      <c r="I118" s="86"/>
      <c r="J118" s="86"/>
      <c r="K118" s="87">
        <f>SUBTOTAL(9,K114:K117)</f>
        <v>2173974</v>
      </c>
      <c r="L118" s="87">
        <f>SUBTOTAL(9,L114:L117)</f>
        <v>173169</v>
      </c>
      <c r="M118" s="87">
        <f>SUBTOTAL(9,M114:M117)</f>
        <v>2347143</v>
      </c>
      <c r="N118" s="88"/>
      <c r="O118" s="89">
        <f>M118</f>
        <v>2347143</v>
      </c>
    </row>
    <row r="119" spans="1:15" x14ac:dyDescent="0.25">
      <c r="A119" s="54">
        <v>1016</v>
      </c>
      <c r="B119" s="55" t="s">
        <v>57</v>
      </c>
      <c r="C119" s="56">
        <v>5820</v>
      </c>
      <c r="D119" s="55" t="s">
        <v>45</v>
      </c>
      <c r="E119" s="57">
        <v>45626</v>
      </c>
      <c r="F119" s="57">
        <v>45621</v>
      </c>
      <c r="G119" s="58" t="s">
        <v>46</v>
      </c>
      <c r="H119" s="58">
        <v>67063</v>
      </c>
      <c r="I119" s="59"/>
      <c r="J119" s="60"/>
      <c r="K119" s="61">
        <v>4269460</v>
      </c>
      <c r="L119" s="61">
        <v>341557</v>
      </c>
      <c r="M119" s="60">
        <f>+K119+L119</f>
        <v>4611017</v>
      </c>
      <c r="N119" s="62"/>
      <c r="O119" s="63"/>
    </row>
    <row r="120" spans="1:15" x14ac:dyDescent="0.25">
      <c r="A120" s="54">
        <v>1016</v>
      </c>
      <c r="B120" s="55" t="s">
        <v>57</v>
      </c>
      <c r="C120" s="56">
        <v>5820</v>
      </c>
      <c r="D120" s="55" t="s">
        <v>45</v>
      </c>
      <c r="E120" s="57">
        <v>45635</v>
      </c>
      <c r="F120" s="57">
        <v>45628</v>
      </c>
      <c r="G120" s="58" t="s">
        <v>46</v>
      </c>
      <c r="H120" s="58">
        <v>68676</v>
      </c>
      <c r="I120" s="59"/>
      <c r="J120" s="60"/>
      <c r="K120" s="61">
        <v>4904840</v>
      </c>
      <c r="L120" s="61">
        <v>392387</v>
      </c>
      <c r="M120" s="60">
        <f>+K120+L120</f>
        <v>5297227</v>
      </c>
      <c r="N120" s="62"/>
      <c r="O120" s="91"/>
    </row>
    <row r="121" spans="1:15" x14ac:dyDescent="0.25">
      <c r="A121" s="54">
        <v>1016</v>
      </c>
      <c r="B121" s="55" t="s">
        <v>57</v>
      </c>
      <c r="C121" s="56">
        <v>5820</v>
      </c>
      <c r="D121" s="55" t="s">
        <v>45</v>
      </c>
      <c r="E121" s="57">
        <v>45639</v>
      </c>
      <c r="F121" s="57">
        <v>45635</v>
      </c>
      <c r="G121" s="58" t="s">
        <v>46</v>
      </c>
      <c r="H121" s="58">
        <v>70281</v>
      </c>
      <c r="I121" s="59"/>
      <c r="J121" s="60"/>
      <c r="K121" s="61">
        <v>4997640</v>
      </c>
      <c r="L121" s="61">
        <v>399811</v>
      </c>
      <c r="M121" s="60">
        <f>+K121+L121</f>
        <v>5397451</v>
      </c>
      <c r="N121" s="62"/>
      <c r="O121" s="63"/>
    </row>
    <row r="122" spans="1:15" x14ac:dyDescent="0.25">
      <c r="A122" s="73">
        <v>1016</v>
      </c>
      <c r="B122" s="63" t="s">
        <v>57</v>
      </c>
      <c r="C122" s="74">
        <v>5820</v>
      </c>
      <c r="D122" s="63" t="s">
        <v>45</v>
      </c>
      <c r="E122" s="92">
        <v>45666</v>
      </c>
      <c r="F122" s="92">
        <v>45651</v>
      </c>
      <c r="G122" s="76" t="s">
        <v>46</v>
      </c>
      <c r="H122" s="63">
        <v>73505</v>
      </c>
      <c r="I122" s="70"/>
      <c r="J122" s="70"/>
      <c r="K122" s="77">
        <v>10712820</v>
      </c>
      <c r="L122" s="77">
        <v>857026</v>
      </c>
      <c r="M122" s="77">
        <v>11569846</v>
      </c>
      <c r="N122" s="62"/>
      <c r="O122" s="63"/>
    </row>
    <row r="123" spans="1:15" x14ac:dyDescent="0.25">
      <c r="A123" s="65">
        <v>1016</v>
      </c>
      <c r="B123" s="66" t="s">
        <v>57</v>
      </c>
      <c r="C123" s="67">
        <v>5820</v>
      </c>
      <c r="D123" s="66" t="s">
        <v>45</v>
      </c>
      <c r="E123" s="68"/>
      <c r="F123" s="68"/>
      <c r="G123" s="69"/>
      <c r="H123" s="69"/>
      <c r="I123" s="70" t="s">
        <v>67</v>
      </c>
      <c r="J123" s="70" t="s">
        <v>69</v>
      </c>
      <c r="K123" s="71">
        <v>-394530</v>
      </c>
      <c r="L123" s="71">
        <v>-31562</v>
      </c>
      <c r="M123" s="72">
        <v>-426092</v>
      </c>
      <c r="N123" s="62">
        <v>45627</v>
      </c>
      <c r="O123" s="63"/>
    </row>
    <row r="124" spans="1:15" x14ac:dyDescent="0.25">
      <c r="A124" s="73">
        <v>1016</v>
      </c>
      <c r="B124" s="63" t="s">
        <v>57</v>
      </c>
      <c r="C124" s="74">
        <v>5820</v>
      </c>
      <c r="D124" s="63" t="s">
        <v>45</v>
      </c>
      <c r="E124" s="75"/>
      <c r="F124" s="75"/>
      <c r="G124" s="76"/>
      <c r="H124" s="63"/>
      <c r="I124" s="70" t="s">
        <v>63</v>
      </c>
      <c r="J124" s="70" t="s">
        <v>64</v>
      </c>
      <c r="K124" s="77">
        <v>-1409647</v>
      </c>
      <c r="L124" s="77">
        <v>-112772</v>
      </c>
      <c r="M124" s="77">
        <v>-1522419</v>
      </c>
      <c r="N124" s="62">
        <v>45627</v>
      </c>
      <c r="O124" s="91"/>
    </row>
    <row r="125" spans="1:15" x14ac:dyDescent="0.25">
      <c r="A125" s="73">
        <v>1016</v>
      </c>
      <c r="B125" s="63" t="s">
        <v>57</v>
      </c>
      <c r="C125" s="74">
        <v>5820</v>
      </c>
      <c r="D125" s="63" t="s">
        <v>45</v>
      </c>
      <c r="E125" s="75"/>
      <c r="F125" s="75"/>
      <c r="G125" s="76"/>
      <c r="H125" s="63"/>
      <c r="I125" s="70" t="s">
        <v>65</v>
      </c>
      <c r="J125" s="70" t="s">
        <v>66</v>
      </c>
      <c r="K125" s="77">
        <v>-325303</v>
      </c>
      <c r="L125" s="77">
        <v>-32530</v>
      </c>
      <c r="M125" s="77">
        <v>-357833</v>
      </c>
      <c r="N125" s="62">
        <v>45627</v>
      </c>
      <c r="O125" s="64"/>
    </row>
    <row r="126" spans="1:15" x14ac:dyDescent="0.25">
      <c r="A126" s="73">
        <v>1016</v>
      </c>
      <c r="B126" s="63" t="s">
        <v>57</v>
      </c>
      <c r="C126" s="74">
        <v>5820</v>
      </c>
      <c r="D126" s="63" t="s">
        <v>45</v>
      </c>
      <c r="E126" s="78"/>
      <c r="F126" s="78"/>
      <c r="G126" s="76"/>
      <c r="H126" s="93"/>
      <c r="I126" s="70" t="s">
        <v>73</v>
      </c>
      <c r="J126" s="70" t="s">
        <v>74</v>
      </c>
      <c r="K126" s="77">
        <v>-1084344</v>
      </c>
      <c r="L126" s="77">
        <v>-86748</v>
      </c>
      <c r="M126" s="77">
        <v>-1171092</v>
      </c>
      <c r="N126" s="62">
        <v>45627</v>
      </c>
      <c r="O126" s="64"/>
    </row>
    <row r="127" spans="1:15" x14ac:dyDescent="0.25">
      <c r="A127" s="90" t="s">
        <v>90</v>
      </c>
      <c r="B127" s="81"/>
      <c r="C127" s="82"/>
      <c r="D127" s="81"/>
      <c r="E127" s="83"/>
      <c r="F127" s="83"/>
      <c r="G127" s="84"/>
      <c r="H127" s="94"/>
      <c r="I127" s="86"/>
      <c r="J127" s="86"/>
      <c r="K127" s="87">
        <f>SUBTOTAL(9,K119:K126)</f>
        <v>21670936</v>
      </c>
      <c r="L127" s="87">
        <f>SUBTOTAL(9,L119:L126)</f>
        <v>1727169</v>
      </c>
      <c r="M127" s="87">
        <f>SUBTOTAL(9,M119:M126)</f>
        <v>23398105</v>
      </c>
      <c r="N127" s="88"/>
      <c r="O127" s="89">
        <f>M127</f>
        <v>23398105</v>
      </c>
    </row>
    <row r="128" spans="1:15" x14ac:dyDescent="0.25">
      <c r="A128" s="54">
        <v>1017</v>
      </c>
      <c r="B128" s="55" t="s">
        <v>47</v>
      </c>
      <c r="C128" s="56">
        <v>5820</v>
      </c>
      <c r="D128" s="55" t="s">
        <v>45</v>
      </c>
      <c r="E128" s="57">
        <v>45616</v>
      </c>
      <c r="F128" s="57">
        <v>45615</v>
      </c>
      <c r="G128" s="58" t="s">
        <v>46</v>
      </c>
      <c r="H128" s="58">
        <v>65392</v>
      </c>
      <c r="I128" s="59"/>
      <c r="J128" s="60"/>
      <c r="K128" s="61">
        <v>2261210</v>
      </c>
      <c r="L128" s="61">
        <v>180897</v>
      </c>
      <c r="M128" s="60">
        <f>+K128+L128</f>
        <v>2442107</v>
      </c>
      <c r="N128" s="62"/>
      <c r="O128" s="63"/>
    </row>
    <row r="129" spans="1:15" x14ac:dyDescent="0.25">
      <c r="A129" s="54">
        <v>1017</v>
      </c>
      <c r="B129" s="55" t="s">
        <v>47</v>
      </c>
      <c r="C129" s="56">
        <v>5820</v>
      </c>
      <c r="D129" s="55" t="s">
        <v>45</v>
      </c>
      <c r="E129" s="57">
        <v>45624</v>
      </c>
      <c r="F129" s="57">
        <v>45623</v>
      </c>
      <c r="G129" s="58" t="s">
        <v>46</v>
      </c>
      <c r="H129" s="58">
        <v>67276</v>
      </c>
      <c r="I129" s="59"/>
      <c r="J129" s="60"/>
      <c r="K129" s="61">
        <v>1745950</v>
      </c>
      <c r="L129" s="61">
        <v>139676</v>
      </c>
      <c r="M129" s="60">
        <f>+K129+L129</f>
        <v>1885626</v>
      </c>
      <c r="N129" s="62"/>
      <c r="O129" s="91"/>
    </row>
    <row r="130" spans="1:15" x14ac:dyDescent="0.25">
      <c r="A130" s="54">
        <v>1017</v>
      </c>
      <c r="B130" s="55" t="s">
        <v>47</v>
      </c>
      <c r="C130" s="56">
        <v>5820</v>
      </c>
      <c r="D130" s="55" t="s">
        <v>45</v>
      </c>
      <c r="E130" s="57">
        <v>45624</v>
      </c>
      <c r="F130" s="57">
        <v>45621</v>
      </c>
      <c r="G130" s="58" t="s">
        <v>46</v>
      </c>
      <c r="H130" s="58">
        <v>67046</v>
      </c>
      <c r="I130" s="59"/>
      <c r="J130" s="60"/>
      <c r="K130" s="61">
        <v>2523510</v>
      </c>
      <c r="L130" s="61">
        <v>201881</v>
      </c>
      <c r="M130" s="60">
        <f>+K130+L130</f>
        <v>2725391</v>
      </c>
      <c r="N130" s="62"/>
      <c r="O130" s="64"/>
    </row>
    <row r="131" spans="1:15" x14ac:dyDescent="0.25">
      <c r="A131" s="54">
        <v>1017</v>
      </c>
      <c r="B131" s="55" t="s">
        <v>47</v>
      </c>
      <c r="C131" s="56">
        <v>5820</v>
      </c>
      <c r="D131" s="55" t="s">
        <v>45</v>
      </c>
      <c r="E131" s="57">
        <v>45639</v>
      </c>
      <c r="F131" s="57">
        <v>45638</v>
      </c>
      <c r="G131" s="58" t="s">
        <v>46</v>
      </c>
      <c r="H131" s="58">
        <v>71289</v>
      </c>
      <c r="I131" s="59"/>
      <c r="J131" s="60"/>
      <c r="K131" s="61">
        <v>2441015</v>
      </c>
      <c r="L131" s="61">
        <v>195281</v>
      </c>
      <c r="M131" s="60">
        <f>+K131+L131</f>
        <v>2636296</v>
      </c>
      <c r="N131" s="62"/>
      <c r="O131" s="64"/>
    </row>
    <row r="132" spans="1:15" x14ac:dyDescent="0.25">
      <c r="A132" s="54">
        <v>1017</v>
      </c>
      <c r="B132" s="55" t="s">
        <v>47</v>
      </c>
      <c r="C132" s="56">
        <v>5820</v>
      </c>
      <c r="D132" s="55" t="s">
        <v>45</v>
      </c>
      <c r="E132" s="57">
        <v>45645</v>
      </c>
      <c r="F132" s="57">
        <v>45644</v>
      </c>
      <c r="G132" s="58" t="s">
        <v>46</v>
      </c>
      <c r="H132" s="58">
        <v>71939</v>
      </c>
      <c r="I132" s="59"/>
      <c r="J132" s="60"/>
      <c r="K132" s="61">
        <v>5129545</v>
      </c>
      <c r="L132" s="61">
        <v>410364</v>
      </c>
      <c r="M132" s="60">
        <f>+K132+L132</f>
        <v>5539909</v>
      </c>
      <c r="N132" s="62"/>
      <c r="O132" s="91"/>
    </row>
    <row r="133" spans="1:15" x14ac:dyDescent="0.25">
      <c r="A133" s="65">
        <v>1017</v>
      </c>
      <c r="B133" s="66" t="s">
        <v>47</v>
      </c>
      <c r="C133" s="67">
        <v>5820</v>
      </c>
      <c r="D133" s="66" t="s">
        <v>45</v>
      </c>
      <c r="E133" s="68"/>
      <c r="F133" s="68"/>
      <c r="G133" s="69"/>
      <c r="H133" s="69"/>
      <c r="I133" s="70" t="s">
        <v>63</v>
      </c>
      <c r="J133" s="70" t="s">
        <v>64</v>
      </c>
      <c r="K133" s="71">
        <v>-492086</v>
      </c>
      <c r="L133" s="71">
        <v>-39367</v>
      </c>
      <c r="M133" s="72">
        <v>-531453</v>
      </c>
      <c r="N133" s="62">
        <v>45627</v>
      </c>
      <c r="O133" s="64"/>
    </row>
    <row r="134" spans="1:15" x14ac:dyDescent="0.25">
      <c r="A134" s="65">
        <v>1017</v>
      </c>
      <c r="B134" s="66" t="s">
        <v>47</v>
      </c>
      <c r="C134" s="67">
        <v>5820</v>
      </c>
      <c r="D134" s="66" t="s">
        <v>45</v>
      </c>
      <c r="E134" s="68"/>
      <c r="F134" s="68"/>
      <c r="G134" s="69"/>
      <c r="H134" s="69"/>
      <c r="I134" s="70" t="s">
        <v>65</v>
      </c>
      <c r="J134" s="70" t="s">
        <v>66</v>
      </c>
      <c r="K134" s="71">
        <v>-113558</v>
      </c>
      <c r="L134" s="71">
        <v>-11356</v>
      </c>
      <c r="M134" s="72">
        <v>-124914</v>
      </c>
      <c r="N134" s="62">
        <v>45627</v>
      </c>
      <c r="O134" s="63"/>
    </row>
    <row r="135" spans="1:15" x14ac:dyDescent="0.25">
      <c r="A135" s="73">
        <v>1017</v>
      </c>
      <c r="B135" s="63" t="s">
        <v>47</v>
      </c>
      <c r="C135" s="74">
        <v>5820</v>
      </c>
      <c r="D135" s="63" t="s">
        <v>45</v>
      </c>
      <c r="E135" s="92"/>
      <c r="F135" s="92"/>
      <c r="G135" s="76"/>
      <c r="H135" s="63"/>
      <c r="I135" s="70" t="s">
        <v>73</v>
      </c>
      <c r="J135" s="70" t="s">
        <v>74</v>
      </c>
      <c r="K135" s="77">
        <v>-378528</v>
      </c>
      <c r="L135" s="77">
        <v>-30282</v>
      </c>
      <c r="M135" s="77">
        <v>-408810</v>
      </c>
      <c r="N135" s="62">
        <v>45627</v>
      </c>
      <c r="O135" s="64"/>
    </row>
    <row r="136" spans="1:15" x14ac:dyDescent="0.25">
      <c r="A136" s="90" t="s">
        <v>91</v>
      </c>
      <c r="B136" s="81"/>
      <c r="C136" s="82"/>
      <c r="D136" s="81"/>
      <c r="E136" s="98"/>
      <c r="F136" s="98"/>
      <c r="G136" s="84"/>
      <c r="H136" s="81"/>
      <c r="I136" s="86"/>
      <c r="J136" s="86"/>
      <c r="K136" s="87">
        <f>SUBTOTAL(9,K128:K135)</f>
        <v>13117058</v>
      </c>
      <c r="L136" s="87">
        <f>SUBTOTAL(9,L128:L135)</f>
        <v>1047094</v>
      </c>
      <c r="M136" s="87">
        <f>SUBTOTAL(9,M128:M135)</f>
        <v>14164152</v>
      </c>
      <c r="N136" s="88"/>
      <c r="O136" s="89">
        <f t="shared" ref="O136:O137" si="1">M136</f>
        <v>14164152</v>
      </c>
    </row>
    <row r="137" spans="1:15" x14ac:dyDescent="0.25">
      <c r="A137" s="99" t="s">
        <v>92</v>
      </c>
      <c r="B137" s="100"/>
      <c r="C137" s="101"/>
      <c r="D137" s="100"/>
      <c r="E137" s="102"/>
      <c r="F137" s="102"/>
      <c r="G137" s="103"/>
      <c r="H137" s="100"/>
      <c r="I137" s="104"/>
      <c r="J137" s="104"/>
      <c r="K137" s="105">
        <f>SUBTOTAL(9,K8:K135)</f>
        <v>111769033</v>
      </c>
      <c r="L137" s="105">
        <f>SUBTOTAL(9,L8:L135)</f>
        <v>8897146</v>
      </c>
      <c r="M137" s="105">
        <f>SUBTOTAL(9,M8:M135)</f>
        <v>120666179</v>
      </c>
      <c r="N137" s="106"/>
      <c r="O137" s="107">
        <f t="shared" si="1"/>
        <v>120666179</v>
      </c>
    </row>
    <row r="138" spans="1:15" x14ac:dyDescent="0.25">
      <c r="C138" s="30"/>
      <c r="E138" s="31"/>
      <c r="F138" s="31"/>
      <c r="K138" s="32"/>
      <c r="L138" s="32"/>
      <c r="M138" s="32"/>
    </row>
    <row r="139" spans="1:15" x14ac:dyDescent="0.25">
      <c r="C139" s="30"/>
      <c r="E139" s="31"/>
      <c r="F139" s="31"/>
      <c r="K139" s="24" t="s">
        <v>19</v>
      </c>
      <c r="L139" s="24"/>
      <c r="M139" s="32"/>
      <c r="O139" s="25"/>
    </row>
    <row r="140" spans="1:15" x14ac:dyDescent="0.25">
      <c r="C140" s="30"/>
      <c r="E140" s="31"/>
      <c r="F140" s="31"/>
      <c r="K140" s="24"/>
      <c r="L140" s="24" t="s">
        <v>20</v>
      </c>
      <c r="M140" s="32"/>
    </row>
    <row r="141" spans="1:15" x14ac:dyDescent="0.25">
      <c r="C141" s="30"/>
      <c r="E141" s="31"/>
      <c r="F141" s="31"/>
      <c r="K141" s="32"/>
      <c r="L141" s="32"/>
      <c r="M141" s="32"/>
    </row>
    <row r="142" spans="1:15" x14ac:dyDescent="0.25">
      <c r="C142" s="30"/>
      <c r="E142" s="31"/>
      <c r="F142" s="31"/>
      <c r="K142" s="32"/>
      <c r="L142" s="32"/>
      <c r="M142" s="32"/>
    </row>
    <row r="143" spans="1:15" x14ac:dyDescent="0.25">
      <c r="C143" s="30"/>
      <c r="E143" s="31"/>
      <c r="F143" s="31"/>
      <c r="K143" s="32"/>
      <c r="L143" s="32"/>
      <c r="M143" s="32"/>
    </row>
    <row r="144" spans="1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  <c r="O145" s="25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  <c r="O149" s="25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  <c r="O165" s="25"/>
    </row>
    <row r="166" spans="3:15" x14ac:dyDescent="0.25">
      <c r="C166" s="30"/>
      <c r="E166" s="31"/>
      <c r="F166" s="31"/>
      <c r="K166" s="32"/>
      <c r="L166" s="32"/>
      <c r="M166" s="32"/>
      <c r="O166" s="25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  <c r="O170" s="25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  <c r="O178" s="25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  <c r="O186" s="25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  <c r="O190" s="25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  <c r="O196" s="25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  <c r="O198" s="25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  <c r="O200" s="25"/>
    </row>
    <row r="201" spans="3:15" x14ac:dyDescent="0.25">
      <c r="C201" s="30"/>
      <c r="E201" s="31"/>
      <c r="F201" s="31"/>
      <c r="K201" s="32"/>
      <c r="L201" s="32"/>
      <c r="M201" s="32"/>
      <c r="O201" s="25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  <c r="O204" s="25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  <c r="O206" s="25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  <c r="O211" s="25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  <c r="O214" s="25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  <c r="O220" s="25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  <c r="O224" s="25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  <c r="O230" s="25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  <c r="O236" s="25"/>
    </row>
    <row r="237" spans="3:15" x14ac:dyDescent="0.25">
      <c r="C237" s="30"/>
      <c r="E237" s="31"/>
      <c r="F237" s="31"/>
      <c r="K237" s="32"/>
      <c r="L237" s="32"/>
      <c r="M237" s="32"/>
      <c r="O237" s="25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  <c r="O245" s="25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  <c r="O255" s="25"/>
    </row>
    <row r="256" spans="3:15" x14ac:dyDescent="0.25">
      <c r="C256" s="30"/>
      <c r="E256" s="31"/>
      <c r="F256" s="31"/>
      <c r="K256" s="32"/>
      <c r="L256" s="32"/>
      <c r="M256" s="32"/>
    </row>
    <row r="257" spans="3:15" x14ac:dyDescent="0.25">
      <c r="C257" s="30"/>
      <c r="E257" s="31"/>
      <c r="F257" s="31"/>
      <c r="K257" s="32"/>
      <c r="L257" s="32"/>
      <c r="M257" s="32"/>
      <c r="O257" s="25"/>
    </row>
    <row r="258" spans="3:15" x14ac:dyDescent="0.25">
      <c r="C258" s="30"/>
      <c r="E258" s="31"/>
      <c r="F258" s="31"/>
      <c r="K258" s="32"/>
      <c r="L258" s="32"/>
      <c r="M258" s="32"/>
    </row>
    <row r="259" spans="3:15" x14ac:dyDescent="0.25">
      <c r="C259" s="30"/>
      <c r="E259" s="31"/>
      <c r="F259" s="31"/>
      <c r="K259" s="32"/>
      <c r="L259" s="32"/>
      <c r="M259" s="32"/>
      <c r="O259" s="25"/>
    </row>
    <row r="260" spans="3:15" x14ac:dyDescent="0.25">
      <c r="C260" s="30"/>
      <c r="E260" s="31"/>
      <c r="F260" s="31"/>
      <c r="K260" s="32"/>
      <c r="L260" s="32"/>
      <c r="M260" s="32"/>
      <c r="O260" s="25"/>
    </row>
    <row r="261" spans="3:15" x14ac:dyDescent="0.25">
      <c r="C261" s="30"/>
      <c r="E261" s="31"/>
      <c r="F261" s="31"/>
      <c r="K261" s="32"/>
      <c r="L261" s="32"/>
      <c r="M261" s="32"/>
      <c r="O261" s="25"/>
    </row>
    <row r="262" spans="3:15" x14ac:dyDescent="0.25">
      <c r="C262" s="30"/>
      <c r="E262" s="31"/>
      <c r="F262" s="31"/>
      <c r="K262" s="32"/>
      <c r="L262" s="32"/>
      <c r="M262" s="32"/>
    </row>
    <row r="263" spans="3:15" x14ac:dyDescent="0.25">
      <c r="C263" s="30"/>
      <c r="E263" s="31"/>
      <c r="F263" s="31"/>
      <c r="K263" s="32"/>
      <c r="L263" s="32"/>
      <c r="M263" s="32"/>
    </row>
    <row r="264" spans="3:15" x14ac:dyDescent="0.25">
      <c r="C264" s="30"/>
      <c r="E264" s="31"/>
      <c r="F264" s="31"/>
      <c r="K264" s="32"/>
      <c r="L264" s="32"/>
      <c r="M264" s="32"/>
    </row>
    <row r="265" spans="3:15" x14ac:dyDescent="0.25">
      <c r="C265" s="30"/>
      <c r="E265" s="31"/>
      <c r="F265" s="31"/>
      <c r="K265" s="32"/>
      <c r="L265" s="32"/>
      <c r="M265" s="32"/>
    </row>
    <row r="266" spans="3:15" x14ac:dyDescent="0.25">
      <c r="C266" s="30"/>
      <c r="E266" s="31"/>
      <c r="F266" s="31"/>
      <c r="K266" s="32"/>
      <c r="L266" s="32"/>
      <c r="M266" s="32"/>
    </row>
    <row r="267" spans="3:15" x14ac:dyDescent="0.25">
      <c r="C267" s="30"/>
      <c r="E267" s="31"/>
      <c r="F267" s="31"/>
      <c r="K267" s="32"/>
      <c r="L267" s="32"/>
      <c r="M267" s="32"/>
      <c r="O267" s="25"/>
    </row>
    <row r="268" spans="3:15" x14ac:dyDescent="0.25">
      <c r="C268" s="30"/>
      <c r="E268" s="31"/>
      <c r="F268" s="31"/>
      <c r="K268" s="32"/>
      <c r="L268" s="32"/>
      <c r="M268" s="32"/>
      <c r="O268" s="25"/>
    </row>
    <row r="269" spans="3:15" x14ac:dyDescent="0.25">
      <c r="C269" s="30"/>
      <c r="E269" s="31"/>
      <c r="F269" s="31"/>
      <c r="K269" s="32"/>
      <c r="L269" s="32"/>
      <c r="M269" s="32"/>
      <c r="O269" s="25"/>
    </row>
    <row r="270" spans="3:15" x14ac:dyDescent="0.25">
      <c r="C270" s="30"/>
      <c r="E270" s="31"/>
      <c r="F270" s="31"/>
      <c r="K270" s="32"/>
      <c r="L270" s="32"/>
      <c r="M270" s="32"/>
    </row>
    <row r="271" spans="3:15" x14ac:dyDescent="0.25">
      <c r="C271" s="30"/>
      <c r="E271" s="31"/>
      <c r="F271" s="31"/>
      <c r="K271" s="32"/>
      <c r="L271" s="32"/>
      <c r="M271" s="32"/>
      <c r="O271" s="25"/>
    </row>
    <row r="272" spans="3:15" x14ac:dyDescent="0.25">
      <c r="C272" s="30"/>
      <c r="E272" s="31"/>
      <c r="F272" s="31"/>
      <c r="K272" s="32"/>
      <c r="L272" s="32"/>
      <c r="M272" s="32"/>
    </row>
    <row r="273" spans="3:13" x14ac:dyDescent="0.25">
      <c r="C273" s="30"/>
      <c r="E273" s="31"/>
      <c r="F273" s="31"/>
      <c r="K273" s="32"/>
      <c r="L273" s="32"/>
      <c r="M273" s="32"/>
    </row>
    <row r="274" spans="3:13" x14ac:dyDescent="0.25">
      <c r="C274" s="30"/>
      <c r="E274" s="31"/>
      <c r="F274" s="31"/>
      <c r="K274" s="32"/>
      <c r="L274" s="32"/>
      <c r="M274" s="32"/>
    </row>
    <row r="275" spans="3:13" x14ac:dyDescent="0.25">
      <c r="C275" s="30"/>
      <c r="E275" s="31"/>
      <c r="F275" s="31"/>
      <c r="K275" s="32"/>
      <c r="L275" s="32"/>
      <c r="M275" s="32"/>
    </row>
    <row r="276" spans="3:13" x14ac:dyDescent="0.25">
      <c r="C276" s="30"/>
      <c r="E276" s="31"/>
      <c r="F276" s="31"/>
      <c r="K276" s="32"/>
      <c r="L276" s="32"/>
      <c r="M276" s="32"/>
    </row>
    <row r="277" spans="3:13" x14ac:dyDescent="0.25">
      <c r="C277" s="30"/>
      <c r="E277" s="31"/>
      <c r="F277" s="31"/>
      <c r="K277" s="32"/>
      <c r="L277" s="32"/>
      <c r="M277" s="32"/>
    </row>
    <row r="278" spans="3:13" x14ac:dyDescent="0.25">
      <c r="C278" s="30"/>
      <c r="E278" s="31"/>
      <c r="F278" s="31"/>
      <c r="K278" s="32"/>
      <c r="L278" s="32"/>
      <c r="M278" s="32"/>
    </row>
    <row r="279" spans="3:13" x14ac:dyDescent="0.25">
      <c r="C279" s="30"/>
      <c r="E279" s="31"/>
      <c r="F279" s="31"/>
      <c r="K279" s="32"/>
      <c r="L279" s="32"/>
      <c r="M279" s="32"/>
    </row>
    <row r="280" spans="3:13" x14ac:dyDescent="0.25">
      <c r="C280" s="30"/>
      <c r="E280" s="31"/>
      <c r="F280" s="31"/>
      <c r="K280" s="32"/>
      <c r="L280" s="32"/>
      <c r="M280" s="32"/>
    </row>
    <row r="281" spans="3:13" x14ac:dyDescent="0.25">
      <c r="C281" s="30"/>
      <c r="E281" s="31"/>
      <c r="F281" s="31"/>
      <c r="K281" s="32"/>
      <c r="L281" s="32"/>
      <c r="M281" s="32"/>
    </row>
    <row r="282" spans="3:13" x14ac:dyDescent="0.25">
      <c r="C282" s="30"/>
      <c r="E282" s="31"/>
      <c r="F282" s="31"/>
      <c r="K282" s="32"/>
      <c r="L282" s="32"/>
      <c r="M282" s="32"/>
    </row>
    <row r="283" spans="3:13" x14ac:dyDescent="0.25">
      <c r="C283" s="30"/>
      <c r="E283" s="31"/>
      <c r="F283" s="31"/>
      <c r="K283" s="32"/>
      <c r="L283" s="32"/>
      <c r="M283" s="32"/>
    </row>
    <row r="284" spans="3:13" x14ac:dyDescent="0.25">
      <c r="C284" s="30"/>
      <c r="E284" s="31"/>
      <c r="F284" s="31"/>
      <c r="K284" s="32"/>
      <c r="L284" s="32"/>
      <c r="M284" s="32"/>
    </row>
    <row r="285" spans="3:13" x14ac:dyDescent="0.25">
      <c r="C285" s="30"/>
      <c r="E285" s="31"/>
      <c r="F285" s="31"/>
      <c r="K285" s="32"/>
      <c r="L285" s="32"/>
      <c r="M285" s="32"/>
    </row>
    <row r="286" spans="3:13" x14ac:dyDescent="0.25">
      <c r="C286" s="30"/>
      <c r="E286" s="31"/>
      <c r="F286" s="31"/>
      <c r="K286" s="32"/>
      <c r="L286" s="32"/>
      <c r="M286" s="32"/>
    </row>
    <row r="287" spans="3:13" x14ac:dyDescent="0.25">
      <c r="C287" s="30"/>
      <c r="E287" s="31"/>
      <c r="F287" s="31"/>
      <c r="K287" s="32"/>
      <c r="L287" s="32"/>
      <c r="M287" s="32"/>
    </row>
    <row r="288" spans="3:13" x14ac:dyDescent="0.25">
      <c r="C288" s="30"/>
      <c r="E288" s="31"/>
      <c r="F288" s="31"/>
      <c r="K288" s="32"/>
      <c r="L288" s="32"/>
      <c r="M288" s="32"/>
    </row>
    <row r="289" spans="3:15" x14ac:dyDescent="0.25">
      <c r="C289" s="30"/>
      <c r="E289" s="31"/>
      <c r="F289" s="31"/>
      <c r="K289" s="32"/>
      <c r="L289" s="32"/>
      <c r="M289" s="32"/>
    </row>
    <row r="290" spans="3:15" x14ac:dyDescent="0.25">
      <c r="C290" s="30"/>
      <c r="E290" s="31"/>
      <c r="F290" s="31"/>
      <c r="K290" s="32"/>
      <c r="L290" s="32"/>
      <c r="M290" s="32"/>
    </row>
    <row r="291" spans="3:15" x14ac:dyDescent="0.25">
      <c r="C291" s="30"/>
      <c r="E291" s="31"/>
      <c r="F291" s="31"/>
      <c r="K291" s="32"/>
      <c r="L291" s="32"/>
      <c r="M291" s="32"/>
    </row>
    <row r="292" spans="3:15" x14ac:dyDescent="0.25">
      <c r="C292" s="30"/>
      <c r="E292" s="31"/>
      <c r="F292" s="31"/>
      <c r="K292" s="32"/>
      <c r="L292" s="32"/>
      <c r="M292" s="32"/>
    </row>
    <row r="293" spans="3:15" x14ac:dyDescent="0.25">
      <c r="C293" s="30"/>
      <c r="E293" s="31"/>
      <c r="F293" s="31"/>
      <c r="K293" s="32"/>
      <c r="L293" s="32"/>
      <c r="M293" s="32"/>
    </row>
    <row r="294" spans="3:15" x14ac:dyDescent="0.25">
      <c r="C294" s="30"/>
      <c r="E294" s="31"/>
      <c r="F294" s="31"/>
      <c r="K294" s="32"/>
      <c r="L294" s="32"/>
      <c r="M294" s="32"/>
    </row>
    <row r="295" spans="3:15" x14ac:dyDescent="0.25">
      <c r="C295" s="30"/>
      <c r="E295" s="31"/>
      <c r="F295" s="31"/>
      <c r="K295" s="32"/>
      <c r="L295" s="32"/>
      <c r="M295" s="32"/>
    </row>
    <row r="296" spans="3:15" x14ac:dyDescent="0.25">
      <c r="C296" s="30"/>
      <c r="E296" s="31"/>
      <c r="F296" s="31"/>
      <c r="K296" s="32"/>
      <c r="L296" s="32"/>
      <c r="M296" s="32"/>
    </row>
    <row r="297" spans="3:15" x14ac:dyDescent="0.25">
      <c r="C297" s="30"/>
      <c r="E297" s="31"/>
      <c r="F297" s="31"/>
      <c r="K297" s="32"/>
      <c r="L297" s="32"/>
      <c r="M297" s="32"/>
    </row>
    <row r="298" spans="3:15" x14ac:dyDescent="0.25">
      <c r="C298" s="30"/>
      <c r="E298" s="31"/>
      <c r="F298" s="31"/>
      <c r="K298" s="32"/>
      <c r="L298" s="32"/>
      <c r="M298" s="32"/>
    </row>
    <row r="299" spans="3:15" x14ac:dyDescent="0.25">
      <c r="C299" s="30"/>
      <c r="E299" s="31"/>
      <c r="F299" s="31"/>
      <c r="K299" s="32"/>
      <c r="L299" s="32"/>
      <c r="M299" s="32"/>
    </row>
    <row r="300" spans="3:15" x14ac:dyDescent="0.25">
      <c r="C300" s="30"/>
      <c r="E300" s="31"/>
      <c r="F300" s="31"/>
      <c r="K300" s="32"/>
      <c r="L300" s="32"/>
      <c r="M300" s="32"/>
      <c r="O300" s="25"/>
    </row>
    <row r="301" spans="3:15" x14ac:dyDescent="0.25">
      <c r="C301" s="30"/>
      <c r="E301" s="31"/>
      <c r="F301" s="31"/>
      <c r="K301" s="32"/>
      <c r="L301" s="32"/>
      <c r="M301" s="32"/>
    </row>
    <row r="302" spans="3:15" x14ac:dyDescent="0.25">
      <c r="C302" s="30"/>
      <c r="E302" s="31"/>
      <c r="F302" s="31"/>
      <c r="K302" s="32"/>
      <c r="L302" s="32"/>
      <c r="M302" s="32"/>
    </row>
    <row r="303" spans="3:15" x14ac:dyDescent="0.25">
      <c r="C303" s="30"/>
      <c r="E303" s="31"/>
      <c r="F303" s="31"/>
      <c r="K303" s="32"/>
      <c r="L303" s="32"/>
      <c r="M303" s="32"/>
    </row>
    <row r="304" spans="3:15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3" x14ac:dyDescent="0.25">
      <c r="C321" s="30"/>
      <c r="E321" s="31"/>
      <c r="F321" s="31"/>
      <c r="K321" s="32"/>
      <c r="L321" s="32"/>
      <c r="M321" s="32"/>
    </row>
    <row r="322" spans="3:13" x14ac:dyDescent="0.25">
      <c r="C322" s="30"/>
      <c r="E322" s="31"/>
      <c r="F322" s="31"/>
      <c r="K322" s="32"/>
      <c r="L322" s="32"/>
      <c r="M322" s="32"/>
    </row>
    <row r="323" spans="3:13" x14ac:dyDescent="0.25">
      <c r="C323" s="30"/>
      <c r="E323" s="31"/>
      <c r="F323" s="31"/>
      <c r="K323" s="32"/>
      <c r="L323" s="32"/>
      <c r="M323" s="32"/>
    </row>
    <row r="324" spans="3:13" x14ac:dyDescent="0.25">
      <c r="C324" s="30"/>
      <c r="E324" s="31"/>
      <c r="F324" s="31"/>
      <c r="K324" s="32"/>
      <c r="L324" s="32"/>
      <c r="M324" s="32"/>
    </row>
    <row r="325" spans="3:13" x14ac:dyDescent="0.25">
      <c r="C325" s="30"/>
      <c r="E325" s="31"/>
      <c r="F325" s="31"/>
      <c r="K325" s="32"/>
      <c r="L325" s="32"/>
      <c r="M325" s="32"/>
    </row>
    <row r="326" spans="3:13" x14ac:dyDescent="0.25">
      <c r="C326" s="30"/>
      <c r="E326" s="31"/>
      <c r="F326" s="31"/>
      <c r="K326" s="32"/>
      <c r="L326" s="32"/>
      <c r="M326" s="32"/>
    </row>
    <row r="327" spans="3:13" x14ac:dyDescent="0.25">
      <c r="C327" s="30"/>
      <c r="E327" s="31"/>
      <c r="F327" s="31"/>
      <c r="K327" s="32"/>
      <c r="L327" s="32"/>
      <c r="M327" s="32"/>
    </row>
    <row r="328" spans="3:13" x14ac:dyDescent="0.25">
      <c r="C328" s="30"/>
      <c r="E328" s="31"/>
      <c r="F328" s="31"/>
      <c r="K328" s="32"/>
      <c r="L328" s="32"/>
      <c r="M328" s="32"/>
    </row>
    <row r="329" spans="3:13" x14ac:dyDescent="0.25">
      <c r="C329" s="30"/>
      <c r="E329" s="31"/>
      <c r="F329" s="31"/>
      <c r="K329" s="32"/>
      <c r="L329" s="32"/>
      <c r="M329" s="32"/>
    </row>
    <row r="330" spans="3:13" x14ac:dyDescent="0.25">
      <c r="C330" s="30"/>
      <c r="E330" s="31"/>
      <c r="F330" s="31"/>
      <c r="K330" s="32"/>
      <c r="L330" s="32"/>
      <c r="M330" s="32"/>
    </row>
    <row r="331" spans="3:13" x14ac:dyDescent="0.25">
      <c r="C331" s="30"/>
      <c r="E331" s="31"/>
      <c r="F331" s="31"/>
      <c r="K331" s="32"/>
      <c r="L331" s="32"/>
      <c r="M331" s="32"/>
    </row>
    <row r="332" spans="3:13" x14ac:dyDescent="0.25">
      <c r="C332" s="30"/>
      <c r="E332" s="31"/>
      <c r="F332" s="31"/>
      <c r="K332" s="32"/>
      <c r="L332" s="32"/>
      <c r="M332" s="32"/>
    </row>
    <row r="333" spans="3:13" x14ac:dyDescent="0.25">
      <c r="C333" s="30"/>
      <c r="E333" s="31"/>
      <c r="F333" s="31"/>
      <c r="K333" s="32"/>
      <c r="L333" s="32"/>
      <c r="M333" s="32"/>
    </row>
    <row r="334" spans="3:13" x14ac:dyDescent="0.25">
      <c r="C334" s="30"/>
      <c r="E334" s="31"/>
      <c r="F334" s="31"/>
      <c r="K334" s="32"/>
      <c r="L334" s="32"/>
      <c r="M334" s="32"/>
    </row>
    <row r="335" spans="3:13" x14ac:dyDescent="0.25">
      <c r="C335" s="30"/>
      <c r="E335" s="31"/>
      <c r="F335" s="31"/>
      <c r="K335" s="32"/>
      <c r="L335" s="32"/>
      <c r="M335" s="32"/>
    </row>
    <row r="336" spans="3:13" x14ac:dyDescent="0.25">
      <c r="C336" s="30"/>
      <c r="E336" s="31"/>
      <c r="F336" s="31"/>
      <c r="K336" s="32"/>
      <c r="L336" s="32"/>
      <c r="M336" s="32"/>
    </row>
    <row r="337" spans="3:15" x14ac:dyDescent="0.25">
      <c r="C337" s="30"/>
      <c r="E337" s="31"/>
      <c r="F337" s="31"/>
      <c r="K337" s="32"/>
      <c r="L337" s="32"/>
      <c r="M337" s="32"/>
    </row>
    <row r="338" spans="3:15" x14ac:dyDescent="0.25">
      <c r="C338" s="30"/>
      <c r="E338" s="31"/>
      <c r="F338" s="31"/>
      <c r="K338" s="32"/>
      <c r="L338" s="32"/>
      <c r="M338" s="32"/>
    </row>
    <row r="339" spans="3:15" x14ac:dyDescent="0.25">
      <c r="C339" s="30"/>
      <c r="E339" s="31"/>
      <c r="F339" s="31"/>
      <c r="K339" s="32"/>
      <c r="L339" s="32"/>
      <c r="M339" s="32"/>
    </row>
    <row r="340" spans="3:15" x14ac:dyDescent="0.25">
      <c r="C340" s="30"/>
      <c r="E340" s="31"/>
      <c r="F340" s="31"/>
      <c r="K340" s="32"/>
      <c r="L340" s="32"/>
      <c r="M340" s="32"/>
      <c r="O340" s="25"/>
    </row>
    <row r="341" spans="3:15" x14ac:dyDescent="0.25">
      <c r="C341" s="30"/>
      <c r="E341" s="31"/>
      <c r="F341" s="31"/>
      <c r="K341" s="32"/>
      <c r="L341" s="32"/>
      <c r="M341" s="32"/>
    </row>
    <row r="342" spans="3:15" x14ac:dyDescent="0.25">
      <c r="C342" s="30"/>
      <c r="E342" s="31"/>
      <c r="F342" s="31"/>
      <c r="K342" s="32"/>
      <c r="L342" s="32"/>
      <c r="M342" s="32"/>
    </row>
    <row r="343" spans="3:15" x14ac:dyDescent="0.25">
      <c r="C343" s="30"/>
      <c r="E343" s="31"/>
      <c r="F343" s="31"/>
      <c r="K343" s="32"/>
      <c r="L343" s="32"/>
      <c r="M343" s="32"/>
    </row>
    <row r="344" spans="3:15" x14ac:dyDescent="0.25">
      <c r="C344" s="30"/>
      <c r="E344" s="31"/>
      <c r="F344" s="31"/>
      <c r="K344" s="32"/>
      <c r="L344" s="32"/>
      <c r="M344" s="32"/>
    </row>
    <row r="345" spans="3:15" x14ac:dyDescent="0.25">
      <c r="C345" s="30"/>
      <c r="E345" s="31"/>
      <c r="F345" s="31"/>
      <c r="K345" s="32"/>
      <c r="L345" s="32"/>
      <c r="M345" s="32"/>
    </row>
    <row r="346" spans="3:15" x14ac:dyDescent="0.25">
      <c r="C346" s="30"/>
      <c r="E346" s="31"/>
      <c r="F346" s="31"/>
      <c r="K346" s="32"/>
      <c r="L346" s="32"/>
      <c r="M346" s="32"/>
    </row>
    <row r="347" spans="3:15" x14ac:dyDescent="0.25">
      <c r="C347" s="30"/>
      <c r="E347" s="31"/>
      <c r="F347" s="31"/>
      <c r="K347" s="32"/>
      <c r="L347" s="32"/>
      <c r="M347" s="32"/>
    </row>
    <row r="348" spans="3:15" x14ac:dyDescent="0.25">
      <c r="C348" s="30"/>
      <c r="E348" s="31"/>
      <c r="F348" s="31"/>
      <c r="K348" s="32"/>
      <c r="L348" s="32"/>
      <c r="M348" s="32"/>
    </row>
    <row r="349" spans="3:15" x14ac:dyDescent="0.25">
      <c r="C349" s="30"/>
      <c r="E349" s="31"/>
      <c r="F349" s="31"/>
      <c r="K349" s="32"/>
      <c r="L349" s="32"/>
      <c r="M349" s="32"/>
    </row>
    <row r="350" spans="3:15" x14ac:dyDescent="0.25">
      <c r="C350" s="30"/>
      <c r="E350" s="31"/>
      <c r="F350" s="31"/>
      <c r="K350" s="32"/>
      <c r="L350" s="32"/>
      <c r="M350" s="32"/>
    </row>
    <row r="351" spans="3:15" x14ac:dyDescent="0.25">
      <c r="C351" s="30"/>
      <c r="E351" s="31"/>
      <c r="F351" s="31"/>
      <c r="K351" s="32"/>
      <c r="L351" s="32"/>
      <c r="M351" s="32"/>
    </row>
    <row r="352" spans="3:15" x14ac:dyDescent="0.25">
      <c r="C352" s="30"/>
      <c r="E352" s="31"/>
      <c r="F352" s="31"/>
      <c r="K352" s="32"/>
      <c r="L352" s="32"/>
      <c r="M352" s="32"/>
      <c r="O352" s="25"/>
    </row>
    <row r="353" spans="3:13" x14ac:dyDescent="0.25">
      <c r="C353" s="30"/>
      <c r="E353" s="31"/>
      <c r="F353" s="31"/>
      <c r="K353" s="32"/>
      <c r="L353" s="32"/>
      <c r="M353" s="32"/>
    </row>
    <row r="354" spans="3:13" x14ac:dyDescent="0.25">
      <c r="C354" s="30"/>
      <c r="E354" s="31"/>
      <c r="F354" s="31"/>
      <c r="K354" s="32"/>
      <c r="L354" s="32"/>
      <c r="M354" s="32"/>
    </row>
    <row r="355" spans="3:13" x14ac:dyDescent="0.25">
      <c r="C355" s="30"/>
      <c r="E355" s="31"/>
      <c r="F355" s="31"/>
      <c r="K355" s="32"/>
      <c r="L355" s="32"/>
      <c r="M355" s="32"/>
    </row>
    <row r="356" spans="3:13" x14ac:dyDescent="0.25">
      <c r="C356" s="30"/>
      <c r="E356" s="31"/>
      <c r="F356" s="31"/>
      <c r="K356" s="32"/>
      <c r="L356" s="32"/>
      <c r="M356" s="32"/>
    </row>
    <row r="357" spans="3:13" x14ac:dyDescent="0.25">
      <c r="C357" s="30"/>
      <c r="E357" s="31"/>
      <c r="F357" s="31"/>
      <c r="K357" s="32"/>
      <c r="L357" s="32"/>
      <c r="M357" s="32"/>
    </row>
    <row r="358" spans="3:13" x14ac:dyDescent="0.25">
      <c r="C358" s="30"/>
      <c r="E358" s="31"/>
      <c r="F358" s="31"/>
      <c r="K358" s="32"/>
      <c r="L358" s="32"/>
      <c r="M358" s="32"/>
    </row>
    <row r="359" spans="3:13" x14ac:dyDescent="0.25">
      <c r="C359" s="30"/>
      <c r="E359" s="31"/>
      <c r="F359" s="31"/>
      <c r="K359" s="32"/>
      <c r="L359" s="32"/>
      <c r="M359" s="32"/>
    </row>
    <row r="360" spans="3:13" x14ac:dyDescent="0.25">
      <c r="C360" s="30"/>
      <c r="E360" s="31"/>
      <c r="F360" s="31"/>
      <c r="K360" s="32"/>
      <c r="L360" s="32"/>
      <c r="M360" s="32"/>
    </row>
    <row r="361" spans="3:13" x14ac:dyDescent="0.25">
      <c r="C361" s="30"/>
      <c r="E361" s="31"/>
      <c r="F361" s="31"/>
      <c r="K361" s="32"/>
      <c r="L361" s="32"/>
      <c r="M361" s="32"/>
    </row>
    <row r="362" spans="3:13" x14ac:dyDescent="0.25">
      <c r="C362" s="30"/>
      <c r="E362" s="31"/>
      <c r="F362" s="31"/>
      <c r="K362" s="32"/>
      <c r="L362" s="32"/>
      <c r="M362" s="32"/>
    </row>
    <row r="363" spans="3:13" x14ac:dyDescent="0.25">
      <c r="C363" s="30"/>
      <c r="E363" s="31"/>
      <c r="F363" s="31"/>
      <c r="K363" s="32"/>
      <c r="L363" s="32"/>
      <c r="M363" s="32"/>
    </row>
    <row r="364" spans="3:13" x14ac:dyDescent="0.25">
      <c r="C364" s="30"/>
      <c r="E364" s="31"/>
      <c r="F364" s="31"/>
      <c r="K364" s="32"/>
      <c r="L364" s="32"/>
      <c r="M364" s="32"/>
    </row>
    <row r="365" spans="3:13" x14ac:dyDescent="0.25">
      <c r="C365" s="30"/>
      <c r="E365" s="31"/>
      <c r="F365" s="31"/>
      <c r="K365" s="32"/>
      <c r="L365" s="32"/>
      <c r="M365" s="32"/>
    </row>
    <row r="366" spans="3:13" x14ac:dyDescent="0.25">
      <c r="C366" s="30"/>
      <c r="E366" s="31"/>
      <c r="F366" s="31"/>
      <c r="K366" s="32"/>
      <c r="L366" s="32"/>
      <c r="M366" s="32"/>
    </row>
    <row r="367" spans="3:13" x14ac:dyDescent="0.25">
      <c r="C367" s="30"/>
      <c r="E367" s="31"/>
      <c r="F367" s="31"/>
      <c r="K367" s="32"/>
      <c r="L367" s="32"/>
      <c r="M367" s="32"/>
    </row>
    <row r="368" spans="3:13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2"/>
      <c r="L379" s="32"/>
      <c r="M379" s="32"/>
    </row>
    <row r="380" spans="3:15" x14ac:dyDescent="0.25">
      <c r="C380" s="30"/>
      <c r="E380" s="31"/>
      <c r="F380" s="31"/>
      <c r="K380" s="32"/>
      <c r="L380" s="32"/>
      <c r="M380" s="32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  <c r="O382" s="25"/>
    </row>
    <row r="383" spans="3:15" x14ac:dyDescent="0.25">
      <c r="C383" s="30"/>
      <c r="E383" s="31"/>
      <c r="F383" s="31"/>
      <c r="K383" s="32"/>
      <c r="L383" s="32"/>
      <c r="M383" s="32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2"/>
      <c r="L387" s="32"/>
      <c r="M387" s="32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2"/>
      <c r="L390" s="32"/>
      <c r="M390" s="32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5" x14ac:dyDescent="0.25">
      <c r="C401" s="30"/>
      <c r="E401" s="31"/>
      <c r="F401" s="31"/>
      <c r="K401" s="32"/>
      <c r="L401" s="32"/>
      <c r="M401" s="32"/>
    </row>
    <row r="402" spans="3:15" x14ac:dyDescent="0.25">
      <c r="C402" s="30"/>
      <c r="E402" s="31"/>
      <c r="F402" s="31"/>
      <c r="K402" s="32"/>
      <c r="L402" s="32"/>
      <c r="M402" s="32"/>
    </row>
    <row r="403" spans="3:15" x14ac:dyDescent="0.25">
      <c r="C403" s="30"/>
      <c r="E403" s="31"/>
      <c r="F403" s="31"/>
      <c r="K403" s="32"/>
      <c r="L403" s="32"/>
      <c r="M403" s="32"/>
    </row>
    <row r="404" spans="3:15" x14ac:dyDescent="0.25">
      <c r="C404" s="30"/>
      <c r="E404" s="31"/>
      <c r="F404" s="31"/>
      <c r="K404" s="32"/>
      <c r="L404" s="32"/>
      <c r="M404" s="32"/>
    </row>
    <row r="405" spans="3:15" x14ac:dyDescent="0.25">
      <c r="C405" s="30"/>
      <c r="E405" s="31"/>
      <c r="F405" s="31"/>
      <c r="K405" s="32"/>
      <c r="L405" s="32"/>
      <c r="M405" s="32"/>
    </row>
    <row r="406" spans="3:15" x14ac:dyDescent="0.25">
      <c r="C406" s="30"/>
      <c r="E406" s="31"/>
      <c r="F406" s="31"/>
      <c r="K406" s="32"/>
      <c r="L406" s="32"/>
      <c r="M406" s="32"/>
    </row>
    <row r="407" spans="3:15" x14ac:dyDescent="0.25">
      <c r="C407" s="30"/>
      <c r="E407" s="31"/>
      <c r="F407" s="31"/>
      <c r="K407" s="32"/>
      <c r="L407" s="32"/>
      <c r="M407" s="32"/>
      <c r="O407" s="25"/>
    </row>
    <row r="408" spans="3:15" x14ac:dyDescent="0.25">
      <c r="C408" s="30"/>
      <c r="E408" s="31"/>
      <c r="F408" s="31"/>
      <c r="K408" s="32"/>
      <c r="L408" s="32"/>
      <c r="M408" s="32"/>
    </row>
    <row r="409" spans="3:15" x14ac:dyDescent="0.25">
      <c r="C409" s="30"/>
      <c r="E409" s="31"/>
      <c r="F409" s="31"/>
      <c r="K409" s="32"/>
      <c r="L409" s="32"/>
      <c r="M409" s="32"/>
    </row>
    <row r="410" spans="3:15" x14ac:dyDescent="0.25">
      <c r="C410" s="30"/>
      <c r="E410" s="31"/>
      <c r="F410" s="31"/>
      <c r="K410" s="32"/>
      <c r="L410" s="32"/>
      <c r="M410" s="32"/>
    </row>
    <row r="411" spans="3:15" x14ac:dyDescent="0.25">
      <c r="C411" s="30"/>
      <c r="E411" s="31"/>
      <c r="F411" s="31"/>
      <c r="K411" s="32"/>
      <c r="L411" s="32"/>
      <c r="M411" s="32"/>
    </row>
    <row r="412" spans="3:15" x14ac:dyDescent="0.25">
      <c r="C412" s="30"/>
      <c r="E412" s="31"/>
      <c r="F412" s="31"/>
      <c r="K412" s="32"/>
      <c r="L412" s="32"/>
      <c r="M412" s="32"/>
    </row>
    <row r="413" spans="3:15" x14ac:dyDescent="0.25">
      <c r="C413" s="30"/>
      <c r="E413" s="31"/>
      <c r="F413" s="31"/>
      <c r="K413" s="32"/>
      <c r="L413" s="32"/>
      <c r="M413" s="32"/>
    </row>
    <row r="414" spans="3:15" x14ac:dyDescent="0.25">
      <c r="C414" s="30"/>
      <c r="E414" s="31"/>
      <c r="F414" s="31"/>
      <c r="K414" s="33"/>
      <c r="L414" s="33"/>
      <c r="M414" s="33"/>
    </row>
    <row r="415" spans="3:15" x14ac:dyDescent="0.25">
      <c r="C415" s="30"/>
      <c r="E415" s="31"/>
      <c r="F415" s="31"/>
      <c r="K415" s="32"/>
      <c r="L415" s="32"/>
      <c r="M415" s="32"/>
    </row>
    <row r="416" spans="3:15" x14ac:dyDescent="0.25">
      <c r="C416" s="30"/>
      <c r="E416" s="31"/>
      <c r="F416" s="31"/>
      <c r="K416" s="32"/>
      <c r="L416" s="32"/>
      <c r="M416" s="32"/>
    </row>
    <row r="417" spans="3:13" x14ac:dyDescent="0.25">
      <c r="C417" s="30"/>
      <c r="E417" s="31"/>
      <c r="F417" s="31"/>
      <c r="K417" s="32"/>
      <c r="L417" s="32"/>
      <c r="M417" s="32"/>
    </row>
    <row r="418" spans="3:13" x14ac:dyDescent="0.25">
      <c r="C418" s="30"/>
      <c r="E418" s="31"/>
      <c r="F418" s="31"/>
      <c r="K418" s="32"/>
      <c r="L418" s="32"/>
      <c r="M418" s="32"/>
    </row>
    <row r="419" spans="3:13" x14ac:dyDescent="0.25">
      <c r="C419" s="30"/>
      <c r="E419" s="31"/>
      <c r="F419" s="31"/>
      <c r="K419" s="32"/>
      <c r="L419" s="32"/>
      <c r="M419" s="32"/>
    </row>
    <row r="420" spans="3:13" x14ac:dyDescent="0.25">
      <c r="C420" s="30"/>
      <c r="E420" s="31"/>
      <c r="F420" s="31"/>
      <c r="K420" s="32"/>
      <c r="L420" s="32"/>
      <c r="M420" s="32"/>
    </row>
    <row r="421" spans="3:13" x14ac:dyDescent="0.25">
      <c r="C421" s="30"/>
      <c r="E421" s="31"/>
      <c r="F421" s="31"/>
      <c r="K421" s="32"/>
      <c r="L421" s="32"/>
      <c r="M421" s="32"/>
    </row>
    <row r="422" spans="3:13" x14ac:dyDescent="0.25">
      <c r="C422" s="30"/>
      <c r="E422" s="31"/>
      <c r="F422" s="31"/>
      <c r="K422" s="32"/>
      <c r="L422" s="32"/>
      <c r="M422" s="32"/>
    </row>
    <row r="423" spans="3:13" x14ac:dyDescent="0.25">
      <c r="C423" s="30"/>
      <c r="E423" s="31"/>
      <c r="F423" s="31"/>
      <c r="K423" s="32"/>
      <c r="L423" s="32"/>
      <c r="M423" s="32"/>
    </row>
    <row r="424" spans="3:13" x14ac:dyDescent="0.25">
      <c r="C424" s="30"/>
      <c r="E424" s="31"/>
      <c r="F424" s="31"/>
      <c r="K424" s="32"/>
      <c r="L424" s="32"/>
      <c r="M424" s="32"/>
    </row>
    <row r="425" spans="3:13" x14ac:dyDescent="0.25">
      <c r="C425" s="30"/>
      <c r="E425" s="31"/>
      <c r="F425" s="31"/>
      <c r="K425" s="32"/>
      <c r="L425" s="32"/>
      <c r="M425" s="32"/>
    </row>
    <row r="426" spans="3:13" x14ac:dyDescent="0.25">
      <c r="C426" s="30"/>
      <c r="E426" s="31"/>
      <c r="F426" s="31"/>
      <c r="K426" s="32"/>
      <c r="L426" s="32"/>
      <c r="M426" s="32"/>
    </row>
    <row r="427" spans="3:13" x14ac:dyDescent="0.25">
      <c r="C427" s="30"/>
      <c r="E427" s="31"/>
      <c r="F427" s="31"/>
      <c r="K427" s="32"/>
      <c r="L427" s="32"/>
      <c r="M427" s="32"/>
    </row>
    <row r="428" spans="3:13" x14ac:dyDescent="0.25">
      <c r="C428" s="30"/>
      <c r="E428" s="31"/>
      <c r="F428" s="31"/>
      <c r="K428" s="32"/>
      <c r="L428" s="32"/>
      <c r="M428" s="32"/>
    </row>
    <row r="429" spans="3:13" x14ac:dyDescent="0.25">
      <c r="C429" s="30"/>
      <c r="E429" s="31"/>
      <c r="F429" s="31"/>
      <c r="K429" s="32"/>
      <c r="L429" s="32"/>
      <c r="M429" s="32"/>
    </row>
    <row r="430" spans="3:13" x14ac:dyDescent="0.25">
      <c r="C430" s="30"/>
      <c r="E430" s="31"/>
      <c r="F430" s="31"/>
      <c r="K430" s="32"/>
      <c r="L430" s="32"/>
      <c r="M430" s="32"/>
    </row>
    <row r="431" spans="3:13" x14ac:dyDescent="0.25">
      <c r="C431" s="30"/>
      <c r="E431" s="31"/>
      <c r="F431" s="31"/>
      <c r="K431" s="32"/>
      <c r="L431" s="32"/>
      <c r="M431" s="32"/>
    </row>
    <row r="432" spans="3:13" x14ac:dyDescent="0.25">
      <c r="C432" s="30"/>
      <c r="E432" s="31"/>
      <c r="F432" s="31"/>
      <c r="K432" s="32"/>
      <c r="L432" s="32"/>
      <c r="M432" s="32"/>
    </row>
    <row r="433" spans="3:15" x14ac:dyDescent="0.25">
      <c r="C433" s="30"/>
      <c r="E433" s="31"/>
      <c r="F433" s="31"/>
      <c r="K433" s="32"/>
      <c r="L433" s="32"/>
      <c r="M433" s="32"/>
    </row>
    <row r="434" spans="3:15" x14ac:dyDescent="0.25">
      <c r="C434" s="30"/>
      <c r="E434" s="31"/>
      <c r="F434" s="31"/>
      <c r="K434" s="32"/>
      <c r="L434" s="32"/>
      <c r="M434" s="32"/>
    </row>
    <row r="435" spans="3:15" x14ac:dyDescent="0.25">
      <c r="C435" s="30"/>
      <c r="E435" s="31"/>
      <c r="F435" s="31"/>
      <c r="K435" s="32"/>
      <c r="L435" s="32"/>
      <c r="M435" s="32"/>
    </row>
    <row r="436" spans="3:15" x14ac:dyDescent="0.25">
      <c r="C436" s="30"/>
      <c r="E436" s="31"/>
      <c r="F436" s="31"/>
      <c r="K436" s="32"/>
      <c r="L436" s="32"/>
      <c r="M436" s="32"/>
    </row>
    <row r="437" spans="3:15" x14ac:dyDescent="0.25">
      <c r="C437" s="30"/>
      <c r="E437" s="31"/>
      <c r="F437" s="31"/>
      <c r="K437" s="32"/>
      <c r="L437" s="32"/>
      <c r="M437" s="32"/>
    </row>
    <row r="438" spans="3:15" x14ac:dyDescent="0.25">
      <c r="C438" s="30"/>
      <c r="E438" s="31"/>
      <c r="F438" s="31"/>
      <c r="K438" s="32"/>
      <c r="L438" s="32"/>
      <c r="M438" s="32"/>
    </row>
    <row r="439" spans="3:15" x14ac:dyDescent="0.25">
      <c r="C439" s="30"/>
      <c r="E439" s="31"/>
      <c r="F439" s="31"/>
      <c r="K439" s="32"/>
      <c r="L439" s="32"/>
      <c r="M439" s="32"/>
    </row>
    <row r="440" spans="3:15" x14ac:dyDescent="0.25">
      <c r="C440" s="30"/>
      <c r="E440" s="31"/>
      <c r="F440" s="31"/>
      <c r="K440" s="32"/>
      <c r="L440" s="32"/>
      <c r="M440" s="32"/>
    </row>
    <row r="441" spans="3:15" x14ac:dyDescent="0.25">
      <c r="C441" s="30"/>
      <c r="E441" s="31"/>
      <c r="F441" s="31"/>
      <c r="K441" s="32"/>
      <c r="L441" s="32"/>
      <c r="M441" s="32"/>
    </row>
    <row r="442" spans="3:15" x14ac:dyDescent="0.25">
      <c r="C442" s="30"/>
      <c r="E442" s="31"/>
      <c r="F442" s="31"/>
      <c r="K442" s="32"/>
      <c r="L442" s="32"/>
      <c r="M442" s="32"/>
    </row>
    <row r="443" spans="3:15" x14ac:dyDescent="0.25">
      <c r="C443" s="30"/>
      <c r="E443" s="31"/>
      <c r="F443" s="31"/>
      <c r="K443" s="32"/>
      <c r="L443" s="32"/>
      <c r="M443" s="32"/>
    </row>
    <row r="444" spans="3:15" x14ac:dyDescent="0.25">
      <c r="C444" s="30"/>
      <c r="E444" s="31"/>
      <c r="F444" s="31"/>
      <c r="K444" s="32"/>
      <c r="L444" s="32"/>
      <c r="M444" s="32"/>
    </row>
    <row r="445" spans="3:15" x14ac:dyDescent="0.25">
      <c r="C445" s="30"/>
      <c r="E445" s="31"/>
      <c r="F445" s="31"/>
      <c r="K445" s="32"/>
      <c r="L445" s="32"/>
      <c r="M445" s="32"/>
      <c r="O445" s="25"/>
    </row>
    <row r="446" spans="3:15" x14ac:dyDescent="0.25">
      <c r="C446" s="30"/>
      <c r="E446" s="31"/>
      <c r="F446" s="31"/>
      <c r="K446" s="32"/>
      <c r="L446" s="32"/>
      <c r="M446" s="32"/>
    </row>
    <row r="447" spans="3:15" x14ac:dyDescent="0.25">
      <c r="C447" s="30"/>
      <c r="E447" s="31"/>
      <c r="F447" s="31"/>
      <c r="K447" s="32"/>
      <c r="L447" s="32"/>
      <c r="M447" s="32"/>
    </row>
    <row r="448" spans="3:15" x14ac:dyDescent="0.25">
      <c r="C448" s="30"/>
      <c r="E448" s="31"/>
      <c r="F448" s="31"/>
      <c r="K448" s="32"/>
      <c r="L448" s="32"/>
      <c r="M448" s="32"/>
    </row>
    <row r="449" spans="3:13" x14ac:dyDescent="0.25">
      <c r="C449" s="30"/>
      <c r="E449" s="31"/>
      <c r="F449" s="31"/>
      <c r="K449" s="32"/>
      <c r="L449" s="32"/>
      <c r="M449" s="32"/>
    </row>
    <row r="450" spans="3:13" x14ac:dyDescent="0.25">
      <c r="C450" s="30"/>
      <c r="E450" s="31"/>
      <c r="F450" s="31"/>
      <c r="K450" s="32"/>
      <c r="L450" s="32"/>
      <c r="M450" s="32"/>
    </row>
    <row r="451" spans="3:13" x14ac:dyDescent="0.25">
      <c r="C451" s="30"/>
      <c r="E451" s="31"/>
      <c r="F451" s="31"/>
      <c r="K451" s="32"/>
      <c r="L451" s="32"/>
      <c r="M451" s="32"/>
    </row>
    <row r="452" spans="3:13" x14ac:dyDescent="0.25">
      <c r="C452" s="30"/>
      <c r="E452" s="31"/>
      <c r="F452" s="31"/>
      <c r="K452" s="32"/>
      <c r="L452" s="32"/>
      <c r="M452" s="32"/>
    </row>
    <row r="453" spans="3:13" x14ac:dyDescent="0.25">
      <c r="C453" s="30"/>
      <c r="E453" s="31"/>
      <c r="F453" s="31"/>
      <c r="K453" s="32"/>
      <c r="L453" s="32"/>
      <c r="M453" s="32"/>
    </row>
    <row r="454" spans="3:13" x14ac:dyDescent="0.25">
      <c r="C454" s="30"/>
      <c r="E454" s="31"/>
      <c r="F454" s="31"/>
      <c r="K454" s="32"/>
      <c r="L454" s="32"/>
      <c r="M454" s="32"/>
    </row>
    <row r="455" spans="3:13" x14ac:dyDescent="0.25">
      <c r="C455" s="30"/>
      <c r="E455" s="31"/>
      <c r="F455" s="31"/>
      <c r="K455" s="32"/>
      <c r="L455" s="32"/>
      <c r="M455" s="32"/>
    </row>
    <row r="456" spans="3:13" x14ac:dyDescent="0.25">
      <c r="C456" s="30"/>
      <c r="E456" s="31"/>
      <c r="F456" s="31"/>
      <c r="K456" s="32"/>
      <c r="L456" s="32"/>
      <c r="M456" s="32"/>
    </row>
    <row r="457" spans="3:13" x14ac:dyDescent="0.25">
      <c r="C457" s="30"/>
      <c r="E457" s="31"/>
      <c r="F457" s="31"/>
      <c r="K457" s="32"/>
      <c r="L457" s="32"/>
      <c r="M457" s="32"/>
    </row>
    <row r="458" spans="3:13" x14ac:dyDescent="0.25">
      <c r="C458" s="30"/>
      <c r="E458" s="31"/>
      <c r="F458" s="31"/>
      <c r="K458" s="32"/>
      <c r="L458" s="32"/>
      <c r="M458" s="32"/>
    </row>
    <row r="459" spans="3:13" x14ac:dyDescent="0.25">
      <c r="C459" s="30"/>
      <c r="E459" s="31"/>
      <c r="F459" s="31"/>
      <c r="K459" s="32"/>
      <c r="L459" s="32"/>
      <c r="M459" s="32"/>
    </row>
    <row r="460" spans="3:13" x14ac:dyDescent="0.25">
      <c r="C460" s="30"/>
      <c r="E460" s="31"/>
      <c r="F460" s="31"/>
      <c r="K460" s="32"/>
      <c r="L460" s="32"/>
      <c r="M460" s="32"/>
    </row>
    <row r="461" spans="3:13" x14ac:dyDescent="0.25">
      <c r="C461" s="30"/>
      <c r="E461" s="31"/>
      <c r="F461" s="31"/>
      <c r="K461" s="32"/>
      <c r="L461" s="32"/>
      <c r="M461" s="32"/>
    </row>
    <row r="462" spans="3:13" x14ac:dyDescent="0.25">
      <c r="C462" s="30"/>
      <c r="E462" s="31"/>
      <c r="F462" s="31"/>
      <c r="K462" s="32"/>
      <c r="L462" s="32"/>
      <c r="M462" s="32"/>
    </row>
    <row r="463" spans="3:13" x14ac:dyDescent="0.25">
      <c r="C463" s="30"/>
      <c r="E463" s="31"/>
      <c r="F463" s="31"/>
      <c r="K463" s="32"/>
      <c r="L463" s="32"/>
      <c r="M463" s="32"/>
    </row>
    <row r="464" spans="3:13" x14ac:dyDescent="0.25">
      <c r="C464" s="30"/>
      <c r="E464" s="31"/>
      <c r="F464" s="31"/>
      <c r="K464" s="32"/>
      <c r="L464" s="32"/>
      <c r="M464" s="32"/>
    </row>
    <row r="465" spans="3:15" x14ac:dyDescent="0.25">
      <c r="C465" s="30"/>
      <c r="E465" s="31"/>
      <c r="F465" s="31"/>
      <c r="K465" s="32"/>
      <c r="L465" s="32"/>
      <c r="M465" s="32"/>
    </row>
    <row r="466" spans="3:15" x14ac:dyDescent="0.25">
      <c r="C466" s="30"/>
      <c r="E466" s="31"/>
      <c r="F466" s="31"/>
      <c r="K466" s="32"/>
      <c r="L466" s="32"/>
      <c r="M466" s="32"/>
    </row>
    <row r="467" spans="3:15" x14ac:dyDescent="0.25">
      <c r="C467" s="30"/>
      <c r="E467" s="31"/>
      <c r="F467" s="31"/>
      <c r="K467" s="32"/>
      <c r="L467" s="32"/>
      <c r="M467" s="32"/>
    </row>
    <row r="468" spans="3:15" x14ac:dyDescent="0.25">
      <c r="C468" s="30"/>
      <c r="E468" s="31"/>
      <c r="F468" s="31"/>
      <c r="K468" s="32"/>
      <c r="L468" s="32"/>
      <c r="M468" s="32"/>
    </row>
    <row r="469" spans="3:15" x14ac:dyDescent="0.25">
      <c r="C469" s="30"/>
      <c r="E469" s="31"/>
      <c r="F469" s="31"/>
      <c r="K469" s="32"/>
      <c r="L469" s="32"/>
      <c r="M469" s="32"/>
    </row>
    <row r="470" spans="3:15" x14ac:dyDescent="0.25">
      <c r="C470" s="30"/>
      <c r="E470" s="31"/>
      <c r="F470" s="31"/>
      <c r="K470" s="32"/>
      <c r="L470" s="32"/>
      <c r="M470" s="32"/>
    </row>
    <row r="471" spans="3:15" x14ac:dyDescent="0.25">
      <c r="C471" s="30"/>
      <c r="E471" s="31"/>
      <c r="F471" s="31"/>
      <c r="K471" s="32"/>
      <c r="L471" s="32"/>
      <c r="M471" s="32"/>
    </row>
    <row r="472" spans="3:15" x14ac:dyDescent="0.25">
      <c r="C472" s="30"/>
      <c r="E472" s="31"/>
      <c r="F472" s="31"/>
      <c r="K472" s="32"/>
      <c r="L472" s="32"/>
      <c r="M472" s="32"/>
    </row>
    <row r="473" spans="3:15" x14ac:dyDescent="0.25">
      <c r="C473" s="30"/>
      <c r="E473" s="31"/>
      <c r="F473" s="31"/>
      <c r="K473" s="32"/>
      <c r="L473" s="32"/>
      <c r="M473" s="32"/>
      <c r="O473" s="25"/>
    </row>
    <row r="474" spans="3:15" x14ac:dyDescent="0.25">
      <c r="C474" s="30"/>
      <c r="E474" s="31"/>
      <c r="F474" s="31"/>
      <c r="K474" s="32"/>
      <c r="L474" s="32"/>
      <c r="M474" s="32"/>
      <c r="O474" s="25"/>
    </row>
  </sheetData>
  <sortState ref="A8:O120">
    <sortCondition ref="A8:A120"/>
    <sortCondition ref="C8:C120"/>
    <sortCondition ref="E8:E120"/>
  </sortState>
  <conditionalFormatting sqref="H167">
    <cfRule type="duplicateValues" dxfId="15" priority="7"/>
  </conditionalFormatting>
  <conditionalFormatting sqref="H168:H171">
    <cfRule type="duplicateValues" dxfId="14" priority="6"/>
  </conditionalFormatting>
  <conditionalFormatting sqref="H172">
    <cfRule type="duplicateValues" dxfId="13" priority="5"/>
  </conditionalFormatting>
  <conditionalFormatting sqref="H173:H174">
    <cfRule type="duplicateValues" dxfId="12" priority="4"/>
  </conditionalFormatting>
  <conditionalFormatting sqref="H130">
    <cfRule type="duplicateValues" dxfId="11" priority="3"/>
  </conditionalFormatting>
  <conditionalFormatting sqref="H131">
    <cfRule type="duplicateValues" dxfId="10" priority="2"/>
  </conditionalFormatting>
  <conditionalFormatting sqref="H132">
    <cfRule type="duplicateValues" dxfId="9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450"/>
  <sheetViews>
    <sheetView topLeftCell="E1" zoomScaleNormal="100" workbookViewId="0">
      <selection activeCell="O1" sqref="O1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" width="10.5703125" style="32" bestFit="1" customWidth="1"/>
    <col min="17" max="17" width="9.140625" style="32"/>
    <col min="18" max="16384" width="9.140625" style="23"/>
  </cols>
  <sheetData>
    <row r="1" spans="1:17" s="6" customFormat="1" ht="45" x14ac:dyDescent="0.25">
      <c r="A1" s="46" t="s">
        <v>12</v>
      </c>
      <c r="B1" s="47" t="s">
        <v>0</v>
      </c>
      <c r="C1" s="48" t="s">
        <v>1</v>
      </c>
      <c r="D1" s="49" t="s">
        <v>2</v>
      </c>
      <c r="E1" s="50" t="s">
        <v>3</v>
      </c>
      <c r="F1" s="50" t="s">
        <v>4</v>
      </c>
      <c r="G1" s="47" t="s">
        <v>5</v>
      </c>
      <c r="H1" s="51" t="s">
        <v>6</v>
      </c>
      <c r="I1" s="47" t="s">
        <v>7</v>
      </c>
      <c r="J1" s="47" t="s">
        <v>8</v>
      </c>
      <c r="K1" s="52" t="s">
        <v>9</v>
      </c>
      <c r="L1" s="52" t="s">
        <v>10</v>
      </c>
      <c r="M1" s="52" t="s">
        <v>11</v>
      </c>
      <c r="N1" s="53" t="s">
        <v>13</v>
      </c>
      <c r="O1" s="47" t="s">
        <v>14</v>
      </c>
      <c r="P1" s="119"/>
      <c r="Q1" s="119"/>
    </row>
    <row r="2" spans="1:17" hidden="1" x14ac:dyDescent="0.25">
      <c r="A2" s="54">
        <v>1001</v>
      </c>
      <c r="B2" s="55" t="s">
        <v>48</v>
      </c>
      <c r="C2" s="56">
        <v>5820</v>
      </c>
      <c r="D2" s="55" t="s">
        <v>45</v>
      </c>
      <c r="E2" s="57">
        <v>45618</v>
      </c>
      <c r="F2" s="57">
        <v>45618</v>
      </c>
      <c r="G2" s="58" t="s">
        <v>46</v>
      </c>
      <c r="H2" s="58">
        <v>66615</v>
      </c>
      <c r="I2" s="59"/>
      <c r="J2" s="60"/>
      <c r="K2" s="61">
        <v>3238960</v>
      </c>
      <c r="L2" s="61">
        <v>259117</v>
      </c>
      <c r="M2" s="60">
        <f>+K2+L2</f>
        <v>3498077</v>
      </c>
      <c r="N2" s="62"/>
      <c r="O2" s="63"/>
      <c r="P2" s="32">
        <f>+VLOOKUP(H2,'NCC ghi nhận'!B:H,7,0)</f>
        <v>3498077</v>
      </c>
      <c r="Q2" s="32">
        <f>+P2-M2</f>
        <v>0</v>
      </c>
    </row>
    <row r="3" spans="1:17" hidden="1" x14ac:dyDescent="0.25">
      <c r="A3" s="54">
        <v>1001</v>
      </c>
      <c r="B3" s="55" t="s">
        <v>48</v>
      </c>
      <c r="C3" s="56">
        <v>5820</v>
      </c>
      <c r="D3" s="55" t="s">
        <v>45</v>
      </c>
      <c r="E3" s="57">
        <v>45625</v>
      </c>
      <c r="F3" s="57">
        <v>45625</v>
      </c>
      <c r="G3" s="58" t="s">
        <v>46</v>
      </c>
      <c r="H3" s="58">
        <v>68119</v>
      </c>
      <c r="I3" s="59"/>
      <c r="J3" s="60"/>
      <c r="K3" s="61">
        <v>4389580</v>
      </c>
      <c r="L3" s="61">
        <v>351166</v>
      </c>
      <c r="M3" s="60">
        <f>+K3+L3</f>
        <v>4740746</v>
      </c>
      <c r="N3" s="62"/>
      <c r="O3" s="64"/>
      <c r="P3" s="32">
        <f>+VLOOKUP(H3,'NCC ghi nhận'!B:H,7,0)</f>
        <v>4740746</v>
      </c>
      <c r="Q3" s="32">
        <f t="shared" ref="Q3:Q66" si="0">+P3-M3</f>
        <v>0</v>
      </c>
    </row>
    <row r="4" spans="1:17" hidden="1" x14ac:dyDescent="0.25">
      <c r="A4" s="54">
        <v>1001</v>
      </c>
      <c r="B4" s="55" t="s">
        <v>48</v>
      </c>
      <c r="C4" s="56">
        <v>5820</v>
      </c>
      <c r="D4" s="55" t="s">
        <v>45</v>
      </c>
      <c r="E4" s="57">
        <v>45635</v>
      </c>
      <c r="F4" s="57">
        <v>45633</v>
      </c>
      <c r="G4" s="58" t="s">
        <v>46</v>
      </c>
      <c r="H4" s="58">
        <v>70143</v>
      </c>
      <c r="I4" s="59"/>
      <c r="J4" s="60"/>
      <c r="K4" s="61">
        <v>2618930</v>
      </c>
      <c r="L4" s="61">
        <v>209514</v>
      </c>
      <c r="M4" s="60">
        <f>+K4+L4</f>
        <v>2828444</v>
      </c>
      <c r="N4" s="62"/>
      <c r="O4" s="63"/>
      <c r="P4" s="32">
        <f>+VLOOKUP(H4,'NCC ghi nhận'!B:H,7,0)</f>
        <v>2828444</v>
      </c>
      <c r="Q4" s="32">
        <f t="shared" si="0"/>
        <v>0</v>
      </c>
    </row>
    <row r="5" spans="1:17" hidden="1" x14ac:dyDescent="0.25">
      <c r="A5" s="54">
        <v>1001</v>
      </c>
      <c r="B5" s="55" t="s">
        <v>48</v>
      </c>
      <c r="C5" s="56">
        <v>5820</v>
      </c>
      <c r="D5" s="55" t="s">
        <v>45</v>
      </c>
      <c r="E5" s="57">
        <v>45640</v>
      </c>
      <c r="F5" s="57">
        <v>45639</v>
      </c>
      <c r="G5" s="58" t="s">
        <v>46</v>
      </c>
      <c r="H5" s="58">
        <v>71335</v>
      </c>
      <c r="I5" s="59"/>
      <c r="J5" s="60"/>
      <c r="K5" s="61">
        <v>4047200</v>
      </c>
      <c r="L5" s="61">
        <v>323776</v>
      </c>
      <c r="M5" s="60">
        <f>+K5+L5</f>
        <v>4370976</v>
      </c>
      <c r="N5" s="62"/>
      <c r="O5" s="64"/>
      <c r="P5" s="32">
        <f>+VLOOKUP(H5,'NCC ghi nhận'!B:H,7,0)</f>
        <v>4370976</v>
      </c>
      <c r="Q5" s="32">
        <f t="shared" si="0"/>
        <v>0</v>
      </c>
    </row>
    <row r="6" spans="1:17" x14ac:dyDescent="0.25">
      <c r="A6" s="65">
        <v>1001</v>
      </c>
      <c r="B6" s="66" t="s">
        <v>48</v>
      </c>
      <c r="C6" s="67">
        <v>5820</v>
      </c>
      <c r="D6" s="66" t="s">
        <v>45</v>
      </c>
      <c r="E6" s="68"/>
      <c r="F6" s="68"/>
      <c r="G6" s="69"/>
      <c r="H6" s="69"/>
      <c r="I6" s="70" t="s">
        <v>63</v>
      </c>
      <c r="J6" s="70" t="s">
        <v>64</v>
      </c>
      <c r="K6" s="71">
        <v>-3064368</v>
      </c>
      <c r="L6" s="71">
        <v>-245149</v>
      </c>
      <c r="M6" s="72">
        <v>-3309517</v>
      </c>
      <c r="N6" s="62">
        <v>45627</v>
      </c>
      <c r="O6" s="63" t="s">
        <v>157</v>
      </c>
      <c r="P6" s="32" t="e">
        <f>+VLOOKUP(H6,'NCC ghi nhận'!B:H,7,0)</f>
        <v>#N/A</v>
      </c>
      <c r="Q6" s="32" t="e">
        <f t="shared" si="0"/>
        <v>#N/A</v>
      </c>
    </row>
    <row r="7" spans="1:17" x14ac:dyDescent="0.25">
      <c r="A7" s="73">
        <v>1001</v>
      </c>
      <c r="B7" s="63" t="s">
        <v>48</v>
      </c>
      <c r="C7" s="74">
        <v>5820</v>
      </c>
      <c r="D7" s="63" t="s">
        <v>45</v>
      </c>
      <c r="E7" s="75"/>
      <c r="F7" s="75"/>
      <c r="G7" s="76"/>
      <c r="H7" s="63"/>
      <c r="I7" s="70" t="s">
        <v>73</v>
      </c>
      <c r="J7" s="70" t="s">
        <v>74</v>
      </c>
      <c r="K7" s="77">
        <v>-2357207</v>
      </c>
      <c r="L7" s="77">
        <v>-188577</v>
      </c>
      <c r="M7" s="77">
        <v>-2545784</v>
      </c>
      <c r="N7" s="62">
        <v>45627</v>
      </c>
      <c r="O7" s="63" t="s">
        <v>157</v>
      </c>
      <c r="P7" s="32" t="e">
        <f>+VLOOKUP(H7,'NCC ghi nhận'!B:H,7,0)</f>
        <v>#N/A</v>
      </c>
      <c r="Q7" s="32" t="e">
        <f t="shared" si="0"/>
        <v>#N/A</v>
      </c>
    </row>
    <row r="8" spans="1:17" x14ac:dyDescent="0.25">
      <c r="A8" s="65">
        <v>1001</v>
      </c>
      <c r="B8" s="63" t="s">
        <v>48</v>
      </c>
      <c r="C8" s="74">
        <v>5820</v>
      </c>
      <c r="D8" s="63" t="s">
        <v>45</v>
      </c>
      <c r="E8" s="78"/>
      <c r="F8" s="78"/>
      <c r="G8" s="76"/>
      <c r="H8" s="79"/>
      <c r="I8" s="70" t="s">
        <v>65</v>
      </c>
      <c r="J8" s="70" t="s">
        <v>66</v>
      </c>
      <c r="K8" s="77">
        <v>-707162</v>
      </c>
      <c r="L8" s="77">
        <v>-70716</v>
      </c>
      <c r="M8" s="77">
        <v>-777878</v>
      </c>
      <c r="N8" s="62">
        <v>45627</v>
      </c>
      <c r="O8" s="63" t="s">
        <v>157</v>
      </c>
      <c r="P8" s="32" t="e">
        <f>+VLOOKUP(H8,'NCC ghi nhận'!B:H,7,0)</f>
        <v>#N/A</v>
      </c>
      <c r="Q8" s="32" t="e">
        <f t="shared" si="0"/>
        <v>#N/A</v>
      </c>
    </row>
    <row r="9" spans="1:17" hidden="1" x14ac:dyDescent="0.25">
      <c r="A9" s="54">
        <v>1002</v>
      </c>
      <c r="B9" s="55" t="s">
        <v>50</v>
      </c>
      <c r="C9" s="56">
        <v>5820</v>
      </c>
      <c r="D9" s="55" t="s">
        <v>45</v>
      </c>
      <c r="E9" s="57">
        <v>45619</v>
      </c>
      <c r="F9" s="57">
        <v>45619</v>
      </c>
      <c r="G9" s="58" t="s">
        <v>46</v>
      </c>
      <c r="H9" s="58">
        <v>66872</v>
      </c>
      <c r="I9" s="59"/>
      <c r="J9" s="60"/>
      <c r="K9" s="61">
        <v>666348</v>
      </c>
      <c r="L9" s="61">
        <v>53308</v>
      </c>
      <c r="M9" s="60">
        <f>+K9+L9</f>
        <v>719656</v>
      </c>
      <c r="N9" s="62"/>
      <c r="O9" s="64"/>
      <c r="P9" s="32">
        <f>+VLOOKUP(H9,'NCC ghi nhận'!B:H,7,0)</f>
        <v>719656</v>
      </c>
      <c r="Q9" s="32">
        <f t="shared" si="0"/>
        <v>0</v>
      </c>
    </row>
    <row r="10" spans="1:17" hidden="1" x14ac:dyDescent="0.25">
      <c r="A10" s="54">
        <v>1002</v>
      </c>
      <c r="B10" s="55" t="s">
        <v>50</v>
      </c>
      <c r="C10" s="56">
        <v>5820</v>
      </c>
      <c r="D10" s="55" t="s">
        <v>45</v>
      </c>
      <c r="E10" s="57">
        <v>45643</v>
      </c>
      <c r="F10" s="57">
        <v>45643</v>
      </c>
      <c r="G10" s="58" t="s">
        <v>46</v>
      </c>
      <c r="H10" s="58">
        <v>71811</v>
      </c>
      <c r="I10" s="59"/>
      <c r="J10" s="60"/>
      <c r="K10" s="61">
        <v>1249410</v>
      </c>
      <c r="L10" s="61">
        <v>99953</v>
      </c>
      <c r="M10" s="60">
        <f>+K10+L10</f>
        <v>1349363</v>
      </c>
      <c r="N10" s="62"/>
      <c r="O10" s="64"/>
      <c r="P10" s="32">
        <f>+VLOOKUP(H10,'NCC ghi nhận'!B:H,7,0)</f>
        <v>1349363</v>
      </c>
      <c r="Q10" s="32">
        <f t="shared" si="0"/>
        <v>0</v>
      </c>
    </row>
    <row r="11" spans="1:17" x14ac:dyDescent="0.25">
      <c r="A11" s="65">
        <v>1002</v>
      </c>
      <c r="B11" s="66" t="s">
        <v>50</v>
      </c>
      <c r="C11" s="67">
        <v>5820</v>
      </c>
      <c r="D11" s="66" t="s">
        <v>45</v>
      </c>
      <c r="E11" s="68"/>
      <c r="F11" s="68"/>
      <c r="G11" s="69"/>
      <c r="H11" s="69"/>
      <c r="I11" s="70" t="s">
        <v>63</v>
      </c>
      <c r="J11" s="70" t="s">
        <v>64</v>
      </c>
      <c r="K11" s="71">
        <v>-81212</v>
      </c>
      <c r="L11" s="71">
        <v>-6497</v>
      </c>
      <c r="M11" s="72">
        <v>-87709</v>
      </c>
      <c r="N11" s="62">
        <v>45627</v>
      </c>
      <c r="O11" s="63" t="s">
        <v>157</v>
      </c>
      <c r="P11" s="32" t="e">
        <f>+VLOOKUP(H11,'NCC ghi nhận'!B:H,7,0)</f>
        <v>#N/A</v>
      </c>
      <c r="Q11" s="32" t="e">
        <f t="shared" si="0"/>
        <v>#N/A</v>
      </c>
    </row>
    <row r="12" spans="1:17" x14ac:dyDescent="0.25">
      <c r="A12" s="65">
        <v>1002</v>
      </c>
      <c r="B12" s="66" t="s">
        <v>50</v>
      </c>
      <c r="C12" s="67">
        <v>5820</v>
      </c>
      <c r="D12" s="66" t="s">
        <v>45</v>
      </c>
      <c r="E12" s="68"/>
      <c r="F12" s="68"/>
      <c r="G12" s="69"/>
      <c r="H12" s="69"/>
      <c r="I12" s="70" t="s">
        <v>65</v>
      </c>
      <c r="J12" s="70" t="s">
        <v>66</v>
      </c>
      <c r="K12" s="71">
        <v>-18741</v>
      </c>
      <c r="L12" s="71">
        <v>-1874</v>
      </c>
      <c r="M12" s="72">
        <v>-20615</v>
      </c>
      <c r="N12" s="62">
        <v>45627</v>
      </c>
      <c r="O12" s="63" t="s">
        <v>157</v>
      </c>
      <c r="P12" s="32" t="e">
        <f>+VLOOKUP(H12,'NCC ghi nhận'!B:H,7,0)</f>
        <v>#N/A</v>
      </c>
      <c r="Q12" s="32" t="e">
        <f t="shared" si="0"/>
        <v>#N/A</v>
      </c>
    </row>
    <row r="13" spans="1:17" x14ac:dyDescent="0.25">
      <c r="A13" s="73">
        <v>1002</v>
      </c>
      <c r="B13" s="63" t="s">
        <v>50</v>
      </c>
      <c r="C13" s="74">
        <v>5820</v>
      </c>
      <c r="D13" s="63" t="s">
        <v>45</v>
      </c>
      <c r="E13" s="78"/>
      <c r="F13" s="78"/>
      <c r="G13" s="76"/>
      <c r="H13" s="63"/>
      <c r="I13" s="70" t="s">
        <v>73</v>
      </c>
      <c r="J13" s="70" t="s">
        <v>74</v>
      </c>
      <c r="K13" s="77">
        <v>-62471</v>
      </c>
      <c r="L13" s="77">
        <v>-4998</v>
      </c>
      <c r="M13" s="77">
        <v>-67469</v>
      </c>
      <c r="N13" s="62">
        <v>45627</v>
      </c>
      <c r="O13" s="63" t="s">
        <v>157</v>
      </c>
      <c r="P13" s="32" t="e">
        <f>+VLOOKUP(H13,'NCC ghi nhận'!B:H,7,0)</f>
        <v>#N/A</v>
      </c>
      <c r="Q13" s="32" t="e">
        <f t="shared" si="0"/>
        <v>#N/A</v>
      </c>
    </row>
    <row r="14" spans="1:17" hidden="1" x14ac:dyDescent="0.25">
      <c r="A14" s="54">
        <v>1003</v>
      </c>
      <c r="B14" s="55" t="s">
        <v>60</v>
      </c>
      <c r="C14" s="56">
        <v>5820</v>
      </c>
      <c r="D14" s="55" t="s">
        <v>45</v>
      </c>
      <c r="E14" s="57">
        <v>45642</v>
      </c>
      <c r="F14" s="57">
        <v>45642</v>
      </c>
      <c r="G14" s="58" t="s">
        <v>61</v>
      </c>
      <c r="H14" s="58">
        <v>71684</v>
      </c>
      <c r="I14" s="59"/>
      <c r="J14" s="60"/>
      <c r="K14" s="61">
        <v>832940</v>
      </c>
      <c r="L14" s="61">
        <v>66635</v>
      </c>
      <c r="M14" s="60">
        <f>+K14+L14</f>
        <v>899575</v>
      </c>
      <c r="N14" s="62"/>
      <c r="O14" s="64"/>
      <c r="P14" s="32">
        <f>+VLOOKUP(H14,'NCC ghi nhận'!B:H,7,0)</f>
        <v>899575</v>
      </c>
      <c r="Q14" s="32">
        <f t="shared" si="0"/>
        <v>0</v>
      </c>
    </row>
    <row r="15" spans="1:17" x14ac:dyDescent="0.25">
      <c r="A15" s="65">
        <v>1003</v>
      </c>
      <c r="B15" s="66" t="s">
        <v>60</v>
      </c>
      <c r="C15" s="67">
        <v>5820</v>
      </c>
      <c r="D15" s="66" t="s">
        <v>45</v>
      </c>
      <c r="E15" s="68"/>
      <c r="F15" s="68"/>
      <c r="G15" s="69"/>
      <c r="H15" s="69"/>
      <c r="I15" s="70" t="s">
        <v>65</v>
      </c>
      <c r="J15" s="70" t="s">
        <v>66</v>
      </c>
      <c r="K15" s="71">
        <v>-12494</v>
      </c>
      <c r="L15" s="71">
        <v>-1249</v>
      </c>
      <c r="M15" s="72">
        <v>-13743</v>
      </c>
      <c r="N15" s="62">
        <v>45627</v>
      </c>
      <c r="O15" s="63" t="s">
        <v>157</v>
      </c>
      <c r="P15" s="32" t="e">
        <f>+VLOOKUP(H15,'NCC ghi nhận'!B:H,7,0)</f>
        <v>#N/A</v>
      </c>
      <c r="Q15" s="32" t="e">
        <f t="shared" si="0"/>
        <v>#N/A</v>
      </c>
    </row>
    <row r="16" spans="1:17" x14ac:dyDescent="0.25">
      <c r="A16" s="73">
        <v>1003</v>
      </c>
      <c r="B16" s="63" t="s">
        <v>60</v>
      </c>
      <c r="C16" s="74">
        <v>5820</v>
      </c>
      <c r="D16" s="63" t="s">
        <v>45</v>
      </c>
      <c r="E16" s="78"/>
      <c r="F16" s="78"/>
      <c r="G16" s="76"/>
      <c r="H16" s="63"/>
      <c r="I16" s="70" t="s">
        <v>63</v>
      </c>
      <c r="J16" s="70" t="s">
        <v>64</v>
      </c>
      <c r="K16" s="77">
        <v>-54141</v>
      </c>
      <c r="L16" s="77">
        <v>-4331</v>
      </c>
      <c r="M16" s="77">
        <v>-58472</v>
      </c>
      <c r="N16" s="62">
        <v>45627</v>
      </c>
      <c r="O16" s="63" t="s">
        <v>157</v>
      </c>
      <c r="P16" s="32" t="e">
        <f>+VLOOKUP(H16,'NCC ghi nhận'!B:H,7,0)</f>
        <v>#N/A</v>
      </c>
      <c r="Q16" s="32" t="e">
        <f t="shared" si="0"/>
        <v>#N/A</v>
      </c>
    </row>
    <row r="17" spans="1:17" x14ac:dyDescent="0.25">
      <c r="A17" s="65">
        <v>1003</v>
      </c>
      <c r="B17" s="63" t="s">
        <v>60</v>
      </c>
      <c r="C17" s="74">
        <v>5820</v>
      </c>
      <c r="D17" s="63" t="s">
        <v>45</v>
      </c>
      <c r="E17" s="78"/>
      <c r="F17" s="78"/>
      <c r="G17" s="76"/>
      <c r="H17" s="79"/>
      <c r="I17" s="70" t="s">
        <v>73</v>
      </c>
      <c r="J17" s="70" t="s">
        <v>74</v>
      </c>
      <c r="K17" s="77">
        <v>-41647</v>
      </c>
      <c r="L17" s="77">
        <v>-3332</v>
      </c>
      <c r="M17" s="77">
        <v>-44979</v>
      </c>
      <c r="N17" s="62">
        <v>45627</v>
      </c>
      <c r="O17" s="63" t="s">
        <v>157</v>
      </c>
      <c r="P17" s="32" t="e">
        <f>+VLOOKUP(H17,'NCC ghi nhận'!B:H,7,0)</f>
        <v>#N/A</v>
      </c>
      <c r="Q17" s="32" t="e">
        <f t="shared" si="0"/>
        <v>#N/A</v>
      </c>
    </row>
    <row r="18" spans="1:17" hidden="1" x14ac:dyDescent="0.25">
      <c r="A18" s="54">
        <v>1004</v>
      </c>
      <c r="B18" s="55" t="s">
        <v>59</v>
      </c>
      <c r="C18" s="56">
        <v>5820</v>
      </c>
      <c r="D18" s="55" t="s">
        <v>45</v>
      </c>
      <c r="E18" s="57">
        <v>45639</v>
      </c>
      <c r="F18" s="57">
        <v>45635</v>
      </c>
      <c r="G18" s="58" t="s">
        <v>46</v>
      </c>
      <c r="H18" s="58">
        <v>70279</v>
      </c>
      <c r="I18" s="59"/>
      <c r="J18" s="60"/>
      <c r="K18" s="61">
        <v>832940</v>
      </c>
      <c r="L18" s="61">
        <v>66635</v>
      </c>
      <c r="M18" s="60">
        <f>+K18+L18</f>
        <v>899575</v>
      </c>
      <c r="N18" s="62"/>
      <c r="O18" s="63"/>
      <c r="P18" s="32">
        <f>+VLOOKUP(H18,'NCC ghi nhận'!B:H,7,0)</f>
        <v>899575</v>
      </c>
      <c r="Q18" s="32">
        <f t="shared" si="0"/>
        <v>0</v>
      </c>
    </row>
    <row r="19" spans="1:17" x14ac:dyDescent="0.25">
      <c r="A19" s="73">
        <v>1004</v>
      </c>
      <c r="B19" s="63" t="s">
        <v>59</v>
      </c>
      <c r="C19" s="74">
        <v>5820</v>
      </c>
      <c r="D19" s="63" t="s">
        <v>45</v>
      </c>
      <c r="E19" s="75"/>
      <c r="F19" s="75"/>
      <c r="G19" s="76"/>
      <c r="H19" s="63"/>
      <c r="I19" s="70" t="s">
        <v>65</v>
      </c>
      <c r="J19" s="70" t="s">
        <v>66</v>
      </c>
      <c r="K19" s="77">
        <v>-12494</v>
      </c>
      <c r="L19" s="77">
        <v>-1249</v>
      </c>
      <c r="M19" s="77">
        <v>-13743</v>
      </c>
      <c r="N19" s="62">
        <v>45627</v>
      </c>
      <c r="O19" s="63" t="s">
        <v>157</v>
      </c>
      <c r="P19" s="32" t="e">
        <f>+VLOOKUP(H19,'NCC ghi nhận'!B:H,7,0)</f>
        <v>#N/A</v>
      </c>
      <c r="Q19" s="32" t="e">
        <f t="shared" si="0"/>
        <v>#N/A</v>
      </c>
    </row>
    <row r="20" spans="1:17" x14ac:dyDescent="0.25">
      <c r="A20" s="65">
        <v>1004</v>
      </c>
      <c r="B20" s="63" t="s">
        <v>59</v>
      </c>
      <c r="C20" s="74">
        <v>5820</v>
      </c>
      <c r="D20" s="63" t="s">
        <v>45</v>
      </c>
      <c r="E20" s="78"/>
      <c r="F20" s="78"/>
      <c r="G20" s="76"/>
      <c r="H20" s="79"/>
      <c r="I20" s="70" t="s">
        <v>63</v>
      </c>
      <c r="J20" s="70" t="s">
        <v>64</v>
      </c>
      <c r="K20" s="77">
        <v>-54141</v>
      </c>
      <c r="L20" s="77">
        <v>-4331</v>
      </c>
      <c r="M20" s="77">
        <v>-58472</v>
      </c>
      <c r="N20" s="62">
        <v>45627</v>
      </c>
      <c r="O20" s="63" t="s">
        <v>157</v>
      </c>
      <c r="P20" s="32" t="e">
        <f>+VLOOKUP(H20,'NCC ghi nhận'!B:H,7,0)</f>
        <v>#N/A</v>
      </c>
      <c r="Q20" s="32" t="e">
        <f t="shared" si="0"/>
        <v>#N/A</v>
      </c>
    </row>
    <row r="21" spans="1:17" x14ac:dyDescent="0.25">
      <c r="A21" s="65">
        <v>1004</v>
      </c>
      <c r="B21" s="63" t="s">
        <v>59</v>
      </c>
      <c r="C21" s="74">
        <v>5820</v>
      </c>
      <c r="D21" s="63" t="s">
        <v>45</v>
      </c>
      <c r="E21" s="78"/>
      <c r="F21" s="78"/>
      <c r="G21" s="76"/>
      <c r="H21" s="79"/>
      <c r="I21" s="70" t="s">
        <v>73</v>
      </c>
      <c r="J21" s="70" t="s">
        <v>74</v>
      </c>
      <c r="K21" s="77">
        <v>-41647</v>
      </c>
      <c r="L21" s="77">
        <v>-3332</v>
      </c>
      <c r="M21" s="77">
        <v>-44979</v>
      </c>
      <c r="N21" s="62">
        <v>45627</v>
      </c>
      <c r="O21" s="63" t="s">
        <v>157</v>
      </c>
      <c r="P21" s="32" t="e">
        <f>+VLOOKUP(H21,'NCC ghi nhận'!B:H,7,0)</f>
        <v>#N/A</v>
      </c>
      <c r="Q21" s="32" t="e">
        <f t="shared" si="0"/>
        <v>#N/A</v>
      </c>
    </row>
    <row r="22" spans="1:17" hidden="1" x14ac:dyDescent="0.25">
      <c r="A22" s="54">
        <v>1005</v>
      </c>
      <c r="B22" s="55" t="s">
        <v>58</v>
      </c>
      <c r="C22" s="56">
        <v>5820</v>
      </c>
      <c r="D22" s="55" t="s">
        <v>45</v>
      </c>
      <c r="E22" s="57">
        <v>45631</v>
      </c>
      <c r="F22" s="57">
        <v>45631</v>
      </c>
      <c r="G22" s="58" t="s">
        <v>46</v>
      </c>
      <c r="H22" s="58">
        <v>68856</v>
      </c>
      <c r="I22" s="59"/>
      <c r="J22" s="60"/>
      <c r="K22" s="61">
        <v>1214838</v>
      </c>
      <c r="L22" s="61">
        <v>97187</v>
      </c>
      <c r="M22" s="60">
        <f>+K22+L22</f>
        <v>1312025</v>
      </c>
      <c r="N22" s="62"/>
      <c r="O22" s="64"/>
      <c r="P22" s="32">
        <f>+VLOOKUP(H22,'NCC ghi nhận'!B:H,7,0)</f>
        <v>1312025</v>
      </c>
      <c r="Q22" s="32">
        <f t="shared" si="0"/>
        <v>0</v>
      </c>
    </row>
    <row r="23" spans="1:17" hidden="1" x14ac:dyDescent="0.25">
      <c r="A23" s="54">
        <v>1005</v>
      </c>
      <c r="B23" s="55" t="s">
        <v>58</v>
      </c>
      <c r="C23" s="56">
        <v>5820</v>
      </c>
      <c r="D23" s="55" t="s">
        <v>45</v>
      </c>
      <c r="E23" s="57">
        <v>45631</v>
      </c>
      <c r="F23" s="57">
        <v>45631</v>
      </c>
      <c r="G23" s="58" t="s">
        <v>46</v>
      </c>
      <c r="H23" s="58">
        <v>68857</v>
      </c>
      <c r="I23" s="59"/>
      <c r="J23" s="60"/>
      <c r="K23" s="61">
        <v>2429676</v>
      </c>
      <c r="L23" s="61">
        <v>194374</v>
      </c>
      <c r="M23" s="60">
        <f>+K23+L23</f>
        <v>2624050</v>
      </c>
      <c r="N23" s="62"/>
      <c r="O23" s="63"/>
      <c r="P23" s="32">
        <f>+VLOOKUP(H23,'NCC ghi nhận'!B:H,7,0)</f>
        <v>2624050</v>
      </c>
      <c r="Q23" s="32">
        <f t="shared" si="0"/>
        <v>0</v>
      </c>
    </row>
    <row r="24" spans="1:17" hidden="1" x14ac:dyDescent="0.25">
      <c r="A24" s="54">
        <v>1005</v>
      </c>
      <c r="B24" s="55" t="s">
        <v>58</v>
      </c>
      <c r="C24" s="56">
        <v>5820</v>
      </c>
      <c r="D24" s="55" t="s">
        <v>45</v>
      </c>
      <c r="E24" s="57">
        <v>45638</v>
      </c>
      <c r="F24" s="57">
        <v>45638</v>
      </c>
      <c r="G24" s="58" t="s">
        <v>46</v>
      </c>
      <c r="H24" s="58">
        <v>70748</v>
      </c>
      <c r="I24" s="59"/>
      <c r="J24" s="60"/>
      <c r="K24" s="61">
        <v>1190660</v>
      </c>
      <c r="L24" s="61">
        <v>95253</v>
      </c>
      <c r="M24" s="60">
        <f>+K24+L24</f>
        <v>1285913</v>
      </c>
      <c r="N24" s="62"/>
      <c r="O24" s="63"/>
      <c r="P24" s="32">
        <f>+VLOOKUP(H24,'NCC ghi nhận'!B:H,7,0)</f>
        <v>1285913</v>
      </c>
      <c r="Q24" s="32">
        <f t="shared" si="0"/>
        <v>0</v>
      </c>
    </row>
    <row r="25" spans="1:17" hidden="1" x14ac:dyDescent="0.25">
      <c r="A25" s="54">
        <v>1005</v>
      </c>
      <c r="B25" s="55" t="s">
        <v>58</v>
      </c>
      <c r="C25" s="56">
        <v>5820</v>
      </c>
      <c r="D25" s="55" t="s">
        <v>45</v>
      </c>
      <c r="E25" s="57">
        <v>45643</v>
      </c>
      <c r="F25" s="57">
        <v>45643</v>
      </c>
      <c r="G25" s="58" t="s">
        <v>46</v>
      </c>
      <c r="H25" s="58">
        <v>71800</v>
      </c>
      <c r="I25" s="59"/>
      <c r="J25" s="60"/>
      <c r="K25" s="61">
        <v>1249410</v>
      </c>
      <c r="L25" s="61">
        <v>99953</v>
      </c>
      <c r="M25" s="60">
        <f>+K25+L25</f>
        <v>1349363</v>
      </c>
      <c r="N25" s="62"/>
      <c r="O25" s="63"/>
      <c r="P25" s="32">
        <f>+VLOOKUP(H25,'NCC ghi nhận'!B:H,7,0)</f>
        <v>1349363</v>
      </c>
      <c r="Q25" s="32">
        <f t="shared" si="0"/>
        <v>0</v>
      </c>
    </row>
    <row r="26" spans="1:17" x14ac:dyDescent="0.25">
      <c r="A26" s="65">
        <v>1005</v>
      </c>
      <c r="B26" s="66" t="s">
        <v>58</v>
      </c>
      <c r="C26" s="67">
        <v>5820</v>
      </c>
      <c r="D26" s="66" t="s">
        <v>45</v>
      </c>
      <c r="E26" s="68"/>
      <c r="F26" s="68"/>
      <c r="G26" s="69"/>
      <c r="H26" s="69"/>
      <c r="I26" s="70" t="s">
        <v>63</v>
      </c>
      <c r="J26" s="70" t="s">
        <v>64</v>
      </c>
      <c r="K26" s="71">
        <v>-395498</v>
      </c>
      <c r="L26" s="71">
        <v>-31640</v>
      </c>
      <c r="M26" s="72">
        <v>-427138</v>
      </c>
      <c r="N26" s="62">
        <v>45627</v>
      </c>
      <c r="O26" s="63" t="s">
        <v>157</v>
      </c>
      <c r="P26" s="32" t="e">
        <f>+VLOOKUP(H26,'NCC ghi nhận'!B:H,7,0)</f>
        <v>#N/A</v>
      </c>
      <c r="Q26" s="32" t="e">
        <f t="shared" si="0"/>
        <v>#N/A</v>
      </c>
    </row>
    <row r="27" spans="1:17" x14ac:dyDescent="0.25">
      <c r="A27" s="73">
        <v>1005</v>
      </c>
      <c r="B27" s="63" t="s">
        <v>58</v>
      </c>
      <c r="C27" s="74">
        <v>5820</v>
      </c>
      <c r="D27" s="63" t="s">
        <v>45</v>
      </c>
      <c r="E27" s="75"/>
      <c r="F27" s="75"/>
      <c r="G27" s="76"/>
      <c r="H27" s="63"/>
      <c r="I27" s="70" t="s">
        <v>65</v>
      </c>
      <c r="J27" s="70" t="s">
        <v>66</v>
      </c>
      <c r="K27" s="77">
        <v>-91269</v>
      </c>
      <c r="L27" s="77">
        <v>-9127</v>
      </c>
      <c r="M27" s="77">
        <v>-100396</v>
      </c>
      <c r="N27" s="62">
        <v>45627</v>
      </c>
      <c r="O27" s="63" t="s">
        <v>157</v>
      </c>
      <c r="P27" s="32" t="e">
        <f>+VLOOKUP(H27,'NCC ghi nhận'!B:H,7,0)</f>
        <v>#N/A</v>
      </c>
      <c r="Q27" s="32" t="e">
        <f t="shared" si="0"/>
        <v>#N/A</v>
      </c>
    </row>
    <row r="28" spans="1:17" x14ac:dyDescent="0.25">
      <c r="A28" s="65">
        <v>1005</v>
      </c>
      <c r="B28" s="63" t="s">
        <v>58</v>
      </c>
      <c r="C28" s="74">
        <v>5820</v>
      </c>
      <c r="D28" s="63" t="s">
        <v>45</v>
      </c>
      <c r="E28" s="78"/>
      <c r="F28" s="78"/>
      <c r="G28" s="76"/>
      <c r="H28" s="79"/>
      <c r="I28" s="70" t="s">
        <v>73</v>
      </c>
      <c r="J28" s="70" t="s">
        <v>74</v>
      </c>
      <c r="K28" s="77">
        <v>-304229</v>
      </c>
      <c r="L28" s="77">
        <v>-24338</v>
      </c>
      <c r="M28" s="77">
        <v>-328567</v>
      </c>
      <c r="N28" s="62">
        <v>45627</v>
      </c>
      <c r="O28" s="63" t="s">
        <v>157</v>
      </c>
      <c r="P28" s="32" t="e">
        <f>+VLOOKUP(H28,'NCC ghi nhận'!B:H,7,0)</f>
        <v>#N/A</v>
      </c>
      <c r="Q28" s="32" t="e">
        <f t="shared" si="0"/>
        <v>#N/A</v>
      </c>
    </row>
    <row r="29" spans="1:17" hidden="1" x14ac:dyDescent="0.25">
      <c r="A29" s="54">
        <v>1006</v>
      </c>
      <c r="B29" s="55" t="s">
        <v>53</v>
      </c>
      <c r="C29" s="56">
        <v>5820</v>
      </c>
      <c r="D29" s="55" t="s">
        <v>45</v>
      </c>
      <c r="E29" s="57">
        <v>45622</v>
      </c>
      <c r="F29" s="57">
        <v>45617</v>
      </c>
      <c r="G29" s="58" t="s">
        <v>46</v>
      </c>
      <c r="H29" s="58">
        <v>65877</v>
      </c>
      <c r="I29" s="59"/>
      <c r="J29" s="60"/>
      <c r="K29" s="61">
        <v>2139748</v>
      </c>
      <c r="L29" s="61">
        <v>171180</v>
      </c>
      <c r="M29" s="60">
        <f>+K29+L29</f>
        <v>2310928</v>
      </c>
      <c r="N29" s="62"/>
      <c r="O29" s="63"/>
      <c r="P29" s="32">
        <f>+VLOOKUP(H29,'NCC ghi nhận'!B:H,7,0)</f>
        <v>2310928</v>
      </c>
      <c r="Q29" s="32">
        <f t="shared" si="0"/>
        <v>0</v>
      </c>
    </row>
    <row r="30" spans="1:17" hidden="1" x14ac:dyDescent="0.25">
      <c r="A30" s="54">
        <v>1006</v>
      </c>
      <c r="B30" s="55" t="s">
        <v>53</v>
      </c>
      <c r="C30" s="56">
        <v>5820</v>
      </c>
      <c r="D30" s="55" t="s">
        <v>45</v>
      </c>
      <c r="E30" s="57">
        <v>45636</v>
      </c>
      <c r="F30" s="57">
        <v>45632</v>
      </c>
      <c r="G30" s="58" t="s">
        <v>46</v>
      </c>
      <c r="H30" s="58">
        <v>69878</v>
      </c>
      <c r="I30" s="59"/>
      <c r="J30" s="60"/>
      <c r="K30" s="61">
        <v>1166905</v>
      </c>
      <c r="L30" s="61">
        <v>93352</v>
      </c>
      <c r="M30" s="60">
        <f>+K30+L30</f>
        <v>1260257</v>
      </c>
      <c r="N30" s="62"/>
      <c r="O30" s="63"/>
      <c r="P30" s="32">
        <f>+VLOOKUP(H30,'NCC ghi nhận'!B:H,7,0)</f>
        <v>1260257</v>
      </c>
      <c r="Q30" s="32">
        <f t="shared" si="0"/>
        <v>0</v>
      </c>
    </row>
    <row r="31" spans="1:17" hidden="1" x14ac:dyDescent="0.25">
      <c r="A31" s="54">
        <v>1006</v>
      </c>
      <c r="B31" s="55" t="s">
        <v>53</v>
      </c>
      <c r="C31" s="56">
        <v>5820</v>
      </c>
      <c r="D31" s="55" t="s">
        <v>45</v>
      </c>
      <c r="E31" s="57">
        <v>45639</v>
      </c>
      <c r="F31" s="57">
        <v>45635</v>
      </c>
      <c r="G31" s="58" t="s">
        <v>46</v>
      </c>
      <c r="H31" s="58">
        <v>70280</v>
      </c>
      <c r="I31" s="59"/>
      <c r="J31" s="60"/>
      <c r="K31" s="61">
        <v>1368965</v>
      </c>
      <c r="L31" s="61">
        <v>109517</v>
      </c>
      <c r="M31" s="60">
        <f>+K31+L31</f>
        <v>1478482</v>
      </c>
      <c r="N31" s="62"/>
      <c r="O31" s="63"/>
      <c r="P31" s="32">
        <f>+VLOOKUP(H31,'NCC ghi nhận'!B:H,7,0)</f>
        <v>1478482</v>
      </c>
      <c r="Q31" s="32">
        <f t="shared" si="0"/>
        <v>0</v>
      </c>
    </row>
    <row r="32" spans="1:17" hidden="1" x14ac:dyDescent="0.25">
      <c r="A32" s="54">
        <v>1006</v>
      </c>
      <c r="B32" s="55" t="s">
        <v>53</v>
      </c>
      <c r="C32" s="56">
        <v>5820</v>
      </c>
      <c r="D32" s="55" t="s">
        <v>45</v>
      </c>
      <c r="E32" s="57">
        <v>45649</v>
      </c>
      <c r="F32" s="57">
        <v>45644</v>
      </c>
      <c r="G32" s="58" t="s">
        <v>46</v>
      </c>
      <c r="H32" s="58">
        <v>71954</v>
      </c>
      <c r="I32" s="59"/>
      <c r="J32" s="60"/>
      <c r="K32" s="61">
        <v>832940</v>
      </c>
      <c r="L32" s="61">
        <v>66635</v>
      </c>
      <c r="M32" s="60">
        <f>+K32+L32</f>
        <v>899575</v>
      </c>
      <c r="N32" s="62"/>
      <c r="O32" s="64"/>
      <c r="P32" s="32">
        <f>+VLOOKUP(H32,'NCC ghi nhận'!B:H,7,0)</f>
        <v>899575</v>
      </c>
      <c r="Q32" s="32">
        <f t="shared" si="0"/>
        <v>0</v>
      </c>
    </row>
    <row r="33" spans="1:17" hidden="1" x14ac:dyDescent="0.25">
      <c r="A33" s="54">
        <v>1006</v>
      </c>
      <c r="B33" s="55" t="s">
        <v>53</v>
      </c>
      <c r="C33" s="56">
        <v>5820</v>
      </c>
      <c r="D33" s="55" t="s">
        <v>45</v>
      </c>
      <c r="E33" s="57">
        <v>45657</v>
      </c>
      <c r="F33" s="57">
        <v>45653</v>
      </c>
      <c r="G33" s="58" t="s">
        <v>46</v>
      </c>
      <c r="H33" s="58">
        <v>74813</v>
      </c>
      <c r="I33" s="59"/>
      <c r="J33" s="60"/>
      <c r="K33" s="61">
        <v>1785435</v>
      </c>
      <c r="L33" s="61">
        <v>142835</v>
      </c>
      <c r="M33" s="60">
        <f>+K33+L33</f>
        <v>1928270</v>
      </c>
      <c r="N33" s="62"/>
      <c r="O33" s="91"/>
      <c r="P33" s="32">
        <f>+VLOOKUP(H33,'NCC ghi nhận'!B:H,7,0)</f>
        <v>1928270</v>
      </c>
      <c r="Q33" s="32">
        <f t="shared" si="0"/>
        <v>0</v>
      </c>
    </row>
    <row r="34" spans="1:17" hidden="1" x14ac:dyDescent="0.25">
      <c r="A34" s="73">
        <v>1006</v>
      </c>
      <c r="B34" s="63" t="s">
        <v>53</v>
      </c>
      <c r="C34" s="74">
        <v>5820</v>
      </c>
      <c r="D34" s="63" t="s">
        <v>45</v>
      </c>
      <c r="E34" s="78"/>
      <c r="F34" s="78"/>
      <c r="G34" s="76"/>
      <c r="H34" s="63"/>
      <c r="I34" s="70" t="s">
        <v>67</v>
      </c>
      <c r="J34" s="70" t="s">
        <v>70</v>
      </c>
      <c r="K34" s="77">
        <v>-150060</v>
      </c>
      <c r="L34" s="77">
        <v>-12005</v>
      </c>
      <c r="M34" s="77">
        <v>-162065</v>
      </c>
      <c r="N34" s="62">
        <v>45627</v>
      </c>
      <c r="O34" s="63"/>
      <c r="P34" s="32" t="e">
        <f>+VLOOKUP(H34,'NCC ghi nhận'!B:H,7,0)</f>
        <v>#N/A</v>
      </c>
      <c r="Q34" s="32" t="e">
        <f t="shared" si="0"/>
        <v>#N/A</v>
      </c>
    </row>
    <row r="35" spans="1:17" x14ac:dyDescent="0.25">
      <c r="A35" s="65">
        <v>1006</v>
      </c>
      <c r="B35" s="63" t="s">
        <v>53</v>
      </c>
      <c r="C35" s="74">
        <v>5820</v>
      </c>
      <c r="D35" s="63" t="s">
        <v>45</v>
      </c>
      <c r="E35" s="78"/>
      <c r="F35" s="78"/>
      <c r="G35" s="76"/>
      <c r="H35" s="79"/>
      <c r="I35" s="70" t="s">
        <v>63</v>
      </c>
      <c r="J35" s="70" t="s">
        <v>64</v>
      </c>
      <c r="K35" s="77">
        <v>-335026</v>
      </c>
      <c r="L35" s="77">
        <v>-26802</v>
      </c>
      <c r="M35" s="77">
        <v>-361828</v>
      </c>
      <c r="N35" s="62">
        <v>45627</v>
      </c>
      <c r="O35" s="63" t="s">
        <v>157</v>
      </c>
      <c r="P35" s="32" t="e">
        <f>+VLOOKUP(H35,'NCC ghi nhận'!B:H,7,0)</f>
        <v>#N/A</v>
      </c>
      <c r="Q35" s="32" t="e">
        <f t="shared" si="0"/>
        <v>#N/A</v>
      </c>
    </row>
    <row r="36" spans="1:17" x14ac:dyDescent="0.25">
      <c r="A36" s="65">
        <v>1006</v>
      </c>
      <c r="B36" s="63" t="s">
        <v>53</v>
      </c>
      <c r="C36" s="74">
        <v>5820</v>
      </c>
      <c r="D36" s="63" t="s">
        <v>45</v>
      </c>
      <c r="E36" s="78"/>
      <c r="F36" s="78"/>
      <c r="G36" s="76"/>
      <c r="H36" s="79"/>
      <c r="I36" s="70" t="s">
        <v>65</v>
      </c>
      <c r="J36" s="70" t="s">
        <v>66</v>
      </c>
      <c r="K36" s="77">
        <v>-77314</v>
      </c>
      <c r="L36" s="77">
        <v>-7731</v>
      </c>
      <c r="M36" s="77">
        <v>-85045</v>
      </c>
      <c r="N36" s="62">
        <v>45627</v>
      </c>
      <c r="O36" s="63" t="s">
        <v>157</v>
      </c>
      <c r="P36" s="32" t="e">
        <f>+VLOOKUP(H36,'NCC ghi nhận'!B:H,7,0)</f>
        <v>#N/A</v>
      </c>
      <c r="Q36" s="32" t="e">
        <f t="shared" si="0"/>
        <v>#N/A</v>
      </c>
    </row>
    <row r="37" spans="1:17" x14ac:dyDescent="0.25">
      <c r="A37" s="65">
        <v>1006</v>
      </c>
      <c r="B37" s="63" t="s">
        <v>53</v>
      </c>
      <c r="C37" s="74">
        <v>5820</v>
      </c>
      <c r="D37" s="63" t="s">
        <v>45</v>
      </c>
      <c r="E37" s="78"/>
      <c r="F37" s="78"/>
      <c r="G37" s="76"/>
      <c r="H37" s="79"/>
      <c r="I37" s="70" t="s">
        <v>73</v>
      </c>
      <c r="J37" s="70" t="s">
        <v>74</v>
      </c>
      <c r="K37" s="77">
        <v>-257712</v>
      </c>
      <c r="L37" s="77">
        <v>-20617</v>
      </c>
      <c r="M37" s="77">
        <v>-278329</v>
      </c>
      <c r="N37" s="62">
        <v>45627</v>
      </c>
      <c r="O37" s="63" t="s">
        <v>157</v>
      </c>
      <c r="P37" s="32" t="e">
        <f>+VLOOKUP(H37,'NCC ghi nhận'!B:H,7,0)</f>
        <v>#N/A</v>
      </c>
      <c r="Q37" s="32" t="e">
        <f t="shared" si="0"/>
        <v>#N/A</v>
      </c>
    </row>
    <row r="38" spans="1:17" hidden="1" x14ac:dyDescent="0.25">
      <c r="A38" s="54">
        <v>1008</v>
      </c>
      <c r="B38" s="55" t="s">
        <v>44</v>
      </c>
      <c r="C38" s="56">
        <v>5820</v>
      </c>
      <c r="D38" s="55" t="s">
        <v>45</v>
      </c>
      <c r="E38" s="57">
        <v>45616</v>
      </c>
      <c r="F38" s="57">
        <v>45615</v>
      </c>
      <c r="G38" s="58" t="s">
        <v>46</v>
      </c>
      <c r="H38" s="58">
        <v>65294</v>
      </c>
      <c r="I38" s="59"/>
      <c r="J38" s="60"/>
      <c r="K38" s="61">
        <v>832940</v>
      </c>
      <c r="L38" s="61">
        <v>66635</v>
      </c>
      <c r="M38" s="60">
        <f>+K38+L38</f>
        <v>899575</v>
      </c>
      <c r="N38" s="62"/>
      <c r="O38" s="63"/>
      <c r="P38" s="32">
        <f>+VLOOKUP(H38,'NCC ghi nhận'!B:H,7,0)</f>
        <v>899575</v>
      </c>
      <c r="Q38" s="32">
        <f t="shared" si="0"/>
        <v>0</v>
      </c>
    </row>
    <row r="39" spans="1:17" hidden="1" x14ac:dyDescent="0.25">
      <c r="A39" s="54">
        <v>1008</v>
      </c>
      <c r="B39" s="55" t="s">
        <v>44</v>
      </c>
      <c r="C39" s="56">
        <v>5820</v>
      </c>
      <c r="D39" s="55" t="s">
        <v>45</v>
      </c>
      <c r="E39" s="57">
        <v>45629</v>
      </c>
      <c r="F39" s="57">
        <v>45628</v>
      </c>
      <c r="G39" s="58" t="s">
        <v>46</v>
      </c>
      <c r="H39" s="58">
        <v>68634</v>
      </c>
      <c r="I39" s="59"/>
      <c r="J39" s="60"/>
      <c r="K39" s="61">
        <v>1024150</v>
      </c>
      <c r="L39" s="61">
        <v>81932</v>
      </c>
      <c r="M39" s="60">
        <f>+K39+L39</f>
        <v>1106082</v>
      </c>
      <c r="N39" s="62"/>
      <c r="O39" s="64"/>
      <c r="P39" s="32">
        <f>+VLOOKUP(H39,'NCC ghi nhận'!B:H,7,0)</f>
        <v>1106082</v>
      </c>
      <c r="Q39" s="32">
        <f t="shared" si="0"/>
        <v>0</v>
      </c>
    </row>
    <row r="40" spans="1:17" hidden="1" x14ac:dyDescent="0.25">
      <c r="A40" s="54">
        <v>1008</v>
      </c>
      <c r="B40" s="55" t="s">
        <v>44</v>
      </c>
      <c r="C40" s="56">
        <v>5820</v>
      </c>
      <c r="D40" s="55" t="s">
        <v>45</v>
      </c>
      <c r="E40" s="57">
        <v>45636</v>
      </c>
      <c r="F40" s="57">
        <v>45632</v>
      </c>
      <c r="G40" s="58" t="s">
        <v>46</v>
      </c>
      <c r="H40" s="58">
        <v>69767</v>
      </c>
      <c r="I40" s="59"/>
      <c r="J40" s="60"/>
      <c r="K40" s="61">
        <v>2476520</v>
      </c>
      <c r="L40" s="61">
        <v>198122</v>
      </c>
      <c r="M40" s="60">
        <f>+K40+L40</f>
        <v>2674642</v>
      </c>
      <c r="N40" s="62"/>
      <c r="O40" s="64"/>
      <c r="P40" s="32">
        <f>+VLOOKUP(H40,'NCC ghi nhận'!B:H,7,0)</f>
        <v>2674642</v>
      </c>
      <c r="Q40" s="32">
        <f t="shared" si="0"/>
        <v>0</v>
      </c>
    </row>
    <row r="41" spans="1:17" hidden="1" x14ac:dyDescent="0.25">
      <c r="A41" s="73">
        <v>1008</v>
      </c>
      <c r="B41" s="63" t="s">
        <v>44</v>
      </c>
      <c r="C41" s="74">
        <v>5820</v>
      </c>
      <c r="D41" s="63" t="s">
        <v>45</v>
      </c>
      <c r="E41" s="92">
        <v>45663</v>
      </c>
      <c r="F41" s="92">
        <v>45652</v>
      </c>
      <c r="G41" s="76" t="s">
        <v>46</v>
      </c>
      <c r="H41" s="63">
        <v>74524</v>
      </c>
      <c r="I41" s="70"/>
      <c r="J41" s="70"/>
      <c r="K41" s="77">
        <v>1118699</v>
      </c>
      <c r="L41" s="77">
        <v>89496</v>
      </c>
      <c r="M41" s="77">
        <v>1208195</v>
      </c>
      <c r="N41" s="62"/>
      <c r="O41" s="63"/>
      <c r="P41" s="32">
        <f>+VLOOKUP(H41,'NCC ghi nhận'!B:H,7,0)</f>
        <v>1208195</v>
      </c>
      <c r="Q41" s="32">
        <f t="shared" si="0"/>
        <v>0</v>
      </c>
    </row>
    <row r="42" spans="1:17" x14ac:dyDescent="0.25">
      <c r="A42" s="65">
        <v>1008</v>
      </c>
      <c r="B42" s="63" t="s">
        <v>44</v>
      </c>
      <c r="C42" s="74">
        <v>5820</v>
      </c>
      <c r="D42" s="63" t="s">
        <v>45</v>
      </c>
      <c r="E42" s="78"/>
      <c r="F42" s="78"/>
      <c r="G42" s="76"/>
      <c r="H42" s="79"/>
      <c r="I42" s="70" t="s">
        <v>63</v>
      </c>
      <c r="J42" s="70" t="s">
        <v>64</v>
      </c>
      <c r="K42" s="77">
        <v>-304903</v>
      </c>
      <c r="L42" s="77">
        <v>-24392</v>
      </c>
      <c r="M42" s="77">
        <v>-329295</v>
      </c>
      <c r="N42" s="62">
        <v>45627</v>
      </c>
      <c r="O42" s="63" t="s">
        <v>157</v>
      </c>
      <c r="P42" s="32" t="e">
        <f>+VLOOKUP(H42,'NCC ghi nhận'!B:H,7,0)</f>
        <v>#N/A</v>
      </c>
      <c r="Q42" s="32" t="e">
        <f t="shared" si="0"/>
        <v>#N/A</v>
      </c>
    </row>
    <row r="43" spans="1:17" x14ac:dyDescent="0.25">
      <c r="A43" s="65">
        <v>1008</v>
      </c>
      <c r="B43" s="63" t="s">
        <v>44</v>
      </c>
      <c r="C43" s="74">
        <v>5820</v>
      </c>
      <c r="D43" s="63" t="s">
        <v>45</v>
      </c>
      <c r="E43" s="78"/>
      <c r="F43" s="78"/>
      <c r="G43" s="76"/>
      <c r="H43" s="79"/>
      <c r="I43" s="70" t="s">
        <v>65</v>
      </c>
      <c r="J43" s="70" t="s">
        <v>66</v>
      </c>
      <c r="K43" s="77">
        <v>-70362</v>
      </c>
      <c r="L43" s="77">
        <v>-7036</v>
      </c>
      <c r="M43" s="77">
        <v>-77398</v>
      </c>
      <c r="N43" s="62">
        <v>45627</v>
      </c>
      <c r="O43" s="63" t="s">
        <v>157</v>
      </c>
      <c r="P43" s="32" t="e">
        <f>+VLOOKUP(H43,'NCC ghi nhận'!B:H,7,0)</f>
        <v>#N/A</v>
      </c>
      <c r="Q43" s="32" t="e">
        <f t="shared" si="0"/>
        <v>#N/A</v>
      </c>
    </row>
    <row r="44" spans="1:17" x14ac:dyDescent="0.25">
      <c r="A44" s="65">
        <v>1008</v>
      </c>
      <c r="B44" s="63" t="s">
        <v>44</v>
      </c>
      <c r="C44" s="74">
        <v>5820</v>
      </c>
      <c r="D44" s="63" t="s">
        <v>45</v>
      </c>
      <c r="E44" s="78"/>
      <c r="F44" s="78"/>
      <c r="G44" s="76"/>
      <c r="H44" s="79"/>
      <c r="I44" s="70" t="s">
        <v>73</v>
      </c>
      <c r="J44" s="70" t="s">
        <v>74</v>
      </c>
      <c r="K44" s="77">
        <v>-234540</v>
      </c>
      <c r="L44" s="77">
        <v>-18763</v>
      </c>
      <c r="M44" s="77">
        <v>-253303</v>
      </c>
      <c r="N44" s="62">
        <v>45627</v>
      </c>
      <c r="O44" s="63" t="s">
        <v>157</v>
      </c>
      <c r="P44" s="32" t="e">
        <f>+VLOOKUP(H44,'NCC ghi nhận'!B:H,7,0)</f>
        <v>#N/A</v>
      </c>
      <c r="Q44" s="32" t="e">
        <f t="shared" si="0"/>
        <v>#N/A</v>
      </c>
    </row>
    <row r="45" spans="1:17" hidden="1" x14ac:dyDescent="0.25">
      <c r="A45" s="54">
        <v>1009</v>
      </c>
      <c r="B45" s="55" t="s">
        <v>55</v>
      </c>
      <c r="C45" s="56">
        <v>5820</v>
      </c>
      <c r="D45" s="55" t="s">
        <v>45</v>
      </c>
      <c r="E45" s="57">
        <v>45624</v>
      </c>
      <c r="F45" s="57">
        <v>45621</v>
      </c>
      <c r="G45" s="58" t="s">
        <v>46</v>
      </c>
      <c r="H45" s="58">
        <v>67062</v>
      </c>
      <c r="I45" s="59"/>
      <c r="J45" s="60"/>
      <c r="K45" s="61">
        <v>2905940</v>
      </c>
      <c r="L45" s="61">
        <v>232475</v>
      </c>
      <c r="M45" s="60">
        <f>+K45+L45</f>
        <v>3138415</v>
      </c>
      <c r="N45" s="62"/>
      <c r="O45" s="64"/>
      <c r="P45" s="32">
        <f>+VLOOKUP(H45,'NCC ghi nhận'!B:H,7,0)</f>
        <v>3138415</v>
      </c>
      <c r="Q45" s="32">
        <f t="shared" si="0"/>
        <v>0</v>
      </c>
    </row>
    <row r="46" spans="1:17" hidden="1" x14ac:dyDescent="0.25">
      <c r="A46" s="54">
        <v>1009</v>
      </c>
      <c r="B46" s="55" t="s">
        <v>55</v>
      </c>
      <c r="C46" s="56">
        <v>5820</v>
      </c>
      <c r="D46" s="55" t="s">
        <v>45</v>
      </c>
      <c r="E46" s="57">
        <v>45635</v>
      </c>
      <c r="F46" s="57">
        <v>45628</v>
      </c>
      <c r="G46" s="58" t="s">
        <v>46</v>
      </c>
      <c r="H46" s="58">
        <v>68674</v>
      </c>
      <c r="I46" s="59"/>
      <c r="J46" s="60"/>
      <c r="K46" s="61">
        <v>2603590</v>
      </c>
      <c r="L46" s="61">
        <v>208287</v>
      </c>
      <c r="M46" s="60">
        <f>+K46+L46</f>
        <v>2811877</v>
      </c>
      <c r="N46" s="62"/>
      <c r="O46" s="63"/>
      <c r="P46" s="32">
        <f>+VLOOKUP(H46,'NCC ghi nhận'!B:H,7,0)</f>
        <v>2811877</v>
      </c>
      <c r="Q46" s="32">
        <f t="shared" si="0"/>
        <v>0</v>
      </c>
    </row>
    <row r="47" spans="1:17" hidden="1" x14ac:dyDescent="0.25">
      <c r="A47" s="54">
        <v>1009</v>
      </c>
      <c r="B47" s="55" t="s">
        <v>55</v>
      </c>
      <c r="C47" s="56">
        <v>5820</v>
      </c>
      <c r="D47" s="55" t="s">
        <v>45</v>
      </c>
      <c r="E47" s="57">
        <v>45651</v>
      </c>
      <c r="F47" s="57">
        <v>45642</v>
      </c>
      <c r="G47" s="58" t="s">
        <v>46</v>
      </c>
      <c r="H47" s="58">
        <v>71785</v>
      </c>
      <c r="I47" s="59"/>
      <c r="J47" s="60"/>
      <c r="K47" s="61">
        <v>2559625</v>
      </c>
      <c r="L47" s="61">
        <v>204770</v>
      </c>
      <c r="M47" s="60">
        <f>+K47+L47</f>
        <v>2764395</v>
      </c>
      <c r="N47" s="62"/>
      <c r="O47" s="64"/>
      <c r="P47" s="32">
        <f>+VLOOKUP(H47,'NCC ghi nhận'!B:H,7,0)</f>
        <v>2764395</v>
      </c>
      <c r="Q47" s="32">
        <f t="shared" si="0"/>
        <v>0</v>
      </c>
    </row>
    <row r="48" spans="1:17" hidden="1" x14ac:dyDescent="0.25">
      <c r="A48" s="54">
        <v>1009</v>
      </c>
      <c r="B48" s="55" t="s">
        <v>55</v>
      </c>
      <c r="C48" s="56">
        <v>5820</v>
      </c>
      <c r="D48" s="55" t="s">
        <v>45</v>
      </c>
      <c r="E48" s="57">
        <v>45653</v>
      </c>
      <c r="F48" s="57">
        <v>45649</v>
      </c>
      <c r="G48" s="58" t="s">
        <v>46</v>
      </c>
      <c r="H48" s="58">
        <v>73313</v>
      </c>
      <c r="I48" s="59"/>
      <c r="J48" s="60"/>
      <c r="K48" s="61">
        <v>4286310</v>
      </c>
      <c r="L48" s="61">
        <v>342905</v>
      </c>
      <c r="M48" s="60">
        <f>+K48+L48</f>
        <v>4629215</v>
      </c>
      <c r="N48" s="62"/>
      <c r="O48" s="64"/>
      <c r="P48" s="32">
        <f>+VLOOKUP(H48,'NCC ghi nhận'!B:H,7,0)</f>
        <v>4629215</v>
      </c>
      <c r="Q48" s="32">
        <f t="shared" si="0"/>
        <v>0</v>
      </c>
    </row>
    <row r="49" spans="1:17" x14ac:dyDescent="0.25">
      <c r="A49" s="65">
        <v>1009</v>
      </c>
      <c r="B49" s="66" t="s">
        <v>55</v>
      </c>
      <c r="C49" s="67">
        <v>5820</v>
      </c>
      <c r="D49" s="66" t="s">
        <v>45</v>
      </c>
      <c r="E49" s="68"/>
      <c r="F49" s="68"/>
      <c r="G49" s="69"/>
      <c r="H49" s="69"/>
      <c r="I49" s="70" t="s">
        <v>63</v>
      </c>
      <c r="J49" s="70" t="s">
        <v>64</v>
      </c>
      <c r="K49" s="71">
        <v>-614219</v>
      </c>
      <c r="L49" s="71">
        <v>-49138</v>
      </c>
      <c r="M49" s="72">
        <v>-663357</v>
      </c>
      <c r="N49" s="62">
        <v>45627</v>
      </c>
      <c r="O49" s="63" t="s">
        <v>157</v>
      </c>
      <c r="P49" s="32" t="e">
        <f>+VLOOKUP(H49,'NCC ghi nhận'!B:H,7,0)</f>
        <v>#N/A</v>
      </c>
      <c r="Q49" s="32" t="e">
        <f t="shared" si="0"/>
        <v>#N/A</v>
      </c>
    </row>
    <row r="50" spans="1:17" x14ac:dyDescent="0.25">
      <c r="A50" s="65">
        <v>1009</v>
      </c>
      <c r="B50" s="66" t="s">
        <v>55</v>
      </c>
      <c r="C50" s="67">
        <v>5820</v>
      </c>
      <c r="D50" s="66" t="s">
        <v>45</v>
      </c>
      <c r="E50" s="68"/>
      <c r="F50" s="68"/>
      <c r="G50" s="69"/>
      <c r="H50" s="69"/>
      <c r="I50" s="70" t="s">
        <v>65</v>
      </c>
      <c r="J50" s="70" t="s">
        <v>66</v>
      </c>
      <c r="K50" s="71">
        <v>-141743</v>
      </c>
      <c r="L50" s="71">
        <v>-14174</v>
      </c>
      <c r="M50" s="72">
        <v>-155917</v>
      </c>
      <c r="N50" s="62">
        <v>45627</v>
      </c>
      <c r="O50" s="63" t="s">
        <v>157</v>
      </c>
      <c r="P50" s="32" t="e">
        <f>+VLOOKUP(H50,'NCC ghi nhận'!B:H,7,0)</f>
        <v>#N/A</v>
      </c>
      <c r="Q50" s="32" t="e">
        <f t="shared" si="0"/>
        <v>#N/A</v>
      </c>
    </row>
    <row r="51" spans="1:17" hidden="1" x14ac:dyDescent="0.25">
      <c r="A51" s="73">
        <v>1009</v>
      </c>
      <c r="B51" s="63" t="s">
        <v>55</v>
      </c>
      <c r="C51" s="74">
        <v>5820</v>
      </c>
      <c r="D51" s="63" t="s">
        <v>45</v>
      </c>
      <c r="E51" s="75"/>
      <c r="F51" s="75"/>
      <c r="G51" s="76"/>
      <c r="H51" s="63"/>
      <c r="I51" s="70" t="s">
        <v>67</v>
      </c>
      <c r="J51" s="70" t="s">
        <v>71</v>
      </c>
      <c r="K51" s="77">
        <v>-123130</v>
      </c>
      <c r="L51" s="77">
        <v>-9850</v>
      </c>
      <c r="M51" s="77">
        <v>-132980</v>
      </c>
      <c r="N51" s="62">
        <v>45627</v>
      </c>
      <c r="O51" s="63"/>
      <c r="P51" s="32" t="e">
        <f>+VLOOKUP(H51,'NCC ghi nhận'!B:H,7,0)</f>
        <v>#N/A</v>
      </c>
      <c r="Q51" s="32" t="e">
        <f t="shared" si="0"/>
        <v>#N/A</v>
      </c>
    </row>
    <row r="52" spans="1:17" x14ac:dyDescent="0.25">
      <c r="A52" s="73">
        <v>1009</v>
      </c>
      <c r="B52" s="63" t="s">
        <v>55</v>
      </c>
      <c r="C52" s="74">
        <v>5820</v>
      </c>
      <c r="D52" s="63" t="s">
        <v>45</v>
      </c>
      <c r="E52" s="78"/>
      <c r="F52" s="78"/>
      <c r="G52" s="76"/>
      <c r="H52" s="93"/>
      <c r="I52" s="70" t="s">
        <v>73</v>
      </c>
      <c r="J52" s="70" t="s">
        <v>74</v>
      </c>
      <c r="K52" s="77">
        <v>-472476</v>
      </c>
      <c r="L52" s="77">
        <v>-37798</v>
      </c>
      <c r="M52" s="77">
        <v>-510274</v>
      </c>
      <c r="N52" s="62">
        <v>45627</v>
      </c>
      <c r="O52" s="63" t="s">
        <v>157</v>
      </c>
      <c r="P52" s="32" t="e">
        <f>+VLOOKUP(H52,'NCC ghi nhận'!B:H,7,0)</f>
        <v>#N/A</v>
      </c>
      <c r="Q52" s="32" t="e">
        <f t="shared" si="0"/>
        <v>#N/A</v>
      </c>
    </row>
    <row r="53" spans="1:17" hidden="1" x14ac:dyDescent="0.25">
      <c r="A53" s="54">
        <v>1010</v>
      </c>
      <c r="B53" s="55" t="s">
        <v>51</v>
      </c>
      <c r="C53" s="56">
        <v>5820</v>
      </c>
      <c r="D53" s="55" t="s">
        <v>45</v>
      </c>
      <c r="E53" s="57">
        <v>45619</v>
      </c>
      <c r="F53" s="57">
        <v>45618</v>
      </c>
      <c r="G53" s="58" t="s">
        <v>46</v>
      </c>
      <c r="H53" s="58">
        <v>66636</v>
      </c>
      <c r="I53" s="59"/>
      <c r="J53" s="60"/>
      <c r="K53" s="61">
        <v>1185796</v>
      </c>
      <c r="L53" s="61">
        <v>94864</v>
      </c>
      <c r="M53" s="60">
        <f>+K53+L53</f>
        <v>1280660</v>
      </c>
      <c r="N53" s="62"/>
      <c r="O53" s="63"/>
      <c r="P53" s="32">
        <f>+VLOOKUP(H53,'NCC ghi nhận'!B:H,7,0)</f>
        <v>1280660</v>
      </c>
      <c r="Q53" s="32">
        <f t="shared" si="0"/>
        <v>0</v>
      </c>
    </row>
    <row r="54" spans="1:17" hidden="1" x14ac:dyDescent="0.25">
      <c r="A54" s="54">
        <v>1010</v>
      </c>
      <c r="B54" s="55" t="s">
        <v>51</v>
      </c>
      <c r="C54" s="56">
        <v>5820</v>
      </c>
      <c r="D54" s="55" t="s">
        <v>45</v>
      </c>
      <c r="E54" s="57">
        <v>45633</v>
      </c>
      <c r="F54" s="57">
        <v>45631</v>
      </c>
      <c r="G54" s="58" t="s">
        <v>46</v>
      </c>
      <c r="H54" s="58">
        <v>68874</v>
      </c>
      <c r="I54" s="59"/>
      <c r="J54" s="60"/>
      <c r="K54" s="61">
        <v>614490</v>
      </c>
      <c r="L54" s="61">
        <v>49159</v>
      </c>
      <c r="M54" s="60">
        <f>+K54+L54</f>
        <v>663649</v>
      </c>
      <c r="N54" s="62"/>
      <c r="O54" s="63"/>
      <c r="P54" s="32">
        <f>+VLOOKUP(H54,'NCC ghi nhận'!B:H,7,0)</f>
        <v>663649</v>
      </c>
      <c r="Q54" s="32">
        <f t="shared" si="0"/>
        <v>0</v>
      </c>
    </row>
    <row r="55" spans="1:17" hidden="1" x14ac:dyDescent="0.25">
      <c r="A55" s="54">
        <v>1010</v>
      </c>
      <c r="B55" s="55" t="s">
        <v>51</v>
      </c>
      <c r="C55" s="56">
        <v>5820</v>
      </c>
      <c r="D55" s="55" t="s">
        <v>45</v>
      </c>
      <c r="E55" s="57">
        <v>45633</v>
      </c>
      <c r="F55" s="57">
        <v>45632</v>
      </c>
      <c r="G55" s="58" t="s">
        <v>46</v>
      </c>
      <c r="H55" s="58">
        <v>69726</v>
      </c>
      <c r="I55" s="59"/>
      <c r="J55" s="60"/>
      <c r="K55" s="61">
        <v>761918</v>
      </c>
      <c r="L55" s="61">
        <v>60953</v>
      </c>
      <c r="M55" s="60">
        <f>+K55+L55</f>
        <v>822871</v>
      </c>
      <c r="N55" s="62"/>
      <c r="O55" s="64"/>
      <c r="P55" s="32">
        <f>+VLOOKUP(H55,'NCC ghi nhận'!B:H,7,0)</f>
        <v>822871</v>
      </c>
      <c r="Q55" s="32">
        <f t="shared" si="0"/>
        <v>0</v>
      </c>
    </row>
    <row r="56" spans="1:17" hidden="1" x14ac:dyDescent="0.25">
      <c r="A56" s="54">
        <v>1010</v>
      </c>
      <c r="B56" s="55" t="s">
        <v>51</v>
      </c>
      <c r="C56" s="56">
        <v>5820</v>
      </c>
      <c r="D56" s="55" t="s">
        <v>45</v>
      </c>
      <c r="E56" s="57">
        <v>45636</v>
      </c>
      <c r="F56" s="57">
        <v>45636</v>
      </c>
      <c r="G56" s="58" t="s">
        <v>46</v>
      </c>
      <c r="H56" s="58">
        <v>70322</v>
      </c>
      <c r="I56" s="59"/>
      <c r="J56" s="60"/>
      <c r="K56" s="61">
        <v>536025</v>
      </c>
      <c r="L56" s="61">
        <v>42882</v>
      </c>
      <c r="M56" s="60">
        <f>+K56+L56</f>
        <v>578907</v>
      </c>
      <c r="N56" s="62"/>
      <c r="O56" s="64"/>
      <c r="P56" s="32">
        <f>+VLOOKUP(H56,'NCC ghi nhận'!B:H,7,0)</f>
        <v>578907</v>
      </c>
      <c r="Q56" s="32">
        <f t="shared" si="0"/>
        <v>0</v>
      </c>
    </row>
    <row r="57" spans="1:17" hidden="1" x14ac:dyDescent="0.25">
      <c r="A57" s="54">
        <v>1010</v>
      </c>
      <c r="B57" s="55" t="s">
        <v>51</v>
      </c>
      <c r="C57" s="56">
        <v>5820</v>
      </c>
      <c r="D57" s="55" t="s">
        <v>45</v>
      </c>
      <c r="E57" s="57">
        <v>45645</v>
      </c>
      <c r="F57" s="57">
        <v>45645</v>
      </c>
      <c r="G57" s="58" t="s">
        <v>46</v>
      </c>
      <c r="H57" s="58">
        <v>72758</v>
      </c>
      <c r="I57" s="59"/>
      <c r="J57" s="60"/>
      <c r="K57" s="61">
        <v>761918</v>
      </c>
      <c r="L57" s="61">
        <v>60953</v>
      </c>
      <c r="M57" s="60">
        <f>+K57+L57</f>
        <v>822871</v>
      </c>
      <c r="N57" s="62"/>
      <c r="O57" s="63"/>
      <c r="P57" s="32">
        <f>+VLOOKUP(H57,'NCC ghi nhận'!B:H,7,0)</f>
        <v>822871</v>
      </c>
      <c r="Q57" s="32">
        <f t="shared" si="0"/>
        <v>0</v>
      </c>
    </row>
    <row r="58" spans="1:17" x14ac:dyDescent="0.25">
      <c r="A58" s="65">
        <v>1010</v>
      </c>
      <c r="B58" s="66" t="s">
        <v>51</v>
      </c>
      <c r="C58" s="67">
        <v>5820</v>
      </c>
      <c r="D58" s="66" t="s">
        <v>45</v>
      </c>
      <c r="E58" s="68"/>
      <c r="F58" s="68"/>
      <c r="G58" s="69"/>
      <c r="H58" s="69"/>
      <c r="I58" s="70" t="s">
        <v>65</v>
      </c>
      <c r="J58" s="70" t="s">
        <v>66</v>
      </c>
      <c r="K58" s="71">
        <v>-55649</v>
      </c>
      <c r="L58" s="71">
        <v>-5565</v>
      </c>
      <c r="M58" s="72">
        <v>-61214</v>
      </c>
      <c r="N58" s="62">
        <v>45627</v>
      </c>
      <c r="O58" s="63" t="s">
        <v>157</v>
      </c>
      <c r="P58" s="32" t="e">
        <f>+VLOOKUP(H58,'NCC ghi nhận'!B:H,7,0)</f>
        <v>#N/A</v>
      </c>
      <c r="Q58" s="32" t="e">
        <f t="shared" si="0"/>
        <v>#N/A</v>
      </c>
    </row>
    <row r="59" spans="1:17" x14ac:dyDescent="0.25">
      <c r="A59" s="73">
        <v>1010</v>
      </c>
      <c r="B59" s="63" t="s">
        <v>51</v>
      </c>
      <c r="C59" s="74">
        <v>5820</v>
      </c>
      <c r="D59" s="63" t="s">
        <v>45</v>
      </c>
      <c r="E59" s="75"/>
      <c r="F59" s="75"/>
      <c r="G59" s="76"/>
      <c r="H59" s="63"/>
      <c r="I59" s="70" t="s">
        <v>63</v>
      </c>
      <c r="J59" s="70" t="s">
        <v>64</v>
      </c>
      <c r="K59" s="77">
        <v>-241147</v>
      </c>
      <c r="L59" s="77">
        <v>-19292</v>
      </c>
      <c r="M59" s="77">
        <v>-260439</v>
      </c>
      <c r="N59" s="62">
        <v>45627</v>
      </c>
      <c r="O59" s="63" t="s">
        <v>157</v>
      </c>
      <c r="P59" s="32" t="e">
        <f>+VLOOKUP(H59,'NCC ghi nhận'!B:H,7,0)</f>
        <v>#N/A</v>
      </c>
      <c r="Q59" s="32" t="e">
        <f t="shared" si="0"/>
        <v>#N/A</v>
      </c>
    </row>
    <row r="60" spans="1:17" x14ac:dyDescent="0.25">
      <c r="A60" s="65">
        <v>1010</v>
      </c>
      <c r="B60" s="63" t="s">
        <v>51</v>
      </c>
      <c r="C60" s="74">
        <v>5820</v>
      </c>
      <c r="D60" s="63" t="s">
        <v>45</v>
      </c>
      <c r="E60" s="78"/>
      <c r="F60" s="78"/>
      <c r="G60" s="76"/>
      <c r="H60" s="79"/>
      <c r="I60" s="70" t="s">
        <v>73</v>
      </c>
      <c r="J60" s="70" t="s">
        <v>74</v>
      </c>
      <c r="K60" s="77">
        <v>-185498</v>
      </c>
      <c r="L60" s="77">
        <v>-14840</v>
      </c>
      <c r="M60" s="77">
        <v>-200338</v>
      </c>
      <c r="N60" s="62">
        <v>45627</v>
      </c>
      <c r="O60" s="63" t="s">
        <v>157</v>
      </c>
      <c r="P60" s="32" t="e">
        <f>+VLOOKUP(H60,'NCC ghi nhận'!B:H,7,0)</f>
        <v>#N/A</v>
      </c>
      <c r="Q60" s="32" t="e">
        <f t="shared" si="0"/>
        <v>#N/A</v>
      </c>
    </row>
    <row r="61" spans="1:17" hidden="1" x14ac:dyDescent="0.25">
      <c r="A61" s="54">
        <v>1011</v>
      </c>
      <c r="B61" s="55" t="s">
        <v>49</v>
      </c>
      <c r="C61" s="56">
        <v>5820</v>
      </c>
      <c r="D61" s="55" t="s">
        <v>45</v>
      </c>
      <c r="E61" s="57">
        <v>45618</v>
      </c>
      <c r="F61" s="57">
        <v>45617</v>
      </c>
      <c r="G61" s="58" t="s">
        <v>46</v>
      </c>
      <c r="H61" s="58">
        <v>65878</v>
      </c>
      <c r="I61" s="59"/>
      <c r="J61" s="60"/>
      <c r="K61" s="61">
        <v>1412930</v>
      </c>
      <c r="L61" s="61">
        <v>113034</v>
      </c>
      <c r="M61" s="60">
        <f>+K61+L61</f>
        <v>1525964</v>
      </c>
      <c r="N61" s="62"/>
      <c r="O61" s="64"/>
      <c r="P61" s="32">
        <f>+VLOOKUP(H61,'NCC ghi nhận'!B:H,7,0)</f>
        <v>1525964</v>
      </c>
      <c r="Q61" s="32">
        <f t="shared" si="0"/>
        <v>0</v>
      </c>
    </row>
    <row r="62" spans="1:17" hidden="1" x14ac:dyDescent="0.25">
      <c r="A62" s="54">
        <v>1011</v>
      </c>
      <c r="B62" s="55" t="s">
        <v>49</v>
      </c>
      <c r="C62" s="56">
        <v>5820</v>
      </c>
      <c r="D62" s="55" t="s">
        <v>45</v>
      </c>
      <c r="E62" s="57">
        <v>45635</v>
      </c>
      <c r="F62" s="57">
        <v>45632</v>
      </c>
      <c r="G62" s="58" t="s">
        <v>46</v>
      </c>
      <c r="H62" s="58">
        <v>69877</v>
      </c>
      <c r="I62" s="59"/>
      <c r="J62" s="60"/>
      <c r="K62" s="61">
        <v>869201</v>
      </c>
      <c r="L62" s="61">
        <v>69536</v>
      </c>
      <c r="M62" s="60">
        <f>+K62+L62</f>
        <v>938737</v>
      </c>
      <c r="N62" s="62"/>
      <c r="O62" s="63"/>
      <c r="P62" s="32">
        <f>+VLOOKUP(H62,'NCC ghi nhận'!B:H,7,0)</f>
        <v>938737</v>
      </c>
      <c r="Q62" s="32">
        <f t="shared" si="0"/>
        <v>0</v>
      </c>
    </row>
    <row r="63" spans="1:17" hidden="1" x14ac:dyDescent="0.25">
      <c r="A63" s="54">
        <v>1011</v>
      </c>
      <c r="B63" s="55" t="s">
        <v>49</v>
      </c>
      <c r="C63" s="56">
        <v>5820</v>
      </c>
      <c r="D63" s="55" t="s">
        <v>45</v>
      </c>
      <c r="E63" s="57">
        <v>45639</v>
      </c>
      <c r="F63" s="57">
        <v>45637</v>
      </c>
      <c r="G63" s="58" t="s">
        <v>46</v>
      </c>
      <c r="H63" s="58">
        <v>70475</v>
      </c>
      <c r="I63" s="59"/>
      <c r="J63" s="60"/>
      <c r="K63" s="61">
        <v>832940</v>
      </c>
      <c r="L63" s="61">
        <v>66635</v>
      </c>
      <c r="M63" s="60">
        <f>+K63+L63</f>
        <v>899575</v>
      </c>
      <c r="N63" s="62"/>
      <c r="O63" s="91"/>
      <c r="P63" s="32">
        <f>+VLOOKUP(H63,'NCC ghi nhận'!B:H,7,0)</f>
        <v>899575</v>
      </c>
      <c r="Q63" s="32">
        <f t="shared" si="0"/>
        <v>0</v>
      </c>
    </row>
    <row r="64" spans="1:17" hidden="1" x14ac:dyDescent="0.25">
      <c r="A64" s="54">
        <v>1011</v>
      </c>
      <c r="B64" s="55" t="s">
        <v>49</v>
      </c>
      <c r="C64" s="56">
        <v>5820</v>
      </c>
      <c r="D64" s="55" t="s">
        <v>45</v>
      </c>
      <c r="E64" s="57">
        <v>45653</v>
      </c>
      <c r="F64" s="57">
        <v>45651</v>
      </c>
      <c r="G64" s="58" t="s">
        <v>46</v>
      </c>
      <c r="H64" s="58">
        <v>73504</v>
      </c>
      <c r="I64" s="59"/>
      <c r="J64" s="60"/>
      <c r="K64" s="61">
        <v>832940</v>
      </c>
      <c r="L64" s="61">
        <v>66635</v>
      </c>
      <c r="M64" s="60">
        <f>+K64+L64</f>
        <v>899575</v>
      </c>
      <c r="N64" s="62"/>
      <c r="O64" s="64"/>
      <c r="P64" s="32">
        <f>+VLOOKUP(H64,'NCC ghi nhận'!B:H,7,0)</f>
        <v>899575</v>
      </c>
      <c r="Q64" s="32">
        <f t="shared" si="0"/>
        <v>0</v>
      </c>
    </row>
    <row r="65" spans="1:17" x14ac:dyDescent="0.25">
      <c r="A65" s="65">
        <v>1011</v>
      </c>
      <c r="B65" s="66" t="s">
        <v>49</v>
      </c>
      <c r="C65" s="67">
        <v>5820</v>
      </c>
      <c r="D65" s="66" t="s">
        <v>45</v>
      </c>
      <c r="E65" s="68"/>
      <c r="F65" s="68"/>
      <c r="G65" s="69"/>
      <c r="H65" s="69"/>
      <c r="I65" s="70" t="s">
        <v>65</v>
      </c>
      <c r="J65" s="70" t="s">
        <v>66</v>
      </c>
      <c r="K65" s="71">
        <v>-38026</v>
      </c>
      <c r="L65" s="71">
        <v>-3803</v>
      </c>
      <c r="M65" s="72">
        <v>-41829</v>
      </c>
      <c r="N65" s="62">
        <v>45627</v>
      </c>
      <c r="O65" s="63" t="s">
        <v>157</v>
      </c>
      <c r="P65" s="32" t="e">
        <f>+VLOOKUP(H65,'NCC ghi nhận'!B:H,7,0)</f>
        <v>#N/A</v>
      </c>
      <c r="Q65" s="32" t="e">
        <f t="shared" si="0"/>
        <v>#N/A</v>
      </c>
    </row>
    <row r="66" spans="1:17" hidden="1" x14ac:dyDescent="0.25">
      <c r="A66" s="73">
        <v>1011</v>
      </c>
      <c r="B66" s="63" t="s">
        <v>49</v>
      </c>
      <c r="C66" s="74">
        <v>5820</v>
      </c>
      <c r="D66" s="63" t="s">
        <v>45</v>
      </c>
      <c r="E66" s="75"/>
      <c r="F66" s="75"/>
      <c r="G66" s="76"/>
      <c r="H66" s="63"/>
      <c r="I66" s="70" t="s">
        <v>67</v>
      </c>
      <c r="J66" s="70" t="s">
        <v>72</v>
      </c>
      <c r="K66" s="77">
        <v>-39710</v>
      </c>
      <c r="L66" s="77">
        <v>-3177</v>
      </c>
      <c r="M66" s="77">
        <v>-42887</v>
      </c>
      <c r="N66" s="62">
        <v>45627</v>
      </c>
      <c r="O66" s="63"/>
      <c r="P66" s="32" t="e">
        <f>+VLOOKUP(H66,'NCC ghi nhận'!B:H,7,0)</f>
        <v>#N/A</v>
      </c>
      <c r="Q66" s="32" t="e">
        <f t="shared" si="0"/>
        <v>#N/A</v>
      </c>
    </row>
    <row r="67" spans="1:17" x14ac:dyDescent="0.25">
      <c r="A67" s="65">
        <v>1011</v>
      </c>
      <c r="B67" s="63" t="s">
        <v>49</v>
      </c>
      <c r="C67" s="74">
        <v>5820</v>
      </c>
      <c r="D67" s="63" t="s">
        <v>45</v>
      </c>
      <c r="E67" s="78"/>
      <c r="F67" s="78"/>
      <c r="G67" s="76"/>
      <c r="H67" s="79"/>
      <c r="I67" s="70" t="s">
        <v>63</v>
      </c>
      <c r="J67" s="70" t="s">
        <v>64</v>
      </c>
      <c r="K67" s="77">
        <v>-164780</v>
      </c>
      <c r="L67" s="77">
        <v>-13182</v>
      </c>
      <c r="M67" s="77">
        <v>-177962</v>
      </c>
      <c r="N67" s="62">
        <v>45627</v>
      </c>
      <c r="O67" s="63" t="s">
        <v>157</v>
      </c>
      <c r="P67" s="32" t="e">
        <f>+VLOOKUP(H67,'NCC ghi nhận'!B:H,7,0)</f>
        <v>#N/A</v>
      </c>
      <c r="Q67" s="32" t="e">
        <f t="shared" ref="Q67:Q114" si="1">+P67-M67</f>
        <v>#N/A</v>
      </c>
    </row>
    <row r="68" spans="1:17" x14ac:dyDescent="0.25">
      <c r="A68" s="65">
        <v>1011</v>
      </c>
      <c r="B68" s="63" t="s">
        <v>49</v>
      </c>
      <c r="C68" s="74">
        <v>5820</v>
      </c>
      <c r="D68" s="63" t="s">
        <v>45</v>
      </c>
      <c r="E68" s="78"/>
      <c r="F68" s="78"/>
      <c r="G68" s="76"/>
      <c r="H68" s="79"/>
      <c r="I68" s="70" t="s">
        <v>73</v>
      </c>
      <c r="J68" s="70" t="s">
        <v>74</v>
      </c>
      <c r="K68" s="77">
        <v>-126754</v>
      </c>
      <c r="L68" s="77">
        <v>-10140</v>
      </c>
      <c r="M68" s="77">
        <v>-136894</v>
      </c>
      <c r="N68" s="62">
        <v>45627</v>
      </c>
      <c r="O68" s="63" t="s">
        <v>157</v>
      </c>
      <c r="P68" s="32" t="e">
        <f>+VLOOKUP(H68,'NCC ghi nhận'!B:H,7,0)</f>
        <v>#N/A</v>
      </c>
      <c r="Q68" s="32" t="e">
        <f t="shared" si="1"/>
        <v>#N/A</v>
      </c>
    </row>
    <row r="69" spans="1:17" hidden="1" x14ac:dyDescent="0.25">
      <c r="A69" s="54">
        <v>1012</v>
      </c>
      <c r="B69" s="55" t="s">
        <v>56</v>
      </c>
      <c r="C69" s="56">
        <v>5820</v>
      </c>
      <c r="D69" s="55" t="s">
        <v>45</v>
      </c>
      <c r="E69" s="57">
        <v>45625</v>
      </c>
      <c r="F69" s="57">
        <v>45625</v>
      </c>
      <c r="G69" s="58" t="s">
        <v>46</v>
      </c>
      <c r="H69" s="58">
        <v>68137</v>
      </c>
      <c r="I69" s="59"/>
      <c r="J69" s="60"/>
      <c r="K69" s="61">
        <v>2730060</v>
      </c>
      <c r="L69" s="61">
        <v>218405</v>
      </c>
      <c r="M69" s="60">
        <f>+K69+L69</f>
        <v>2948465</v>
      </c>
      <c r="N69" s="62"/>
      <c r="O69" s="91"/>
      <c r="P69" s="32">
        <f>+VLOOKUP(H69,'NCC ghi nhận'!B:H,7,0)</f>
        <v>2948465</v>
      </c>
      <c r="Q69" s="32">
        <f t="shared" si="1"/>
        <v>0</v>
      </c>
    </row>
    <row r="70" spans="1:17" hidden="1" x14ac:dyDescent="0.25">
      <c r="A70" s="54">
        <v>1012</v>
      </c>
      <c r="B70" s="55" t="s">
        <v>56</v>
      </c>
      <c r="C70" s="56">
        <v>5820</v>
      </c>
      <c r="D70" s="55" t="s">
        <v>45</v>
      </c>
      <c r="E70" s="57">
        <v>45628</v>
      </c>
      <c r="F70" s="57">
        <v>45628</v>
      </c>
      <c r="G70" s="58" t="s">
        <v>46</v>
      </c>
      <c r="H70" s="58">
        <v>68592</v>
      </c>
      <c r="I70" s="59"/>
      <c r="J70" s="60"/>
      <c r="K70" s="61">
        <v>1428792</v>
      </c>
      <c r="L70" s="61">
        <v>114303</v>
      </c>
      <c r="M70" s="60">
        <f>+K70+L70</f>
        <v>1543095</v>
      </c>
      <c r="N70" s="62"/>
      <c r="O70" s="63"/>
      <c r="P70" s="32">
        <f>+VLOOKUP(H70,'NCC ghi nhận'!B:H,7,0)</f>
        <v>1543095</v>
      </c>
      <c r="Q70" s="32">
        <f t="shared" si="1"/>
        <v>0</v>
      </c>
    </row>
    <row r="71" spans="1:17" hidden="1" x14ac:dyDescent="0.25">
      <c r="A71" s="54">
        <v>1012</v>
      </c>
      <c r="B71" s="55" t="s">
        <v>56</v>
      </c>
      <c r="C71" s="56">
        <v>5820</v>
      </c>
      <c r="D71" s="55" t="s">
        <v>45</v>
      </c>
      <c r="E71" s="57">
        <v>45637</v>
      </c>
      <c r="F71" s="57">
        <v>45637</v>
      </c>
      <c r="G71" s="58" t="s">
        <v>46</v>
      </c>
      <c r="H71" s="58">
        <v>70426</v>
      </c>
      <c r="I71" s="59"/>
      <c r="J71" s="60"/>
      <c r="K71" s="61">
        <v>2035950</v>
      </c>
      <c r="L71" s="61">
        <v>162876</v>
      </c>
      <c r="M71" s="60">
        <f>+K71+L71</f>
        <v>2198826</v>
      </c>
      <c r="N71" s="62"/>
      <c r="O71" s="64"/>
      <c r="P71" s="32">
        <f>+VLOOKUP(H71,'NCC ghi nhận'!B:H,7,0)</f>
        <v>2198826</v>
      </c>
      <c r="Q71" s="32">
        <f t="shared" si="1"/>
        <v>0</v>
      </c>
    </row>
    <row r="72" spans="1:17" hidden="1" x14ac:dyDescent="0.25">
      <c r="A72" s="54">
        <v>1012</v>
      </c>
      <c r="B72" s="55" t="s">
        <v>56</v>
      </c>
      <c r="C72" s="56">
        <v>5820</v>
      </c>
      <c r="D72" s="55" t="s">
        <v>45</v>
      </c>
      <c r="E72" s="57">
        <v>45640</v>
      </c>
      <c r="F72" s="57">
        <v>45640</v>
      </c>
      <c r="G72" s="58" t="s">
        <v>46</v>
      </c>
      <c r="H72" s="58">
        <v>71620</v>
      </c>
      <c r="I72" s="59"/>
      <c r="J72" s="60"/>
      <c r="K72" s="61">
        <v>3512120</v>
      </c>
      <c r="L72" s="61">
        <v>280970</v>
      </c>
      <c r="M72" s="60">
        <f>+K72+L72</f>
        <v>3793090</v>
      </c>
      <c r="N72" s="62"/>
      <c r="O72" s="91"/>
      <c r="P72" s="32">
        <f>+VLOOKUP(H72,'NCC ghi nhận'!B:H,7,0)</f>
        <v>3793090</v>
      </c>
      <c r="Q72" s="32">
        <f t="shared" si="1"/>
        <v>0</v>
      </c>
    </row>
    <row r="73" spans="1:17" hidden="1" x14ac:dyDescent="0.25">
      <c r="A73" s="54">
        <v>1012</v>
      </c>
      <c r="B73" s="55" t="s">
        <v>56</v>
      </c>
      <c r="C73" s="56">
        <v>5820</v>
      </c>
      <c r="D73" s="55" t="s">
        <v>45</v>
      </c>
      <c r="E73" s="57">
        <v>45644</v>
      </c>
      <c r="F73" s="57">
        <v>45644</v>
      </c>
      <c r="G73" s="58" t="s">
        <v>46</v>
      </c>
      <c r="H73" s="58">
        <v>71919</v>
      </c>
      <c r="I73" s="59"/>
      <c r="J73" s="60"/>
      <c r="K73" s="61">
        <v>3273955</v>
      </c>
      <c r="L73" s="61">
        <v>261916</v>
      </c>
      <c r="M73" s="60">
        <f>+K73+L73</f>
        <v>3535871</v>
      </c>
      <c r="N73" s="62"/>
      <c r="O73" s="64"/>
      <c r="P73" s="32">
        <f>+VLOOKUP(H73,'NCC ghi nhận'!B:H,7,0)</f>
        <v>3535871</v>
      </c>
      <c r="Q73" s="32">
        <f t="shared" si="1"/>
        <v>0</v>
      </c>
    </row>
    <row r="74" spans="1:17" x14ac:dyDescent="0.25">
      <c r="A74" s="65">
        <v>1012</v>
      </c>
      <c r="B74" s="66" t="s">
        <v>56</v>
      </c>
      <c r="C74" s="67">
        <v>5820</v>
      </c>
      <c r="D74" s="66" t="s">
        <v>45</v>
      </c>
      <c r="E74" s="68"/>
      <c r="F74" s="68"/>
      <c r="G74" s="69"/>
      <c r="H74" s="69"/>
      <c r="I74" s="70" t="s">
        <v>63</v>
      </c>
      <c r="J74" s="70" t="s">
        <v>64</v>
      </c>
      <c r="K74" s="71">
        <v>-1482701</v>
      </c>
      <c r="L74" s="71">
        <v>-118616</v>
      </c>
      <c r="M74" s="72">
        <v>-1601317</v>
      </c>
      <c r="N74" s="62">
        <v>45627</v>
      </c>
      <c r="O74" s="63" t="s">
        <v>157</v>
      </c>
      <c r="P74" s="32" t="e">
        <f>+VLOOKUP(H74,'NCC ghi nhận'!B:H,7,0)</f>
        <v>#N/A</v>
      </c>
      <c r="Q74" s="32" t="e">
        <f t="shared" si="1"/>
        <v>#N/A</v>
      </c>
    </row>
    <row r="75" spans="1:17" x14ac:dyDescent="0.25">
      <c r="A75" s="65">
        <v>1012</v>
      </c>
      <c r="B75" s="63" t="s">
        <v>56</v>
      </c>
      <c r="C75" s="74">
        <v>5820</v>
      </c>
      <c r="D75" s="63" t="s">
        <v>45</v>
      </c>
      <c r="E75" s="78"/>
      <c r="F75" s="78"/>
      <c r="G75" s="76"/>
      <c r="H75" s="79"/>
      <c r="I75" s="70" t="s">
        <v>65</v>
      </c>
      <c r="J75" s="70" t="s">
        <v>66</v>
      </c>
      <c r="K75" s="77">
        <v>-342162</v>
      </c>
      <c r="L75" s="77">
        <v>-34216</v>
      </c>
      <c r="M75" s="77">
        <v>-376378</v>
      </c>
      <c r="N75" s="62">
        <v>45627</v>
      </c>
      <c r="O75" s="63" t="s">
        <v>157</v>
      </c>
      <c r="P75" s="32" t="e">
        <f>+VLOOKUP(H75,'NCC ghi nhận'!B:H,7,0)</f>
        <v>#N/A</v>
      </c>
      <c r="Q75" s="32" t="e">
        <f t="shared" si="1"/>
        <v>#N/A</v>
      </c>
    </row>
    <row r="76" spans="1:17" x14ac:dyDescent="0.25">
      <c r="A76" s="65">
        <v>1012</v>
      </c>
      <c r="B76" s="63" t="s">
        <v>56</v>
      </c>
      <c r="C76" s="74">
        <v>5820</v>
      </c>
      <c r="D76" s="63" t="s">
        <v>45</v>
      </c>
      <c r="E76" s="78"/>
      <c r="F76" s="78"/>
      <c r="G76" s="76"/>
      <c r="H76" s="79"/>
      <c r="I76" s="70" t="s">
        <v>73</v>
      </c>
      <c r="J76" s="70" t="s">
        <v>74</v>
      </c>
      <c r="K76" s="77">
        <v>-1140539</v>
      </c>
      <c r="L76" s="77">
        <v>-91243</v>
      </c>
      <c r="M76" s="77">
        <v>-1231782</v>
      </c>
      <c r="N76" s="62">
        <v>45627</v>
      </c>
      <c r="O76" s="63" t="s">
        <v>157</v>
      </c>
      <c r="P76" s="32" t="e">
        <f>+VLOOKUP(H76,'NCC ghi nhận'!B:H,7,0)</f>
        <v>#N/A</v>
      </c>
      <c r="Q76" s="32" t="e">
        <f t="shared" si="1"/>
        <v>#N/A</v>
      </c>
    </row>
    <row r="77" spans="1:17" hidden="1" x14ac:dyDescent="0.25">
      <c r="A77" s="54">
        <v>1013</v>
      </c>
      <c r="B77" s="55" t="s">
        <v>52</v>
      </c>
      <c r="C77" s="56">
        <v>5820</v>
      </c>
      <c r="D77" s="55" t="s">
        <v>45</v>
      </c>
      <c r="E77" s="57">
        <v>45620</v>
      </c>
      <c r="F77" s="57">
        <v>45611</v>
      </c>
      <c r="G77" s="58" t="s">
        <v>46</v>
      </c>
      <c r="H77" s="58">
        <v>65134</v>
      </c>
      <c r="I77" s="59"/>
      <c r="J77" s="60"/>
      <c r="K77" s="61">
        <v>3571980</v>
      </c>
      <c r="L77" s="61">
        <v>285758</v>
      </c>
      <c r="M77" s="60">
        <f t="shared" ref="M77:M85" si="2">+K77+L77</f>
        <v>3857738</v>
      </c>
      <c r="N77" s="62"/>
      <c r="O77" s="63"/>
      <c r="P77" s="32">
        <f>+VLOOKUP(H77,'NCC ghi nhận'!B:H,7,0)</f>
        <v>3857738</v>
      </c>
      <c r="Q77" s="32">
        <f t="shared" si="1"/>
        <v>0</v>
      </c>
    </row>
    <row r="78" spans="1:17" hidden="1" x14ac:dyDescent="0.25">
      <c r="A78" s="54">
        <v>1013</v>
      </c>
      <c r="B78" s="55" t="s">
        <v>52</v>
      </c>
      <c r="C78" s="56">
        <v>5820</v>
      </c>
      <c r="D78" s="55" t="s">
        <v>45</v>
      </c>
      <c r="E78" s="57">
        <v>45621</v>
      </c>
      <c r="F78" s="57">
        <v>45617</v>
      </c>
      <c r="G78" s="58" t="s">
        <v>46</v>
      </c>
      <c r="H78" s="58">
        <v>65876</v>
      </c>
      <c r="I78" s="59"/>
      <c r="J78" s="60"/>
      <c r="K78" s="61">
        <v>1452970</v>
      </c>
      <c r="L78" s="61">
        <v>116238</v>
      </c>
      <c r="M78" s="60">
        <f t="shared" si="2"/>
        <v>1569208</v>
      </c>
      <c r="N78" s="62"/>
      <c r="O78" s="63"/>
      <c r="P78" s="32">
        <f>+VLOOKUP(H78,'NCC ghi nhận'!B:H,7,0)</f>
        <v>1569208</v>
      </c>
      <c r="Q78" s="32">
        <f t="shared" si="1"/>
        <v>0</v>
      </c>
    </row>
    <row r="79" spans="1:17" hidden="1" x14ac:dyDescent="0.25">
      <c r="A79" s="54">
        <v>1013</v>
      </c>
      <c r="B79" s="55" t="s">
        <v>52</v>
      </c>
      <c r="C79" s="56">
        <v>5820</v>
      </c>
      <c r="D79" s="55" t="s">
        <v>45</v>
      </c>
      <c r="E79" s="57">
        <v>45624</v>
      </c>
      <c r="F79" s="57">
        <v>45621</v>
      </c>
      <c r="G79" s="58" t="s">
        <v>46</v>
      </c>
      <c r="H79" s="58">
        <v>67061</v>
      </c>
      <c r="I79" s="59"/>
      <c r="J79" s="60"/>
      <c r="K79" s="61">
        <v>3501270</v>
      </c>
      <c r="L79" s="61">
        <v>280102</v>
      </c>
      <c r="M79" s="60">
        <f t="shared" si="2"/>
        <v>3781372</v>
      </c>
      <c r="N79" s="62"/>
      <c r="O79" s="63"/>
      <c r="P79" s="32">
        <f>+VLOOKUP(H79,'NCC ghi nhận'!B:H,7,0)</f>
        <v>3781372</v>
      </c>
      <c r="Q79" s="32">
        <f t="shared" si="1"/>
        <v>0</v>
      </c>
    </row>
    <row r="80" spans="1:17" hidden="1" x14ac:dyDescent="0.25">
      <c r="A80" s="54">
        <v>1013</v>
      </c>
      <c r="B80" s="55" t="s">
        <v>52</v>
      </c>
      <c r="C80" s="56">
        <v>5820</v>
      </c>
      <c r="D80" s="55" t="s">
        <v>45</v>
      </c>
      <c r="E80" s="57">
        <v>45639</v>
      </c>
      <c r="F80" s="57">
        <v>45625</v>
      </c>
      <c r="G80" s="58" t="s">
        <v>46</v>
      </c>
      <c r="H80" s="58">
        <v>68398</v>
      </c>
      <c r="I80" s="59"/>
      <c r="J80" s="60"/>
      <c r="K80" s="61">
        <v>1286460</v>
      </c>
      <c r="L80" s="61">
        <v>102917</v>
      </c>
      <c r="M80" s="60">
        <f t="shared" si="2"/>
        <v>1389377</v>
      </c>
      <c r="N80" s="62"/>
      <c r="O80" s="64"/>
      <c r="P80" s="32">
        <f>+VLOOKUP(H80,'NCC ghi nhận'!B:H,7,0)</f>
        <v>1389377</v>
      </c>
      <c r="Q80" s="32">
        <f t="shared" si="1"/>
        <v>0</v>
      </c>
    </row>
    <row r="81" spans="1:17" hidden="1" x14ac:dyDescent="0.25">
      <c r="A81" s="54">
        <v>1013</v>
      </c>
      <c r="B81" s="55" t="s">
        <v>52</v>
      </c>
      <c r="C81" s="56">
        <v>5820</v>
      </c>
      <c r="D81" s="55" t="s">
        <v>45</v>
      </c>
      <c r="E81" s="57">
        <v>45639</v>
      </c>
      <c r="F81" s="57">
        <v>45628</v>
      </c>
      <c r="G81" s="58" t="s">
        <v>46</v>
      </c>
      <c r="H81" s="58">
        <v>68675</v>
      </c>
      <c r="I81" s="59"/>
      <c r="J81" s="60"/>
      <c r="K81" s="61">
        <v>2048300</v>
      </c>
      <c r="L81" s="61">
        <v>163864</v>
      </c>
      <c r="M81" s="60">
        <f t="shared" si="2"/>
        <v>2212164</v>
      </c>
      <c r="N81" s="62"/>
      <c r="O81" s="64"/>
      <c r="P81" s="32">
        <f>+VLOOKUP(H81,'NCC ghi nhận'!B:H,7,0)</f>
        <v>2212164</v>
      </c>
      <c r="Q81" s="32">
        <f t="shared" si="1"/>
        <v>0</v>
      </c>
    </row>
    <row r="82" spans="1:17" hidden="1" x14ac:dyDescent="0.25">
      <c r="A82" s="54">
        <v>1013</v>
      </c>
      <c r="B82" s="55" t="s">
        <v>52</v>
      </c>
      <c r="C82" s="56">
        <v>5820</v>
      </c>
      <c r="D82" s="55" t="s">
        <v>45</v>
      </c>
      <c r="E82" s="57">
        <v>45640</v>
      </c>
      <c r="F82" s="57">
        <v>45637</v>
      </c>
      <c r="G82" s="58" t="s">
        <v>46</v>
      </c>
      <c r="H82" s="58">
        <v>70474</v>
      </c>
      <c r="I82" s="59"/>
      <c r="J82" s="60"/>
      <c r="K82" s="61">
        <v>1665880</v>
      </c>
      <c r="L82" s="61">
        <v>133270</v>
      </c>
      <c r="M82" s="60">
        <f t="shared" si="2"/>
        <v>1799150</v>
      </c>
      <c r="N82" s="62"/>
      <c r="O82" s="64"/>
      <c r="P82" s="32">
        <f>+VLOOKUP(H82,'NCC ghi nhận'!B:H,7,0)</f>
        <v>1799150</v>
      </c>
      <c r="Q82" s="32">
        <f t="shared" si="1"/>
        <v>0</v>
      </c>
    </row>
    <row r="83" spans="1:17" hidden="1" x14ac:dyDescent="0.25">
      <c r="A83" s="54">
        <v>1013</v>
      </c>
      <c r="B83" s="55" t="s">
        <v>52</v>
      </c>
      <c r="C83" s="56">
        <v>5820</v>
      </c>
      <c r="D83" s="55" t="s">
        <v>45</v>
      </c>
      <c r="E83" s="57">
        <v>45650</v>
      </c>
      <c r="F83" s="57">
        <v>45644</v>
      </c>
      <c r="G83" s="58" t="s">
        <v>46</v>
      </c>
      <c r="H83" s="58">
        <v>71955</v>
      </c>
      <c r="I83" s="59"/>
      <c r="J83" s="60"/>
      <c r="K83" s="61">
        <v>1665880</v>
      </c>
      <c r="L83" s="61">
        <v>133270</v>
      </c>
      <c r="M83" s="60">
        <f t="shared" si="2"/>
        <v>1799150</v>
      </c>
      <c r="N83" s="62"/>
      <c r="O83" s="63"/>
      <c r="P83" s="32">
        <f>+VLOOKUP(H83,'NCC ghi nhận'!B:H,7,0)</f>
        <v>1799150</v>
      </c>
      <c r="Q83" s="32">
        <f t="shared" si="1"/>
        <v>0</v>
      </c>
    </row>
    <row r="84" spans="1:17" hidden="1" x14ac:dyDescent="0.25">
      <c r="A84" s="54">
        <v>1013</v>
      </c>
      <c r="B84" s="55" t="s">
        <v>52</v>
      </c>
      <c r="C84" s="56">
        <v>5820</v>
      </c>
      <c r="D84" s="55" t="s">
        <v>45</v>
      </c>
      <c r="E84" s="57">
        <v>45652</v>
      </c>
      <c r="F84" s="57">
        <v>45649</v>
      </c>
      <c r="G84" s="58" t="s">
        <v>46</v>
      </c>
      <c r="H84" s="58">
        <v>73312</v>
      </c>
      <c r="I84" s="59"/>
      <c r="J84" s="60"/>
      <c r="K84" s="61">
        <v>2381320</v>
      </c>
      <c r="L84" s="61">
        <v>190506</v>
      </c>
      <c r="M84" s="60">
        <f t="shared" si="2"/>
        <v>2571826</v>
      </c>
      <c r="N84" s="62"/>
      <c r="O84" s="63"/>
      <c r="P84" s="32">
        <f>+VLOOKUP(H84,'NCC ghi nhận'!B:H,7,0)</f>
        <v>2571826</v>
      </c>
      <c r="Q84" s="32">
        <f t="shared" si="1"/>
        <v>0</v>
      </c>
    </row>
    <row r="85" spans="1:17" hidden="1" x14ac:dyDescent="0.25">
      <c r="A85" s="54">
        <v>1013</v>
      </c>
      <c r="B85" s="55" t="s">
        <v>52</v>
      </c>
      <c r="C85" s="56">
        <v>5820</v>
      </c>
      <c r="D85" s="55" t="s">
        <v>45</v>
      </c>
      <c r="E85" s="57">
        <v>45656</v>
      </c>
      <c r="F85" s="57">
        <v>45651</v>
      </c>
      <c r="G85" s="58" t="s">
        <v>46</v>
      </c>
      <c r="H85" s="58">
        <v>73506</v>
      </c>
      <c r="I85" s="59"/>
      <c r="J85" s="60"/>
      <c r="K85" s="61">
        <v>2024580</v>
      </c>
      <c r="L85" s="61">
        <v>161966</v>
      </c>
      <c r="M85" s="60">
        <f t="shared" si="2"/>
        <v>2186546</v>
      </c>
      <c r="N85" s="62"/>
      <c r="O85" s="63"/>
      <c r="P85" s="32">
        <f>+VLOOKUP(H85,'NCC ghi nhận'!B:H,7,0)</f>
        <v>2186546</v>
      </c>
      <c r="Q85" s="32">
        <f t="shared" si="1"/>
        <v>0</v>
      </c>
    </row>
    <row r="86" spans="1:17" hidden="1" x14ac:dyDescent="0.25">
      <c r="A86" s="65">
        <v>1013</v>
      </c>
      <c r="B86" s="66" t="s">
        <v>52</v>
      </c>
      <c r="C86" s="67">
        <v>5820</v>
      </c>
      <c r="D86" s="66" t="s">
        <v>45</v>
      </c>
      <c r="E86" s="68"/>
      <c r="F86" s="68"/>
      <c r="G86" s="69"/>
      <c r="H86" s="69"/>
      <c r="I86" s="70" t="s">
        <v>67</v>
      </c>
      <c r="J86" s="70" t="s">
        <v>68</v>
      </c>
      <c r="K86" s="71">
        <v>-419950</v>
      </c>
      <c r="L86" s="71">
        <v>-33596</v>
      </c>
      <c r="M86" s="72">
        <v>-453546</v>
      </c>
      <c r="N86" s="62">
        <v>45627</v>
      </c>
      <c r="O86" s="63"/>
      <c r="P86" s="32" t="e">
        <f>+VLOOKUP(H86,'NCC ghi nhận'!B:H,7,0)</f>
        <v>#N/A</v>
      </c>
      <c r="Q86" s="32" t="e">
        <f t="shared" si="1"/>
        <v>#N/A</v>
      </c>
    </row>
    <row r="87" spans="1:17" x14ac:dyDescent="0.25">
      <c r="A87" s="73">
        <v>1013</v>
      </c>
      <c r="B87" s="63" t="s">
        <v>52</v>
      </c>
      <c r="C87" s="74">
        <v>5820</v>
      </c>
      <c r="D87" s="63" t="s">
        <v>45</v>
      </c>
      <c r="E87" s="75"/>
      <c r="F87" s="75"/>
      <c r="G87" s="76"/>
      <c r="H87" s="63"/>
      <c r="I87" s="70" t="s">
        <v>65</v>
      </c>
      <c r="J87" s="70" t="s">
        <v>66</v>
      </c>
      <c r="K87" s="77">
        <v>-166086</v>
      </c>
      <c r="L87" s="77">
        <v>-16609</v>
      </c>
      <c r="M87" s="77">
        <v>-182695</v>
      </c>
      <c r="N87" s="62">
        <v>45627</v>
      </c>
      <c r="O87" s="63" t="s">
        <v>157</v>
      </c>
      <c r="P87" s="32" t="e">
        <f>+VLOOKUP(H87,'NCC ghi nhận'!B:H,7,0)</f>
        <v>#N/A</v>
      </c>
      <c r="Q87" s="32" t="e">
        <f t="shared" si="1"/>
        <v>#N/A</v>
      </c>
    </row>
    <row r="88" spans="1:17" x14ac:dyDescent="0.25">
      <c r="A88" s="65">
        <v>1013</v>
      </c>
      <c r="B88" s="63" t="s">
        <v>52</v>
      </c>
      <c r="C88" s="74">
        <v>5820</v>
      </c>
      <c r="D88" s="63" t="s">
        <v>45</v>
      </c>
      <c r="E88" s="78"/>
      <c r="F88" s="78"/>
      <c r="G88" s="76"/>
      <c r="H88" s="79"/>
      <c r="I88" s="70" t="s">
        <v>63</v>
      </c>
      <c r="J88" s="70" t="s">
        <v>64</v>
      </c>
      <c r="K88" s="77">
        <v>-719707</v>
      </c>
      <c r="L88" s="77">
        <v>-57577</v>
      </c>
      <c r="M88" s="77">
        <v>-777284</v>
      </c>
      <c r="N88" s="62">
        <v>45627</v>
      </c>
      <c r="O88" s="63" t="s">
        <v>157</v>
      </c>
      <c r="P88" s="32" t="e">
        <f>+VLOOKUP(H88,'NCC ghi nhận'!B:H,7,0)</f>
        <v>#N/A</v>
      </c>
      <c r="Q88" s="32" t="e">
        <f t="shared" si="1"/>
        <v>#N/A</v>
      </c>
    </row>
    <row r="89" spans="1:17" x14ac:dyDescent="0.25">
      <c r="A89" s="73">
        <v>1013</v>
      </c>
      <c r="B89" s="63" t="s">
        <v>52</v>
      </c>
      <c r="C89" s="74">
        <v>5820</v>
      </c>
      <c r="D89" s="63" t="s">
        <v>45</v>
      </c>
      <c r="E89" s="75"/>
      <c r="F89" s="75"/>
      <c r="G89" s="76"/>
      <c r="H89" s="63"/>
      <c r="I89" s="70" t="s">
        <v>73</v>
      </c>
      <c r="J89" s="70" t="s">
        <v>74</v>
      </c>
      <c r="K89" s="77">
        <v>-553621</v>
      </c>
      <c r="L89" s="77">
        <v>-44290</v>
      </c>
      <c r="M89" s="77">
        <v>-597911</v>
      </c>
      <c r="N89" s="62">
        <v>45627</v>
      </c>
      <c r="O89" s="63" t="s">
        <v>157</v>
      </c>
      <c r="P89" s="32" t="e">
        <f>+VLOOKUP(H89,'NCC ghi nhận'!B:H,7,0)</f>
        <v>#N/A</v>
      </c>
      <c r="Q89" s="32" t="e">
        <f t="shared" si="1"/>
        <v>#N/A</v>
      </c>
    </row>
    <row r="90" spans="1:17" hidden="1" x14ac:dyDescent="0.25">
      <c r="A90" s="54">
        <v>1014</v>
      </c>
      <c r="B90" s="55" t="s">
        <v>54</v>
      </c>
      <c r="C90" s="56">
        <v>5820</v>
      </c>
      <c r="D90" s="55" t="s">
        <v>45</v>
      </c>
      <c r="E90" s="57">
        <v>45623</v>
      </c>
      <c r="F90" s="57">
        <v>45621</v>
      </c>
      <c r="G90" s="58" t="s">
        <v>46</v>
      </c>
      <c r="H90" s="58">
        <v>67044</v>
      </c>
      <c r="I90" s="59"/>
      <c r="J90" s="60"/>
      <c r="K90" s="61">
        <v>595330</v>
      </c>
      <c r="L90" s="61">
        <v>47626</v>
      </c>
      <c r="M90" s="60">
        <f>+K90+L90</f>
        <v>642956</v>
      </c>
      <c r="N90" s="62"/>
      <c r="O90" s="91"/>
      <c r="P90" s="32">
        <f>+VLOOKUP(H90,'NCC ghi nhận'!B:H,7,0)</f>
        <v>642956</v>
      </c>
      <c r="Q90" s="32">
        <f t="shared" si="1"/>
        <v>0</v>
      </c>
    </row>
    <row r="91" spans="1:17" hidden="1" x14ac:dyDescent="0.25">
      <c r="A91" s="54">
        <v>1014</v>
      </c>
      <c r="B91" s="55" t="s">
        <v>54</v>
      </c>
      <c r="C91" s="56">
        <v>5820</v>
      </c>
      <c r="D91" s="55" t="s">
        <v>45</v>
      </c>
      <c r="E91" s="57">
        <v>45636</v>
      </c>
      <c r="F91" s="57">
        <v>45630</v>
      </c>
      <c r="G91" s="58" t="s">
        <v>46</v>
      </c>
      <c r="H91" s="58">
        <v>68842</v>
      </c>
      <c r="I91" s="59"/>
      <c r="J91" s="60"/>
      <c r="K91" s="61">
        <v>595330</v>
      </c>
      <c r="L91" s="61">
        <v>47626</v>
      </c>
      <c r="M91" s="60">
        <f>+K91+L91</f>
        <v>642956</v>
      </c>
      <c r="N91" s="62"/>
      <c r="O91" s="63"/>
      <c r="P91" s="32">
        <f>+VLOOKUP(H91,'NCC ghi nhận'!B:H,7,0)</f>
        <v>642956</v>
      </c>
      <c r="Q91" s="32">
        <f t="shared" si="1"/>
        <v>0</v>
      </c>
    </row>
    <row r="92" spans="1:17" x14ac:dyDescent="0.25">
      <c r="A92" s="65">
        <v>1014</v>
      </c>
      <c r="B92" s="63" t="s">
        <v>54</v>
      </c>
      <c r="C92" s="74">
        <v>5820</v>
      </c>
      <c r="D92" s="63" t="s">
        <v>45</v>
      </c>
      <c r="E92" s="78"/>
      <c r="F92" s="78"/>
      <c r="G92" s="76"/>
      <c r="H92" s="79"/>
      <c r="I92" s="70" t="s">
        <v>65</v>
      </c>
      <c r="J92" s="70" t="s">
        <v>66</v>
      </c>
      <c r="K92" s="77">
        <v>-8930</v>
      </c>
      <c r="L92" s="77">
        <v>-893</v>
      </c>
      <c r="M92" s="77">
        <v>-9823</v>
      </c>
      <c r="N92" s="62">
        <v>45627</v>
      </c>
      <c r="O92" s="63" t="s">
        <v>157</v>
      </c>
      <c r="P92" s="32" t="e">
        <f>+VLOOKUP(H92,'NCC ghi nhận'!B:H,7,0)</f>
        <v>#N/A</v>
      </c>
      <c r="Q92" s="32" t="e">
        <f t="shared" si="1"/>
        <v>#N/A</v>
      </c>
    </row>
    <row r="93" spans="1:17" x14ac:dyDescent="0.25">
      <c r="A93" s="65">
        <v>1014</v>
      </c>
      <c r="B93" s="63" t="s">
        <v>54</v>
      </c>
      <c r="C93" s="74">
        <v>5820</v>
      </c>
      <c r="D93" s="63" t="s">
        <v>45</v>
      </c>
      <c r="E93" s="78"/>
      <c r="F93" s="78"/>
      <c r="G93" s="76"/>
      <c r="H93" s="79"/>
      <c r="I93" s="70" t="s">
        <v>73</v>
      </c>
      <c r="J93" s="70" t="s">
        <v>74</v>
      </c>
      <c r="K93" s="77">
        <v>-29767</v>
      </c>
      <c r="L93" s="77">
        <v>-2381</v>
      </c>
      <c r="M93" s="77">
        <v>-32148</v>
      </c>
      <c r="N93" s="62">
        <v>45627</v>
      </c>
      <c r="O93" s="63" t="s">
        <v>157</v>
      </c>
      <c r="P93" s="32" t="e">
        <f>+VLOOKUP(H93,'NCC ghi nhận'!B:H,7,0)</f>
        <v>#N/A</v>
      </c>
      <c r="Q93" s="32" t="e">
        <f t="shared" si="1"/>
        <v>#N/A</v>
      </c>
    </row>
    <row r="94" spans="1:17" x14ac:dyDescent="0.25">
      <c r="A94" s="65">
        <v>1014</v>
      </c>
      <c r="B94" s="63" t="s">
        <v>54</v>
      </c>
      <c r="C94" s="74">
        <v>5820</v>
      </c>
      <c r="D94" s="63" t="s">
        <v>45</v>
      </c>
      <c r="E94" s="78"/>
      <c r="F94" s="78"/>
      <c r="G94" s="76"/>
      <c r="H94" s="79"/>
      <c r="I94" s="70" t="s">
        <v>63</v>
      </c>
      <c r="J94" s="70" t="s">
        <v>64</v>
      </c>
      <c r="K94" s="77">
        <v>-38696</v>
      </c>
      <c r="L94" s="77">
        <v>-3096</v>
      </c>
      <c r="M94" s="77">
        <v>-41792</v>
      </c>
      <c r="N94" s="62">
        <v>45627</v>
      </c>
      <c r="O94" s="63" t="s">
        <v>157</v>
      </c>
      <c r="P94" s="32" t="e">
        <f>+VLOOKUP(H94,'NCC ghi nhận'!B:H,7,0)</f>
        <v>#N/A</v>
      </c>
      <c r="Q94" s="32" t="e">
        <f t="shared" si="1"/>
        <v>#N/A</v>
      </c>
    </row>
    <row r="95" spans="1:17" hidden="1" x14ac:dyDescent="0.25">
      <c r="A95" s="54">
        <v>1015</v>
      </c>
      <c r="B95" s="55" t="s">
        <v>62</v>
      </c>
      <c r="C95" s="56">
        <v>5820</v>
      </c>
      <c r="D95" s="55" t="s">
        <v>45</v>
      </c>
      <c r="E95" s="57">
        <v>45645</v>
      </c>
      <c r="F95" s="57">
        <v>45642</v>
      </c>
      <c r="G95" s="58" t="s">
        <v>61</v>
      </c>
      <c r="H95" s="58">
        <v>71786</v>
      </c>
      <c r="I95" s="59"/>
      <c r="J95" s="60"/>
      <c r="K95" s="61">
        <v>2498820</v>
      </c>
      <c r="L95" s="61">
        <v>199906</v>
      </c>
      <c r="M95" s="60">
        <f>+K95+L95</f>
        <v>2698726</v>
      </c>
      <c r="N95" s="62"/>
      <c r="O95" s="64"/>
      <c r="P95" s="32">
        <f>+VLOOKUP(H95,'NCC ghi nhận'!B:H,7,0)</f>
        <v>2698726</v>
      </c>
      <c r="Q95" s="32">
        <f t="shared" si="1"/>
        <v>0</v>
      </c>
    </row>
    <row r="96" spans="1:17" x14ac:dyDescent="0.25">
      <c r="A96" s="73">
        <v>1015</v>
      </c>
      <c r="B96" s="63" t="s">
        <v>62</v>
      </c>
      <c r="C96" s="74">
        <v>5820</v>
      </c>
      <c r="D96" s="63" t="s">
        <v>45</v>
      </c>
      <c r="E96" s="75"/>
      <c r="F96" s="75"/>
      <c r="G96" s="76"/>
      <c r="H96" s="63"/>
      <c r="I96" s="70" t="s">
        <v>63</v>
      </c>
      <c r="J96" s="70" t="s">
        <v>64</v>
      </c>
      <c r="K96" s="77">
        <v>-162423</v>
      </c>
      <c r="L96" s="77">
        <v>-12994</v>
      </c>
      <c r="M96" s="77">
        <v>-175417</v>
      </c>
      <c r="N96" s="62">
        <v>45627</v>
      </c>
      <c r="O96" s="63" t="s">
        <v>157</v>
      </c>
      <c r="P96" s="32" t="e">
        <f>+VLOOKUP(H96,'NCC ghi nhận'!B:H,7,0)</f>
        <v>#N/A</v>
      </c>
      <c r="Q96" s="32" t="e">
        <f t="shared" si="1"/>
        <v>#N/A</v>
      </c>
    </row>
    <row r="97" spans="1:17" x14ac:dyDescent="0.25">
      <c r="A97" s="65">
        <v>1015</v>
      </c>
      <c r="B97" s="63" t="s">
        <v>62</v>
      </c>
      <c r="C97" s="74">
        <v>5820</v>
      </c>
      <c r="D97" s="63" t="s">
        <v>45</v>
      </c>
      <c r="E97" s="78"/>
      <c r="F97" s="78"/>
      <c r="G97" s="96"/>
      <c r="H97" s="97"/>
      <c r="I97" s="70" t="s">
        <v>65</v>
      </c>
      <c r="J97" s="70" t="s">
        <v>66</v>
      </c>
      <c r="K97" s="77">
        <v>-37482</v>
      </c>
      <c r="L97" s="77">
        <v>-3748</v>
      </c>
      <c r="M97" s="77">
        <v>-41230</v>
      </c>
      <c r="N97" s="62">
        <v>45627</v>
      </c>
      <c r="O97" s="63" t="s">
        <v>157</v>
      </c>
      <c r="P97" s="32" t="e">
        <f>+VLOOKUP(H97,'NCC ghi nhận'!B:H,7,0)</f>
        <v>#N/A</v>
      </c>
      <c r="Q97" s="32" t="e">
        <f t="shared" si="1"/>
        <v>#N/A</v>
      </c>
    </row>
    <row r="98" spans="1:17" x14ac:dyDescent="0.25">
      <c r="A98" s="73">
        <v>1015</v>
      </c>
      <c r="B98" s="63" t="s">
        <v>62</v>
      </c>
      <c r="C98" s="74">
        <v>5820</v>
      </c>
      <c r="D98" s="63" t="s">
        <v>45</v>
      </c>
      <c r="E98" s="78"/>
      <c r="F98" s="78"/>
      <c r="G98" s="76"/>
      <c r="H98" s="93"/>
      <c r="I98" s="70" t="s">
        <v>73</v>
      </c>
      <c r="J98" s="70" t="s">
        <v>74</v>
      </c>
      <c r="K98" s="77">
        <v>-124941</v>
      </c>
      <c r="L98" s="77">
        <v>-9995</v>
      </c>
      <c r="M98" s="77">
        <v>-134936</v>
      </c>
      <c r="N98" s="62">
        <v>45627</v>
      </c>
      <c r="O98" s="63" t="s">
        <v>157</v>
      </c>
      <c r="P98" s="32" t="e">
        <f>+VLOOKUP(H98,'NCC ghi nhận'!B:H,7,0)</f>
        <v>#N/A</v>
      </c>
      <c r="Q98" s="32" t="e">
        <f t="shared" si="1"/>
        <v>#N/A</v>
      </c>
    </row>
    <row r="99" spans="1:17" hidden="1" x14ac:dyDescent="0.25">
      <c r="A99" s="54">
        <v>1016</v>
      </c>
      <c r="B99" s="55" t="s">
        <v>57</v>
      </c>
      <c r="C99" s="56">
        <v>5820</v>
      </c>
      <c r="D99" s="55" t="s">
        <v>45</v>
      </c>
      <c r="E99" s="57">
        <v>45626</v>
      </c>
      <c r="F99" s="57">
        <v>45621</v>
      </c>
      <c r="G99" s="58" t="s">
        <v>46</v>
      </c>
      <c r="H99" s="58">
        <v>67063</v>
      </c>
      <c r="I99" s="59"/>
      <c r="J99" s="60"/>
      <c r="K99" s="61">
        <v>4269460</v>
      </c>
      <c r="L99" s="61">
        <v>341557</v>
      </c>
      <c r="M99" s="60">
        <f>+K99+L99</f>
        <v>4611017</v>
      </c>
      <c r="N99" s="62"/>
      <c r="O99" s="63"/>
      <c r="P99" s="32">
        <f>+VLOOKUP(H99,'NCC ghi nhận'!B:H,7,0)</f>
        <v>4611017</v>
      </c>
      <c r="Q99" s="32">
        <f t="shared" si="1"/>
        <v>0</v>
      </c>
    </row>
    <row r="100" spans="1:17" hidden="1" x14ac:dyDescent="0.25">
      <c r="A100" s="54">
        <v>1016</v>
      </c>
      <c r="B100" s="55" t="s">
        <v>57</v>
      </c>
      <c r="C100" s="56">
        <v>5820</v>
      </c>
      <c r="D100" s="55" t="s">
        <v>45</v>
      </c>
      <c r="E100" s="57">
        <v>45635</v>
      </c>
      <c r="F100" s="57">
        <v>45628</v>
      </c>
      <c r="G100" s="58" t="s">
        <v>46</v>
      </c>
      <c r="H100" s="58">
        <v>68676</v>
      </c>
      <c r="I100" s="59"/>
      <c r="J100" s="60"/>
      <c r="K100" s="61">
        <v>4904840</v>
      </c>
      <c r="L100" s="61">
        <v>392387</v>
      </c>
      <c r="M100" s="60">
        <f>+K100+L100</f>
        <v>5297227</v>
      </c>
      <c r="N100" s="62"/>
      <c r="O100" s="91"/>
      <c r="P100" s="32">
        <f>+VLOOKUP(H100,'NCC ghi nhận'!B:H,7,0)</f>
        <v>5297227</v>
      </c>
      <c r="Q100" s="32">
        <f t="shared" si="1"/>
        <v>0</v>
      </c>
    </row>
    <row r="101" spans="1:17" hidden="1" x14ac:dyDescent="0.25">
      <c r="A101" s="54">
        <v>1016</v>
      </c>
      <c r="B101" s="55" t="s">
        <v>57</v>
      </c>
      <c r="C101" s="56">
        <v>5820</v>
      </c>
      <c r="D101" s="55" t="s">
        <v>45</v>
      </c>
      <c r="E101" s="57">
        <v>45639</v>
      </c>
      <c r="F101" s="57">
        <v>45635</v>
      </c>
      <c r="G101" s="58" t="s">
        <v>46</v>
      </c>
      <c r="H101" s="58">
        <v>70281</v>
      </c>
      <c r="I101" s="59"/>
      <c r="J101" s="60"/>
      <c r="K101" s="61">
        <v>4997640</v>
      </c>
      <c r="L101" s="61">
        <v>399811</v>
      </c>
      <c r="M101" s="60">
        <f>+K101+L101</f>
        <v>5397451</v>
      </c>
      <c r="N101" s="62"/>
      <c r="O101" s="63"/>
      <c r="P101" s="32">
        <f>+VLOOKUP(H101,'NCC ghi nhận'!B:H,7,0)</f>
        <v>5397451</v>
      </c>
      <c r="Q101" s="32">
        <f t="shared" si="1"/>
        <v>0</v>
      </c>
    </row>
    <row r="102" spans="1:17" hidden="1" x14ac:dyDescent="0.25">
      <c r="A102" s="73">
        <v>1016</v>
      </c>
      <c r="B102" s="63" t="s">
        <v>57</v>
      </c>
      <c r="C102" s="74">
        <v>5820</v>
      </c>
      <c r="D102" s="63" t="s">
        <v>45</v>
      </c>
      <c r="E102" s="92">
        <v>45666</v>
      </c>
      <c r="F102" s="92">
        <v>45651</v>
      </c>
      <c r="G102" s="76" t="s">
        <v>46</v>
      </c>
      <c r="H102" s="63">
        <v>73505</v>
      </c>
      <c r="I102" s="70"/>
      <c r="J102" s="70"/>
      <c r="K102" s="77">
        <v>10712820</v>
      </c>
      <c r="L102" s="77">
        <v>857026</v>
      </c>
      <c r="M102" s="77">
        <v>11569846</v>
      </c>
      <c r="N102" s="62"/>
      <c r="O102" s="63"/>
      <c r="P102" s="32">
        <f>+VLOOKUP(H102,'NCC ghi nhận'!B:H,7,0)</f>
        <v>11569846</v>
      </c>
      <c r="Q102" s="32">
        <f t="shared" si="1"/>
        <v>0</v>
      </c>
    </row>
    <row r="103" spans="1:17" hidden="1" x14ac:dyDescent="0.25">
      <c r="A103" s="65">
        <v>1016</v>
      </c>
      <c r="B103" s="66" t="s">
        <v>57</v>
      </c>
      <c r="C103" s="67">
        <v>5820</v>
      </c>
      <c r="D103" s="66" t="s">
        <v>45</v>
      </c>
      <c r="E103" s="68"/>
      <c r="F103" s="68"/>
      <c r="G103" s="69"/>
      <c r="H103" s="69"/>
      <c r="I103" s="70" t="s">
        <v>67</v>
      </c>
      <c r="J103" s="70" t="s">
        <v>69</v>
      </c>
      <c r="K103" s="71">
        <v>-394530</v>
      </c>
      <c r="L103" s="71">
        <v>-31562</v>
      </c>
      <c r="M103" s="72">
        <v>-426092</v>
      </c>
      <c r="N103" s="62">
        <v>45627</v>
      </c>
      <c r="O103" s="63"/>
      <c r="P103" s="32" t="e">
        <f>+VLOOKUP(H103,'NCC ghi nhận'!B:H,7,0)</f>
        <v>#N/A</v>
      </c>
      <c r="Q103" s="32" t="e">
        <f t="shared" si="1"/>
        <v>#N/A</v>
      </c>
    </row>
    <row r="104" spans="1:17" x14ac:dyDescent="0.25">
      <c r="A104" s="73">
        <v>1016</v>
      </c>
      <c r="B104" s="63" t="s">
        <v>57</v>
      </c>
      <c r="C104" s="74">
        <v>5820</v>
      </c>
      <c r="D104" s="63" t="s">
        <v>45</v>
      </c>
      <c r="E104" s="75"/>
      <c r="F104" s="75"/>
      <c r="G104" s="76"/>
      <c r="H104" s="63"/>
      <c r="I104" s="70" t="s">
        <v>63</v>
      </c>
      <c r="J104" s="70" t="s">
        <v>64</v>
      </c>
      <c r="K104" s="77">
        <v>-1409647</v>
      </c>
      <c r="L104" s="77">
        <v>-112772</v>
      </c>
      <c r="M104" s="77">
        <v>-1522419</v>
      </c>
      <c r="N104" s="62">
        <v>45627</v>
      </c>
      <c r="O104" s="63" t="s">
        <v>157</v>
      </c>
      <c r="P104" s="32" t="e">
        <f>+VLOOKUP(H104,'NCC ghi nhận'!B:H,7,0)</f>
        <v>#N/A</v>
      </c>
      <c r="Q104" s="32" t="e">
        <f t="shared" si="1"/>
        <v>#N/A</v>
      </c>
    </row>
    <row r="105" spans="1:17" x14ac:dyDescent="0.25">
      <c r="A105" s="73">
        <v>1016</v>
      </c>
      <c r="B105" s="63" t="s">
        <v>57</v>
      </c>
      <c r="C105" s="74">
        <v>5820</v>
      </c>
      <c r="D105" s="63" t="s">
        <v>45</v>
      </c>
      <c r="E105" s="75"/>
      <c r="F105" s="75"/>
      <c r="G105" s="76"/>
      <c r="H105" s="63"/>
      <c r="I105" s="70" t="s">
        <v>65</v>
      </c>
      <c r="J105" s="70" t="s">
        <v>66</v>
      </c>
      <c r="K105" s="77">
        <v>-325303</v>
      </c>
      <c r="L105" s="77">
        <v>-32530</v>
      </c>
      <c r="M105" s="77">
        <v>-357833</v>
      </c>
      <c r="N105" s="62">
        <v>45627</v>
      </c>
      <c r="O105" s="63" t="s">
        <v>157</v>
      </c>
      <c r="P105" s="32" t="e">
        <f>+VLOOKUP(H105,'NCC ghi nhận'!B:H,7,0)</f>
        <v>#N/A</v>
      </c>
      <c r="Q105" s="32" t="e">
        <f t="shared" si="1"/>
        <v>#N/A</v>
      </c>
    </row>
    <row r="106" spans="1:17" x14ac:dyDescent="0.25">
      <c r="A106" s="73">
        <v>1016</v>
      </c>
      <c r="B106" s="63" t="s">
        <v>57</v>
      </c>
      <c r="C106" s="74">
        <v>5820</v>
      </c>
      <c r="D106" s="63" t="s">
        <v>45</v>
      </c>
      <c r="E106" s="78"/>
      <c r="F106" s="78"/>
      <c r="G106" s="76"/>
      <c r="H106" s="93"/>
      <c r="I106" s="70" t="s">
        <v>73</v>
      </c>
      <c r="J106" s="70" t="s">
        <v>74</v>
      </c>
      <c r="K106" s="77">
        <v>-1084344</v>
      </c>
      <c r="L106" s="77">
        <v>-86748</v>
      </c>
      <c r="M106" s="77">
        <v>-1171092</v>
      </c>
      <c r="N106" s="62">
        <v>45627</v>
      </c>
      <c r="O106" s="63" t="s">
        <v>157</v>
      </c>
      <c r="P106" s="32" t="e">
        <f>+VLOOKUP(H106,'NCC ghi nhận'!B:H,7,0)</f>
        <v>#N/A</v>
      </c>
      <c r="Q106" s="32" t="e">
        <f t="shared" si="1"/>
        <v>#N/A</v>
      </c>
    </row>
    <row r="107" spans="1:17" hidden="1" x14ac:dyDescent="0.25">
      <c r="A107" s="54">
        <v>1017</v>
      </c>
      <c r="B107" s="55" t="s">
        <v>47</v>
      </c>
      <c r="C107" s="56">
        <v>5820</v>
      </c>
      <c r="D107" s="55" t="s">
        <v>45</v>
      </c>
      <c r="E107" s="57">
        <v>45616</v>
      </c>
      <c r="F107" s="57">
        <v>45615</v>
      </c>
      <c r="G107" s="58" t="s">
        <v>46</v>
      </c>
      <c r="H107" s="58">
        <v>65392</v>
      </c>
      <c r="I107" s="59"/>
      <c r="J107" s="60"/>
      <c r="K107" s="61">
        <v>2261210</v>
      </c>
      <c r="L107" s="61">
        <v>180897</v>
      </c>
      <c r="M107" s="60">
        <f>+K107+L107</f>
        <v>2442107</v>
      </c>
      <c r="N107" s="62"/>
      <c r="O107" s="63"/>
      <c r="P107" s="32">
        <f>+VLOOKUP(H107,'NCC ghi nhận'!B:H,7,0)</f>
        <v>2442107</v>
      </c>
      <c r="Q107" s="32">
        <f t="shared" si="1"/>
        <v>0</v>
      </c>
    </row>
    <row r="108" spans="1:17" hidden="1" x14ac:dyDescent="0.25">
      <c r="A108" s="54">
        <v>1017</v>
      </c>
      <c r="B108" s="55" t="s">
        <v>47</v>
      </c>
      <c r="C108" s="56">
        <v>5820</v>
      </c>
      <c r="D108" s="55" t="s">
        <v>45</v>
      </c>
      <c r="E108" s="57">
        <v>45624</v>
      </c>
      <c r="F108" s="57">
        <v>45623</v>
      </c>
      <c r="G108" s="58" t="s">
        <v>46</v>
      </c>
      <c r="H108" s="58">
        <v>67276</v>
      </c>
      <c r="I108" s="59"/>
      <c r="J108" s="60"/>
      <c r="K108" s="61">
        <v>1745950</v>
      </c>
      <c r="L108" s="61">
        <v>139676</v>
      </c>
      <c r="M108" s="60">
        <f>+K108+L108</f>
        <v>1885626</v>
      </c>
      <c r="N108" s="62"/>
      <c r="O108" s="91"/>
      <c r="P108" s="32">
        <f>+VLOOKUP(H108,'NCC ghi nhận'!B:H,7,0)</f>
        <v>1885626</v>
      </c>
      <c r="Q108" s="32">
        <f t="shared" si="1"/>
        <v>0</v>
      </c>
    </row>
    <row r="109" spans="1:17" hidden="1" x14ac:dyDescent="0.25">
      <c r="A109" s="54">
        <v>1017</v>
      </c>
      <c r="B109" s="55" t="s">
        <v>47</v>
      </c>
      <c r="C109" s="56">
        <v>5820</v>
      </c>
      <c r="D109" s="55" t="s">
        <v>45</v>
      </c>
      <c r="E109" s="57">
        <v>45624</v>
      </c>
      <c r="F109" s="57">
        <v>45621</v>
      </c>
      <c r="G109" s="58" t="s">
        <v>46</v>
      </c>
      <c r="H109" s="58">
        <v>67046</v>
      </c>
      <c r="I109" s="59"/>
      <c r="J109" s="60"/>
      <c r="K109" s="61">
        <v>2523510</v>
      </c>
      <c r="L109" s="61">
        <v>201881</v>
      </c>
      <c r="M109" s="60">
        <f>+K109+L109</f>
        <v>2725391</v>
      </c>
      <c r="N109" s="62"/>
      <c r="O109" s="64"/>
      <c r="P109" s="32">
        <f>+VLOOKUP(H109,'NCC ghi nhận'!B:H,7,0)</f>
        <v>2725391</v>
      </c>
      <c r="Q109" s="32">
        <f t="shared" si="1"/>
        <v>0</v>
      </c>
    </row>
    <row r="110" spans="1:17" hidden="1" x14ac:dyDescent="0.25">
      <c r="A110" s="54">
        <v>1017</v>
      </c>
      <c r="B110" s="55" t="s">
        <v>47</v>
      </c>
      <c r="C110" s="56">
        <v>5820</v>
      </c>
      <c r="D110" s="55" t="s">
        <v>45</v>
      </c>
      <c r="E110" s="57">
        <v>45639</v>
      </c>
      <c r="F110" s="57">
        <v>45638</v>
      </c>
      <c r="G110" s="58" t="s">
        <v>46</v>
      </c>
      <c r="H110" s="58">
        <v>71289</v>
      </c>
      <c r="I110" s="59"/>
      <c r="J110" s="60"/>
      <c r="K110" s="61">
        <v>2441015</v>
      </c>
      <c r="L110" s="61">
        <v>195281</v>
      </c>
      <c r="M110" s="60">
        <f>+K110+L110</f>
        <v>2636296</v>
      </c>
      <c r="N110" s="62"/>
      <c r="O110" s="64"/>
      <c r="P110" s="32">
        <f>+VLOOKUP(H110,'NCC ghi nhận'!B:H,7,0)</f>
        <v>2636296</v>
      </c>
      <c r="Q110" s="32">
        <f t="shared" si="1"/>
        <v>0</v>
      </c>
    </row>
    <row r="111" spans="1:17" hidden="1" x14ac:dyDescent="0.25">
      <c r="A111" s="54">
        <v>1017</v>
      </c>
      <c r="B111" s="55" t="s">
        <v>47</v>
      </c>
      <c r="C111" s="56">
        <v>5820</v>
      </c>
      <c r="D111" s="55" t="s">
        <v>45</v>
      </c>
      <c r="E111" s="57">
        <v>45645</v>
      </c>
      <c r="F111" s="57">
        <v>45644</v>
      </c>
      <c r="G111" s="58" t="s">
        <v>46</v>
      </c>
      <c r="H111" s="58">
        <v>71939</v>
      </c>
      <c r="I111" s="59"/>
      <c r="J111" s="60"/>
      <c r="K111" s="61">
        <v>5129545</v>
      </c>
      <c r="L111" s="61">
        <v>410364</v>
      </c>
      <c r="M111" s="60">
        <f>+K111+L111</f>
        <v>5539909</v>
      </c>
      <c r="N111" s="62"/>
      <c r="O111" s="91"/>
      <c r="P111" s="32">
        <f>+VLOOKUP(H111,'NCC ghi nhận'!B:H,7,0)</f>
        <v>5539909</v>
      </c>
      <c r="Q111" s="32">
        <f t="shared" si="1"/>
        <v>0</v>
      </c>
    </row>
    <row r="112" spans="1:17" x14ac:dyDescent="0.25">
      <c r="A112" s="65">
        <v>1017</v>
      </c>
      <c r="B112" s="66" t="s">
        <v>47</v>
      </c>
      <c r="C112" s="67">
        <v>5820</v>
      </c>
      <c r="D112" s="66" t="s">
        <v>45</v>
      </c>
      <c r="E112" s="68"/>
      <c r="F112" s="68"/>
      <c r="G112" s="69"/>
      <c r="H112" s="69"/>
      <c r="I112" s="70" t="s">
        <v>63</v>
      </c>
      <c r="J112" s="70" t="s">
        <v>64</v>
      </c>
      <c r="K112" s="71">
        <v>-492086</v>
      </c>
      <c r="L112" s="71">
        <v>-39367</v>
      </c>
      <c r="M112" s="72">
        <v>-531453</v>
      </c>
      <c r="N112" s="62">
        <v>45627</v>
      </c>
      <c r="O112" s="63" t="s">
        <v>157</v>
      </c>
      <c r="P112" s="32" t="e">
        <f>+VLOOKUP(H112,'NCC ghi nhận'!B:H,7,0)</f>
        <v>#N/A</v>
      </c>
      <c r="Q112" s="32" t="e">
        <f t="shared" si="1"/>
        <v>#N/A</v>
      </c>
    </row>
    <row r="113" spans="1:17" x14ac:dyDescent="0.25">
      <c r="A113" s="65">
        <v>1017</v>
      </c>
      <c r="B113" s="66" t="s">
        <v>47</v>
      </c>
      <c r="C113" s="67">
        <v>5820</v>
      </c>
      <c r="D113" s="66" t="s">
        <v>45</v>
      </c>
      <c r="E113" s="68"/>
      <c r="F113" s="68"/>
      <c r="G113" s="69"/>
      <c r="H113" s="69"/>
      <c r="I113" s="70" t="s">
        <v>65</v>
      </c>
      <c r="J113" s="70" t="s">
        <v>66</v>
      </c>
      <c r="K113" s="71">
        <v>-113558</v>
      </c>
      <c r="L113" s="71">
        <v>-11356</v>
      </c>
      <c r="M113" s="72">
        <v>-124914</v>
      </c>
      <c r="N113" s="62">
        <v>45627</v>
      </c>
      <c r="O113" s="63" t="s">
        <v>157</v>
      </c>
      <c r="P113" s="32" t="e">
        <f>+VLOOKUP(H113,'NCC ghi nhận'!B:H,7,0)</f>
        <v>#N/A</v>
      </c>
      <c r="Q113" s="32" t="e">
        <f t="shared" si="1"/>
        <v>#N/A</v>
      </c>
    </row>
    <row r="114" spans="1:17" x14ac:dyDescent="0.25">
      <c r="A114" s="73">
        <v>1017</v>
      </c>
      <c r="B114" s="63" t="s">
        <v>47</v>
      </c>
      <c r="C114" s="74">
        <v>5820</v>
      </c>
      <c r="D114" s="63" t="s">
        <v>45</v>
      </c>
      <c r="E114" s="92"/>
      <c r="F114" s="92"/>
      <c r="G114" s="76"/>
      <c r="H114" s="63"/>
      <c r="I114" s="70" t="s">
        <v>73</v>
      </c>
      <c r="J114" s="70" t="s">
        <v>74</v>
      </c>
      <c r="K114" s="77">
        <v>-378528</v>
      </c>
      <c r="L114" s="77">
        <v>-30282</v>
      </c>
      <c r="M114" s="77">
        <v>-408810</v>
      </c>
      <c r="N114" s="62">
        <v>45627</v>
      </c>
      <c r="O114" s="63" t="s">
        <v>157</v>
      </c>
      <c r="P114" s="32" t="e">
        <f>+VLOOKUP(H114,'NCC ghi nhận'!B:H,7,0)</f>
        <v>#N/A</v>
      </c>
      <c r="Q114" s="32" t="e">
        <f t="shared" si="1"/>
        <v>#N/A</v>
      </c>
    </row>
    <row r="115" spans="1:17" x14ac:dyDescent="0.25">
      <c r="A115" s="99" t="s">
        <v>92</v>
      </c>
      <c r="B115" s="100"/>
      <c r="C115" s="101"/>
      <c r="D115" s="100"/>
      <c r="E115" s="102"/>
      <c r="F115" s="102"/>
      <c r="G115" s="103"/>
      <c r="H115" s="100"/>
      <c r="I115" s="104"/>
      <c r="J115" s="104"/>
      <c r="K115" s="105">
        <f>SUBTOTAL(9,K2:K114)</f>
        <v>-19229391</v>
      </c>
      <c r="L115" s="105">
        <f>SUBTOTAL(9,L2:L114)</f>
        <v>-1582726</v>
      </c>
      <c r="M115" s="105">
        <f>SUBTOTAL(9,M2:M114)</f>
        <v>-20812117</v>
      </c>
      <c r="N115" s="106"/>
      <c r="O115" s="107">
        <f t="shared" ref="O115" si="3">M115</f>
        <v>-20812117</v>
      </c>
    </row>
    <row r="116" spans="1:17" x14ac:dyDescent="0.25">
      <c r="C116" s="30"/>
      <c r="E116" s="31"/>
      <c r="F116" s="31"/>
      <c r="K116" s="32"/>
      <c r="L116" s="32"/>
      <c r="M116" s="32"/>
    </row>
    <row r="117" spans="1:17" x14ac:dyDescent="0.25">
      <c r="C117" s="30"/>
      <c r="E117" s="31"/>
      <c r="F117" s="31"/>
      <c r="K117" s="32"/>
      <c r="L117" s="32"/>
      <c r="M117" s="32"/>
    </row>
    <row r="118" spans="1:17" x14ac:dyDescent="0.25">
      <c r="C118" s="30"/>
      <c r="E118" s="31"/>
      <c r="F118" s="31"/>
      <c r="K118" s="32"/>
      <c r="L118" s="32"/>
      <c r="M118" s="32"/>
    </row>
    <row r="119" spans="1:17" x14ac:dyDescent="0.25">
      <c r="C119" s="30"/>
      <c r="E119" s="31"/>
      <c r="F119" s="31"/>
      <c r="K119" s="32"/>
      <c r="L119" s="32"/>
      <c r="M119" s="32"/>
    </row>
    <row r="120" spans="1:17" x14ac:dyDescent="0.25">
      <c r="C120" s="30"/>
      <c r="E120" s="31"/>
      <c r="F120" s="31"/>
      <c r="K120" s="32"/>
      <c r="L120" s="32"/>
      <c r="M120" s="32"/>
    </row>
    <row r="121" spans="1:17" x14ac:dyDescent="0.25">
      <c r="C121" s="30"/>
      <c r="E121" s="31"/>
      <c r="F121" s="31"/>
      <c r="K121" s="32"/>
      <c r="L121" s="32"/>
      <c r="M121" s="32"/>
      <c r="O121" s="25"/>
    </row>
    <row r="122" spans="1:17" x14ac:dyDescent="0.25">
      <c r="C122" s="30"/>
      <c r="E122" s="31"/>
      <c r="F122" s="31"/>
      <c r="K122" s="32"/>
      <c r="L122" s="32"/>
      <c r="M122" s="32"/>
    </row>
    <row r="123" spans="1:17" x14ac:dyDescent="0.25">
      <c r="C123" s="30"/>
      <c r="E123" s="31"/>
      <c r="F123" s="31"/>
      <c r="K123" s="32"/>
      <c r="L123" s="32"/>
      <c r="M123" s="32"/>
    </row>
    <row r="124" spans="1:17" x14ac:dyDescent="0.25">
      <c r="C124" s="30"/>
      <c r="E124" s="31"/>
      <c r="F124" s="31"/>
      <c r="K124" s="32"/>
      <c r="L124" s="32"/>
      <c r="M124" s="32"/>
    </row>
    <row r="125" spans="1:17" x14ac:dyDescent="0.25">
      <c r="C125" s="30"/>
      <c r="E125" s="31"/>
      <c r="F125" s="31"/>
      <c r="K125" s="32"/>
      <c r="L125" s="32"/>
      <c r="M125" s="32"/>
      <c r="O125" s="25"/>
    </row>
    <row r="126" spans="1:17" x14ac:dyDescent="0.25">
      <c r="C126" s="30"/>
      <c r="E126" s="31"/>
      <c r="F126" s="31"/>
      <c r="K126" s="32"/>
      <c r="L126" s="32"/>
      <c r="M126" s="32"/>
    </row>
    <row r="127" spans="1:17" x14ac:dyDescent="0.25">
      <c r="C127" s="30"/>
      <c r="E127" s="31"/>
      <c r="F127" s="31"/>
      <c r="K127" s="32"/>
      <c r="L127" s="32"/>
      <c r="M127" s="32"/>
    </row>
    <row r="128" spans="1:17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  <c r="O141" s="25"/>
    </row>
    <row r="142" spans="3:15" x14ac:dyDescent="0.25">
      <c r="C142" s="30"/>
      <c r="E142" s="31"/>
      <c r="F142" s="31"/>
      <c r="K142" s="32"/>
      <c r="L142" s="32"/>
      <c r="M142" s="32"/>
      <c r="O142" s="25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  <c r="O146" s="25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  <c r="O154" s="25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  <c r="O156" s="25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  <c r="O166" s="25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  <c r="O172" s="25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  <c r="O174" s="25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  <c r="O176" s="25"/>
    </row>
    <row r="177" spans="3:15" x14ac:dyDescent="0.25">
      <c r="C177" s="30"/>
      <c r="E177" s="31"/>
      <c r="F177" s="31"/>
      <c r="K177" s="32"/>
      <c r="L177" s="32"/>
      <c r="M177" s="32"/>
      <c r="O177" s="25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  <c r="O182" s="25"/>
    </row>
    <row r="183" spans="3:15" x14ac:dyDescent="0.25">
      <c r="C183" s="30"/>
      <c r="E183" s="31"/>
      <c r="F183" s="31"/>
      <c r="K183" s="32"/>
      <c r="L183" s="32"/>
      <c r="M183" s="32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  <c r="O190" s="25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  <c r="O196" s="25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  <c r="O200" s="25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  <c r="O206" s="25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  <c r="O210" s="25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  <c r="O212" s="25"/>
    </row>
    <row r="213" spans="3:15" x14ac:dyDescent="0.25">
      <c r="C213" s="30"/>
      <c r="E213" s="31"/>
      <c r="F213" s="31"/>
      <c r="K213" s="32"/>
      <c r="L213" s="32"/>
      <c r="M213" s="32"/>
      <c r="O213" s="25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  <c r="O221" s="25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  <c r="O226" s="25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  <c r="O231" s="25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  <c r="O235" s="25"/>
    </row>
    <row r="236" spans="3:15" x14ac:dyDescent="0.25">
      <c r="C236" s="30"/>
      <c r="E236" s="31"/>
      <c r="F236" s="31"/>
      <c r="K236" s="32"/>
      <c r="L236" s="32"/>
      <c r="M236" s="32"/>
      <c r="O236" s="25"/>
    </row>
    <row r="237" spans="3:15" x14ac:dyDescent="0.25">
      <c r="C237" s="30"/>
      <c r="E237" s="31"/>
      <c r="F237" s="31"/>
      <c r="K237" s="32"/>
      <c r="L237" s="32"/>
      <c r="M237" s="32"/>
      <c r="O237" s="25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  <c r="O244" s="25"/>
    </row>
    <row r="245" spans="3:15" x14ac:dyDescent="0.25">
      <c r="C245" s="30"/>
      <c r="E245" s="31"/>
      <c r="F245" s="31"/>
      <c r="K245" s="32"/>
      <c r="L245" s="32"/>
      <c r="M245" s="32"/>
      <c r="O245" s="25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  <c r="O247" s="25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</row>
    <row r="251" spans="3:15" x14ac:dyDescent="0.25">
      <c r="C251" s="30"/>
      <c r="E251" s="31"/>
      <c r="F251" s="31"/>
      <c r="K251" s="32"/>
      <c r="L251" s="32"/>
      <c r="M251" s="32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  <c r="O276" s="25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5" x14ac:dyDescent="0.25">
      <c r="C305" s="30"/>
      <c r="E305" s="31"/>
      <c r="F305" s="31"/>
      <c r="K305" s="32"/>
      <c r="L305" s="32"/>
      <c r="M305" s="32"/>
    </row>
    <row r="306" spans="3:15" x14ac:dyDescent="0.25">
      <c r="C306" s="30"/>
      <c r="E306" s="31"/>
      <c r="F306" s="31"/>
      <c r="K306" s="32"/>
      <c r="L306" s="32"/>
      <c r="M306" s="32"/>
    </row>
    <row r="307" spans="3:15" x14ac:dyDescent="0.25">
      <c r="C307" s="30"/>
      <c r="E307" s="31"/>
      <c r="F307" s="31"/>
      <c r="K307" s="32"/>
      <c r="L307" s="32"/>
      <c r="M307" s="32"/>
    </row>
    <row r="308" spans="3:15" x14ac:dyDescent="0.25">
      <c r="C308" s="30"/>
      <c r="E308" s="31"/>
      <c r="F308" s="31"/>
      <c r="K308" s="32"/>
      <c r="L308" s="32"/>
      <c r="M308" s="32"/>
    </row>
    <row r="309" spans="3:15" x14ac:dyDescent="0.25">
      <c r="C309" s="30"/>
      <c r="E309" s="31"/>
      <c r="F309" s="31"/>
      <c r="K309" s="32"/>
      <c r="L309" s="32"/>
      <c r="M309" s="32"/>
    </row>
    <row r="310" spans="3:15" x14ac:dyDescent="0.25">
      <c r="C310" s="30"/>
      <c r="E310" s="31"/>
      <c r="F310" s="31"/>
      <c r="K310" s="32"/>
      <c r="L310" s="32"/>
      <c r="M310" s="32"/>
    </row>
    <row r="311" spans="3:15" x14ac:dyDescent="0.25">
      <c r="C311" s="30"/>
      <c r="E311" s="31"/>
      <c r="F311" s="31"/>
      <c r="K311" s="32"/>
      <c r="L311" s="32"/>
      <c r="M311" s="32"/>
    </row>
    <row r="312" spans="3:15" x14ac:dyDescent="0.25">
      <c r="C312" s="30"/>
      <c r="E312" s="31"/>
      <c r="F312" s="31"/>
      <c r="K312" s="32"/>
      <c r="L312" s="32"/>
      <c r="M312" s="32"/>
    </row>
    <row r="313" spans="3:15" x14ac:dyDescent="0.25">
      <c r="C313" s="30"/>
      <c r="E313" s="31"/>
      <c r="F313" s="31"/>
      <c r="K313" s="32"/>
      <c r="L313" s="32"/>
      <c r="M313" s="32"/>
    </row>
    <row r="314" spans="3:15" x14ac:dyDescent="0.25">
      <c r="C314" s="30"/>
      <c r="E314" s="31"/>
      <c r="F314" s="31"/>
      <c r="K314" s="32"/>
      <c r="L314" s="32"/>
      <c r="M314" s="32"/>
    </row>
    <row r="315" spans="3:15" x14ac:dyDescent="0.25">
      <c r="C315" s="30"/>
      <c r="E315" s="31"/>
      <c r="F315" s="31"/>
      <c r="K315" s="32"/>
      <c r="L315" s="32"/>
      <c r="M315" s="32"/>
    </row>
    <row r="316" spans="3:15" x14ac:dyDescent="0.25">
      <c r="C316" s="30"/>
      <c r="E316" s="31"/>
      <c r="F316" s="31"/>
      <c r="K316" s="32"/>
      <c r="L316" s="32"/>
      <c r="M316" s="32"/>
      <c r="O316" s="25"/>
    </row>
    <row r="317" spans="3:15" x14ac:dyDescent="0.25">
      <c r="C317" s="30"/>
      <c r="E317" s="31"/>
      <c r="F317" s="31"/>
      <c r="K317" s="32"/>
      <c r="L317" s="32"/>
      <c r="M317" s="32"/>
    </row>
    <row r="318" spans="3:15" x14ac:dyDescent="0.25">
      <c r="C318" s="30"/>
      <c r="E318" s="31"/>
      <c r="F318" s="31"/>
      <c r="K318" s="32"/>
      <c r="L318" s="32"/>
      <c r="M318" s="32"/>
    </row>
    <row r="319" spans="3:15" x14ac:dyDescent="0.25">
      <c r="C319" s="30"/>
      <c r="E319" s="31"/>
      <c r="F319" s="31"/>
      <c r="K319" s="32"/>
      <c r="L319" s="32"/>
      <c r="M319" s="32"/>
    </row>
    <row r="320" spans="3:15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  <c r="O328" s="25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  <c r="O358" s="25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2"/>
      <c r="L379" s="32"/>
      <c r="M379" s="32"/>
    </row>
    <row r="380" spans="3:15" x14ac:dyDescent="0.25">
      <c r="C380" s="30"/>
      <c r="E380" s="31"/>
      <c r="F380" s="31"/>
      <c r="K380" s="32"/>
      <c r="L380" s="32"/>
      <c r="M380" s="32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</row>
    <row r="383" spans="3:15" x14ac:dyDescent="0.25">
      <c r="C383" s="30"/>
      <c r="E383" s="31"/>
      <c r="F383" s="31"/>
      <c r="K383" s="32"/>
      <c r="L383" s="32"/>
      <c r="M383" s="32"/>
      <c r="O383" s="25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2"/>
      <c r="L387" s="32"/>
      <c r="M387" s="32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3"/>
      <c r="L390" s="33"/>
      <c r="M390" s="33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  <c r="O421" s="25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  <c r="O449" s="25"/>
    </row>
    <row r="450" spans="3:15" x14ac:dyDescent="0.25">
      <c r="C450" s="30"/>
      <c r="E450" s="31"/>
      <c r="F450" s="31"/>
      <c r="K450" s="32"/>
      <c r="L450" s="32"/>
      <c r="M450" s="32"/>
      <c r="O450" s="25"/>
    </row>
  </sheetData>
  <autoFilter ref="A1:Q114">
    <filterColumn colId="14">
      <customFilters>
        <customFilter operator="notEqual" val=" "/>
      </customFilters>
    </filterColumn>
  </autoFilter>
  <conditionalFormatting sqref="H143">
    <cfRule type="duplicateValues" dxfId="8" priority="7"/>
  </conditionalFormatting>
  <conditionalFormatting sqref="H144:H147">
    <cfRule type="duplicateValues" dxfId="7" priority="6"/>
  </conditionalFormatting>
  <conditionalFormatting sqref="H148">
    <cfRule type="duplicateValues" dxfId="6" priority="5"/>
  </conditionalFormatting>
  <conditionalFormatting sqref="H149:H150">
    <cfRule type="duplicateValues" dxfId="5" priority="4"/>
  </conditionalFormatting>
  <conditionalFormatting sqref="H109">
    <cfRule type="duplicateValues" dxfId="4" priority="3"/>
  </conditionalFormatting>
  <conditionalFormatting sqref="H110">
    <cfRule type="duplicateValues" dxfId="3" priority="2"/>
  </conditionalFormatting>
  <conditionalFormatting sqref="H111">
    <cfRule type="duplicateValues" dxfId="2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80"/>
  <sheetViews>
    <sheetView tabSelected="1" workbookViewId="0"/>
  </sheetViews>
  <sheetFormatPr defaultRowHeight="15" x14ac:dyDescent="0.25"/>
  <cols>
    <col min="1" max="1" width="9.28515625" style="6" bestFit="1" customWidth="1"/>
    <col min="2" max="2" width="9" style="6" bestFit="1" customWidth="1"/>
    <col min="3" max="3" width="8.7109375" style="6" bestFit="1" customWidth="1"/>
    <col min="4" max="4" width="92.42578125" style="6" bestFit="1" customWidth="1"/>
    <col min="5" max="5" width="12.7109375" style="6" customWidth="1"/>
    <col min="6" max="6" width="8.7109375" style="6" customWidth="1"/>
    <col min="7" max="7" width="11.5703125" style="6" customWidth="1"/>
    <col min="8" max="8" width="14.28515625" style="6" customWidth="1"/>
    <col min="9" max="9" width="74.140625" style="6" bestFit="1" customWidth="1"/>
    <col min="10" max="10" width="12.5703125" style="6" bestFit="1" customWidth="1"/>
    <col min="11" max="11" width="9.28515625" style="6" bestFit="1" customWidth="1"/>
    <col min="12" max="12" width="11.5703125" style="119" bestFit="1" customWidth="1"/>
    <col min="13" max="13" width="9.140625" style="119"/>
    <col min="14" max="16384" width="9.140625" style="6"/>
  </cols>
  <sheetData>
    <row r="1" spans="1:13" ht="31.5" x14ac:dyDescent="0.25">
      <c r="A1" s="108" t="s">
        <v>93</v>
      </c>
      <c r="B1" s="109" t="s">
        <v>94</v>
      </c>
      <c r="C1" s="109" t="s">
        <v>95</v>
      </c>
      <c r="D1" s="109" t="s">
        <v>96</v>
      </c>
      <c r="E1" s="110" t="s">
        <v>97</v>
      </c>
      <c r="F1" s="109" t="s">
        <v>98</v>
      </c>
      <c r="G1" s="110" t="s">
        <v>99</v>
      </c>
      <c r="H1" s="110" t="s">
        <v>100</v>
      </c>
      <c r="I1" s="109" t="s">
        <v>101</v>
      </c>
      <c r="J1" s="109" t="s">
        <v>102</v>
      </c>
      <c r="K1" s="111" t="s">
        <v>103</v>
      </c>
    </row>
    <row r="2" spans="1:13" x14ac:dyDescent="0.25">
      <c r="A2" s="112">
        <v>45309</v>
      </c>
      <c r="B2" s="113">
        <v>3673</v>
      </c>
      <c r="C2" s="114" t="s">
        <v>46</v>
      </c>
      <c r="D2" s="114" t="s">
        <v>104</v>
      </c>
      <c r="E2" s="115">
        <v>2990360</v>
      </c>
      <c r="F2" s="116" t="s">
        <v>105</v>
      </c>
      <c r="G2" s="115">
        <v>239229</v>
      </c>
      <c r="H2" s="115">
        <v>3229589</v>
      </c>
      <c r="I2" s="114" t="s">
        <v>104</v>
      </c>
      <c r="J2" s="114" t="s">
        <v>106</v>
      </c>
      <c r="K2" s="117">
        <v>45339</v>
      </c>
      <c r="L2" s="119" t="e">
        <f>+VLOOKUP(B2,'LOTTE ghi nhận'!H:M,6,0)</f>
        <v>#N/A</v>
      </c>
      <c r="M2" s="119" t="e">
        <f>+L2-H2</f>
        <v>#N/A</v>
      </c>
    </row>
    <row r="3" spans="1:13" x14ac:dyDescent="0.25">
      <c r="A3" s="112">
        <v>45311</v>
      </c>
      <c r="B3" s="113">
        <v>4192</v>
      </c>
      <c r="C3" s="114" t="s">
        <v>46</v>
      </c>
      <c r="D3" s="114" t="s">
        <v>107</v>
      </c>
      <c r="E3" s="115">
        <v>444230</v>
      </c>
      <c r="F3" s="116" t="s">
        <v>105</v>
      </c>
      <c r="G3" s="115">
        <v>35538</v>
      </c>
      <c r="H3" s="115">
        <v>479768</v>
      </c>
      <c r="I3" s="114" t="s">
        <v>108</v>
      </c>
      <c r="J3" s="114" t="s">
        <v>109</v>
      </c>
      <c r="K3" s="117">
        <v>45341</v>
      </c>
      <c r="L3" s="119" t="e">
        <f>+VLOOKUP(B3,'LOTTE ghi nhận'!H:M,6,0)</f>
        <v>#N/A</v>
      </c>
      <c r="M3" s="119" t="e">
        <f t="shared" ref="M3:M66" si="0">+L3-H3</f>
        <v>#N/A</v>
      </c>
    </row>
    <row r="4" spans="1:13" x14ac:dyDescent="0.25">
      <c r="A4" s="112">
        <v>45315</v>
      </c>
      <c r="B4" s="113">
        <v>4456</v>
      </c>
      <c r="C4" s="114" t="s">
        <v>46</v>
      </c>
      <c r="D4" s="114" t="s">
        <v>104</v>
      </c>
      <c r="E4" s="115">
        <v>911240</v>
      </c>
      <c r="F4" s="116" t="s">
        <v>105</v>
      </c>
      <c r="G4" s="115">
        <v>72899</v>
      </c>
      <c r="H4" s="115">
        <v>984139</v>
      </c>
      <c r="I4" s="114" t="s">
        <v>104</v>
      </c>
      <c r="J4" s="114" t="s">
        <v>106</v>
      </c>
      <c r="K4" s="117">
        <v>45345</v>
      </c>
      <c r="L4" s="119" t="e">
        <f>+VLOOKUP(B4,'LOTTE ghi nhận'!H:M,6,0)</f>
        <v>#N/A</v>
      </c>
      <c r="M4" s="119" t="e">
        <f t="shared" si="0"/>
        <v>#N/A</v>
      </c>
    </row>
    <row r="5" spans="1:13" x14ac:dyDescent="0.25">
      <c r="A5" s="112">
        <v>45317</v>
      </c>
      <c r="B5" s="113">
        <v>5699</v>
      </c>
      <c r="C5" s="114" t="s">
        <v>46</v>
      </c>
      <c r="D5" s="114" t="s">
        <v>104</v>
      </c>
      <c r="E5" s="115">
        <v>1483790</v>
      </c>
      <c r="F5" s="116" t="s">
        <v>105</v>
      </c>
      <c r="G5" s="115">
        <v>118703</v>
      </c>
      <c r="H5" s="115">
        <v>1602493</v>
      </c>
      <c r="I5" s="114" t="s">
        <v>104</v>
      </c>
      <c r="J5" s="114" t="s">
        <v>106</v>
      </c>
      <c r="K5" s="117">
        <v>45347</v>
      </c>
      <c r="L5" s="119" t="e">
        <f>+VLOOKUP(B5,'LOTTE ghi nhận'!H:M,6,0)</f>
        <v>#N/A</v>
      </c>
      <c r="M5" s="119" t="e">
        <f t="shared" si="0"/>
        <v>#N/A</v>
      </c>
    </row>
    <row r="6" spans="1:13" x14ac:dyDescent="0.25">
      <c r="A6" s="112">
        <v>45320</v>
      </c>
      <c r="B6" s="113">
        <v>5972</v>
      </c>
      <c r="C6" s="114" t="s">
        <v>46</v>
      </c>
      <c r="D6" s="114" t="s">
        <v>110</v>
      </c>
      <c r="E6" s="115">
        <v>30277420</v>
      </c>
      <c r="F6" s="116" t="s">
        <v>105</v>
      </c>
      <c r="G6" s="115">
        <v>2422194</v>
      </c>
      <c r="H6" s="115">
        <v>32699614</v>
      </c>
      <c r="I6" s="114" t="s">
        <v>108</v>
      </c>
      <c r="J6" s="114" t="s">
        <v>109</v>
      </c>
      <c r="K6" s="117">
        <v>45350</v>
      </c>
      <c r="L6" s="119" t="e">
        <f>+VLOOKUP(B6,'LOTTE ghi nhận'!H:M,6,0)</f>
        <v>#N/A</v>
      </c>
      <c r="M6" s="119" t="e">
        <f t="shared" si="0"/>
        <v>#N/A</v>
      </c>
    </row>
    <row r="7" spans="1:13" x14ac:dyDescent="0.25">
      <c r="A7" s="112">
        <v>45324</v>
      </c>
      <c r="B7" s="113">
        <v>7184</v>
      </c>
      <c r="C7" s="114" t="s">
        <v>46</v>
      </c>
      <c r="D7" s="114" t="s">
        <v>107</v>
      </c>
      <c r="E7" s="115">
        <v>888460</v>
      </c>
      <c r="F7" s="116" t="s">
        <v>105</v>
      </c>
      <c r="G7" s="115">
        <v>71077</v>
      </c>
      <c r="H7" s="115">
        <v>959537</v>
      </c>
      <c r="I7" s="114" t="s">
        <v>108</v>
      </c>
      <c r="J7" s="114" t="s">
        <v>109</v>
      </c>
      <c r="K7" s="117">
        <v>45354</v>
      </c>
      <c r="L7" s="119" t="e">
        <f>+VLOOKUP(B7,'LOTTE ghi nhận'!H:M,6,0)</f>
        <v>#N/A</v>
      </c>
      <c r="M7" s="119" t="e">
        <f t="shared" si="0"/>
        <v>#N/A</v>
      </c>
    </row>
    <row r="8" spans="1:13" x14ac:dyDescent="0.25">
      <c r="A8" s="112">
        <v>45324</v>
      </c>
      <c r="B8" s="113">
        <v>7234</v>
      </c>
      <c r="C8" s="114" t="s">
        <v>46</v>
      </c>
      <c r="D8" s="114" t="s">
        <v>110</v>
      </c>
      <c r="E8" s="115">
        <v>4442300</v>
      </c>
      <c r="F8" s="116" t="s">
        <v>105</v>
      </c>
      <c r="G8" s="115">
        <v>355384</v>
      </c>
      <c r="H8" s="115">
        <v>4797684</v>
      </c>
      <c r="I8" s="114" t="s">
        <v>108</v>
      </c>
      <c r="J8" s="114" t="s">
        <v>109</v>
      </c>
      <c r="K8" s="117">
        <v>45354</v>
      </c>
      <c r="L8" s="119" t="e">
        <f>+VLOOKUP(B8,'LOTTE ghi nhận'!H:M,6,0)</f>
        <v>#N/A</v>
      </c>
      <c r="M8" s="119" t="e">
        <f t="shared" si="0"/>
        <v>#N/A</v>
      </c>
    </row>
    <row r="9" spans="1:13" x14ac:dyDescent="0.25">
      <c r="A9" s="112">
        <v>45327</v>
      </c>
      <c r="B9" s="113">
        <v>7404</v>
      </c>
      <c r="C9" s="114" t="s">
        <v>46</v>
      </c>
      <c r="D9" s="114" t="s">
        <v>111</v>
      </c>
      <c r="E9" s="115">
        <v>3599400</v>
      </c>
      <c r="F9" s="116" t="s">
        <v>105</v>
      </c>
      <c r="G9" s="115">
        <v>287952</v>
      </c>
      <c r="H9" s="115">
        <v>3887352</v>
      </c>
      <c r="I9" s="114" t="s">
        <v>111</v>
      </c>
      <c r="J9" s="114" t="s">
        <v>112</v>
      </c>
      <c r="K9" s="117">
        <v>45357</v>
      </c>
      <c r="L9" s="119" t="e">
        <f>+VLOOKUP(B9,'LOTTE ghi nhận'!H:M,6,0)</f>
        <v>#N/A</v>
      </c>
      <c r="M9" s="119" t="e">
        <f t="shared" si="0"/>
        <v>#N/A</v>
      </c>
    </row>
    <row r="10" spans="1:13" x14ac:dyDescent="0.25">
      <c r="A10" s="112">
        <v>45603</v>
      </c>
      <c r="B10" s="113">
        <v>63109</v>
      </c>
      <c r="C10" s="118" t="s">
        <v>46</v>
      </c>
      <c r="D10" s="114" t="s">
        <v>111</v>
      </c>
      <c r="E10" s="115">
        <v>1102504</v>
      </c>
      <c r="F10" s="116" t="s">
        <v>105</v>
      </c>
      <c r="G10" s="115">
        <v>88200</v>
      </c>
      <c r="H10" s="115">
        <v>1190704</v>
      </c>
      <c r="I10" s="114" t="s">
        <v>111</v>
      </c>
      <c r="J10" s="114" t="s">
        <v>112</v>
      </c>
      <c r="K10" s="117">
        <v>45633</v>
      </c>
      <c r="L10" s="119" t="e">
        <f>+VLOOKUP(B10,'LOTTE ghi nhận'!H:M,6,0)</f>
        <v>#N/A</v>
      </c>
      <c r="M10" s="119" t="e">
        <f t="shared" si="0"/>
        <v>#N/A</v>
      </c>
    </row>
    <row r="11" spans="1:13" hidden="1" x14ac:dyDescent="0.25">
      <c r="A11" s="112">
        <v>45611</v>
      </c>
      <c r="B11" s="113">
        <v>65134</v>
      </c>
      <c r="C11" s="118" t="s">
        <v>46</v>
      </c>
      <c r="D11" s="114" t="s">
        <v>113</v>
      </c>
      <c r="E11" s="115">
        <v>3571980</v>
      </c>
      <c r="F11" s="116" t="s">
        <v>105</v>
      </c>
      <c r="G11" s="115">
        <v>285758</v>
      </c>
      <c r="H11" s="115">
        <v>3857738</v>
      </c>
      <c r="I11" s="114" t="s">
        <v>113</v>
      </c>
      <c r="J11" s="114" t="s">
        <v>114</v>
      </c>
      <c r="K11" s="117">
        <v>45641</v>
      </c>
      <c r="L11" s="119">
        <f>+VLOOKUP(B11,'LOTTE ghi nhận'!H:M,6,0)</f>
        <v>3857738</v>
      </c>
      <c r="M11" s="119">
        <f t="shared" si="0"/>
        <v>0</v>
      </c>
    </row>
    <row r="12" spans="1:13" hidden="1" x14ac:dyDescent="0.25">
      <c r="A12" s="112">
        <v>45615</v>
      </c>
      <c r="B12" s="113">
        <v>65294</v>
      </c>
      <c r="C12" s="118" t="s">
        <v>46</v>
      </c>
      <c r="D12" s="114" t="s">
        <v>115</v>
      </c>
      <c r="E12" s="115">
        <v>832940</v>
      </c>
      <c r="F12" s="116" t="s">
        <v>105</v>
      </c>
      <c r="G12" s="115">
        <v>66635</v>
      </c>
      <c r="H12" s="115">
        <v>899575</v>
      </c>
      <c r="I12" s="114" t="s">
        <v>116</v>
      </c>
      <c r="J12" s="114" t="s">
        <v>117</v>
      </c>
      <c r="K12" s="117">
        <v>45645</v>
      </c>
      <c r="L12" s="119">
        <f>+VLOOKUP(B12,'LOTTE ghi nhận'!H:M,6,0)</f>
        <v>899575</v>
      </c>
      <c r="M12" s="119">
        <f t="shared" si="0"/>
        <v>0</v>
      </c>
    </row>
    <row r="13" spans="1:13" hidden="1" x14ac:dyDescent="0.25">
      <c r="A13" s="112">
        <v>45615</v>
      </c>
      <c r="B13" s="113">
        <v>65392</v>
      </c>
      <c r="C13" s="118" t="s">
        <v>46</v>
      </c>
      <c r="D13" s="114" t="s">
        <v>118</v>
      </c>
      <c r="E13" s="115">
        <v>2261210</v>
      </c>
      <c r="F13" s="116" t="s">
        <v>105</v>
      </c>
      <c r="G13" s="115">
        <v>180897</v>
      </c>
      <c r="H13" s="115">
        <v>2442107</v>
      </c>
      <c r="I13" s="114" t="s">
        <v>119</v>
      </c>
      <c r="J13" s="114" t="s">
        <v>120</v>
      </c>
      <c r="K13" s="117">
        <v>45645</v>
      </c>
      <c r="L13" s="119">
        <f>+VLOOKUP(B13,'LOTTE ghi nhận'!H:M,6,0)</f>
        <v>2442107</v>
      </c>
      <c r="M13" s="119">
        <f t="shared" si="0"/>
        <v>0</v>
      </c>
    </row>
    <row r="14" spans="1:13" hidden="1" x14ac:dyDescent="0.25">
      <c r="A14" s="112">
        <v>45617</v>
      </c>
      <c r="B14" s="113">
        <v>65876</v>
      </c>
      <c r="C14" s="118" t="s">
        <v>46</v>
      </c>
      <c r="D14" s="114" t="s">
        <v>113</v>
      </c>
      <c r="E14" s="115">
        <v>1452970</v>
      </c>
      <c r="F14" s="116" t="s">
        <v>105</v>
      </c>
      <c r="G14" s="115">
        <v>116238</v>
      </c>
      <c r="H14" s="115">
        <v>1569208</v>
      </c>
      <c r="I14" s="114" t="s">
        <v>113</v>
      </c>
      <c r="J14" s="114" t="s">
        <v>114</v>
      </c>
      <c r="K14" s="117">
        <v>45647</v>
      </c>
      <c r="L14" s="119">
        <f>+VLOOKUP(B14,'LOTTE ghi nhận'!H:M,6,0)</f>
        <v>1569208</v>
      </c>
      <c r="M14" s="119">
        <f t="shared" si="0"/>
        <v>0</v>
      </c>
    </row>
    <row r="15" spans="1:13" hidden="1" x14ac:dyDescent="0.25">
      <c r="A15" s="112">
        <v>45617</v>
      </c>
      <c r="B15" s="113">
        <v>65877</v>
      </c>
      <c r="C15" s="118" t="s">
        <v>46</v>
      </c>
      <c r="D15" s="114" t="s">
        <v>121</v>
      </c>
      <c r="E15" s="115">
        <v>2139748</v>
      </c>
      <c r="F15" s="116" t="s">
        <v>105</v>
      </c>
      <c r="G15" s="115">
        <v>171180</v>
      </c>
      <c r="H15" s="115">
        <v>2310928</v>
      </c>
      <c r="I15" s="114" t="s">
        <v>121</v>
      </c>
      <c r="J15" s="114" t="s">
        <v>122</v>
      </c>
      <c r="K15" s="117">
        <v>45647</v>
      </c>
      <c r="L15" s="119">
        <f>+VLOOKUP(B15,'LOTTE ghi nhận'!H:M,6,0)</f>
        <v>2310928</v>
      </c>
      <c r="M15" s="119">
        <f t="shared" si="0"/>
        <v>0</v>
      </c>
    </row>
    <row r="16" spans="1:13" hidden="1" x14ac:dyDescent="0.25">
      <c r="A16" s="112">
        <v>45617</v>
      </c>
      <c r="B16" s="113">
        <v>65878</v>
      </c>
      <c r="C16" s="118" t="s">
        <v>46</v>
      </c>
      <c r="D16" s="114" t="s">
        <v>123</v>
      </c>
      <c r="E16" s="115">
        <v>1412930</v>
      </c>
      <c r="F16" s="116" t="s">
        <v>105</v>
      </c>
      <c r="G16" s="115">
        <v>113034</v>
      </c>
      <c r="H16" s="115">
        <v>1525964</v>
      </c>
      <c r="I16" s="114" t="s">
        <v>123</v>
      </c>
      <c r="J16" s="114" t="s">
        <v>124</v>
      </c>
      <c r="K16" s="117">
        <v>45647</v>
      </c>
      <c r="L16" s="119">
        <f>+VLOOKUP(B16,'LOTTE ghi nhận'!H:M,6,0)</f>
        <v>1525964</v>
      </c>
      <c r="M16" s="119">
        <f t="shared" si="0"/>
        <v>0</v>
      </c>
    </row>
    <row r="17" spans="1:13" hidden="1" x14ac:dyDescent="0.25">
      <c r="A17" s="112">
        <v>45618</v>
      </c>
      <c r="B17" s="113">
        <v>66615</v>
      </c>
      <c r="C17" s="118" t="s">
        <v>46</v>
      </c>
      <c r="D17" s="114" t="s">
        <v>110</v>
      </c>
      <c r="E17" s="115">
        <v>3238960</v>
      </c>
      <c r="F17" s="116" t="s">
        <v>105</v>
      </c>
      <c r="G17" s="115">
        <v>259117</v>
      </c>
      <c r="H17" s="115">
        <v>3498077</v>
      </c>
      <c r="I17" s="114" t="s">
        <v>108</v>
      </c>
      <c r="J17" s="114" t="s">
        <v>109</v>
      </c>
      <c r="K17" s="117">
        <v>45648</v>
      </c>
      <c r="L17" s="119">
        <f>+VLOOKUP(B17,'LOTTE ghi nhận'!H:M,6,0)</f>
        <v>3498077</v>
      </c>
      <c r="M17" s="119">
        <f t="shared" si="0"/>
        <v>0</v>
      </c>
    </row>
    <row r="18" spans="1:13" hidden="1" x14ac:dyDescent="0.25">
      <c r="A18" s="112">
        <v>45618</v>
      </c>
      <c r="B18" s="113">
        <v>66636</v>
      </c>
      <c r="C18" s="118" t="s">
        <v>46</v>
      </c>
      <c r="D18" s="114" t="s">
        <v>111</v>
      </c>
      <c r="E18" s="115">
        <v>1185796</v>
      </c>
      <c r="F18" s="116" t="s">
        <v>105</v>
      </c>
      <c r="G18" s="115">
        <v>94864</v>
      </c>
      <c r="H18" s="115">
        <v>1280660</v>
      </c>
      <c r="I18" s="114" t="s">
        <v>111</v>
      </c>
      <c r="J18" s="114" t="s">
        <v>112</v>
      </c>
      <c r="K18" s="117">
        <v>45648</v>
      </c>
      <c r="L18" s="119">
        <f>+VLOOKUP(B18,'LOTTE ghi nhận'!H:M,6,0)</f>
        <v>1280660</v>
      </c>
      <c r="M18" s="119">
        <f t="shared" si="0"/>
        <v>0</v>
      </c>
    </row>
    <row r="19" spans="1:13" hidden="1" x14ac:dyDescent="0.25">
      <c r="A19" s="112">
        <v>45619</v>
      </c>
      <c r="B19" s="113">
        <v>66872</v>
      </c>
      <c r="C19" s="118" t="s">
        <v>46</v>
      </c>
      <c r="D19" s="114" t="s">
        <v>107</v>
      </c>
      <c r="E19" s="115">
        <v>666348</v>
      </c>
      <c r="F19" s="116" t="s">
        <v>105</v>
      </c>
      <c r="G19" s="115">
        <v>53308</v>
      </c>
      <c r="H19" s="115">
        <v>719656</v>
      </c>
      <c r="I19" s="114" t="s">
        <v>108</v>
      </c>
      <c r="J19" s="114" t="s">
        <v>109</v>
      </c>
      <c r="K19" s="117">
        <v>45649</v>
      </c>
      <c r="L19" s="119">
        <f>+VLOOKUP(B19,'LOTTE ghi nhận'!H:M,6,0)</f>
        <v>719656</v>
      </c>
      <c r="M19" s="119">
        <f t="shared" si="0"/>
        <v>0</v>
      </c>
    </row>
    <row r="20" spans="1:13" hidden="1" x14ac:dyDescent="0.25">
      <c r="A20" s="112">
        <v>45621</v>
      </c>
      <c r="B20" s="113">
        <v>67044</v>
      </c>
      <c r="C20" s="118" t="s">
        <v>46</v>
      </c>
      <c r="D20" s="114" t="s">
        <v>125</v>
      </c>
      <c r="E20" s="115">
        <v>595330</v>
      </c>
      <c r="F20" s="116" t="s">
        <v>105</v>
      </c>
      <c r="G20" s="115">
        <v>47626</v>
      </c>
      <c r="H20" s="115">
        <v>642956</v>
      </c>
      <c r="I20" s="114" t="s">
        <v>126</v>
      </c>
      <c r="J20" s="114" t="s">
        <v>127</v>
      </c>
      <c r="K20" s="117">
        <v>45651</v>
      </c>
      <c r="L20" s="119">
        <f>+VLOOKUP(B20,'LOTTE ghi nhận'!H:M,6,0)</f>
        <v>642956</v>
      </c>
      <c r="M20" s="119">
        <f t="shared" si="0"/>
        <v>0</v>
      </c>
    </row>
    <row r="21" spans="1:13" hidden="1" x14ac:dyDescent="0.25">
      <c r="A21" s="112">
        <v>45621</v>
      </c>
      <c r="B21" s="113">
        <v>67046</v>
      </c>
      <c r="C21" s="118" t="s">
        <v>46</v>
      </c>
      <c r="D21" s="114" t="s">
        <v>128</v>
      </c>
      <c r="E21" s="115">
        <v>2523510</v>
      </c>
      <c r="F21" s="116" t="s">
        <v>105</v>
      </c>
      <c r="G21" s="115">
        <v>201881</v>
      </c>
      <c r="H21" s="115">
        <v>2725391</v>
      </c>
      <c r="I21" s="114" t="s">
        <v>119</v>
      </c>
      <c r="J21" s="114" t="s">
        <v>120</v>
      </c>
      <c r="K21" s="117">
        <v>45651</v>
      </c>
      <c r="L21" s="119">
        <f>+VLOOKUP(B21,'LOTTE ghi nhận'!H:M,6,0)</f>
        <v>2725391</v>
      </c>
      <c r="M21" s="119">
        <f t="shared" si="0"/>
        <v>0</v>
      </c>
    </row>
    <row r="22" spans="1:13" hidden="1" x14ac:dyDescent="0.25">
      <c r="A22" s="112">
        <v>45621</v>
      </c>
      <c r="B22" s="113">
        <v>67061</v>
      </c>
      <c r="C22" s="118" t="s">
        <v>46</v>
      </c>
      <c r="D22" s="114" t="s">
        <v>113</v>
      </c>
      <c r="E22" s="115">
        <v>3501270</v>
      </c>
      <c r="F22" s="116" t="s">
        <v>105</v>
      </c>
      <c r="G22" s="115">
        <v>280102</v>
      </c>
      <c r="H22" s="115">
        <v>3781372</v>
      </c>
      <c r="I22" s="114" t="s">
        <v>113</v>
      </c>
      <c r="J22" s="114" t="s">
        <v>114</v>
      </c>
      <c r="K22" s="117">
        <v>45651</v>
      </c>
      <c r="L22" s="119">
        <f>+VLOOKUP(B22,'LOTTE ghi nhận'!H:M,6,0)</f>
        <v>3781372</v>
      </c>
      <c r="M22" s="119">
        <f t="shared" si="0"/>
        <v>0</v>
      </c>
    </row>
    <row r="23" spans="1:13" hidden="1" x14ac:dyDescent="0.25">
      <c r="A23" s="112">
        <v>45621</v>
      </c>
      <c r="B23" s="113">
        <v>67062</v>
      </c>
      <c r="C23" s="118" t="s">
        <v>46</v>
      </c>
      <c r="D23" s="114" t="s">
        <v>129</v>
      </c>
      <c r="E23" s="115">
        <v>2905940</v>
      </c>
      <c r="F23" s="116" t="s">
        <v>105</v>
      </c>
      <c r="G23" s="115">
        <v>232475</v>
      </c>
      <c r="H23" s="115">
        <v>3138415</v>
      </c>
      <c r="I23" s="114" t="s">
        <v>129</v>
      </c>
      <c r="J23" s="114" t="s">
        <v>130</v>
      </c>
      <c r="K23" s="117">
        <v>45651</v>
      </c>
      <c r="L23" s="119">
        <f>+VLOOKUP(B23,'LOTTE ghi nhận'!H:M,6,0)</f>
        <v>3138415</v>
      </c>
      <c r="M23" s="119">
        <f t="shared" si="0"/>
        <v>0</v>
      </c>
    </row>
    <row r="24" spans="1:13" hidden="1" x14ac:dyDescent="0.25">
      <c r="A24" s="112">
        <v>45621</v>
      </c>
      <c r="B24" s="113">
        <v>67063</v>
      </c>
      <c r="C24" s="118" t="s">
        <v>46</v>
      </c>
      <c r="D24" s="114" t="s">
        <v>131</v>
      </c>
      <c r="E24" s="115">
        <v>4269460</v>
      </c>
      <c r="F24" s="116" t="s">
        <v>105</v>
      </c>
      <c r="G24" s="115">
        <v>341557</v>
      </c>
      <c r="H24" s="115">
        <v>4611017</v>
      </c>
      <c r="I24" s="114" t="s">
        <v>131</v>
      </c>
      <c r="J24" s="114" t="s">
        <v>132</v>
      </c>
      <c r="K24" s="117">
        <v>45651</v>
      </c>
      <c r="L24" s="119">
        <f>+VLOOKUP(B24,'LOTTE ghi nhận'!H:M,6,0)</f>
        <v>4611017</v>
      </c>
      <c r="M24" s="119">
        <f t="shared" si="0"/>
        <v>0</v>
      </c>
    </row>
    <row r="25" spans="1:13" x14ac:dyDescent="0.25">
      <c r="A25" s="112">
        <v>45623</v>
      </c>
      <c r="B25" s="113">
        <v>67225</v>
      </c>
      <c r="C25" s="118" t="s">
        <v>46</v>
      </c>
      <c r="D25" s="114" t="s">
        <v>111</v>
      </c>
      <c r="E25" s="115">
        <v>460248</v>
      </c>
      <c r="F25" s="116" t="s">
        <v>105</v>
      </c>
      <c r="G25" s="115">
        <v>36820</v>
      </c>
      <c r="H25" s="115">
        <v>497068</v>
      </c>
      <c r="I25" s="114" t="s">
        <v>111</v>
      </c>
      <c r="J25" s="114" t="s">
        <v>112</v>
      </c>
      <c r="K25" s="117">
        <v>45653</v>
      </c>
      <c r="L25" s="119" t="e">
        <f>+VLOOKUP(B25,'LOTTE ghi nhận'!H:M,6,0)</f>
        <v>#N/A</v>
      </c>
      <c r="M25" s="119" t="e">
        <f t="shared" si="0"/>
        <v>#N/A</v>
      </c>
    </row>
    <row r="26" spans="1:13" hidden="1" x14ac:dyDescent="0.25">
      <c r="A26" s="112">
        <v>45623</v>
      </c>
      <c r="B26" s="113">
        <v>67276</v>
      </c>
      <c r="C26" s="118" t="s">
        <v>46</v>
      </c>
      <c r="D26" s="114" t="s">
        <v>133</v>
      </c>
      <c r="E26" s="115">
        <v>1745950</v>
      </c>
      <c r="F26" s="116" t="s">
        <v>105</v>
      </c>
      <c r="G26" s="115">
        <v>139676</v>
      </c>
      <c r="H26" s="115">
        <v>1885626</v>
      </c>
      <c r="I26" s="114" t="s">
        <v>119</v>
      </c>
      <c r="J26" s="114" t="s">
        <v>120</v>
      </c>
      <c r="K26" s="117">
        <v>45653</v>
      </c>
      <c r="L26" s="119">
        <f>+VLOOKUP(B26,'LOTTE ghi nhận'!H:M,6,0)</f>
        <v>1885626</v>
      </c>
      <c r="M26" s="119">
        <f t="shared" si="0"/>
        <v>0</v>
      </c>
    </row>
    <row r="27" spans="1:13" hidden="1" x14ac:dyDescent="0.25">
      <c r="A27" s="112">
        <v>45625</v>
      </c>
      <c r="B27" s="113">
        <v>68119</v>
      </c>
      <c r="C27" s="118" t="s">
        <v>46</v>
      </c>
      <c r="D27" s="114" t="s">
        <v>110</v>
      </c>
      <c r="E27" s="115">
        <v>4389580</v>
      </c>
      <c r="F27" s="116" t="s">
        <v>105</v>
      </c>
      <c r="G27" s="115">
        <v>351166</v>
      </c>
      <c r="H27" s="115">
        <v>4740746</v>
      </c>
      <c r="I27" s="114" t="s">
        <v>108</v>
      </c>
      <c r="J27" s="114" t="s">
        <v>109</v>
      </c>
      <c r="K27" s="117">
        <v>45655</v>
      </c>
      <c r="L27" s="119">
        <f>+VLOOKUP(B27,'LOTTE ghi nhận'!H:M,6,0)</f>
        <v>4740746</v>
      </c>
      <c r="M27" s="119">
        <f t="shared" si="0"/>
        <v>0</v>
      </c>
    </row>
    <row r="28" spans="1:13" hidden="1" x14ac:dyDescent="0.25">
      <c r="A28" s="112">
        <v>45625</v>
      </c>
      <c r="B28" s="113">
        <v>68137</v>
      </c>
      <c r="C28" s="118" t="s">
        <v>46</v>
      </c>
      <c r="D28" s="114" t="s">
        <v>104</v>
      </c>
      <c r="E28" s="115">
        <v>2730060</v>
      </c>
      <c r="F28" s="116" t="s">
        <v>105</v>
      </c>
      <c r="G28" s="115">
        <v>218405</v>
      </c>
      <c r="H28" s="115">
        <v>2948465</v>
      </c>
      <c r="I28" s="114" t="s">
        <v>104</v>
      </c>
      <c r="J28" s="114" t="s">
        <v>106</v>
      </c>
      <c r="K28" s="117">
        <v>45655</v>
      </c>
      <c r="L28" s="119">
        <f>+VLOOKUP(B28,'LOTTE ghi nhận'!H:M,6,0)</f>
        <v>2948465</v>
      </c>
      <c r="M28" s="119">
        <f t="shared" si="0"/>
        <v>0</v>
      </c>
    </row>
    <row r="29" spans="1:13" hidden="1" x14ac:dyDescent="0.25">
      <c r="A29" s="112">
        <v>45625</v>
      </c>
      <c r="B29" s="113">
        <v>68398</v>
      </c>
      <c r="C29" s="118" t="s">
        <v>46</v>
      </c>
      <c r="D29" s="114" t="s">
        <v>113</v>
      </c>
      <c r="E29" s="115">
        <v>1286460</v>
      </c>
      <c r="F29" s="116" t="s">
        <v>105</v>
      </c>
      <c r="G29" s="115">
        <v>102917</v>
      </c>
      <c r="H29" s="115">
        <v>1389377</v>
      </c>
      <c r="I29" s="114" t="s">
        <v>113</v>
      </c>
      <c r="J29" s="114" t="s">
        <v>114</v>
      </c>
      <c r="K29" s="117">
        <v>45655</v>
      </c>
      <c r="L29" s="119">
        <f>+VLOOKUP(B29,'LOTTE ghi nhận'!H:M,6,0)</f>
        <v>1389377</v>
      </c>
      <c r="M29" s="119">
        <f t="shared" si="0"/>
        <v>0</v>
      </c>
    </row>
    <row r="30" spans="1:13" hidden="1" x14ac:dyDescent="0.25">
      <c r="A30" s="112">
        <v>45628</v>
      </c>
      <c r="B30" s="113">
        <v>68592</v>
      </c>
      <c r="C30" s="114" t="s">
        <v>46</v>
      </c>
      <c r="D30" s="114" t="s">
        <v>104</v>
      </c>
      <c r="E30" s="115">
        <v>1428792</v>
      </c>
      <c r="F30" s="116" t="s">
        <v>105</v>
      </c>
      <c r="G30" s="115">
        <v>114303</v>
      </c>
      <c r="H30" s="115">
        <v>1543095</v>
      </c>
      <c r="I30" s="114" t="s">
        <v>104</v>
      </c>
      <c r="J30" s="114" t="s">
        <v>106</v>
      </c>
      <c r="K30" s="117">
        <v>45658</v>
      </c>
      <c r="L30" s="119">
        <f>+VLOOKUP(B30,'LOTTE ghi nhận'!H:M,6,0)</f>
        <v>1543095</v>
      </c>
      <c r="M30" s="119">
        <f t="shared" si="0"/>
        <v>0</v>
      </c>
    </row>
    <row r="31" spans="1:13" hidden="1" x14ac:dyDescent="0.25">
      <c r="A31" s="112">
        <v>45628</v>
      </c>
      <c r="B31" s="113">
        <v>68634</v>
      </c>
      <c r="C31" s="114" t="s">
        <v>46</v>
      </c>
      <c r="D31" s="114" t="s">
        <v>134</v>
      </c>
      <c r="E31" s="115">
        <v>1024150</v>
      </c>
      <c r="F31" s="116" t="s">
        <v>105</v>
      </c>
      <c r="G31" s="115">
        <v>81932</v>
      </c>
      <c r="H31" s="115">
        <v>1106082</v>
      </c>
      <c r="I31" s="114" t="s">
        <v>116</v>
      </c>
      <c r="J31" s="114" t="s">
        <v>117</v>
      </c>
      <c r="K31" s="117">
        <v>45658</v>
      </c>
      <c r="L31" s="119">
        <f>+VLOOKUP(B31,'LOTTE ghi nhận'!H:M,6,0)</f>
        <v>1106082</v>
      </c>
      <c r="M31" s="119">
        <f t="shared" si="0"/>
        <v>0</v>
      </c>
    </row>
    <row r="32" spans="1:13" hidden="1" x14ac:dyDescent="0.25">
      <c r="A32" s="112">
        <v>45628</v>
      </c>
      <c r="B32" s="113">
        <v>68674</v>
      </c>
      <c r="C32" s="114" t="s">
        <v>46</v>
      </c>
      <c r="D32" s="114" t="s">
        <v>129</v>
      </c>
      <c r="E32" s="115">
        <v>2603590</v>
      </c>
      <c r="F32" s="116" t="s">
        <v>105</v>
      </c>
      <c r="G32" s="115">
        <v>208287</v>
      </c>
      <c r="H32" s="115">
        <v>2811877</v>
      </c>
      <c r="I32" s="114" t="s">
        <v>129</v>
      </c>
      <c r="J32" s="114" t="s">
        <v>130</v>
      </c>
      <c r="K32" s="117">
        <v>45658</v>
      </c>
      <c r="L32" s="119">
        <f>+VLOOKUP(B32,'LOTTE ghi nhận'!H:M,6,0)</f>
        <v>2811877</v>
      </c>
      <c r="M32" s="119">
        <f t="shared" si="0"/>
        <v>0</v>
      </c>
    </row>
    <row r="33" spans="1:13" hidden="1" x14ac:dyDescent="0.25">
      <c r="A33" s="112">
        <v>45628</v>
      </c>
      <c r="B33" s="113">
        <v>68675</v>
      </c>
      <c r="C33" s="114" t="s">
        <v>46</v>
      </c>
      <c r="D33" s="114" t="s">
        <v>113</v>
      </c>
      <c r="E33" s="115">
        <v>2048300</v>
      </c>
      <c r="F33" s="116" t="s">
        <v>105</v>
      </c>
      <c r="G33" s="115">
        <v>163864</v>
      </c>
      <c r="H33" s="115">
        <v>2212164</v>
      </c>
      <c r="I33" s="114" t="s">
        <v>113</v>
      </c>
      <c r="J33" s="114" t="s">
        <v>114</v>
      </c>
      <c r="K33" s="117">
        <v>45658</v>
      </c>
      <c r="L33" s="119">
        <f>+VLOOKUP(B33,'LOTTE ghi nhận'!H:M,6,0)</f>
        <v>2212164</v>
      </c>
      <c r="M33" s="119">
        <f t="shared" si="0"/>
        <v>0</v>
      </c>
    </row>
    <row r="34" spans="1:13" hidden="1" x14ac:dyDescent="0.25">
      <c r="A34" s="112">
        <v>45628</v>
      </c>
      <c r="B34" s="113">
        <v>68676</v>
      </c>
      <c r="C34" s="114" t="s">
        <v>46</v>
      </c>
      <c r="D34" s="114" t="s">
        <v>131</v>
      </c>
      <c r="E34" s="115">
        <v>4904840</v>
      </c>
      <c r="F34" s="116" t="s">
        <v>105</v>
      </c>
      <c r="G34" s="115">
        <v>392387</v>
      </c>
      <c r="H34" s="115">
        <v>5297227</v>
      </c>
      <c r="I34" s="114" t="s">
        <v>131</v>
      </c>
      <c r="J34" s="114" t="s">
        <v>132</v>
      </c>
      <c r="K34" s="117">
        <v>45658</v>
      </c>
      <c r="L34" s="119">
        <f>+VLOOKUP(B34,'LOTTE ghi nhận'!H:M,6,0)</f>
        <v>5297227</v>
      </c>
      <c r="M34" s="119">
        <f t="shared" si="0"/>
        <v>0</v>
      </c>
    </row>
    <row r="35" spans="1:13" hidden="1" x14ac:dyDescent="0.25">
      <c r="A35" s="112">
        <v>45630</v>
      </c>
      <c r="B35" s="113">
        <v>68842</v>
      </c>
      <c r="C35" s="114" t="s">
        <v>46</v>
      </c>
      <c r="D35" s="114" t="s">
        <v>135</v>
      </c>
      <c r="E35" s="115">
        <v>595330</v>
      </c>
      <c r="F35" s="116" t="s">
        <v>105</v>
      </c>
      <c r="G35" s="115">
        <v>47626</v>
      </c>
      <c r="H35" s="115">
        <v>642956</v>
      </c>
      <c r="I35" s="114" t="s">
        <v>126</v>
      </c>
      <c r="J35" s="114" t="s">
        <v>127</v>
      </c>
      <c r="K35" s="117">
        <v>45660</v>
      </c>
      <c r="L35" s="119">
        <f>+VLOOKUP(B35,'LOTTE ghi nhận'!H:M,6,0)</f>
        <v>642956</v>
      </c>
      <c r="M35" s="119">
        <f t="shared" si="0"/>
        <v>0</v>
      </c>
    </row>
    <row r="36" spans="1:13" hidden="1" x14ac:dyDescent="0.25">
      <c r="A36" s="112">
        <v>45631</v>
      </c>
      <c r="B36" s="113">
        <v>68856</v>
      </c>
      <c r="C36" s="114" t="s">
        <v>46</v>
      </c>
      <c r="D36" s="114" t="s">
        <v>136</v>
      </c>
      <c r="E36" s="115">
        <v>1214838</v>
      </c>
      <c r="F36" s="116" t="s">
        <v>105</v>
      </c>
      <c r="G36" s="115">
        <v>97187</v>
      </c>
      <c r="H36" s="115">
        <v>1312025</v>
      </c>
      <c r="I36" s="114" t="s">
        <v>136</v>
      </c>
      <c r="J36" s="114" t="s">
        <v>137</v>
      </c>
      <c r="K36" s="117">
        <v>45661</v>
      </c>
      <c r="L36" s="119">
        <f>+VLOOKUP(B36,'LOTTE ghi nhận'!H:M,6,0)</f>
        <v>1312025</v>
      </c>
      <c r="M36" s="119">
        <f t="shared" si="0"/>
        <v>0</v>
      </c>
    </row>
    <row r="37" spans="1:13" hidden="1" x14ac:dyDescent="0.25">
      <c r="A37" s="112">
        <v>45631</v>
      </c>
      <c r="B37" s="113">
        <v>68857</v>
      </c>
      <c r="C37" s="114" t="s">
        <v>46</v>
      </c>
      <c r="D37" s="114" t="s">
        <v>136</v>
      </c>
      <c r="E37" s="115">
        <v>2429676</v>
      </c>
      <c r="F37" s="116" t="s">
        <v>105</v>
      </c>
      <c r="G37" s="115">
        <v>194374</v>
      </c>
      <c r="H37" s="115">
        <v>2624050</v>
      </c>
      <c r="I37" s="114" t="s">
        <v>136</v>
      </c>
      <c r="J37" s="114" t="s">
        <v>137</v>
      </c>
      <c r="K37" s="117">
        <v>45661</v>
      </c>
      <c r="L37" s="119">
        <f>+VLOOKUP(B37,'LOTTE ghi nhận'!H:M,6,0)</f>
        <v>2624050</v>
      </c>
      <c r="M37" s="119">
        <f t="shared" si="0"/>
        <v>0</v>
      </c>
    </row>
    <row r="38" spans="1:13" hidden="1" x14ac:dyDescent="0.25">
      <c r="A38" s="112">
        <v>45631</v>
      </c>
      <c r="B38" s="113">
        <v>68874</v>
      </c>
      <c r="C38" s="114" t="s">
        <v>46</v>
      </c>
      <c r="D38" s="114" t="s">
        <v>111</v>
      </c>
      <c r="E38" s="115">
        <v>614490</v>
      </c>
      <c r="F38" s="116" t="s">
        <v>105</v>
      </c>
      <c r="G38" s="115">
        <v>49159</v>
      </c>
      <c r="H38" s="115">
        <v>663649</v>
      </c>
      <c r="I38" s="114" t="s">
        <v>111</v>
      </c>
      <c r="J38" s="114" t="s">
        <v>112</v>
      </c>
      <c r="K38" s="117">
        <v>45661</v>
      </c>
      <c r="L38" s="119">
        <f>+VLOOKUP(B38,'LOTTE ghi nhận'!H:M,6,0)</f>
        <v>663649</v>
      </c>
      <c r="M38" s="119">
        <f t="shared" si="0"/>
        <v>0</v>
      </c>
    </row>
    <row r="39" spans="1:13" hidden="1" x14ac:dyDescent="0.25">
      <c r="A39" s="112">
        <v>45632</v>
      </c>
      <c r="B39" s="113">
        <v>69726</v>
      </c>
      <c r="C39" s="114" t="s">
        <v>46</v>
      </c>
      <c r="D39" s="114" t="s">
        <v>111</v>
      </c>
      <c r="E39" s="115">
        <v>761918</v>
      </c>
      <c r="F39" s="116" t="s">
        <v>105</v>
      </c>
      <c r="G39" s="115">
        <v>60953</v>
      </c>
      <c r="H39" s="115">
        <v>822871</v>
      </c>
      <c r="I39" s="114" t="s">
        <v>111</v>
      </c>
      <c r="J39" s="114" t="s">
        <v>112</v>
      </c>
      <c r="K39" s="117">
        <v>45662</v>
      </c>
      <c r="L39" s="119">
        <f>+VLOOKUP(B39,'LOTTE ghi nhận'!H:M,6,0)</f>
        <v>822871</v>
      </c>
      <c r="M39" s="119">
        <f t="shared" si="0"/>
        <v>0</v>
      </c>
    </row>
    <row r="40" spans="1:13" hidden="1" x14ac:dyDescent="0.25">
      <c r="A40" s="112">
        <v>45632</v>
      </c>
      <c r="B40" s="113">
        <v>69767</v>
      </c>
      <c r="C40" s="114" t="s">
        <v>46</v>
      </c>
      <c r="D40" s="114" t="s">
        <v>138</v>
      </c>
      <c r="E40" s="115">
        <v>2476520</v>
      </c>
      <c r="F40" s="116" t="s">
        <v>105</v>
      </c>
      <c r="G40" s="115">
        <v>198122</v>
      </c>
      <c r="H40" s="115">
        <v>2674642</v>
      </c>
      <c r="I40" s="114" t="s">
        <v>116</v>
      </c>
      <c r="J40" s="114" t="s">
        <v>117</v>
      </c>
      <c r="K40" s="117">
        <v>45662</v>
      </c>
      <c r="L40" s="119">
        <f>+VLOOKUP(B40,'LOTTE ghi nhận'!H:M,6,0)</f>
        <v>2674642</v>
      </c>
      <c r="M40" s="119">
        <f t="shared" si="0"/>
        <v>0</v>
      </c>
    </row>
    <row r="41" spans="1:13" hidden="1" x14ac:dyDescent="0.25">
      <c r="A41" s="112">
        <v>45632</v>
      </c>
      <c r="B41" s="113">
        <v>69877</v>
      </c>
      <c r="C41" s="114" t="s">
        <v>46</v>
      </c>
      <c r="D41" s="114" t="s">
        <v>123</v>
      </c>
      <c r="E41" s="115">
        <v>869201</v>
      </c>
      <c r="F41" s="116" t="s">
        <v>105</v>
      </c>
      <c r="G41" s="115">
        <v>69536</v>
      </c>
      <c r="H41" s="115">
        <v>938737</v>
      </c>
      <c r="I41" s="114" t="s">
        <v>123</v>
      </c>
      <c r="J41" s="114" t="s">
        <v>124</v>
      </c>
      <c r="K41" s="117">
        <v>45662</v>
      </c>
      <c r="L41" s="119">
        <f>+VLOOKUP(B41,'LOTTE ghi nhận'!H:M,6,0)</f>
        <v>938737</v>
      </c>
      <c r="M41" s="119">
        <f t="shared" si="0"/>
        <v>0</v>
      </c>
    </row>
    <row r="42" spans="1:13" hidden="1" x14ac:dyDescent="0.25">
      <c r="A42" s="112">
        <v>45632</v>
      </c>
      <c r="B42" s="113">
        <v>69878</v>
      </c>
      <c r="C42" s="114" t="s">
        <v>46</v>
      </c>
      <c r="D42" s="114" t="s">
        <v>121</v>
      </c>
      <c r="E42" s="115">
        <v>1166905</v>
      </c>
      <c r="F42" s="116" t="s">
        <v>105</v>
      </c>
      <c r="G42" s="115">
        <v>93352</v>
      </c>
      <c r="H42" s="115">
        <v>1260257</v>
      </c>
      <c r="I42" s="114" t="s">
        <v>121</v>
      </c>
      <c r="J42" s="114" t="s">
        <v>122</v>
      </c>
      <c r="K42" s="117">
        <v>45662</v>
      </c>
      <c r="L42" s="119">
        <f>+VLOOKUP(B42,'LOTTE ghi nhận'!H:M,6,0)</f>
        <v>1260257</v>
      </c>
      <c r="M42" s="119">
        <f t="shared" si="0"/>
        <v>0</v>
      </c>
    </row>
    <row r="43" spans="1:13" hidden="1" x14ac:dyDescent="0.25">
      <c r="A43" s="112">
        <v>45633</v>
      </c>
      <c r="B43" s="113">
        <v>70143</v>
      </c>
      <c r="C43" s="114" t="s">
        <v>46</v>
      </c>
      <c r="D43" s="114" t="s">
        <v>110</v>
      </c>
      <c r="E43" s="115">
        <v>2618930</v>
      </c>
      <c r="F43" s="116" t="s">
        <v>105</v>
      </c>
      <c r="G43" s="115">
        <v>209514</v>
      </c>
      <c r="H43" s="115">
        <v>2828444</v>
      </c>
      <c r="I43" s="114" t="s">
        <v>108</v>
      </c>
      <c r="J43" s="114" t="s">
        <v>109</v>
      </c>
      <c r="K43" s="117">
        <v>45663</v>
      </c>
      <c r="L43" s="119">
        <f>+VLOOKUP(B43,'LOTTE ghi nhận'!H:M,6,0)</f>
        <v>2828444</v>
      </c>
      <c r="M43" s="119">
        <f t="shared" si="0"/>
        <v>0</v>
      </c>
    </row>
    <row r="44" spans="1:13" hidden="1" x14ac:dyDescent="0.25">
      <c r="A44" s="112">
        <v>45635</v>
      </c>
      <c r="B44" s="113">
        <v>70279</v>
      </c>
      <c r="C44" s="114" t="s">
        <v>46</v>
      </c>
      <c r="D44" s="114" t="s">
        <v>139</v>
      </c>
      <c r="E44" s="115">
        <v>832940</v>
      </c>
      <c r="F44" s="116" t="s">
        <v>105</v>
      </c>
      <c r="G44" s="115">
        <v>66635</v>
      </c>
      <c r="H44" s="115">
        <v>899575</v>
      </c>
      <c r="I44" s="114" t="s">
        <v>139</v>
      </c>
      <c r="J44" s="114" t="s">
        <v>140</v>
      </c>
      <c r="K44" s="117">
        <v>45665</v>
      </c>
      <c r="L44" s="119">
        <f>+VLOOKUP(B44,'LOTTE ghi nhận'!H:M,6,0)</f>
        <v>899575</v>
      </c>
      <c r="M44" s="119">
        <f t="shared" si="0"/>
        <v>0</v>
      </c>
    </row>
    <row r="45" spans="1:13" hidden="1" x14ac:dyDescent="0.25">
      <c r="A45" s="112">
        <v>45635</v>
      </c>
      <c r="B45" s="113">
        <v>70280</v>
      </c>
      <c r="C45" s="114" t="s">
        <v>46</v>
      </c>
      <c r="D45" s="114" t="s">
        <v>121</v>
      </c>
      <c r="E45" s="115">
        <v>1368965</v>
      </c>
      <c r="F45" s="116" t="s">
        <v>105</v>
      </c>
      <c r="G45" s="115">
        <v>109517</v>
      </c>
      <c r="H45" s="115">
        <v>1478482</v>
      </c>
      <c r="I45" s="114" t="s">
        <v>121</v>
      </c>
      <c r="J45" s="114" t="s">
        <v>122</v>
      </c>
      <c r="K45" s="117">
        <v>45665</v>
      </c>
      <c r="L45" s="119">
        <f>+VLOOKUP(B45,'LOTTE ghi nhận'!H:M,6,0)</f>
        <v>1478482</v>
      </c>
      <c r="M45" s="119">
        <f t="shared" si="0"/>
        <v>0</v>
      </c>
    </row>
    <row r="46" spans="1:13" hidden="1" x14ac:dyDescent="0.25">
      <c r="A46" s="112">
        <v>45635</v>
      </c>
      <c r="B46" s="113">
        <v>70281</v>
      </c>
      <c r="C46" s="114" t="s">
        <v>46</v>
      </c>
      <c r="D46" s="114" t="s">
        <v>131</v>
      </c>
      <c r="E46" s="115">
        <v>4997640</v>
      </c>
      <c r="F46" s="116" t="s">
        <v>105</v>
      </c>
      <c r="G46" s="115">
        <v>399811</v>
      </c>
      <c r="H46" s="115">
        <v>5397451</v>
      </c>
      <c r="I46" s="114" t="s">
        <v>131</v>
      </c>
      <c r="J46" s="114" t="s">
        <v>132</v>
      </c>
      <c r="K46" s="117">
        <v>45665</v>
      </c>
      <c r="L46" s="119">
        <f>+VLOOKUP(B46,'LOTTE ghi nhận'!H:M,6,0)</f>
        <v>5397451</v>
      </c>
      <c r="M46" s="119">
        <f t="shared" si="0"/>
        <v>0</v>
      </c>
    </row>
    <row r="47" spans="1:13" hidden="1" x14ac:dyDescent="0.25">
      <c r="A47" s="112">
        <v>45636</v>
      </c>
      <c r="B47" s="113">
        <v>70322</v>
      </c>
      <c r="C47" s="114" t="s">
        <v>46</v>
      </c>
      <c r="D47" s="114" t="s">
        <v>111</v>
      </c>
      <c r="E47" s="115">
        <v>536025</v>
      </c>
      <c r="F47" s="116" t="s">
        <v>105</v>
      </c>
      <c r="G47" s="115">
        <v>42882</v>
      </c>
      <c r="H47" s="115">
        <v>578907</v>
      </c>
      <c r="I47" s="114" t="s">
        <v>111</v>
      </c>
      <c r="J47" s="114" t="s">
        <v>112</v>
      </c>
      <c r="K47" s="117">
        <v>45666</v>
      </c>
      <c r="L47" s="119">
        <f>+VLOOKUP(B47,'LOTTE ghi nhận'!H:M,6,0)</f>
        <v>578907</v>
      </c>
      <c r="M47" s="119">
        <f t="shared" si="0"/>
        <v>0</v>
      </c>
    </row>
    <row r="48" spans="1:13" hidden="1" x14ac:dyDescent="0.25">
      <c r="A48" s="112">
        <v>45637</v>
      </c>
      <c r="B48" s="113">
        <v>70426</v>
      </c>
      <c r="C48" s="114" t="s">
        <v>46</v>
      </c>
      <c r="D48" s="114" t="s">
        <v>104</v>
      </c>
      <c r="E48" s="115">
        <v>2035950</v>
      </c>
      <c r="F48" s="116" t="s">
        <v>105</v>
      </c>
      <c r="G48" s="115">
        <v>162876</v>
      </c>
      <c r="H48" s="115">
        <v>2198826</v>
      </c>
      <c r="I48" s="114" t="s">
        <v>104</v>
      </c>
      <c r="J48" s="114" t="s">
        <v>106</v>
      </c>
      <c r="K48" s="117">
        <v>45667</v>
      </c>
      <c r="L48" s="119">
        <f>+VLOOKUP(B48,'LOTTE ghi nhận'!H:M,6,0)</f>
        <v>2198826</v>
      </c>
      <c r="M48" s="119">
        <f t="shared" si="0"/>
        <v>0</v>
      </c>
    </row>
    <row r="49" spans="1:13" hidden="1" x14ac:dyDescent="0.25">
      <c r="A49" s="112">
        <v>45637</v>
      </c>
      <c r="B49" s="113">
        <v>70474</v>
      </c>
      <c r="C49" s="114" t="s">
        <v>46</v>
      </c>
      <c r="D49" s="114" t="s">
        <v>141</v>
      </c>
      <c r="E49" s="115">
        <v>1665880</v>
      </c>
      <c r="F49" s="116" t="s">
        <v>105</v>
      </c>
      <c r="G49" s="115">
        <v>133270</v>
      </c>
      <c r="H49" s="115">
        <v>1799150</v>
      </c>
      <c r="I49" s="114" t="s">
        <v>113</v>
      </c>
      <c r="J49" s="114" t="s">
        <v>114</v>
      </c>
      <c r="K49" s="117">
        <v>45667</v>
      </c>
      <c r="L49" s="119">
        <f>+VLOOKUP(B49,'LOTTE ghi nhận'!H:M,6,0)</f>
        <v>1799150</v>
      </c>
      <c r="M49" s="119">
        <f t="shared" si="0"/>
        <v>0</v>
      </c>
    </row>
    <row r="50" spans="1:13" hidden="1" x14ac:dyDescent="0.25">
      <c r="A50" s="112">
        <v>45637</v>
      </c>
      <c r="B50" s="113">
        <v>70475</v>
      </c>
      <c r="C50" s="114" t="s">
        <v>46</v>
      </c>
      <c r="D50" s="114" t="s">
        <v>123</v>
      </c>
      <c r="E50" s="115">
        <v>832940</v>
      </c>
      <c r="F50" s="116" t="s">
        <v>105</v>
      </c>
      <c r="G50" s="115">
        <v>66635</v>
      </c>
      <c r="H50" s="115">
        <v>899575</v>
      </c>
      <c r="I50" s="114" t="s">
        <v>123</v>
      </c>
      <c r="J50" s="114" t="s">
        <v>124</v>
      </c>
      <c r="K50" s="117">
        <v>45667</v>
      </c>
      <c r="L50" s="119">
        <f>+VLOOKUP(B50,'LOTTE ghi nhận'!H:M,6,0)</f>
        <v>899575</v>
      </c>
      <c r="M50" s="119">
        <f t="shared" si="0"/>
        <v>0</v>
      </c>
    </row>
    <row r="51" spans="1:13" hidden="1" x14ac:dyDescent="0.25">
      <c r="A51" s="112">
        <v>45638</v>
      </c>
      <c r="B51" s="113">
        <v>70748</v>
      </c>
      <c r="C51" s="114" t="s">
        <v>46</v>
      </c>
      <c r="D51" s="114" t="s">
        <v>136</v>
      </c>
      <c r="E51" s="115">
        <v>1190660</v>
      </c>
      <c r="F51" s="116" t="s">
        <v>105</v>
      </c>
      <c r="G51" s="115">
        <v>95253</v>
      </c>
      <c r="H51" s="115">
        <v>1285913</v>
      </c>
      <c r="I51" s="114" t="s">
        <v>136</v>
      </c>
      <c r="J51" s="114" t="s">
        <v>137</v>
      </c>
      <c r="K51" s="117">
        <v>45668</v>
      </c>
      <c r="L51" s="119">
        <f>+VLOOKUP(B51,'LOTTE ghi nhận'!H:M,6,0)</f>
        <v>1285913</v>
      </c>
      <c r="M51" s="119">
        <f t="shared" si="0"/>
        <v>0</v>
      </c>
    </row>
    <row r="52" spans="1:13" hidden="1" x14ac:dyDescent="0.25">
      <c r="A52" s="112">
        <v>45638</v>
      </c>
      <c r="B52" s="113">
        <v>71289</v>
      </c>
      <c r="C52" s="114" t="s">
        <v>46</v>
      </c>
      <c r="D52" s="114" t="s">
        <v>142</v>
      </c>
      <c r="E52" s="115">
        <v>2441015</v>
      </c>
      <c r="F52" s="116" t="s">
        <v>105</v>
      </c>
      <c r="G52" s="115">
        <v>195281</v>
      </c>
      <c r="H52" s="115">
        <v>2636296</v>
      </c>
      <c r="I52" s="114" t="s">
        <v>119</v>
      </c>
      <c r="J52" s="114" t="s">
        <v>120</v>
      </c>
      <c r="K52" s="117">
        <v>45668</v>
      </c>
      <c r="L52" s="119">
        <f>+VLOOKUP(B52,'LOTTE ghi nhận'!H:M,6,0)</f>
        <v>2636296</v>
      </c>
      <c r="M52" s="119">
        <f t="shared" si="0"/>
        <v>0</v>
      </c>
    </row>
    <row r="53" spans="1:13" hidden="1" x14ac:dyDescent="0.25">
      <c r="A53" s="112">
        <v>45639</v>
      </c>
      <c r="B53" s="113">
        <v>71335</v>
      </c>
      <c r="C53" s="114" t="s">
        <v>46</v>
      </c>
      <c r="D53" s="114" t="s">
        <v>110</v>
      </c>
      <c r="E53" s="115">
        <v>4047200</v>
      </c>
      <c r="F53" s="116" t="s">
        <v>105</v>
      </c>
      <c r="G53" s="115">
        <v>323776</v>
      </c>
      <c r="H53" s="115">
        <v>4370976</v>
      </c>
      <c r="I53" s="114" t="s">
        <v>108</v>
      </c>
      <c r="J53" s="114" t="s">
        <v>109</v>
      </c>
      <c r="K53" s="117">
        <v>45669</v>
      </c>
      <c r="L53" s="119">
        <f>+VLOOKUP(B53,'LOTTE ghi nhận'!H:M,6,0)</f>
        <v>4370976</v>
      </c>
      <c r="M53" s="119">
        <f t="shared" si="0"/>
        <v>0</v>
      </c>
    </row>
    <row r="54" spans="1:13" hidden="1" x14ac:dyDescent="0.25">
      <c r="A54" s="112">
        <v>45640</v>
      </c>
      <c r="B54" s="113">
        <v>71620</v>
      </c>
      <c r="C54" s="114" t="s">
        <v>46</v>
      </c>
      <c r="D54" s="114" t="s">
        <v>104</v>
      </c>
      <c r="E54" s="115">
        <v>3512120</v>
      </c>
      <c r="F54" s="116" t="s">
        <v>105</v>
      </c>
      <c r="G54" s="115">
        <v>280970</v>
      </c>
      <c r="H54" s="115">
        <v>3793090</v>
      </c>
      <c r="I54" s="114" t="s">
        <v>104</v>
      </c>
      <c r="J54" s="114" t="s">
        <v>106</v>
      </c>
      <c r="K54" s="117">
        <v>45670</v>
      </c>
      <c r="L54" s="119">
        <f>+VLOOKUP(B54,'LOTTE ghi nhận'!H:M,6,0)</f>
        <v>3793090</v>
      </c>
      <c r="M54" s="119">
        <f t="shared" si="0"/>
        <v>0</v>
      </c>
    </row>
    <row r="55" spans="1:13" hidden="1" x14ac:dyDescent="0.25">
      <c r="A55" s="112">
        <v>45642</v>
      </c>
      <c r="B55" s="113">
        <v>71684</v>
      </c>
      <c r="C55" s="114" t="s">
        <v>46</v>
      </c>
      <c r="D55" s="114" t="s">
        <v>143</v>
      </c>
      <c r="E55" s="115">
        <v>832940</v>
      </c>
      <c r="F55" s="116" t="s">
        <v>105</v>
      </c>
      <c r="G55" s="115">
        <v>66635</v>
      </c>
      <c r="H55" s="115">
        <v>899575</v>
      </c>
      <c r="I55" s="114" t="s">
        <v>143</v>
      </c>
      <c r="J55" s="114" t="s">
        <v>144</v>
      </c>
      <c r="K55" s="117">
        <v>45672</v>
      </c>
      <c r="L55" s="119">
        <f>+VLOOKUP(B55,'LOTTE ghi nhận'!H:M,6,0)</f>
        <v>899575</v>
      </c>
      <c r="M55" s="119">
        <f t="shared" si="0"/>
        <v>0</v>
      </c>
    </row>
    <row r="56" spans="1:13" hidden="1" x14ac:dyDescent="0.25">
      <c r="A56" s="112">
        <v>45642</v>
      </c>
      <c r="B56" s="113">
        <v>71785</v>
      </c>
      <c r="C56" s="114" t="s">
        <v>46</v>
      </c>
      <c r="D56" s="114" t="s">
        <v>129</v>
      </c>
      <c r="E56" s="115">
        <v>2559625</v>
      </c>
      <c r="F56" s="116" t="s">
        <v>105</v>
      </c>
      <c r="G56" s="115">
        <v>204770</v>
      </c>
      <c r="H56" s="115">
        <v>2764395</v>
      </c>
      <c r="I56" s="114" t="s">
        <v>129</v>
      </c>
      <c r="J56" s="114" t="s">
        <v>130</v>
      </c>
      <c r="K56" s="117">
        <v>45672</v>
      </c>
      <c r="L56" s="119">
        <f>+VLOOKUP(B56,'LOTTE ghi nhận'!H:M,6,0)</f>
        <v>2764395</v>
      </c>
      <c r="M56" s="119">
        <f t="shared" si="0"/>
        <v>0</v>
      </c>
    </row>
    <row r="57" spans="1:13" hidden="1" x14ac:dyDescent="0.25">
      <c r="A57" s="112">
        <v>45642</v>
      </c>
      <c r="B57" s="113">
        <v>71786</v>
      </c>
      <c r="C57" s="114" t="s">
        <v>46</v>
      </c>
      <c r="D57" s="114" t="s">
        <v>145</v>
      </c>
      <c r="E57" s="115">
        <v>2498820</v>
      </c>
      <c r="F57" s="116" t="s">
        <v>105</v>
      </c>
      <c r="G57" s="115">
        <v>199906</v>
      </c>
      <c r="H57" s="115">
        <v>2698726</v>
      </c>
      <c r="I57" s="114" t="s">
        <v>113</v>
      </c>
      <c r="J57" s="114" t="s">
        <v>114</v>
      </c>
      <c r="K57" s="117">
        <v>45672</v>
      </c>
      <c r="L57" s="119">
        <f>+VLOOKUP(B57,'LOTTE ghi nhận'!H:M,6,0)</f>
        <v>2698726</v>
      </c>
      <c r="M57" s="119">
        <f t="shared" si="0"/>
        <v>0</v>
      </c>
    </row>
    <row r="58" spans="1:13" hidden="1" x14ac:dyDescent="0.25">
      <c r="A58" s="112">
        <v>45643</v>
      </c>
      <c r="B58" s="113">
        <v>71800</v>
      </c>
      <c r="C58" s="114" t="s">
        <v>46</v>
      </c>
      <c r="D58" s="114" t="s">
        <v>136</v>
      </c>
      <c r="E58" s="115">
        <v>1249410</v>
      </c>
      <c r="F58" s="116" t="s">
        <v>105</v>
      </c>
      <c r="G58" s="115">
        <v>99953</v>
      </c>
      <c r="H58" s="115">
        <v>1349363</v>
      </c>
      <c r="I58" s="114" t="s">
        <v>136</v>
      </c>
      <c r="J58" s="114" t="s">
        <v>137</v>
      </c>
      <c r="K58" s="117">
        <v>45673</v>
      </c>
      <c r="L58" s="119">
        <f>+VLOOKUP(B58,'LOTTE ghi nhận'!H:M,6,0)</f>
        <v>1349363</v>
      </c>
      <c r="M58" s="119">
        <f t="shared" si="0"/>
        <v>0</v>
      </c>
    </row>
    <row r="59" spans="1:13" hidden="1" x14ac:dyDescent="0.25">
      <c r="A59" s="112">
        <v>45643</v>
      </c>
      <c r="B59" s="113">
        <v>71811</v>
      </c>
      <c r="C59" s="114" t="s">
        <v>46</v>
      </c>
      <c r="D59" s="114" t="s">
        <v>107</v>
      </c>
      <c r="E59" s="115">
        <v>1249410</v>
      </c>
      <c r="F59" s="116" t="s">
        <v>105</v>
      </c>
      <c r="G59" s="115">
        <v>99953</v>
      </c>
      <c r="H59" s="115">
        <v>1349363</v>
      </c>
      <c r="I59" s="114" t="s">
        <v>108</v>
      </c>
      <c r="J59" s="114" t="s">
        <v>109</v>
      </c>
      <c r="K59" s="117">
        <v>45673</v>
      </c>
      <c r="L59" s="119">
        <f>+VLOOKUP(B59,'LOTTE ghi nhận'!H:M,6,0)</f>
        <v>1349363</v>
      </c>
      <c r="M59" s="119">
        <f t="shared" si="0"/>
        <v>0</v>
      </c>
    </row>
    <row r="60" spans="1:13" hidden="1" x14ac:dyDescent="0.25">
      <c r="A60" s="112">
        <v>45644</v>
      </c>
      <c r="B60" s="113">
        <v>71919</v>
      </c>
      <c r="C60" s="114" t="s">
        <v>46</v>
      </c>
      <c r="D60" s="114" t="s">
        <v>104</v>
      </c>
      <c r="E60" s="115">
        <v>3273955</v>
      </c>
      <c r="F60" s="116" t="s">
        <v>105</v>
      </c>
      <c r="G60" s="115">
        <v>261916</v>
      </c>
      <c r="H60" s="115">
        <v>3535871</v>
      </c>
      <c r="I60" s="114" t="s">
        <v>104</v>
      </c>
      <c r="J60" s="114" t="s">
        <v>106</v>
      </c>
      <c r="K60" s="117">
        <v>45674</v>
      </c>
      <c r="L60" s="119">
        <f>+VLOOKUP(B60,'LOTTE ghi nhận'!H:M,6,0)</f>
        <v>3535871</v>
      </c>
      <c r="M60" s="119">
        <f t="shared" si="0"/>
        <v>0</v>
      </c>
    </row>
    <row r="61" spans="1:13" hidden="1" x14ac:dyDescent="0.25">
      <c r="A61" s="112">
        <v>45644</v>
      </c>
      <c r="B61" s="113">
        <v>71939</v>
      </c>
      <c r="C61" s="114" t="s">
        <v>46</v>
      </c>
      <c r="D61" s="114" t="s">
        <v>146</v>
      </c>
      <c r="E61" s="115">
        <v>5129545</v>
      </c>
      <c r="F61" s="116" t="s">
        <v>105</v>
      </c>
      <c r="G61" s="115">
        <v>410364</v>
      </c>
      <c r="H61" s="115">
        <v>5539909</v>
      </c>
      <c r="I61" s="114" t="s">
        <v>119</v>
      </c>
      <c r="J61" s="114" t="s">
        <v>120</v>
      </c>
      <c r="K61" s="117">
        <v>45674</v>
      </c>
      <c r="L61" s="119">
        <f>+VLOOKUP(B61,'LOTTE ghi nhận'!H:M,6,0)</f>
        <v>5539909</v>
      </c>
      <c r="M61" s="119">
        <f t="shared" si="0"/>
        <v>0</v>
      </c>
    </row>
    <row r="62" spans="1:13" hidden="1" x14ac:dyDescent="0.25">
      <c r="A62" s="112">
        <v>45644</v>
      </c>
      <c r="B62" s="113">
        <v>71954</v>
      </c>
      <c r="C62" s="114" t="s">
        <v>46</v>
      </c>
      <c r="D62" s="114" t="s">
        <v>121</v>
      </c>
      <c r="E62" s="115">
        <v>832940</v>
      </c>
      <c r="F62" s="116" t="s">
        <v>105</v>
      </c>
      <c r="G62" s="115">
        <v>66635</v>
      </c>
      <c r="H62" s="115">
        <v>899575</v>
      </c>
      <c r="I62" s="114" t="s">
        <v>121</v>
      </c>
      <c r="J62" s="114" t="s">
        <v>122</v>
      </c>
      <c r="K62" s="117">
        <v>45674</v>
      </c>
      <c r="L62" s="119">
        <f>+VLOOKUP(B62,'LOTTE ghi nhận'!H:M,6,0)</f>
        <v>899575</v>
      </c>
      <c r="M62" s="119">
        <f t="shared" si="0"/>
        <v>0</v>
      </c>
    </row>
    <row r="63" spans="1:13" hidden="1" x14ac:dyDescent="0.25">
      <c r="A63" s="112">
        <v>45644</v>
      </c>
      <c r="B63" s="113">
        <v>71955</v>
      </c>
      <c r="C63" s="114" t="s">
        <v>46</v>
      </c>
      <c r="D63" s="114" t="s">
        <v>113</v>
      </c>
      <c r="E63" s="115">
        <v>1665880</v>
      </c>
      <c r="F63" s="116" t="s">
        <v>105</v>
      </c>
      <c r="G63" s="115">
        <v>133270</v>
      </c>
      <c r="H63" s="115">
        <v>1799150</v>
      </c>
      <c r="I63" s="114" t="s">
        <v>113</v>
      </c>
      <c r="J63" s="114" t="s">
        <v>114</v>
      </c>
      <c r="K63" s="117">
        <v>45674</v>
      </c>
      <c r="L63" s="119">
        <f>+VLOOKUP(B63,'LOTTE ghi nhận'!H:M,6,0)</f>
        <v>1799150</v>
      </c>
      <c r="M63" s="119">
        <f t="shared" si="0"/>
        <v>0</v>
      </c>
    </row>
    <row r="64" spans="1:13" hidden="1" x14ac:dyDescent="0.25">
      <c r="A64" s="112">
        <v>45645</v>
      </c>
      <c r="B64" s="113">
        <v>72758</v>
      </c>
      <c r="C64" s="114" t="s">
        <v>46</v>
      </c>
      <c r="D64" s="114" t="s">
        <v>111</v>
      </c>
      <c r="E64" s="115">
        <v>761918</v>
      </c>
      <c r="F64" s="116" t="s">
        <v>105</v>
      </c>
      <c r="G64" s="115">
        <v>60953</v>
      </c>
      <c r="H64" s="115">
        <v>822871</v>
      </c>
      <c r="I64" s="114" t="s">
        <v>111</v>
      </c>
      <c r="J64" s="114" t="s">
        <v>112</v>
      </c>
      <c r="K64" s="117">
        <v>45675</v>
      </c>
      <c r="L64" s="119">
        <f>+VLOOKUP(B64,'LOTTE ghi nhận'!H:M,6,0)</f>
        <v>822871</v>
      </c>
      <c r="M64" s="119">
        <f t="shared" si="0"/>
        <v>0</v>
      </c>
    </row>
    <row r="65" spans="1:13" hidden="1" x14ac:dyDescent="0.25">
      <c r="A65" s="112">
        <v>45649</v>
      </c>
      <c r="B65" s="113">
        <v>73312</v>
      </c>
      <c r="C65" s="114" t="s">
        <v>46</v>
      </c>
      <c r="D65" s="114" t="s">
        <v>113</v>
      </c>
      <c r="E65" s="115">
        <v>2381320</v>
      </c>
      <c r="F65" s="116" t="s">
        <v>105</v>
      </c>
      <c r="G65" s="115">
        <v>190506</v>
      </c>
      <c r="H65" s="115">
        <v>2571826</v>
      </c>
      <c r="I65" s="114" t="s">
        <v>113</v>
      </c>
      <c r="J65" s="114" t="s">
        <v>114</v>
      </c>
      <c r="K65" s="117">
        <v>45679</v>
      </c>
      <c r="L65" s="119">
        <f>+VLOOKUP(B65,'LOTTE ghi nhận'!H:M,6,0)</f>
        <v>2571826</v>
      </c>
      <c r="M65" s="119">
        <f t="shared" si="0"/>
        <v>0</v>
      </c>
    </row>
    <row r="66" spans="1:13" hidden="1" x14ac:dyDescent="0.25">
      <c r="A66" s="112">
        <v>45649</v>
      </c>
      <c r="B66" s="113">
        <v>73313</v>
      </c>
      <c r="C66" s="114" t="s">
        <v>46</v>
      </c>
      <c r="D66" s="114" t="s">
        <v>129</v>
      </c>
      <c r="E66" s="115">
        <v>4286310</v>
      </c>
      <c r="F66" s="116" t="s">
        <v>105</v>
      </c>
      <c r="G66" s="115">
        <v>342905</v>
      </c>
      <c r="H66" s="115">
        <v>4629215</v>
      </c>
      <c r="I66" s="114" t="s">
        <v>129</v>
      </c>
      <c r="J66" s="114" t="s">
        <v>130</v>
      </c>
      <c r="K66" s="117">
        <v>45679</v>
      </c>
      <c r="L66" s="119">
        <f>+VLOOKUP(B66,'LOTTE ghi nhận'!H:M,6,0)</f>
        <v>4629215</v>
      </c>
      <c r="M66" s="119">
        <f t="shared" si="0"/>
        <v>0</v>
      </c>
    </row>
    <row r="67" spans="1:13" hidden="1" x14ac:dyDescent="0.25">
      <c r="A67" s="112">
        <v>45650</v>
      </c>
      <c r="B67" s="113">
        <v>7296</v>
      </c>
      <c r="C67" s="114" t="s">
        <v>147</v>
      </c>
      <c r="D67" s="114" t="s">
        <v>148</v>
      </c>
      <c r="E67" s="115">
        <v>-1127380</v>
      </c>
      <c r="F67" s="116" t="s">
        <v>105</v>
      </c>
      <c r="G67" s="115">
        <v>-90190</v>
      </c>
      <c r="H67" s="115">
        <v>-1217570</v>
      </c>
      <c r="I67" s="114" t="s">
        <v>108</v>
      </c>
      <c r="J67" s="114" t="s">
        <v>109</v>
      </c>
      <c r="K67" s="117">
        <v>45680</v>
      </c>
      <c r="L67" s="119">
        <f>+H67</f>
        <v>-1217570</v>
      </c>
      <c r="M67" s="119">
        <f t="shared" ref="M67:M79" si="1">+L67-H67</f>
        <v>0</v>
      </c>
    </row>
    <row r="68" spans="1:13" x14ac:dyDescent="0.25">
      <c r="A68" s="112">
        <v>45651</v>
      </c>
      <c r="B68" s="113">
        <v>73464</v>
      </c>
      <c r="C68" s="114" t="s">
        <v>46</v>
      </c>
      <c r="D68" s="114" t="s">
        <v>149</v>
      </c>
      <c r="E68" s="115">
        <v>5119250</v>
      </c>
      <c r="F68" s="116" t="s">
        <v>105</v>
      </c>
      <c r="G68" s="115">
        <v>409540</v>
      </c>
      <c r="H68" s="115">
        <v>5528790</v>
      </c>
      <c r="I68" s="114" t="s">
        <v>108</v>
      </c>
      <c r="J68" s="114" t="s">
        <v>109</v>
      </c>
      <c r="K68" s="117">
        <v>45681</v>
      </c>
      <c r="L68" s="119" t="e">
        <f>+VLOOKUP(B68,'LOTTE ghi nhận'!H:M,6,0)</f>
        <v>#N/A</v>
      </c>
      <c r="M68" s="119" t="e">
        <f t="shared" si="1"/>
        <v>#N/A</v>
      </c>
    </row>
    <row r="69" spans="1:13" hidden="1" x14ac:dyDescent="0.25">
      <c r="A69" s="112">
        <v>45651</v>
      </c>
      <c r="B69" s="113">
        <v>73504</v>
      </c>
      <c r="C69" s="114" t="s">
        <v>46</v>
      </c>
      <c r="D69" s="114" t="s">
        <v>123</v>
      </c>
      <c r="E69" s="115">
        <v>832940</v>
      </c>
      <c r="F69" s="116" t="s">
        <v>105</v>
      </c>
      <c r="G69" s="115">
        <v>66635</v>
      </c>
      <c r="H69" s="115">
        <v>899575</v>
      </c>
      <c r="I69" s="114" t="s">
        <v>123</v>
      </c>
      <c r="J69" s="114" t="s">
        <v>124</v>
      </c>
      <c r="K69" s="117">
        <v>45681</v>
      </c>
      <c r="L69" s="119">
        <f>+VLOOKUP(B69,'LOTTE ghi nhận'!H:M,6,0)</f>
        <v>899575</v>
      </c>
      <c r="M69" s="119">
        <f t="shared" si="1"/>
        <v>0</v>
      </c>
    </row>
    <row r="70" spans="1:13" hidden="1" x14ac:dyDescent="0.25">
      <c r="A70" s="112">
        <v>45651</v>
      </c>
      <c r="B70" s="113">
        <v>73505</v>
      </c>
      <c r="C70" s="114" t="s">
        <v>46</v>
      </c>
      <c r="D70" s="114" t="s">
        <v>131</v>
      </c>
      <c r="E70" s="115">
        <v>10712820</v>
      </c>
      <c r="F70" s="116" t="s">
        <v>105</v>
      </c>
      <c r="G70" s="115">
        <v>857026</v>
      </c>
      <c r="H70" s="115">
        <v>11569846</v>
      </c>
      <c r="I70" s="114" t="s">
        <v>131</v>
      </c>
      <c r="J70" s="114" t="s">
        <v>132</v>
      </c>
      <c r="K70" s="117">
        <v>45681</v>
      </c>
      <c r="L70" s="119">
        <f>+VLOOKUP(B70,'LOTTE ghi nhận'!H:M,6,0)</f>
        <v>11569846</v>
      </c>
      <c r="M70" s="119">
        <f t="shared" si="1"/>
        <v>0</v>
      </c>
    </row>
    <row r="71" spans="1:13" hidden="1" x14ac:dyDescent="0.25">
      <c r="A71" s="112">
        <v>45651</v>
      </c>
      <c r="B71" s="113">
        <v>73506</v>
      </c>
      <c r="C71" s="114" t="s">
        <v>46</v>
      </c>
      <c r="D71" s="114" t="s">
        <v>113</v>
      </c>
      <c r="E71" s="115">
        <v>2024580</v>
      </c>
      <c r="F71" s="116" t="s">
        <v>105</v>
      </c>
      <c r="G71" s="115">
        <v>161966</v>
      </c>
      <c r="H71" s="115">
        <v>2186546</v>
      </c>
      <c r="I71" s="114" t="s">
        <v>113</v>
      </c>
      <c r="J71" s="114" t="s">
        <v>114</v>
      </c>
      <c r="K71" s="117">
        <v>45681</v>
      </c>
      <c r="L71" s="119">
        <f>+VLOOKUP(B71,'LOTTE ghi nhận'!H:M,6,0)</f>
        <v>2186546</v>
      </c>
      <c r="M71" s="119">
        <f t="shared" si="1"/>
        <v>0</v>
      </c>
    </row>
    <row r="72" spans="1:13" hidden="1" x14ac:dyDescent="0.25">
      <c r="A72" s="112">
        <v>45652</v>
      </c>
      <c r="B72" s="113">
        <v>74524</v>
      </c>
      <c r="C72" s="114" t="s">
        <v>46</v>
      </c>
      <c r="D72" s="114" t="s">
        <v>150</v>
      </c>
      <c r="E72" s="115">
        <v>1118699</v>
      </c>
      <c r="F72" s="116" t="s">
        <v>105</v>
      </c>
      <c r="G72" s="115">
        <v>89496</v>
      </c>
      <c r="H72" s="115">
        <v>1208195</v>
      </c>
      <c r="I72" s="114" t="s">
        <v>116</v>
      </c>
      <c r="J72" s="114" t="s">
        <v>117</v>
      </c>
      <c r="K72" s="117">
        <v>45682</v>
      </c>
      <c r="L72" s="119">
        <f>+VLOOKUP(B72,'LOTTE ghi nhận'!H:M,6,0)</f>
        <v>1208195</v>
      </c>
      <c r="M72" s="119">
        <f t="shared" si="1"/>
        <v>0</v>
      </c>
    </row>
    <row r="73" spans="1:13" hidden="1" x14ac:dyDescent="0.25">
      <c r="A73" s="112">
        <v>45653</v>
      </c>
      <c r="B73" s="113">
        <v>74813</v>
      </c>
      <c r="C73" s="114" t="s">
        <v>46</v>
      </c>
      <c r="D73" s="114" t="s">
        <v>121</v>
      </c>
      <c r="E73" s="115">
        <v>1785435</v>
      </c>
      <c r="F73" s="116" t="s">
        <v>105</v>
      </c>
      <c r="G73" s="115">
        <v>142835</v>
      </c>
      <c r="H73" s="115">
        <v>1928270</v>
      </c>
      <c r="I73" s="114" t="s">
        <v>121</v>
      </c>
      <c r="J73" s="114" t="s">
        <v>122</v>
      </c>
      <c r="K73" s="117">
        <v>45683</v>
      </c>
      <c r="L73" s="119">
        <f>+VLOOKUP(B73,'LOTTE ghi nhận'!H:M,6,0)</f>
        <v>1928270</v>
      </c>
      <c r="M73" s="119">
        <f t="shared" si="1"/>
        <v>0</v>
      </c>
    </row>
    <row r="74" spans="1:13" x14ac:dyDescent="0.25">
      <c r="A74" s="112">
        <v>45656</v>
      </c>
      <c r="B74" s="113">
        <v>74914</v>
      </c>
      <c r="C74" s="114" t="s">
        <v>46</v>
      </c>
      <c r="D74" s="114" t="s">
        <v>111</v>
      </c>
      <c r="E74" s="115">
        <v>987974</v>
      </c>
      <c r="F74" s="116" t="s">
        <v>105</v>
      </c>
      <c r="G74" s="115">
        <v>79038</v>
      </c>
      <c r="H74" s="115">
        <v>1067012</v>
      </c>
      <c r="I74" s="114" t="s">
        <v>111</v>
      </c>
      <c r="J74" s="114" t="s">
        <v>112</v>
      </c>
      <c r="K74" s="117">
        <v>45686</v>
      </c>
      <c r="L74" s="119" t="e">
        <f>+VLOOKUP(B74,'LOTTE ghi nhận'!H:M,6,0)</f>
        <v>#N/A</v>
      </c>
      <c r="M74" s="119" t="e">
        <f t="shared" si="1"/>
        <v>#N/A</v>
      </c>
    </row>
    <row r="75" spans="1:13" x14ac:dyDescent="0.25">
      <c r="A75" s="112">
        <v>45656</v>
      </c>
      <c r="B75" s="113">
        <v>74919</v>
      </c>
      <c r="C75" s="114" t="s">
        <v>46</v>
      </c>
      <c r="D75" s="114" t="s">
        <v>104</v>
      </c>
      <c r="E75" s="115">
        <v>3273990</v>
      </c>
      <c r="F75" s="116" t="s">
        <v>105</v>
      </c>
      <c r="G75" s="115">
        <v>261919</v>
      </c>
      <c r="H75" s="115">
        <v>3535909</v>
      </c>
      <c r="I75" s="114" t="s">
        <v>104</v>
      </c>
      <c r="J75" s="114" t="s">
        <v>106</v>
      </c>
      <c r="K75" s="117">
        <v>45686</v>
      </c>
      <c r="L75" s="119" t="e">
        <f>+VLOOKUP(B75,'LOTTE ghi nhận'!H:M,6,0)</f>
        <v>#N/A</v>
      </c>
      <c r="M75" s="119" t="e">
        <f t="shared" si="1"/>
        <v>#N/A</v>
      </c>
    </row>
    <row r="76" spans="1:13" x14ac:dyDescent="0.25">
      <c r="A76" s="112">
        <v>45656</v>
      </c>
      <c r="B76" s="113">
        <v>74929</v>
      </c>
      <c r="C76" s="114" t="s">
        <v>46</v>
      </c>
      <c r="D76" s="114" t="s">
        <v>104</v>
      </c>
      <c r="E76" s="115">
        <v>8333450</v>
      </c>
      <c r="F76" s="116" t="s">
        <v>105</v>
      </c>
      <c r="G76" s="115">
        <v>666676</v>
      </c>
      <c r="H76" s="115">
        <v>9000126</v>
      </c>
      <c r="I76" s="114" t="s">
        <v>104</v>
      </c>
      <c r="J76" s="114" t="s">
        <v>106</v>
      </c>
      <c r="K76" s="117">
        <v>45686</v>
      </c>
      <c r="L76" s="119" t="e">
        <f>+VLOOKUP(B76,'LOTTE ghi nhận'!H:M,6,0)</f>
        <v>#N/A</v>
      </c>
      <c r="M76" s="119" t="e">
        <f t="shared" si="1"/>
        <v>#N/A</v>
      </c>
    </row>
    <row r="77" spans="1:13" x14ac:dyDescent="0.25">
      <c r="A77" s="112">
        <v>45656</v>
      </c>
      <c r="B77" s="113">
        <v>74985</v>
      </c>
      <c r="C77" s="114" t="s">
        <v>46</v>
      </c>
      <c r="D77" s="114" t="s">
        <v>121</v>
      </c>
      <c r="E77" s="115">
        <v>2201905</v>
      </c>
      <c r="F77" s="116" t="s">
        <v>105</v>
      </c>
      <c r="G77" s="115">
        <v>176152</v>
      </c>
      <c r="H77" s="115">
        <v>2378057</v>
      </c>
      <c r="I77" s="114" t="s">
        <v>121</v>
      </c>
      <c r="J77" s="114" t="s">
        <v>122</v>
      </c>
      <c r="K77" s="117">
        <v>45686</v>
      </c>
      <c r="L77" s="119" t="e">
        <f>+VLOOKUP(B77,'LOTTE ghi nhận'!H:M,6,0)</f>
        <v>#N/A</v>
      </c>
      <c r="M77" s="119" t="e">
        <f t="shared" si="1"/>
        <v>#N/A</v>
      </c>
    </row>
    <row r="78" spans="1:13" x14ac:dyDescent="0.25">
      <c r="A78" s="112">
        <v>45656</v>
      </c>
      <c r="B78" s="113">
        <v>74986</v>
      </c>
      <c r="C78" s="114" t="s">
        <v>46</v>
      </c>
      <c r="D78" s="114" t="s">
        <v>113</v>
      </c>
      <c r="E78" s="115">
        <v>2977110</v>
      </c>
      <c r="F78" s="116" t="s">
        <v>105</v>
      </c>
      <c r="G78" s="115">
        <v>238169</v>
      </c>
      <c r="H78" s="115">
        <v>3215279</v>
      </c>
      <c r="I78" s="114" t="s">
        <v>113</v>
      </c>
      <c r="J78" s="114" t="s">
        <v>114</v>
      </c>
      <c r="K78" s="117">
        <v>45686</v>
      </c>
      <c r="L78" s="119" t="e">
        <f>+VLOOKUP(B78,'LOTTE ghi nhận'!H:M,6,0)</f>
        <v>#N/A</v>
      </c>
      <c r="M78" s="119" t="e">
        <f t="shared" si="1"/>
        <v>#N/A</v>
      </c>
    </row>
    <row r="79" spans="1:13" x14ac:dyDescent="0.25">
      <c r="A79" s="112">
        <v>45657</v>
      </c>
      <c r="B79" s="113">
        <v>75053</v>
      </c>
      <c r="C79" s="114" t="s">
        <v>46</v>
      </c>
      <c r="D79" s="114" t="s">
        <v>110</v>
      </c>
      <c r="E79" s="115">
        <v>30596150</v>
      </c>
      <c r="F79" s="116" t="s">
        <v>105</v>
      </c>
      <c r="G79" s="115">
        <v>2447692</v>
      </c>
      <c r="H79" s="115">
        <v>33043842</v>
      </c>
      <c r="I79" s="114" t="s">
        <v>108</v>
      </c>
      <c r="J79" s="114" t="s">
        <v>109</v>
      </c>
      <c r="K79" s="117">
        <v>45687</v>
      </c>
      <c r="L79" s="119" t="e">
        <f>+VLOOKUP(B79,'LOTTE ghi nhận'!H:M,6,0)</f>
        <v>#N/A</v>
      </c>
      <c r="M79" s="119" t="e">
        <f t="shared" si="1"/>
        <v>#N/A</v>
      </c>
    </row>
    <row r="80" spans="1:13" x14ac:dyDescent="0.25">
      <c r="H80" s="115">
        <f>SUBTOTAL(9,H2:H79)</f>
        <v>108096963</v>
      </c>
    </row>
  </sheetData>
  <autoFilter ref="A1:M79">
    <filterColumn colId="12">
      <filters>
        <filter val="#N/A"/>
      </filters>
    </filterColumn>
  </autoFilter>
  <conditionalFormatting sqref="B1:B79">
    <cfRule type="duplicateValues" dxfId="1" priority="3"/>
  </conditionalFormatting>
  <conditionalFormatting sqref="B2:B9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9"/>
  <sheetViews>
    <sheetView workbookViewId="0">
      <selection activeCell="E8" sqref="E8"/>
    </sheetView>
  </sheetViews>
  <sheetFormatPr defaultRowHeight="15" x14ac:dyDescent="0.25"/>
  <cols>
    <col min="1" max="3" width="9.140625" style="6"/>
    <col min="4" max="4" width="28.5703125" style="6" bestFit="1" customWidth="1"/>
    <col min="5" max="5" width="15.28515625" style="119" bestFit="1" customWidth="1"/>
    <col min="6" max="16384" width="9.140625" style="6"/>
  </cols>
  <sheetData>
    <row r="3" spans="4:5" x14ac:dyDescent="0.25">
      <c r="D3" s="6" t="s">
        <v>151</v>
      </c>
      <c r="E3" s="119">
        <v>120666179</v>
      </c>
    </row>
    <row r="4" spans="4:5" x14ac:dyDescent="0.25">
      <c r="D4" s="6" t="s">
        <v>152</v>
      </c>
      <c r="E4" s="119">
        <v>249575259</v>
      </c>
    </row>
    <row r="5" spans="4:5" x14ac:dyDescent="0.25">
      <c r="D5" s="6" t="s">
        <v>153</v>
      </c>
      <c r="E5" s="119">
        <f>+E4-E3</f>
        <v>128909080</v>
      </c>
    </row>
    <row r="6" spans="4:5" x14ac:dyDescent="0.25">
      <c r="D6" s="6" t="s">
        <v>154</v>
      </c>
    </row>
    <row r="7" spans="4:5" x14ac:dyDescent="0.25">
      <c r="D7" s="6" t="s">
        <v>158</v>
      </c>
      <c r="E7" s="119">
        <v>20812117</v>
      </c>
    </row>
    <row r="8" spans="4:5" x14ac:dyDescent="0.25">
      <c r="D8" s="6" t="s">
        <v>155</v>
      </c>
      <c r="E8" s="119">
        <v>108096963</v>
      </c>
    </row>
    <row r="9" spans="4:5" x14ac:dyDescent="0.25">
      <c r="D9" s="6" t="s">
        <v>156</v>
      </c>
      <c r="E9" s="119">
        <f>+E5-E7-E8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BB DCCN</vt:lpstr>
      <vt:lpstr>CHI TIET</vt:lpstr>
      <vt:lpstr>LOTTE ghi nhận</vt:lpstr>
      <vt:lpstr>NCC ghi nhận</vt:lpstr>
      <vt:lpstr>Chênh lệch</vt:lpstr>
      <vt:lpstr>'BB DCCN'!Print_Area</vt:lpstr>
      <vt:lpstr>'CHI TIET'!Print_Titles</vt:lpstr>
      <vt:lpstr>'LOTTE ghi nhận'!Print_Titles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2025-08-16T09:28:31Z</dcterms:modified>
</cp:coreProperties>
</file>