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2024\"/>
    </mc:Choice>
  </mc:AlternateContent>
  <bookViews>
    <workbookView xWindow="-120" yWindow="-120" windowWidth="24240" windowHeight="13140"/>
  </bookViews>
  <sheets>
    <sheet name="Tổng " sheetId="16" r:id="rId1"/>
    <sheet name="NCC phản hồi" sheetId="24" r:id="rId2"/>
    <sheet name="LOTTE gửi" sheetId="25" r:id="rId3"/>
    <sheet name="Chi tiết chênh lệch" sheetId="26" r:id="rId4"/>
    <sheet name="Chi Tiết" sheetId="20" r:id="rId5"/>
    <sheet name="Hàng trả" sheetId="22" r:id="rId6"/>
    <sheet name="Hỗ trợ" sheetId="23" r:id="rId7"/>
  </sheets>
  <definedNames>
    <definedName name="_xlnm._FilterDatabase" localSheetId="4" hidden="1">'Chi Tiết'!$A$1:$H$34</definedName>
    <definedName name="_xlnm._FilterDatabase" localSheetId="5" hidden="1">'Hàng trả'!#REF!</definedName>
    <definedName name="_xlnm._FilterDatabase" localSheetId="6" hidden="1">'Hỗ trợ'!$A$1:$J$33</definedName>
    <definedName name="_xlnm._FilterDatabase" localSheetId="2" hidden="1">'LOTTE gửi'!$A$7:$V$92</definedName>
    <definedName name="_xlnm._FilterDatabase" localSheetId="1" hidden="1">'NCC phản hồi'!$A$1:$M$54</definedName>
    <definedName name="_xlnm.Print_Area" localSheetId="4">'Chi Tiết'!$A$1:$H$34</definedName>
    <definedName name="_xlnm.Print_Titles" localSheetId="4">'Chi Tiết'!$1:$1</definedName>
    <definedName name="_xlnm.Print_Titles" localSheetId="2">'LOTTE gửi'!$1:$7</definedName>
  </definedNames>
  <calcPr calcId="162913"/>
</workbook>
</file>

<file path=xl/calcChain.xml><?xml version="1.0" encoding="utf-8"?>
<calcChain xmlns="http://schemas.openxmlformats.org/spreadsheetml/2006/main">
  <c r="D5" i="26" l="1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8" i="25"/>
  <c r="L3" i="24"/>
  <c r="M3" i="24" s="1"/>
  <c r="L5" i="24"/>
  <c r="M5" i="24" s="1"/>
  <c r="L6" i="24"/>
  <c r="M6" i="24" s="1"/>
  <c r="L7" i="24"/>
  <c r="M7" i="24" s="1"/>
  <c r="L10" i="24"/>
  <c r="M10" i="24" s="1"/>
  <c r="L11" i="24"/>
  <c r="M11" i="24" s="1"/>
  <c r="L13" i="24"/>
  <c r="M13" i="24" s="1"/>
  <c r="L2" i="24"/>
  <c r="M2" i="24" s="1"/>
  <c r="M88" i="25" l="1"/>
  <c r="M87" i="25"/>
  <c r="M86" i="25"/>
  <c r="M85" i="25"/>
  <c r="M84" i="25"/>
  <c r="M83" i="25"/>
  <c r="M82" i="25"/>
  <c r="M81" i="25"/>
  <c r="M76" i="25"/>
  <c r="M75" i="25"/>
  <c r="M71" i="25"/>
  <c r="M70" i="25"/>
  <c r="M66" i="25"/>
  <c r="M65" i="25"/>
  <c r="M64" i="25"/>
  <c r="M59" i="25"/>
  <c r="M58" i="25"/>
  <c r="M57" i="25"/>
  <c r="M56" i="25"/>
  <c r="M55" i="25"/>
  <c r="M54" i="25"/>
  <c r="M49" i="25"/>
  <c r="M48" i="25"/>
  <c r="M47" i="25"/>
  <c r="M46" i="25"/>
  <c r="M42" i="25"/>
  <c r="M38" i="25"/>
  <c r="M37" i="25"/>
  <c r="M32" i="25"/>
  <c r="M31" i="25"/>
  <c r="M30" i="25"/>
  <c r="M29" i="25"/>
  <c r="M24" i="25"/>
  <c r="M23" i="25"/>
  <c r="M22" i="25"/>
  <c r="M21" i="25"/>
  <c r="M16" i="25"/>
  <c r="K93" i="25"/>
  <c r="M12" i="25"/>
  <c r="M11" i="25"/>
  <c r="M10" i="25"/>
  <c r="M9" i="25"/>
  <c r="M8" i="25"/>
  <c r="G6" i="25"/>
  <c r="F6" i="25"/>
  <c r="P10" i="25" l="1"/>
  <c r="P22" i="25"/>
  <c r="P34" i="25"/>
  <c r="R34" i="25" s="1"/>
  <c r="P46" i="25"/>
  <c r="P58" i="25"/>
  <c r="P70" i="25"/>
  <c r="P82" i="25"/>
  <c r="P63" i="25"/>
  <c r="R63" i="25" s="1"/>
  <c r="P64" i="25"/>
  <c r="P80" i="25"/>
  <c r="R80" i="25" s="1"/>
  <c r="P11" i="25"/>
  <c r="P23" i="25"/>
  <c r="P35" i="25"/>
  <c r="R35" i="25" s="1"/>
  <c r="P47" i="25"/>
  <c r="P59" i="25"/>
  <c r="P71" i="25"/>
  <c r="P83" i="25"/>
  <c r="P87" i="25"/>
  <c r="P76" i="25"/>
  <c r="P12" i="25"/>
  <c r="P24" i="25"/>
  <c r="P36" i="25"/>
  <c r="R36" i="25" s="1"/>
  <c r="P48" i="25"/>
  <c r="P60" i="25"/>
  <c r="R60" i="25" s="1"/>
  <c r="P72" i="25"/>
  <c r="R72" i="25" s="1"/>
  <c r="P84" i="25"/>
  <c r="P28" i="25"/>
  <c r="P88" i="25"/>
  <c r="P13" i="25"/>
  <c r="R13" i="25" s="1"/>
  <c r="P25" i="25"/>
  <c r="R25" i="25" s="1"/>
  <c r="P37" i="25"/>
  <c r="P49" i="25"/>
  <c r="P61" i="25"/>
  <c r="R61" i="25" s="1"/>
  <c r="P73" i="25"/>
  <c r="R73" i="25" s="1"/>
  <c r="P85" i="25"/>
  <c r="P52" i="25"/>
  <c r="R52" i="25" s="1"/>
  <c r="P91" i="25"/>
  <c r="R91" i="25" s="1"/>
  <c r="P14" i="25"/>
  <c r="R14" i="25" s="1"/>
  <c r="P26" i="25"/>
  <c r="R26" i="25" s="1"/>
  <c r="P38" i="25"/>
  <c r="P50" i="25"/>
  <c r="R50" i="25" s="1"/>
  <c r="P62" i="25"/>
  <c r="R62" i="25" s="1"/>
  <c r="P74" i="25"/>
  <c r="R74" i="25" s="1"/>
  <c r="P86" i="25"/>
  <c r="P40" i="25"/>
  <c r="R40" i="25" s="1"/>
  <c r="P68" i="25"/>
  <c r="R68" i="25" s="1"/>
  <c r="P21" i="25"/>
  <c r="P57" i="25"/>
  <c r="P15" i="25"/>
  <c r="R15" i="25" s="1"/>
  <c r="P27" i="25"/>
  <c r="R27" i="25" s="1"/>
  <c r="P39" i="25"/>
  <c r="R39" i="25" s="1"/>
  <c r="P51" i="25"/>
  <c r="R51" i="25" s="1"/>
  <c r="P75" i="25"/>
  <c r="P79" i="25"/>
  <c r="R79" i="25" s="1"/>
  <c r="P16" i="25"/>
  <c r="P17" i="25"/>
  <c r="R17" i="25" s="1"/>
  <c r="P29" i="25"/>
  <c r="P41" i="25"/>
  <c r="R41" i="25" s="1"/>
  <c r="P53" i="25"/>
  <c r="R53" i="25" s="1"/>
  <c r="P65" i="25"/>
  <c r="P77" i="25"/>
  <c r="R77" i="25" s="1"/>
  <c r="P89" i="25"/>
  <c r="R89" i="25" s="1"/>
  <c r="P31" i="25"/>
  <c r="P67" i="25"/>
  <c r="R67" i="25" s="1"/>
  <c r="P18" i="25"/>
  <c r="R18" i="25" s="1"/>
  <c r="P30" i="25"/>
  <c r="P42" i="25"/>
  <c r="P54" i="25"/>
  <c r="P66" i="25"/>
  <c r="P78" i="25"/>
  <c r="R78" i="25" s="1"/>
  <c r="P90" i="25"/>
  <c r="R90" i="25" s="1"/>
  <c r="P43" i="25"/>
  <c r="R43" i="25" s="1"/>
  <c r="P92" i="25"/>
  <c r="R92" i="25" s="1"/>
  <c r="P9" i="25"/>
  <c r="P45" i="25"/>
  <c r="R45" i="25" s="1"/>
  <c r="P8" i="25"/>
  <c r="P19" i="25"/>
  <c r="R19" i="25" s="1"/>
  <c r="P55" i="25"/>
  <c r="P33" i="25"/>
  <c r="R33" i="25" s="1"/>
  <c r="P69" i="25"/>
  <c r="R69" i="25" s="1"/>
  <c r="P20" i="25"/>
  <c r="P32" i="25"/>
  <c r="P44" i="25"/>
  <c r="R44" i="25" s="1"/>
  <c r="P56" i="25"/>
  <c r="P81" i="25"/>
  <c r="L93" i="25"/>
  <c r="M93" i="25"/>
  <c r="O93" i="25" s="1"/>
  <c r="H54" i="24"/>
  <c r="L37" i="24" l="1"/>
  <c r="M37" i="24" s="1"/>
  <c r="R65" i="25"/>
  <c r="L40" i="24"/>
  <c r="M40" i="24" s="1"/>
  <c r="R57" i="25"/>
  <c r="L32" i="24"/>
  <c r="M32" i="24" s="1"/>
  <c r="R23" i="25"/>
  <c r="L12" i="24"/>
  <c r="M12" i="24" s="1"/>
  <c r="R21" i="25"/>
  <c r="L16" i="24"/>
  <c r="M16" i="24" s="1"/>
  <c r="R85" i="25"/>
  <c r="L48" i="24"/>
  <c r="M48" i="24" s="1"/>
  <c r="R48" i="25"/>
  <c r="L42" i="24"/>
  <c r="M42" i="24" s="1"/>
  <c r="R11" i="25"/>
  <c r="L4" i="24"/>
  <c r="M4" i="24" s="1"/>
  <c r="R20" i="25"/>
  <c r="L43" i="24"/>
  <c r="M43" i="24" s="1"/>
  <c r="R66" i="25"/>
  <c r="L8" i="24"/>
  <c r="M8" i="24" s="1"/>
  <c r="R29" i="25"/>
  <c r="L35" i="24"/>
  <c r="M35" i="24" s="1"/>
  <c r="R24" i="25"/>
  <c r="L23" i="24"/>
  <c r="M23" i="24" s="1"/>
  <c r="R64" i="25"/>
  <c r="L27" i="24"/>
  <c r="M27" i="24" s="1"/>
  <c r="R54" i="25"/>
  <c r="L14" i="24"/>
  <c r="M14" i="24" s="1"/>
  <c r="R86" i="25"/>
  <c r="L53" i="24"/>
  <c r="M53" i="24" s="1"/>
  <c r="R49" i="25"/>
  <c r="L51" i="24"/>
  <c r="M51" i="24" s="1"/>
  <c r="R12" i="25"/>
  <c r="L21" i="24"/>
  <c r="M21" i="24" s="1"/>
  <c r="R42" i="25"/>
  <c r="L45" i="24"/>
  <c r="M45" i="24" s="1"/>
  <c r="R16" i="25"/>
  <c r="L36" i="24"/>
  <c r="M36" i="24" s="1"/>
  <c r="R37" i="25"/>
  <c r="L38" i="24"/>
  <c r="M38" i="24" s="1"/>
  <c r="R76" i="25"/>
  <c r="L26" i="24"/>
  <c r="M26" i="24" s="1"/>
  <c r="R82" i="25"/>
  <c r="L52" i="24"/>
  <c r="M52" i="24" s="1"/>
  <c r="R32" i="25"/>
  <c r="L29" i="24"/>
  <c r="M29" i="24" s="1"/>
  <c r="R55" i="25"/>
  <c r="L24" i="24"/>
  <c r="M24" i="24" s="1"/>
  <c r="R30" i="25"/>
  <c r="L9" i="24"/>
  <c r="M9" i="24" s="1"/>
  <c r="R87" i="25"/>
  <c r="L22" i="24"/>
  <c r="M22" i="24" s="1"/>
  <c r="R70" i="25"/>
  <c r="L17" i="24"/>
  <c r="M17" i="24" s="1"/>
  <c r="R75" i="25"/>
  <c r="L25" i="24"/>
  <c r="M25" i="24" s="1"/>
  <c r="R83" i="25"/>
  <c r="L44" i="24"/>
  <c r="M44" i="24" s="1"/>
  <c r="R58" i="25"/>
  <c r="L47" i="24"/>
  <c r="M47" i="24" s="1"/>
  <c r="R38" i="25"/>
  <c r="L49" i="24"/>
  <c r="M49" i="24" s="1"/>
  <c r="R88" i="25"/>
  <c r="L34" i="24"/>
  <c r="M34" i="24" s="1"/>
  <c r="R71" i="25"/>
  <c r="L20" i="24"/>
  <c r="M20" i="24" s="1"/>
  <c r="R46" i="25"/>
  <c r="L33" i="24"/>
  <c r="M33" i="24" s="1"/>
  <c r="R56" i="25"/>
  <c r="L19" i="24"/>
  <c r="M19" i="24" s="1"/>
  <c r="R8" i="25"/>
  <c r="L31" i="24"/>
  <c r="M31" i="24" s="1"/>
  <c r="R31" i="25"/>
  <c r="L50" i="24"/>
  <c r="M50" i="24" s="1"/>
  <c r="R28" i="25"/>
  <c r="L46" i="24"/>
  <c r="M46" i="24" s="1"/>
  <c r="R59" i="25"/>
  <c r="L28" i="24"/>
  <c r="M28" i="24" s="1"/>
  <c r="R9" i="25"/>
  <c r="L15" i="24"/>
  <c r="M15" i="24" s="1"/>
  <c r="R84" i="25"/>
  <c r="L41" i="24"/>
  <c r="M41" i="24" s="1"/>
  <c r="R47" i="25"/>
  <c r="L30" i="24"/>
  <c r="M30" i="24" s="1"/>
  <c r="R22" i="25"/>
  <c r="L18" i="24"/>
  <c r="M18" i="24" s="1"/>
  <c r="R81" i="25"/>
  <c r="L39" i="24"/>
  <c r="M39" i="24" s="1"/>
  <c r="R10" i="25"/>
  <c r="H29" i="23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H4" i="23" l="1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30" i="23"/>
  <c r="H31" i="23"/>
  <c r="H32" i="23"/>
  <c r="G3" i="22" l="1"/>
  <c r="G4" i="22"/>
  <c r="G5" i="22"/>
  <c r="G6" i="22"/>
  <c r="G28" i="20" l="1"/>
  <c r="G29" i="20"/>
  <c r="G30" i="20"/>
  <c r="G31" i="20"/>
  <c r="G32" i="20"/>
  <c r="G33" i="20"/>
  <c r="F36" i="20" l="1"/>
  <c r="E36" i="20"/>
  <c r="G8" i="22"/>
  <c r="G3" i="20" l="1"/>
  <c r="G20" i="20"/>
  <c r="G21" i="20"/>
  <c r="G22" i="20"/>
  <c r="G23" i="20"/>
  <c r="G24" i="20"/>
  <c r="G25" i="20"/>
  <c r="G26" i="20"/>
  <c r="G27" i="20"/>
  <c r="G2" i="20"/>
  <c r="H3" i="23"/>
  <c r="H2" i="23"/>
  <c r="G7" i="22"/>
  <c r="G2" i="22"/>
  <c r="G9" i="22" l="1"/>
  <c r="H33" i="23"/>
  <c r="G34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<sst xmlns="http://schemas.openxmlformats.org/spreadsheetml/2006/main" count="849" uniqueCount="213">
  <si>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</si>
  <si>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</si>
  <si>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</si>
  <si>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</si>
  <si>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</si>
  <si>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</si>
  <si>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</si>
  <si>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</si>
  <si>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</si>
  <si>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</si>
  <si>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</si>
  <si>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</si>
  <si>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</si>
  <si>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</si>
  <si>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</si>
  <si>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ĐỐNG ĐA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</si>
  <si>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</si>
  <si>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</si>
  <si>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</si>
  <si>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</si>
  <si>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</si>
  <si>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</si>
  <si>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</si>
  <si>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</si>
  <si>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</si>
  <si>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</si>
  <si>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</si>
  <si>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</si>
  <si>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</si>
  <si>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</si>
  <si>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</si>
  <si>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Số tiền chưa thuế</t>
  </si>
  <si>
    <t>CÔNG TY CỔ PHẦN TRUNG TÂM THƯƠNG MẠI LOTTE VIỆT NAM - CHI NHÁNH TÂY HỒ</t>
  </si>
  <si>
    <t>CÔNG TY CỔ PHẦN TRUNG TÂM THƯƠNG MẠI LOTTE VIỆT NAM - CHI NHÁNH TÂN BÌNH</t>
  </si>
  <si>
    <t>PHÍ HOẠT ĐỘNG DÙNG THỬ SẢN PHẨM,</t>
  </si>
  <si>
    <t>THEO DÕI CÔNG NỢ / CTY LOTTE - 31/03/2024</t>
  </si>
  <si>
    <t>Bảng kê hóa đơn tháng 03.2024</t>
  </si>
  <si>
    <t>Thanh toán tháng 03.2024</t>
  </si>
  <si>
    <t>00010521</t>
  </si>
  <si>
    <t>00010528</t>
  </si>
  <si>
    <t>00010535</t>
  </si>
  <si>
    <t>00010555</t>
  </si>
  <si>
    <t>00010556</t>
  </si>
  <si>
    <t>00010557</t>
  </si>
  <si>
    <t>00010577</t>
  </si>
  <si>
    <t>00010690</t>
  </si>
  <si>
    <t>00010721</t>
  </si>
  <si>
    <t>00010733</t>
  </si>
  <si>
    <t>00011000</t>
  </si>
  <si>
    <t>00011464</t>
  </si>
  <si>
    <t>00011531</t>
  </si>
  <si>
    <t>00011584</t>
  </si>
  <si>
    <t>00011609</t>
  </si>
  <si>
    <t>00011610</t>
  </si>
  <si>
    <t>00011611</t>
  </si>
  <si>
    <t>00011612</t>
  </si>
  <si>
    <t>00011638</t>
  </si>
  <si>
    <t>00011733</t>
  </si>
  <si>
    <t>00011742</t>
  </si>
  <si>
    <t>00012225</t>
  </si>
  <si>
    <t>00012614</t>
  </si>
  <si>
    <t>00012682</t>
  </si>
  <si>
    <t>00012686</t>
  </si>
  <si>
    <t>00012815</t>
  </si>
  <si>
    <t>00012823</t>
  </si>
  <si>
    <t>00012824</t>
  </si>
  <si>
    <t>00013362</t>
  </si>
  <si>
    <t>00013576</t>
  </si>
  <si>
    <t>00013808</t>
  </si>
  <si>
    <t>00013882</t>
  </si>
  <si>
    <t>00000136</t>
  </si>
  <si>
    <t>00000137</t>
  </si>
  <si>
    <t>00011541</t>
  </si>
  <si>
    <t>00011546</t>
  </si>
  <si>
    <t>00011547</t>
  </si>
  <si>
    <t>00011548</t>
  </si>
  <si>
    <t>00011549</t>
  </si>
  <si>
    <t>00011552</t>
  </si>
  <si>
    <t>00011553</t>
  </si>
  <si>
    <t>00011554</t>
  </si>
  <si>
    <t>00011556</t>
  </si>
  <si>
    <t>00011557</t>
  </si>
  <si>
    <t>PHÍ HOẠT ĐỘNG DÙNG THỬ SẢN PHẨM THÁNG 02.2024</t>
  </si>
  <si>
    <t>PHÍ DỊCH VỤ BÁN HÀNG THÁNG 2.2024</t>
  </si>
  <si>
    <t>Chiết khấu cơ bản tháng 02/2024 - 6.5%</t>
  </si>
  <si>
    <t>PHÍ HOẠT ĐỘNG DÙNG THỬ SẢN PHẨM  THÁNG 2.2024</t>
  </si>
  <si>
    <t>PHÍ DỊCH VỤ BÁN HÀNG THÁNG 2/2024</t>
  </si>
  <si>
    <t>PHÍ DỊCH VỤ BÁN HÀNG THÁNG</t>
  </si>
  <si>
    <t>PHI HOAT DONG DUNG THU SAN PHAM THANG 02.2024</t>
  </si>
  <si>
    <t>PHÍ DỊCH VỤ BÁN HÀNG</t>
  </si>
  <si>
    <t>PHÍ HỖ TRỢ SINH NHẬT</t>
  </si>
  <si>
    <t>PHÍ HOẠT ĐỘNG DÙNG THỬ SẢN PHẨM</t>
  </si>
  <si>
    <t>PHÍ HOẠT ĐỘNG DÙNG THỬ SẢN PHẨM THÁNG 2/2024</t>
  </si>
  <si>
    <t>PHI DICH VU BAN HANG THANG 2.2024</t>
  </si>
  <si>
    <t>PHÍ VẬN CHUYỂN HÀNG LẠNH THÁNG 2/2024</t>
  </si>
  <si>
    <t>00003334</t>
  </si>
  <si>
    <t>00002108</t>
  </si>
  <si>
    <t>00002046</t>
  </si>
  <si>
    <t>00001839</t>
  </si>
  <si>
    <t>00001983</t>
  </si>
  <si>
    <t>00002083</t>
  </si>
  <si>
    <t>00002153</t>
  </si>
  <si>
    <t>00002210</t>
  </si>
  <si>
    <t>00002426</t>
  </si>
  <si>
    <t>00002559</t>
  </si>
  <si>
    <t>00003655</t>
  </si>
  <si>
    <t>00001383</t>
  </si>
  <si>
    <t>00002628</t>
  </si>
  <si>
    <t>00001723</t>
  </si>
  <si>
    <t>00001987</t>
  </si>
  <si>
    <t>00002328</t>
  </si>
  <si>
    <t>00002871</t>
  </si>
  <si>
    <t>00001794</t>
  </si>
  <si>
    <t>00002744</t>
  </si>
  <si>
    <t>00001470</t>
  </si>
  <si>
    <t>PHÍ HOẠT ĐỘNG DÙNG THỬ SẢN PHẨM THÁNG 02.2024 - 5820</t>
  </si>
  <si>
    <t>00002423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</si>
  <si>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</si>
  <si>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</si>
  <si>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</si>
  <si>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</si>
  <si>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</si>
  <si>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</si>
  <si>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</si>
  <si>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</si>
  <si>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</si>
  <si>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</si>
  <si>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0304741634-010</t>
  </si>
  <si>
    <t>LOTTEMART PHÚ THỌ</t>
  </si>
  <si>
    <t>0304741634</t>
  </si>
  <si>
    <t>CÔNG TY CỔ PHẦN TRUNG TÂM THƯƠNG MẠI LOTTE VIỆT NAM - CHI NHÁNH BÌNH DƯƠNG</t>
  </si>
  <si>
    <t>0304741634-003</t>
  </si>
  <si>
    <t>LOTTE NAM SÀI GÒN</t>
  </si>
  <si>
    <t>Bán hàng CÔNG TY CỔ PHẦN TRUNG TÂM THƯƠNG MẠI LOTTE VIỆT NAM - CHI NHÁNH BA ĐÌNH theo hóa đơn 00007173</t>
  </si>
  <si>
    <t>0304741634-008</t>
  </si>
  <si>
    <t>Bán hàng CÔNG TY CỔ PHẦN TRUNG TÂM THƯƠNG MẠI LOTTE VIỆT NAM - CHI NHÁNH TÂY HỒ theo hóa đơn 00007174</t>
  </si>
  <si>
    <t>0304741634-015</t>
  </si>
  <si>
    <t>0304741634-002</t>
  </si>
  <si>
    <t>0304741634-006</t>
  </si>
  <si>
    <t>Bán hàng CÔNG TY CỔ PHẦN TRUNG TÂM THƯƠNG MẠI LOTTE VIỆT NAM - CHI NHÁNH TÂY HỒ theo hóa đơn 00008198</t>
  </si>
  <si>
    <t>Bán hàng CÔNG TY CỔ PHẦN TRUNG TÂM THƯƠNG MẠI LOTTE VIỆT NAM - CHI NHÁNH TÂY HỒ theo hóa đơn 00008199</t>
  </si>
  <si>
    <t>Bán hàng CÔNG TY CỔ PHẦN TRUNG TÂM THƯƠNG MẠI LOTTE VIỆT NAM - CHI NHÁNH TÂY HỒ theo hóa đơn 00008202</t>
  </si>
  <si>
    <t>0304741634-013</t>
  </si>
  <si>
    <t>Bán hàng CÔNG TY CỔ PHẦN TRUNG TÂM THƯƠNG MẠI LOTTE VIỆT NAM - CHI NHÁNH TÂY HỒ theo hóa đơn 00010320</t>
  </si>
  <si>
    <t>0304741634-007</t>
  </si>
  <si>
    <t>Bán hàng CÔNG TY CỔ PHẦN TRUNG TÂM THƯƠNG MẠI LOTTE VIỆT NAM - CHI NHÁNH ĐỐNG ĐA theo hóa đơn 00010528</t>
  </si>
  <si>
    <t>0304741634-004</t>
  </si>
  <si>
    <t>0304741634-011</t>
  </si>
  <si>
    <t>Bán hàng CÔNG TY CỔ PHẦN TRUNG TÂM THƯƠNG MẠI LOTTE VIỆT NAM - CHI NHÁNH BA ĐÌNH theo hóa đơn 00010555</t>
  </si>
  <si>
    <t>Bán hàng CÔNG TY CỔ PHẦN TRUNG TÂM THƯƠNG MẠI LOTTE VIỆT NAM - CHI NHÁNH TÂY HỒ theo hóa đơn 00010556</t>
  </si>
  <si>
    <t>Bán hàng CÔNG TY CỔ PHẦN TRUNG TÂM THƯƠNG MẠI LOTTE VIỆT NAM - CHI NHÁNH TÂY HỒ theo hóa đơn 00010557</t>
  </si>
  <si>
    <t>Bán hàng CÔNG TY CỔ PHẦN TRUNG TÂM THƯƠNG MẠI LOTTE VIỆT NAM - CHI NHÁNH BA ĐÌNH theo hóa đơn 00011000</t>
  </si>
  <si>
    <t>Bán hàng CÔNG TY CỔ PHẦN TRUNG TÂM THƯƠNG MẠI LOTTE VIỆT NAM - CHI NHÁNH ĐỐNG ĐA theo hóa đơn 00011584</t>
  </si>
  <si>
    <t>0304741634-005</t>
  </si>
  <si>
    <t>LOTTE NAM NAM GÒN</t>
  </si>
  <si>
    <t>Bán hàng CÔNG TY CỔ PHẦN TRUNG TÂM THƯƠNG MẠI LOTTE VIỆT NAM - CHI NHÁNH TÂY HỒ theo hóa đơn 00013362</t>
  </si>
  <si>
    <t>1C24MHQ</t>
  </si>
  <si>
    <t>Bán hàng CÔNG TY CỔ PHẦN TRUNG TÂM THƯƠNG MẠI LOTTE VIỆT NAM - CHI NHÁNH BA ĐÌNH theo hóa đơn 00013808</t>
  </si>
  <si>
    <t xml:space="preserve"> </t>
  </si>
  <si>
    <t>3rd Floor, 469 Nguyen Huu Tho, Tan Hung Ward, District 7, Ho Chi Minh City</t>
  </si>
  <si>
    <t xml:space="preserve"> Tel: (08).3775.3232 – Website: www.lottemart.com.vn</t>
  </si>
  <si>
    <t>SỐ DƯ CÔNG NỢ ĐẾN 31/03/2024</t>
  </si>
  <si>
    <t>Code:</t>
  </si>
  <si>
    <t>Str</t>
  </si>
  <si>
    <t>Str Nm</t>
  </si>
  <si>
    <t>Ven cd</t>
  </si>
  <si>
    <t>Comp nm</t>
  </si>
  <si>
    <t>Fill-in dt</t>
  </si>
  <si>
    <t>Draft dt</t>
  </si>
  <si>
    <t>TAX_NO</t>
  </si>
  <si>
    <t>Invoice No</t>
  </si>
  <si>
    <t>Deduct nm</t>
  </si>
  <si>
    <t>Deduct cause</t>
  </si>
  <si>
    <t>Sply amt</t>
  </si>
  <si>
    <t>VAT</t>
  </si>
  <si>
    <t>TOT</t>
  </si>
  <si>
    <t>THONG BAO CHIET KHAU THANG</t>
  </si>
  <si>
    <t>SỐ DƯ CUỐI KÌ</t>
  </si>
  <si>
    <t>Nam Sai Gon</t>
  </si>
  <si>
    <t>CONG TY TNHH MTV TM VA DV NGOC THOM</t>
  </si>
  <si>
    <t>Sampling services fee - Auto</t>
  </si>
  <si>
    <t>202403 Auto Deduct</t>
  </si>
  <si>
    <t>Sale services fee - Auto</t>
  </si>
  <si>
    <t>Basic discount - Auto</t>
  </si>
  <si>
    <t>Phu Tho</t>
  </si>
  <si>
    <t>Binh Duong</t>
  </si>
  <si>
    <t>Phan Thiet</t>
  </si>
  <si>
    <t>Distribution Cost -Manual(8%)</t>
  </si>
  <si>
    <t>PHI VAN CHUYEN THANG 02.2024 - HANG LANH</t>
  </si>
  <si>
    <t>Hanoi center</t>
  </si>
  <si>
    <t>Penalty fee -Manual</t>
  </si>
  <si>
    <t>PHAT VI PHAM GIAO HANG THANG 02.2024</t>
  </si>
  <si>
    <t>Vung Tau</t>
  </si>
  <si>
    <t>Tan Binh</t>
  </si>
  <si>
    <t>Can Tho</t>
  </si>
  <si>
    <t>Go Vap</t>
  </si>
  <si>
    <t>Nha trang</t>
  </si>
  <si>
    <t>Cau Giay</t>
  </si>
  <si>
    <t>Vinh</t>
  </si>
  <si>
    <t>West Lake</t>
  </si>
  <si>
    <t>Grand Total</t>
  </si>
  <si>
    <t>Công ty CP Trung Tâm Thương Mại Lotte Việt Nam</t>
  </si>
  <si>
    <t>Người Lập</t>
  </si>
  <si>
    <t>SUMIF</t>
  </si>
  <si>
    <t>Check NCC</t>
  </si>
  <si>
    <t>Chênh lệch</t>
  </si>
  <si>
    <t>Check LOTTE</t>
  </si>
  <si>
    <t>NCC ghi nhận tháng 4</t>
  </si>
  <si>
    <t>NCC ghi nhận</t>
  </si>
  <si>
    <t>LOTTE ghi nhận</t>
  </si>
  <si>
    <t>Trong đó</t>
  </si>
  <si>
    <t>LOTTE chưa ghi nhận</t>
  </si>
  <si>
    <t>LOTTE ghi nhận T3, NCC ghi nhận 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</si>
</sst>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000000"/>
    <numFmt numFmtId="168" formatCode="yyyy\-mm\-dd"/>
    <numFmt numFmtId="169" formatCode="00000"/>
    <numFmt numFmtId="170" formatCode="0000000"/>
    <numFmt numFmtId="171" formatCode="yyyy/mm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 applyAlignment="1">
      <alignment horizontal="left"/>
    </xf>
    <xf numFmtId="165" fontId="12" fillId="0" borderId="5" xfId="1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10" fillId="4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37" fontId="12" fillId="0" borderId="5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14" fontId="14" fillId="5" borderId="6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38" fontId="14" fillId="5" borderId="7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38" fontId="15" fillId="0" borderId="9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14" fontId="15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horizontal="justify" vertical="center"/>
    </xf>
    <xf numFmtId="167" fontId="0" fillId="0" borderId="0" xfId="0" applyNumberFormat="1"/>
    <xf numFmtId="168" fontId="0" fillId="0" borderId="0" xfId="0" applyNumberFormat="1"/>
    <xf numFmtId="164" fontId="17" fillId="0" borderId="0" xfId="1" applyFont="1"/>
    <xf numFmtId="165" fontId="18" fillId="0" borderId="0" xfId="1" applyNumberFormat="1" applyFont="1"/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167" fontId="0" fillId="0" borderId="0" xfId="0" applyNumberForma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164" fontId="0" fillId="0" borderId="0" xfId="1" applyFont="1"/>
    <xf numFmtId="0" fontId="16" fillId="0" borderId="0" xfId="0" applyNumberFormat="1" applyFont="1" applyAlignment="1">
      <alignment horizontal="left" vertical="center"/>
    </xf>
    <xf numFmtId="169" fontId="19" fillId="0" borderId="0" xfId="0" applyNumberFormat="1" applyFont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167" fontId="19" fillId="0" borderId="0" xfId="0" applyNumberFormat="1" applyFont="1" applyAlignment="1">
      <alignment horizontal="centerContinuous" vertical="center"/>
    </xf>
    <xf numFmtId="168" fontId="19" fillId="0" borderId="0" xfId="0" applyNumberFormat="1" applyFont="1" applyAlignment="1">
      <alignment horizontal="centerContinuous" vertical="center"/>
    </xf>
    <xf numFmtId="165" fontId="19" fillId="0" borderId="0" xfId="1" applyNumberFormat="1" applyFont="1" applyAlignment="1">
      <alignment horizontal="centerContinuous" vertical="center"/>
    </xf>
    <xf numFmtId="165" fontId="20" fillId="0" borderId="0" xfId="1" applyNumberFormat="1" applyFont="1" applyAlignment="1">
      <alignment horizontal="centerContinuous" vertical="center"/>
    </xf>
    <xf numFmtId="168" fontId="19" fillId="0" borderId="0" xfId="0" applyNumberFormat="1" applyFont="1" applyAlignment="1">
      <alignment horizontal="left" vertical="center"/>
    </xf>
    <xf numFmtId="167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5" fontId="20" fillId="0" borderId="0" xfId="1" applyNumberFormat="1" applyFont="1" applyAlignment="1">
      <alignment horizontal="left" vertical="center"/>
    </xf>
    <xf numFmtId="169" fontId="18" fillId="2" borderId="5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167" fontId="18" fillId="2" borderId="5" xfId="0" applyNumberFormat="1" applyFont="1" applyFill="1" applyBorder="1" applyAlignment="1">
      <alignment horizontal="center" vertical="center"/>
    </xf>
    <xf numFmtId="0" fontId="18" fillId="2" borderId="5" xfId="0" applyNumberFormat="1" applyFont="1" applyFill="1" applyBorder="1" applyAlignment="1">
      <alignment horizontal="center" vertical="center"/>
    </xf>
    <xf numFmtId="168" fontId="18" fillId="2" borderId="5" xfId="0" applyNumberFormat="1" applyFont="1" applyFill="1" applyBorder="1" applyAlignment="1">
      <alignment horizontal="center" vertical="center"/>
    </xf>
    <xf numFmtId="170" fontId="18" fillId="2" borderId="5" xfId="0" applyNumberFormat="1" applyFont="1" applyFill="1" applyBorder="1" applyAlignment="1">
      <alignment horizontal="center" vertical="center"/>
    </xf>
    <xf numFmtId="164" fontId="18" fillId="2" borderId="5" xfId="1" applyFont="1" applyFill="1" applyBorder="1" applyAlignment="1">
      <alignment horizontal="center" vertical="center"/>
    </xf>
    <xf numFmtId="165" fontId="18" fillId="2" borderId="5" xfId="1" applyNumberFormat="1" applyFont="1" applyFill="1" applyBorder="1" applyAlignment="1">
      <alignment horizontal="center" vertical="center" wrapText="1"/>
    </xf>
    <xf numFmtId="169" fontId="0" fillId="0" borderId="5" xfId="0" applyNumberFormat="1" applyBorder="1" applyAlignment="1">
      <alignment horizontal="center"/>
    </xf>
    <xf numFmtId="0" fontId="0" fillId="0" borderId="5" xfId="0" applyBorder="1"/>
    <xf numFmtId="167" fontId="0" fillId="0" borderId="5" xfId="0" applyNumberFormat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ont="1" applyBorder="1" applyAlignment="1">
      <alignment horizontal="center"/>
    </xf>
    <xf numFmtId="3" fontId="0" fillId="0" borderId="5" xfId="0" applyNumberFormat="1" applyBorder="1"/>
    <xf numFmtId="165" fontId="0" fillId="0" borderId="5" xfId="1" applyNumberFormat="1" applyFont="1" applyBorder="1" applyAlignment="1">
      <alignment horizontal="center"/>
    </xf>
    <xf numFmtId="171" fontId="0" fillId="0" borderId="5" xfId="0" applyNumberFormat="1" applyBorder="1"/>
    <xf numFmtId="0" fontId="21" fillId="0" borderId="5" xfId="0" applyFont="1" applyFill="1" applyBorder="1"/>
    <xf numFmtId="0" fontId="21" fillId="0" borderId="0" xfId="0" applyFont="1" applyFill="1" applyBorder="1"/>
    <xf numFmtId="164" fontId="0" fillId="0" borderId="5" xfId="1" applyFont="1" applyBorder="1" applyAlignment="1">
      <alignment horizontal="center"/>
    </xf>
    <xf numFmtId="165" fontId="21" fillId="0" borderId="5" xfId="0" applyNumberFormat="1" applyFont="1" applyFill="1" applyBorder="1"/>
    <xf numFmtId="169" fontId="0" fillId="0" borderId="5" xfId="0" applyNumberFormat="1" applyFill="1" applyBorder="1" applyAlignment="1">
      <alignment horizontal="center"/>
    </xf>
    <xf numFmtId="0" fontId="0" fillId="0" borderId="5" xfId="0" applyFill="1" applyBorder="1"/>
    <xf numFmtId="167" fontId="0" fillId="0" borderId="5" xfId="0" applyNumberFormat="1" applyFill="1" applyBorder="1" applyAlignment="1">
      <alignment horizontal="center"/>
    </xf>
    <xf numFmtId="168" fontId="21" fillId="0" borderId="5" xfId="0" applyNumberFormat="1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0" fillId="0" borderId="5" xfId="0" applyFill="1" applyBorder="1" applyAlignment="1"/>
    <xf numFmtId="165" fontId="21" fillId="0" borderId="5" xfId="1" applyNumberFormat="1" applyFont="1" applyFill="1" applyBorder="1"/>
    <xf numFmtId="168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0" fillId="0" borderId="5" xfId="1" applyNumberFormat="1" applyFont="1" applyFill="1" applyBorder="1"/>
    <xf numFmtId="169" fontId="0" fillId="0" borderId="5" xfId="0" applyNumberFormat="1" applyFill="1" applyBorder="1" applyAlignment="1">
      <alignment horizontal="center" vertical="center"/>
    </xf>
    <xf numFmtId="167" fontId="0" fillId="0" borderId="5" xfId="0" applyNumberFormat="1" applyFill="1" applyBorder="1" applyAlignment="1">
      <alignment horizontal="center" vertical="center"/>
    </xf>
    <xf numFmtId="169" fontId="21" fillId="0" borderId="5" xfId="0" applyNumberFormat="1" applyFont="1" applyFill="1" applyBorder="1" applyAlignment="1">
      <alignment horizontal="center" vertical="center"/>
    </xf>
    <xf numFmtId="170" fontId="21" fillId="0" borderId="5" xfId="0" applyNumberFormat="1" applyFont="1" applyFill="1" applyBorder="1" applyAlignment="1">
      <alignment horizontal="center"/>
    </xf>
    <xf numFmtId="0" fontId="21" fillId="0" borderId="5" xfId="0" applyFont="1" applyFill="1" applyBorder="1" applyAlignment="1"/>
    <xf numFmtId="169" fontId="17" fillId="3" borderId="5" xfId="0" applyNumberFormat="1" applyFont="1" applyFill="1" applyBorder="1" applyAlignment="1">
      <alignment horizontal="center"/>
    </xf>
    <xf numFmtId="0" fontId="17" fillId="3" borderId="5" xfId="0" applyFont="1" applyFill="1" applyBorder="1"/>
    <xf numFmtId="167" fontId="17" fillId="3" borderId="5" xfId="0" applyNumberFormat="1" applyFont="1" applyFill="1" applyBorder="1" applyAlignment="1">
      <alignment horizontal="center"/>
    </xf>
    <xf numFmtId="168" fontId="17" fillId="3" borderId="5" xfId="0" applyNumberFormat="1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17" fillId="3" borderId="5" xfId="0" applyFont="1" applyFill="1" applyBorder="1" applyAlignment="1"/>
    <xf numFmtId="165" fontId="17" fillId="3" borderId="5" xfId="1" applyNumberFormat="1" applyFont="1" applyFill="1" applyBorder="1"/>
    <xf numFmtId="171" fontId="17" fillId="3" borderId="5" xfId="0" applyNumberFormat="1" applyFont="1" applyFill="1" applyBorder="1"/>
    <xf numFmtId="165" fontId="17" fillId="3" borderId="5" xfId="0" applyNumberFormat="1" applyFont="1" applyFill="1" applyBorder="1"/>
    <xf numFmtId="169" fontId="21" fillId="0" borderId="0" xfId="0" applyNumberFormat="1" applyFont="1" applyFill="1" applyBorder="1" applyAlignment="1">
      <alignment horizontal="center"/>
    </xf>
    <xf numFmtId="167" fontId="21" fillId="0" borderId="0" xfId="0" applyNumberFormat="1" applyFont="1" applyFill="1" applyBorder="1" applyAlignment="1">
      <alignment horizontal="center"/>
    </xf>
    <xf numFmtId="168" fontId="21" fillId="0" borderId="0" xfId="0" applyNumberFormat="1" applyFont="1" applyFill="1" applyBorder="1" applyAlignment="1">
      <alignment horizontal="center"/>
    </xf>
    <xf numFmtId="165" fontId="21" fillId="0" borderId="0" xfId="1" applyNumberFormat="1" applyFont="1" applyFill="1" applyBorder="1"/>
    <xf numFmtId="165" fontId="21" fillId="0" borderId="0" xfId="0" applyNumberFormat="1" applyFont="1" applyFill="1" applyBorder="1"/>
    <xf numFmtId="3" fontId="21" fillId="0" borderId="0" xfId="0" applyNumberFormat="1" applyFont="1" applyFill="1" applyBorder="1"/>
    <xf numFmtId="167" fontId="21" fillId="0" borderId="0" xfId="0" applyNumberFormat="1" applyFont="1" applyFill="1" applyBorder="1"/>
    <xf numFmtId="168" fontId="21" fillId="0" borderId="0" xfId="0" applyNumberFormat="1" applyFont="1" applyFill="1" applyBorder="1"/>
    <xf numFmtId="164" fontId="21" fillId="0" borderId="0" xfId="1" applyFont="1" applyFill="1" applyBorder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14</xdr:col>
      <xdr:colOff>904875</xdr:colOff>
      <xdr:row>4</xdr:row>
      <xdr:rowOff>0</xdr:rowOff>
    </xdr:to>
    <xdr:cxnSp macro="">
      <xdr:nvCxnSpPr>
        <xdr:cNvPr id="2" name="AutoShape 5"/>
        <xdr:cNvCxnSpPr>
          <a:cxnSpLocks noChangeShapeType="1"/>
        </xdr:cNvCxnSpPr>
      </xdr:nvCxnSpPr>
      <xdr:spPr bwMode="auto">
        <a:xfrm>
          <a:off x="0" y="762000"/>
          <a:ext cx="14487525" cy="0"/>
        </a:xfrm>
        <a:prstGeom prst="straightConnector1">
          <a:avLst/>
        </a:prstGeom>
        <a:noFill/>
        <a:ln w="9525">
          <a:solidFill>
            <a:srgbClr val="FF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47627</xdr:colOff>
      <xdr:row>0</xdr:row>
      <xdr:rowOff>47627</xdr:rowOff>
    </xdr:from>
    <xdr:to>
      <xdr:col>2</xdr:col>
      <xdr:colOff>161926</xdr:colOff>
      <xdr:row>1</xdr:row>
      <xdr:rowOff>187899</xdr:rowOff>
    </xdr:to>
    <xdr:pic>
      <xdr:nvPicPr>
        <xdr:cNvPr id="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47627"/>
          <a:ext cx="1685924" cy="330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sqref="A1:G1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141" t="s">
        <v>35</v>
      </c>
      <c r="B1" s="141"/>
      <c r="C1" s="141"/>
      <c r="D1" s="141"/>
      <c r="E1" s="141"/>
      <c r="F1" s="141"/>
      <c r="G1" s="141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29</v>
      </c>
      <c r="H2" s="7"/>
      <c r="I2" s="7"/>
    </row>
    <row r="3" spans="1:11" ht="15.75" x14ac:dyDescent="0.25">
      <c r="A3" s="26"/>
      <c r="B3" s="27" t="s">
        <v>9</v>
      </c>
      <c r="C3" s="147">
        <v>142343677</v>
      </c>
      <c r="D3" s="148"/>
      <c r="E3" s="27"/>
      <c r="F3" s="27"/>
      <c r="G3" s="27"/>
      <c r="H3" s="7"/>
      <c r="I3" s="50"/>
      <c r="J3" s="47"/>
      <c r="K3" s="47"/>
    </row>
    <row r="4" spans="1:11" ht="15.75" x14ac:dyDescent="0.25">
      <c r="A4" s="12"/>
      <c r="B4" s="8" t="s">
        <v>36</v>
      </c>
      <c r="C4" s="9">
        <v>76785209</v>
      </c>
      <c r="D4" s="9">
        <v>6142814</v>
      </c>
      <c r="E4" s="9"/>
      <c r="F4" s="10"/>
      <c r="G4" s="10"/>
      <c r="H4" s="47"/>
      <c r="I4" s="50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142" t="s">
        <v>6</v>
      </c>
      <c r="B6" s="143"/>
      <c r="C6" s="15">
        <f>SUM(C4:C4)</f>
        <v>76785209</v>
      </c>
      <c r="D6" s="15">
        <f>SUM(D4:D4)</f>
        <v>6142814</v>
      </c>
      <c r="E6" s="15"/>
      <c r="F6" s="17"/>
      <c r="G6" s="15"/>
    </row>
    <row r="7" spans="1:11" ht="15.75" x14ac:dyDescent="0.25">
      <c r="A7" s="12"/>
      <c r="B7" s="21" t="s">
        <v>30</v>
      </c>
      <c r="C7" s="9"/>
      <c r="D7" s="9"/>
      <c r="E7" s="9">
        <v>1229528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142" t="s">
        <v>7</v>
      </c>
      <c r="B9" s="143"/>
      <c r="C9" s="15"/>
      <c r="D9" s="15"/>
      <c r="E9" s="15">
        <f>SUM(E7:E8)</f>
        <v>1229528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12202444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142" t="s">
        <v>28</v>
      </c>
      <c r="B12" s="143"/>
      <c r="C12" s="15"/>
      <c r="D12" s="15"/>
      <c r="E12" s="15"/>
      <c r="F12" s="15">
        <f>SUM(F10:F11)</f>
        <v>12202444</v>
      </c>
      <c r="G12" s="18"/>
    </row>
    <row r="13" spans="1:11" ht="15.75" x14ac:dyDescent="0.25">
      <c r="A13" s="12"/>
      <c r="B13" s="21" t="s">
        <v>37</v>
      </c>
      <c r="C13" s="9"/>
      <c r="D13" s="9"/>
      <c r="E13" s="9"/>
      <c r="F13" s="10"/>
      <c r="G13" s="10">
        <v>131349413</v>
      </c>
      <c r="H13" s="47"/>
    </row>
    <row r="14" spans="1:11" ht="15.75" x14ac:dyDescent="0.25">
      <c r="A14" s="12"/>
      <c r="B14" s="8"/>
      <c r="C14" s="9"/>
      <c r="D14" s="9"/>
      <c r="E14" s="9"/>
      <c r="F14" s="10"/>
      <c r="G14" s="10"/>
    </row>
    <row r="15" spans="1:11" ht="15.75" x14ac:dyDescent="0.25">
      <c r="A15" s="142" t="s">
        <v>8</v>
      </c>
      <c r="B15" s="143"/>
      <c r="C15" s="19"/>
      <c r="D15" s="19"/>
      <c r="E15" s="16"/>
      <c r="F15" s="18"/>
      <c r="G15" s="20">
        <f>SUM(G13:G14)</f>
        <v>131349413</v>
      </c>
      <c r="I15" s="46"/>
      <c r="J15" s="47"/>
    </row>
    <row r="16" spans="1:11" ht="21.75" customHeight="1" x14ac:dyDescent="0.3">
      <c r="A16" s="144" t="s">
        <v>10</v>
      </c>
      <c r="B16" s="145"/>
      <c r="C16" s="145"/>
      <c r="D16" s="145"/>
      <c r="E16" s="145"/>
      <c r="F16" s="146"/>
      <c r="G16" s="28">
        <f>C3+C6+D6-E9-F12-G15</f>
        <v>80490315</v>
      </c>
      <c r="I16" s="46"/>
      <c r="J16" s="47"/>
    </row>
    <row r="17" spans="1:10" ht="15.75" x14ac:dyDescent="0.25">
      <c r="A17" s="2"/>
      <c r="B17" s="5"/>
      <c r="C17" s="24"/>
      <c r="D17" s="24"/>
      <c r="E17" s="3"/>
      <c r="I17" s="47"/>
      <c r="J17" s="47"/>
    </row>
    <row r="18" spans="1:10" ht="15.75" x14ac:dyDescent="0.25">
      <c r="A18" s="2"/>
      <c r="B18" s="5"/>
      <c r="C18" s="24"/>
      <c r="D18" s="24"/>
      <c r="E18" s="3"/>
      <c r="G18" s="47"/>
      <c r="I18" s="46"/>
      <c r="J18" s="47"/>
    </row>
    <row r="19" spans="1:10" ht="15.75" x14ac:dyDescent="0.25">
      <c r="A19" s="2"/>
      <c r="B19" s="5"/>
      <c r="C19" s="24"/>
      <c r="D19" s="24"/>
      <c r="E19" s="3"/>
      <c r="F19" s="1"/>
      <c r="G19" s="47"/>
      <c r="I19" s="47"/>
    </row>
    <row r="20" spans="1:10" ht="15.75" x14ac:dyDescent="0.25">
      <c r="A20" s="6"/>
      <c r="C20" s="25"/>
      <c r="D20" s="25"/>
      <c r="E20" s="4"/>
      <c r="F20" s="1"/>
      <c r="H20" s="46"/>
    </row>
    <row r="21" spans="1:10" ht="15.75" x14ac:dyDescent="0.25">
      <c r="F21" s="1"/>
      <c r="G21" s="48"/>
      <c r="H21" s="46"/>
    </row>
    <row r="22" spans="1:10" x14ac:dyDescent="0.25">
      <c r="G22" s="47"/>
      <c r="H22" s="46"/>
    </row>
    <row r="23" spans="1:10" x14ac:dyDescent="0.25">
      <c r="H23" s="46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60"/>
  <sheetViews>
    <sheetView workbookViewId="0">
      <selection activeCell="A2" sqref="A2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92.42578125" bestFit="1" customWidth="1"/>
    <col min="5" max="5" width="10" bestFit="1" customWidth="1"/>
    <col min="6" max="6" width="7.85546875" bestFit="1" customWidth="1"/>
    <col min="8" max="8" width="15.28515625" bestFit="1" customWidth="1"/>
    <col min="9" max="9" width="74.140625" bestFit="1" customWidth="1"/>
    <col min="10" max="10" width="12.5703125" bestFit="1" customWidth="1"/>
    <col min="11" max="11" width="9.28515625" bestFit="1" customWidth="1"/>
    <col min="12" max="12" width="13.5703125" style="46" bestFit="1" customWidth="1"/>
    <col min="13" max="13" width="12.28515625" style="46" bestFit="1" customWidth="1"/>
  </cols>
  <sheetData>
    <row r="1" spans="1:13" ht="31.5" x14ac:dyDescent="0.25">
      <c r="A1" s="56" t="s">
        <v>11</v>
      </c>
      <c r="B1" s="57" t="s">
        <v>12</v>
      </c>
      <c r="C1" s="57" t="s">
        <v>117</v>
      </c>
      <c r="D1" s="57" t="s">
        <v>118</v>
      </c>
      <c r="E1" s="58" t="s">
        <v>119</v>
      </c>
      <c r="F1" s="57" t="s">
        <v>120</v>
      </c>
      <c r="G1" s="58" t="s">
        <v>0</v>
      </c>
      <c r="H1" s="58" t="s">
        <v>121</v>
      </c>
      <c r="I1" s="57" t="s">
        <v>122</v>
      </c>
      <c r="J1" s="57" t="s">
        <v>123</v>
      </c>
      <c r="K1" s="59" t="s">
        <v>124</v>
      </c>
      <c r="L1" s="46" t="s">
        <v>206</v>
      </c>
      <c r="M1" s="46" t="s">
        <v>205</v>
      </c>
    </row>
    <row r="2" spans="1:13" x14ac:dyDescent="0.25">
      <c r="A2" s="60">
        <v>45309</v>
      </c>
      <c r="B2" s="61">
        <v>3673</v>
      </c>
      <c r="C2" s="62" t="s">
        <v>125</v>
      </c>
      <c r="D2" s="62" t="s">
        <v>19</v>
      </c>
      <c r="E2" s="63">
        <v>2990360</v>
      </c>
      <c r="F2" s="64" t="s">
        <v>126</v>
      </c>
      <c r="G2" s="63">
        <v>239229</v>
      </c>
      <c r="H2" s="63">
        <v>3229589</v>
      </c>
      <c r="I2" s="62" t="s">
        <v>19</v>
      </c>
      <c r="J2" s="62" t="s">
        <v>127</v>
      </c>
      <c r="K2" s="65">
        <v>45339</v>
      </c>
      <c r="L2" s="46" t="e">
        <f>+VLOOKUP(B2,'LOTTE gửi'!$H$7:$P$92,9,0)</f>
        <v>#N/A</v>
      </c>
      <c r="M2" s="46" t="e">
        <f>+L2-H2</f>
        <v>#N/A</v>
      </c>
    </row>
    <row r="3" spans="1:13" x14ac:dyDescent="0.25">
      <c r="A3" s="60">
        <v>45311</v>
      </c>
      <c r="B3" s="61">
        <v>4192</v>
      </c>
      <c r="C3" s="62" t="s">
        <v>125</v>
      </c>
      <c r="D3" s="62" t="s">
        <v>128</v>
      </c>
      <c r="E3" s="63">
        <v>444230</v>
      </c>
      <c r="F3" s="64" t="s">
        <v>126</v>
      </c>
      <c r="G3" s="63">
        <v>35538</v>
      </c>
      <c r="H3" s="63">
        <v>479768</v>
      </c>
      <c r="I3" s="62" t="s">
        <v>13</v>
      </c>
      <c r="J3" s="62" t="s">
        <v>129</v>
      </c>
      <c r="K3" s="65">
        <v>45341</v>
      </c>
      <c r="L3" s="46" t="e">
        <f>+VLOOKUP(B3,'LOTTE gửi'!$H$7:$P$92,9,0)</f>
        <v>#N/A</v>
      </c>
      <c r="M3" s="46" t="e">
        <f t="shared" ref="M3:M53" si="0">+L3-H3</f>
        <v>#N/A</v>
      </c>
    </row>
    <row r="4" spans="1:13" hidden="1" x14ac:dyDescent="0.25">
      <c r="A4" s="60">
        <v>45315</v>
      </c>
      <c r="B4" s="61">
        <v>4447</v>
      </c>
      <c r="C4" s="62" t="s">
        <v>125</v>
      </c>
      <c r="D4" s="62" t="s">
        <v>130</v>
      </c>
      <c r="E4" s="63">
        <v>1646280</v>
      </c>
      <c r="F4" s="64" t="s">
        <v>126</v>
      </c>
      <c r="G4" s="63">
        <v>131702</v>
      </c>
      <c r="H4" s="63">
        <v>1777982</v>
      </c>
      <c r="I4" s="62" t="s">
        <v>130</v>
      </c>
      <c r="J4" s="62" t="s">
        <v>131</v>
      </c>
      <c r="K4" s="65">
        <v>45345</v>
      </c>
      <c r="L4" s="46">
        <f ca="1">+VLOOKUP(B4,'LOTTE gửi'!$H$7:$P$92,9,0)</f>
        <v>1777982</v>
      </c>
      <c r="M4" s="46">
        <f t="shared" ca="1" si="0"/>
        <v>0</v>
      </c>
    </row>
    <row r="5" spans="1:13" x14ac:dyDescent="0.25">
      <c r="A5" s="60">
        <v>45315</v>
      </c>
      <c r="B5" s="61">
        <v>4456</v>
      </c>
      <c r="C5" s="62" t="s">
        <v>125</v>
      </c>
      <c r="D5" s="62" t="s">
        <v>19</v>
      </c>
      <c r="E5" s="63">
        <v>911240</v>
      </c>
      <c r="F5" s="64" t="s">
        <v>126</v>
      </c>
      <c r="G5" s="63">
        <v>72899</v>
      </c>
      <c r="H5" s="63">
        <v>984139</v>
      </c>
      <c r="I5" s="62" t="s">
        <v>19</v>
      </c>
      <c r="J5" s="62" t="s">
        <v>127</v>
      </c>
      <c r="K5" s="65">
        <v>45345</v>
      </c>
      <c r="L5" s="46" t="e">
        <f>+VLOOKUP(B5,'LOTTE gửi'!$H$7:$P$92,9,0)</f>
        <v>#N/A</v>
      </c>
      <c r="M5" s="46" t="e">
        <f t="shared" si="0"/>
        <v>#N/A</v>
      </c>
    </row>
    <row r="6" spans="1:13" x14ac:dyDescent="0.25">
      <c r="A6" s="60">
        <v>45317</v>
      </c>
      <c r="B6" s="61">
        <v>5699</v>
      </c>
      <c r="C6" s="62" t="s">
        <v>125</v>
      </c>
      <c r="D6" s="62" t="s">
        <v>19</v>
      </c>
      <c r="E6" s="63">
        <v>1483790</v>
      </c>
      <c r="F6" s="64" t="s">
        <v>126</v>
      </c>
      <c r="G6" s="63">
        <v>118703</v>
      </c>
      <c r="H6" s="63">
        <v>1602493</v>
      </c>
      <c r="I6" s="62" t="s">
        <v>19</v>
      </c>
      <c r="J6" s="62" t="s">
        <v>127</v>
      </c>
      <c r="K6" s="65">
        <v>45347</v>
      </c>
      <c r="L6" s="46" t="e">
        <f>+VLOOKUP(B6,'LOTTE gửi'!$H$7:$P$92,9,0)</f>
        <v>#N/A</v>
      </c>
      <c r="M6" s="46" t="e">
        <f t="shared" si="0"/>
        <v>#N/A</v>
      </c>
    </row>
    <row r="7" spans="1:13" x14ac:dyDescent="0.25">
      <c r="A7" s="60">
        <v>45320</v>
      </c>
      <c r="B7" s="61">
        <v>5972</v>
      </c>
      <c r="C7" s="62" t="s">
        <v>125</v>
      </c>
      <c r="D7" s="62" t="s">
        <v>132</v>
      </c>
      <c r="E7" s="63">
        <v>30277420</v>
      </c>
      <c r="F7" s="64" t="s">
        <v>126</v>
      </c>
      <c r="G7" s="63">
        <v>2422194</v>
      </c>
      <c r="H7" s="63">
        <v>32699614</v>
      </c>
      <c r="I7" s="62" t="s">
        <v>13</v>
      </c>
      <c r="J7" s="62" t="s">
        <v>129</v>
      </c>
      <c r="K7" s="65">
        <v>45350</v>
      </c>
      <c r="L7" s="46" t="e">
        <f>+VLOOKUP(B7,'LOTTE gửi'!$H$7:$P$92,9,0)</f>
        <v>#N/A</v>
      </c>
      <c r="M7" s="46" t="e">
        <f t="shared" si="0"/>
        <v>#N/A</v>
      </c>
    </row>
    <row r="8" spans="1:13" hidden="1" x14ac:dyDescent="0.25">
      <c r="A8" s="60">
        <v>45324</v>
      </c>
      <c r="B8" s="61">
        <v>7173</v>
      </c>
      <c r="C8" s="62" t="s">
        <v>125</v>
      </c>
      <c r="D8" s="62" t="s">
        <v>133</v>
      </c>
      <c r="E8" s="63">
        <v>7780420</v>
      </c>
      <c r="F8" s="64" t="s">
        <v>126</v>
      </c>
      <c r="G8" s="63">
        <v>622434</v>
      </c>
      <c r="H8" s="63">
        <v>8402854</v>
      </c>
      <c r="I8" s="62" t="s">
        <v>18</v>
      </c>
      <c r="J8" s="62" t="s">
        <v>134</v>
      </c>
      <c r="K8" s="65">
        <v>45354</v>
      </c>
      <c r="L8" s="46">
        <f ca="1">+VLOOKUP(B8,'LOTTE gửi'!$H$7:$P$92,9,0)</f>
        <v>8402854</v>
      </c>
      <c r="M8" s="46">
        <f t="shared" ca="1" si="0"/>
        <v>0</v>
      </c>
    </row>
    <row r="9" spans="1:13" hidden="1" x14ac:dyDescent="0.25">
      <c r="A9" s="60">
        <v>45324</v>
      </c>
      <c r="B9" s="61">
        <v>7174</v>
      </c>
      <c r="C9" s="62" t="s">
        <v>125</v>
      </c>
      <c r="D9" s="62" t="s">
        <v>135</v>
      </c>
      <c r="E9" s="63">
        <v>5971650</v>
      </c>
      <c r="F9" s="64" t="s">
        <v>126</v>
      </c>
      <c r="G9" s="63">
        <v>477732</v>
      </c>
      <c r="H9" s="63">
        <v>6449382</v>
      </c>
      <c r="I9" s="62" t="s">
        <v>32</v>
      </c>
      <c r="J9" s="62" t="s">
        <v>136</v>
      </c>
      <c r="K9" s="65">
        <v>45354</v>
      </c>
      <c r="L9" s="46">
        <f ca="1">+VLOOKUP(B9,'LOTTE gửi'!$H$7:$P$92,9,0)</f>
        <v>6449382</v>
      </c>
      <c r="M9" s="46">
        <f t="shared" ca="1" si="0"/>
        <v>0</v>
      </c>
    </row>
    <row r="10" spans="1:13" x14ac:dyDescent="0.25">
      <c r="A10" s="60">
        <v>45324</v>
      </c>
      <c r="B10" s="61">
        <v>7184</v>
      </c>
      <c r="C10" s="62" t="s">
        <v>125</v>
      </c>
      <c r="D10" s="62" t="s">
        <v>128</v>
      </c>
      <c r="E10" s="63">
        <v>888460</v>
      </c>
      <c r="F10" s="64" t="s">
        <v>126</v>
      </c>
      <c r="G10" s="63">
        <v>71077</v>
      </c>
      <c r="H10" s="63">
        <v>959537</v>
      </c>
      <c r="I10" s="62" t="s">
        <v>13</v>
      </c>
      <c r="J10" s="62" t="s">
        <v>129</v>
      </c>
      <c r="K10" s="65">
        <v>45354</v>
      </c>
      <c r="L10" s="46" t="e">
        <f>+VLOOKUP(B10,'LOTTE gửi'!$H$7:$P$92,9,0)</f>
        <v>#N/A</v>
      </c>
      <c r="M10" s="46" t="e">
        <f t="shared" si="0"/>
        <v>#N/A</v>
      </c>
    </row>
    <row r="11" spans="1:13" x14ac:dyDescent="0.25">
      <c r="A11" s="60">
        <v>45324</v>
      </c>
      <c r="B11" s="61">
        <v>7234</v>
      </c>
      <c r="C11" s="62" t="s">
        <v>125</v>
      </c>
      <c r="D11" s="62" t="s">
        <v>132</v>
      </c>
      <c r="E11" s="63">
        <v>4442300</v>
      </c>
      <c r="F11" s="64" t="s">
        <v>126</v>
      </c>
      <c r="G11" s="63">
        <v>355384</v>
      </c>
      <c r="H11" s="63">
        <v>4797684</v>
      </c>
      <c r="I11" s="62" t="s">
        <v>13</v>
      </c>
      <c r="J11" s="62" t="s">
        <v>129</v>
      </c>
      <c r="K11" s="65">
        <v>45354</v>
      </c>
      <c r="L11" s="46" t="e">
        <f>+VLOOKUP(B11,'LOTTE gửi'!$H$7:$P$92,9,0)</f>
        <v>#N/A</v>
      </c>
      <c r="M11" s="46" t="e">
        <f t="shared" si="0"/>
        <v>#N/A</v>
      </c>
    </row>
    <row r="12" spans="1:13" hidden="1" x14ac:dyDescent="0.25">
      <c r="A12" s="60">
        <v>45324</v>
      </c>
      <c r="B12" s="61">
        <v>7275</v>
      </c>
      <c r="C12" s="62" t="s">
        <v>125</v>
      </c>
      <c r="D12" s="62" t="s">
        <v>14</v>
      </c>
      <c r="E12" s="63">
        <v>1822480</v>
      </c>
      <c r="F12" s="64" t="s">
        <v>126</v>
      </c>
      <c r="G12" s="63">
        <v>145798</v>
      </c>
      <c r="H12" s="63">
        <v>1968278</v>
      </c>
      <c r="I12" s="62" t="s">
        <v>14</v>
      </c>
      <c r="J12" s="62" t="s">
        <v>137</v>
      </c>
      <c r="K12" s="65">
        <v>45354</v>
      </c>
      <c r="L12" s="46">
        <f ca="1">+VLOOKUP(B12,'LOTTE gửi'!$H$7:$P$92,9,0)</f>
        <v>1968278</v>
      </c>
      <c r="M12" s="46">
        <f t="shared" ca="1" si="0"/>
        <v>0</v>
      </c>
    </row>
    <row r="13" spans="1:13" x14ac:dyDescent="0.25">
      <c r="A13" s="60">
        <v>45327</v>
      </c>
      <c r="B13" s="61">
        <v>7404</v>
      </c>
      <c r="C13" s="62" t="s">
        <v>125</v>
      </c>
      <c r="D13" s="62" t="s">
        <v>33</v>
      </c>
      <c r="E13" s="63">
        <v>3599400</v>
      </c>
      <c r="F13" s="64" t="s">
        <v>126</v>
      </c>
      <c r="G13" s="63">
        <v>287952</v>
      </c>
      <c r="H13" s="63">
        <v>3887352</v>
      </c>
      <c r="I13" s="62" t="s">
        <v>33</v>
      </c>
      <c r="J13" s="62" t="s">
        <v>138</v>
      </c>
      <c r="K13" s="65">
        <v>45357</v>
      </c>
      <c r="L13" s="46" t="e">
        <f>+VLOOKUP(B13,'LOTTE gửi'!$H$7:$P$92,9,0)</f>
        <v>#N/A</v>
      </c>
      <c r="M13" s="46" t="e">
        <f t="shared" si="0"/>
        <v>#N/A</v>
      </c>
    </row>
    <row r="14" spans="1:13" hidden="1" x14ac:dyDescent="0.25">
      <c r="A14" s="60">
        <v>45329</v>
      </c>
      <c r="B14" s="61">
        <v>8198</v>
      </c>
      <c r="C14" s="62" t="s">
        <v>125</v>
      </c>
      <c r="D14" s="62" t="s">
        <v>139</v>
      </c>
      <c r="E14" s="63">
        <v>3031648</v>
      </c>
      <c r="F14" s="64" t="s">
        <v>126</v>
      </c>
      <c r="G14" s="63">
        <v>242532</v>
      </c>
      <c r="H14" s="63">
        <v>3274180</v>
      </c>
      <c r="I14" s="62" t="s">
        <v>32</v>
      </c>
      <c r="J14" s="62" t="s">
        <v>136</v>
      </c>
      <c r="K14" s="65">
        <v>45359</v>
      </c>
      <c r="L14" s="46">
        <f ca="1">+VLOOKUP(B14,'LOTTE gửi'!$H$7:$P$92,9,0)</f>
        <v>3274180</v>
      </c>
      <c r="M14" s="46">
        <f t="shared" ca="1" si="0"/>
        <v>0</v>
      </c>
    </row>
    <row r="15" spans="1:13" hidden="1" x14ac:dyDescent="0.25">
      <c r="A15" s="60">
        <v>45329</v>
      </c>
      <c r="B15" s="61">
        <v>8199</v>
      </c>
      <c r="C15" s="62" t="s">
        <v>125</v>
      </c>
      <c r="D15" s="62" t="s">
        <v>140</v>
      </c>
      <c r="E15" s="63">
        <v>2079120</v>
      </c>
      <c r="F15" s="64" t="s">
        <v>126</v>
      </c>
      <c r="G15" s="63">
        <v>166330</v>
      </c>
      <c r="H15" s="63">
        <v>2245450</v>
      </c>
      <c r="I15" s="62" t="s">
        <v>32</v>
      </c>
      <c r="J15" s="62" t="s">
        <v>136</v>
      </c>
      <c r="K15" s="65">
        <v>45359</v>
      </c>
      <c r="L15" s="46">
        <f ca="1">+VLOOKUP(B15,'LOTTE gửi'!$H$7:$P$92,9,0)</f>
        <v>2245450</v>
      </c>
      <c r="M15" s="46">
        <f t="shared" ca="1" si="0"/>
        <v>0</v>
      </c>
    </row>
    <row r="16" spans="1:13" hidden="1" x14ac:dyDescent="0.25">
      <c r="A16" s="60">
        <v>45329</v>
      </c>
      <c r="B16" s="61">
        <v>8202</v>
      </c>
      <c r="C16" s="62" t="s">
        <v>125</v>
      </c>
      <c r="D16" s="62" t="s">
        <v>141</v>
      </c>
      <c r="E16" s="63">
        <v>1071594</v>
      </c>
      <c r="F16" s="64" t="s">
        <v>126</v>
      </c>
      <c r="G16" s="63">
        <v>85728</v>
      </c>
      <c r="H16" s="63">
        <v>1157322</v>
      </c>
      <c r="I16" s="62" t="s">
        <v>32</v>
      </c>
      <c r="J16" s="62" t="s">
        <v>136</v>
      </c>
      <c r="K16" s="65">
        <v>45359</v>
      </c>
      <c r="L16" s="46">
        <f ca="1">+VLOOKUP(B16,'LOTTE gửi'!$H$7:$P$92,9,0)</f>
        <v>1157322</v>
      </c>
      <c r="M16" s="46">
        <f t="shared" ca="1" si="0"/>
        <v>0</v>
      </c>
    </row>
    <row r="17" spans="1:13" hidden="1" x14ac:dyDescent="0.25">
      <c r="A17" s="60">
        <v>45351</v>
      </c>
      <c r="B17" s="61">
        <v>10318</v>
      </c>
      <c r="C17" s="62" t="s">
        <v>125</v>
      </c>
      <c r="D17" s="62" t="s">
        <v>21</v>
      </c>
      <c r="E17" s="63">
        <v>10158400</v>
      </c>
      <c r="F17" s="64" t="s">
        <v>126</v>
      </c>
      <c r="G17" s="63">
        <v>812672</v>
      </c>
      <c r="H17" s="63">
        <v>10971072</v>
      </c>
      <c r="I17" s="62" t="s">
        <v>21</v>
      </c>
      <c r="J17" s="62" t="s">
        <v>142</v>
      </c>
      <c r="K17" s="65">
        <v>45381</v>
      </c>
      <c r="L17" s="46">
        <f ca="1">+VLOOKUP(B17,'LOTTE gửi'!$H$7:$P$92,9,0)</f>
        <v>10971072</v>
      </c>
      <c r="M17" s="46">
        <f t="shared" ca="1" si="0"/>
        <v>0</v>
      </c>
    </row>
    <row r="18" spans="1:13" hidden="1" x14ac:dyDescent="0.25">
      <c r="A18" s="60">
        <v>45351</v>
      </c>
      <c r="B18" s="61">
        <v>10320</v>
      </c>
      <c r="C18" s="62" t="s">
        <v>125</v>
      </c>
      <c r="D18" s="62" t="s">
        <v>143</v>
      </c>
      <c r="E18" s="63">
        <v>2301240</v>
      </c>
      <c r="F18" s="64" t="s">
        <v>126</v>
      </c>
      <c r="G18" s="63">
        <v>184099</v>
      </c>
      <c r="H18" s="63">
        <v>2485339</v>
      </c>
      <c r="I18" s="62" t="s">
        <v>32</v>
      </c>
      <c r="J18" s="62" t="s">
        <v>136</v>
      </c>
      <c r="K18" s="65">
        <v>45381</v>
      </c>
      <c r="L18" s="46">
        <f ca="1">+VLOOKUP(B18,'LOTTE gửi'!$H$7:$P$92,9,0)</f>
        <v>2485339</v>
      </c>
      <c r="M18" s="46">
        <f t="shared" ca="1" si="0"/>
        <v>0</v>
      </c>
    </row>
    <row r="19" spans="1:13" hidden="1" x14ac:dyDescent="0.25">
      <c r="A19" s="60">
        <v>45351</v>
      </c>
      <c r="B19" s="61">
        <v>10325</v>
      </c>
      <c r="C19" s="62" t="s">
        <v>125</v>
      </c>
      <c r="D19" s="62" t="s">
        <v>132</v>
      </c>
      <c r="E19" s="63">
        <v>5674530</v>
      </c>
      <c r="F19" s="64" t="s">
        <v>126</v>
      </c>
      <c r="G19" s="63">
        <v>453962</v>
      </c>
      <c r="H19" s="63">
        <v>6128492</v>
      </c>
      <c r="I19" s="62" t="s">
        <v>13</v>
      </c>
      <c r="J19" s="62" t="s">
        <v>129</v>
      </c>
      <c r="K19" s="65">
        <v>45381</v>
      </c>
      <c r="L19" s="46">
        <f ca="1">+VLOOKUP(B19,'LOTTE gửi'!$H$7:$P$92,9,0)</f>
        <v>6128492</v>
      </c>
      <c r="M19" s="46">
        <f t="shared" ca="1" si="0"/>
        <v>0</v>
      </c>
    </row>
    <row r="20" spans="1:13" hidden="1" x14ac:dyDescent="0.25">
      <c r="A20" s="60">
        <v>45351</v>
      </c>
      <c r="B20" s="61">
        <v>10326</v>
      </c>
      <c r="C20" s="62" t="s">
        <v>125</v>
      </c>
      <c r="D20" s="62" t="s">
        <v>17</v>
      </c>
      <c r="E20" s="63">
        <v>1627340</v>
      </c>
      <c r="F20" s="64" t="s">
        <v>126</v>
      </c>
      <c r="G20" s="63">
        <v>130187</v>
      </c>
      <c r="H20" s="63">
        <v>1757527</v>
      </c>
      <c r="I20" s="62" t="s">
        <v>17</v>
      </c>
      <c r="J20" s="62" t="s">
        <v>144</v>
      </c>
      <c r="K20" s="65">
        <v>45381</v>
      </c>
      <c r="L20" s="46">
        <f ca="1">+VLOOKUP(B20,'LOTTE gửi'!$H$7:$P$92,9,0)</f>
        <v>1757527</v>
      </c>
      <c r="M20" s="46">
        <f t="shared" ca="1" si="0"/>
        <v>0</v>
      </c>
    </row>
    <row r="21" spans="1:13" hidden="1" x14ac:dyDescent="0.25">
      <c r="A21" s="60">
        <v>45352</v>
      </c>
      <c r="B21" s="61">
        <v>10521</v>
      </c>
      <c r="C21" s="62" t="s">
        <v>125</v>
      </c>
      <c r="D21" s="62" t="s">
        <v>33</v>
      </c>
      <c r="E21" s="63">
        <v>8929210</v>
      </c>
      <c r="F21" s="64" t="s">
        <v>126</v>
      </c>
      <c r="G21" s="63">
        <v>714337</v>
      </c>
      <c r="H21" s="63">
        <v>9643547</v>
      </c>
      <c r="I21" s="62" t="s">
        <v>33</v>
      </c>
      <c r="J21" s="62" t="s">
        <v>138</v>
      </c>
      <c r="K21" s="65">
        <v>45382</v>
      </c>
      <c r="L21" s="46">
        <f ca="1">+VLOOKUP(B21,'LOTTE gửi'!$H$7:$P$92,9,0)</f>
        <v>9643547</v>
      </c>
      <c r="M21" s="46">
        <f t="shared" ca="1" si="0"/>
        <v>0</v>
      </c>
    </row>
    <row r="22" spans="1:13" hidden="1" x14ac:dyDescent="0.25">
      <c r="A22" s="60">
        <v>45352</v>
      </c>
      <c r="B22" s="61">
        <v>10528</v>
      </c>
      <c r="C22" s="62" t="s">
        <v>125</v>
      </c>
      <c r="D22" s="62" t="s">
        <v>145</v>
      </c>
      <c r="E22" s="63">
        <v>1190660</v>
      </c>
      <c r="F22" s="64" t="s">
        <v>126</v>
      </c>
      <c r="G22" s="63">
        <v>95253</v>
      </c>
      <c r="H22" s="63">
        <v>1285913</v>
      </c>
      <c r="I22" s="62" t="s">
        <v>15</v>
      </c>
      <c r="J22" s="62" t="s">
        <v>146</v>
      </c>
      <c r="K22" s="65">
        <v>45382</v>
      </c>
      <c r="L22" s="46">
        <f ca="1">+VLOOKUP(B22,'LOTTE gửi'!$H$7:$P$92,9,0)</f>
        <v>1285913</v>
      </c>
      <c r="M22" s="46">
        <f t="shared" ca="1" si="0"/>
        <v>0</v>
      </c>
    </row>
    <row r="23" spans="1:13" hidden="1" x14ac:dyDescent="0.25">
      <c r="A23" s="60">
        <v>45352</v>
      </c>
      <c r="B23" s="61">
        <v>10535</v>
      </c>
      <c r="C23" s="62" t="s">
        <v>125</v>
      </c>
      <c r="D23" s="62" t="s">
        <v>20</v>
      </c>
      <c r="E23" s="63">
        <v>4525420</v>
      </c>
      <c r="F23" s="64" t="s">
        <v>126</v>
      </c>
      <c r="G23" s="63">
        <v>362034</v>
      </c>
      <c r="H23" s="63">
        <v>4887454</v>
      </c>
      <c r="I23" s="62" t="s">
        <v>20</v>
      </c>
      <c r="J23" s="62" t="s">
        <v>147</v>
      </c>
      <c r="K23" s="65">
        <v>45382</v>
      </c>
      <c r="L23" s="46">
        <f ca="1">+VLOOKUP(B23,'LOTTE gửi'!$H$7:$P$92,9,0)</f>
        <v>4887454</v>
      </c>
      <c r="M23" s="46">
        <f t="shared" ca="1" si="0"/>
        <v>0</v>
      </c>
    </row>
    <row r="24" spans="1:13" hidden="1" x14ac:dyDescent="0.25">
      <c r="A24" s="60">
        <v>45353</v>
      </c>
      <c r="B24" s="61">
        <v>10555</v>
      </c>
      <c r="C24" s="62" t="s">
        <v>125</v>
      </c>
      <c r="D24" s="62" t="s">
        <v>148</v>
      </c>
      <c r="E24" s="63">
        <v>5040670</v>
      </c>
      <c r="F24" s="64" t="s">
        <v>126</v>
      </c>
      <c r="G24" s="63">
        <v>403254</v>
      </c>
      <c r="H24" s="63">
        <v>5443924</v>
      </c>
      <c r="I24" s="62" t="s">
        <v>18</v>
      </c>
      <c r="J24" s="62" t="s">
        <v>134</v>
      </c>
      <c r="K24" s="65">
        <v>45383</v>
      </c>
      <c r="L24" s="46">
        <f ca="1">+VLOOKUP(B24,'LOTTE gửi'!$H$7:$P$92,9,0)</f>
        <v>5443923</v>
      </c>
      <c r="M24" s="46">
        <f t="shared" ca="1" si="0"/>
        <v>-1</v>
      </c>
    </row>
    <row r="25" spans="1:13" hidden="1" x14ac:dyDescent="0.25">
      <c r="A25" s="60">
        <v>45353</v>
      </c>
      <c r="B25" s="61">
        <v>10556</v>
      </c>
      <c r="C25" s="62" t="s">
        <v>125</v>
      </c>
      <c r="D25" s="62" t="s">
        <v>149</v>
      </c>
      <c r="E25" s="63">
        <v>2281975</v>
      </c>
      <c r="F25" s="64" t="s">
        <v>126</v>
      </c>
      <c r="G25" s="63">
        <v>182558</v>
      </c>
      <c r="H25" s="63">
        <v>2464533</v>
      </c>
      <c r="I25" s="62" t="s">
        <v>32</v>
      </c>
      <c r="J25" s="62" t="s">
        <v>136</v>
      </c>
      <c r="K25" s="65">
        <v>45383</v>
      </c>
      <c r="L25" s="46">
        <f ca="1">+VLOOKUP(B25,'LOTTE gửi'!$H$7:$P$92,9,0)</f>
        <v>2464533</v>
      </c>
      <c r="M25" s="46">
        <f t="shared" ca="1" si="0"/>
        <v>0</v>
      </c>
    </row>
    <row r="26" spans="1:13" hidden="1" x14ac:dyDescent="0.25">
      <c r="A26" s="60">
        <v>45353</v>
      </c>
      <c r="B26" s="61">
        <v>10557</v>
      </c>
      <c r="C26" s="62" t="s">
        <v>125</v>
      </c>
      <c r="D26" s="62" t="s">
        <v>150</v>
      </c>
      <c r="E26" s="63">
        <v>1646605</v>
      </c>
      <c r="F26" s="64" t="s">
        <v>126</v>
      </c>
      <c r="G26" s="63">
        <v>131728</v>
      </c>
      <c r="H26" s="63">
        <v>1778333</v>
      </c>
      <c r="I26" s="62" t="s">
        <v>32</v>
      </c>
      <c r="J26" s="62" t="s">
        <v>136</v>
      </c>
      <c r="K26" s="65">
        <v>45383</v>
      </c>
      <c r="L26" s="46">
        <f ca="1">+VLOOKUP(B26,'LOTTE gửi'!$H$7:$P$92,9,0)</f>
        <v>1778333</v>
      </c>
      <c r="M26" s="46">
        <f t="shared" ca="1" si="0"/>
        <v>0</v>
      </c>
    </row>
    <row r="27" spans="1:13" hidden="1" x14ac:dyDescent="0.25">
      <c r="A27" s="60">
        <v>45353</v>
      </c>
      <c r="B27" s="61">
        <v>10577</v>
      </c>
      <c r="C27" s="62" t="s">
        <v>125</v>
      </c>
      <c r="D27" s="62" t="s">
        <v>19</v>
      </c>
      <c r="E27" s="63">
        <v>2301240</v>
      </c>
      <c r="F27" s="64" t="s">
        <v>126</v>
      </c>
      <c r="G27" s="63">
        <v>184099</v>
      </c>
      <c r="H27" s="63">
        <v>2485339</v>
      </c>
      <c r="I27" s="62" t="s">
        <v>19</v>
      </c>
      <c r="J27" s="62" t="s">
        <v>127</v>
      </c>
      <c r="K27" s="65">
        <v>45383</v>
      </c>
      <c r="L27" s="46">
        <f ca="1">+VLOOKUP(B27,'LOTTE gửi'!$H$7:$P$92,9,0)</f>
        <v>2485339</v>
      </c>
      <c r="M27" s="46">
        <f t="shared" ca="1" si="0"/>
        <v>0</v>
      </c>
    </row>
    <row r="28" spans="1:13" hidden="1" x14ac:dyDescent="0.25">
      <c r="A28" s="60">
        <v>45357</v>
      </c>
      <c r="B28" s="61">
        <v>10690</v>
      </c>
      <c r="C28" s="62" t="s">
        <v>125</v>
      </c>
      <c r="D28" s="62" t="s">
        <v>132</v>
      </c>
      <c r="E28" s="63">
        <v>2858040</v>
      </c>
      <c r="F28" s="64" t="s">
        <v>126</v>
      </c>
      <c r="G28" s="63">
        <v>228643</v>
      </c>
      <c r="H28" s="63">
        <v>3086683</v>
      </c>
      <c r="I28" s="62" t="s">
        <v>13</v>
      </c>
      <c r="J28" s="62" t="s">
        <v>129</v>
      </c>
      <c r="K28" s="65">
        <v>45387</v>
      </c>
      <c r="L28" s="46">
        <f ca="1">+VLOOKUP(B28,'LOTTE gửi'!$H$7:$P$92,9,0)</f>
        <v>3086683</v>
      </c>
      <c r="M28" s="46">
        <f t="shared" ca="1" si="0"/>
        <v>0</v>
      </c>
    </row>
    <row r="29" spans="1:13" hidden="1" x14ac:dyDescent="0.25">
      <c r="A29" s="60">
        <v>45357</v>
      </c>
      <c r="B29" s="61">
        <v>10721</v>
      </c>
      <c r="C29" s="62" t="s">
        <v>125</v>
      </c>
      <c r="D29" s="62" t="s">
        <v>19</v>
      </c>
      <c r="E29" s="63">
        <v>1667380</v>
      </c>
      <c r="F29" s="64" t="s">
        <v>126</v>
      </c>
      <c r="G29" s="63">
        <v>133390</v>
      </c>
      <c r="H29" s="63">
        <v>1800770</v>
      </c>
      <c r="I29" s="62" t="s">
        <v>19</v>
      </c>
      <c r="J29" s="62" t="s">
        <v>127</v>
      </c>
      <c r="K29" s="65">
        <v>45387</v>
      </c>
      <c r="L29" s="46">
        <f ca="1">+VLOOKUP(B29,'LOTTE gửi'!$H$7:$P$92,9,0)</f>
        <v>1800770</v>
      </c>
      <c r="M29" s="46">
        <f t="shared" ca="1" si="0"/>
        <v>0</v>
      </c>
    </row>
    <row r="30" spans="1:13" hidden="1" x14ac:dyDescent="0.25">
      <c r="A30" s="60">
        <v>45358</v>
      </c>
      <c r="B30" s="61">
        <v>10733</v>
      </c>
      <c r="C30" s="62" t="s">
        <v>125</v>
      </c>
      <c r="D30" s="62" t="s">
        <v>14</v>
      </c>
      <c r="E30" s="63">
        <v>1531694</v>
      </c>
      <c r="F30" s="64" t="s">
        <v>126</v>
      </c>
      <c r="G30" s="63">
        <v>122536</v>
      </c>
      <c r="H30" s="63">
        <v>1654230</v>
      </c>
      <c r="I30" s="62" t="s">
        <v>14</v>
      </c>
      <c r="J30" s="62" t="s">
        <v>137</v>
      </c>
      <c r="K30" s="65">
        <v>45388</v>
      </c>
      <c r="L30" s="46">
        <f ca="1">+VLOOKUP(B30,'LOTTE gửi'!$H$7:$P$92,9,0)</f>
        <v>1654230</v>
      </c>
      <c r="M30" s="46">
        <f t="shared" ca="1" si="0"/>
        <v>0</v>
      </c>
    </row>
    <row r="31" spans="1:13" hidden="1" x14ac:dyDescent="0.25">
      <c r="A31" s="60">
        <v>45358</v>
      </c>
      <c r="B31" s="61">
        <v>11000</v>
      </c>
      <c r="C31" s="62" t="s">
        <v>125</v>
      </c>
      <c r="D31" s="62" t="s">
        <v>151</v>
      </c>
      <c r="E31" s="63">
        <v>1110580</v>
      </c>
      <c r="F31" s="64" t="s">
        <v>126</v>
      </c>
      <c r="G31" s="63">
        <v>88846</v>
      </c>
      <c r="H31" s="63">
        <v>1199426</v>
      </c>
      <c r="I31" s="62" t="s">
        <v>18</v>
      </c>
      <c r="J31" s="62" t="s">
        <v>134</v>
      </c>
      <c r="K31" s="65">
        <v>45388</v>
      </c>
      <c r="L31" s="46">
        <f ca="1">+VLOOKUP(B31,'LOTTE gửi'!$H$7:$P$92,9,0)</f>
        <v>1199426</v>
      </c>
      <c r="M31" s="46">
        <f t="shared" ca="1" si="0"/>
        <v>0</v>
      </c>
    </row>
    <row r="32" spans="1:13" hidden="1" x14ac:dyDescent="0.25">
      <c r="A32" s="60">
        <v>45359</v>
      </c>
      <c r="B32" s="61">
        <v>11464</v>
      </c>
      <c r="C32" s="62" t="s">
        <v>125</v>
      </c>
      <c r="D32" s="62" t="s">
        <v>14</v>
      </c>
      <c r="E32" s="63">
        <v>555290</v>
      </c>
      <c r="F32" s="64" t="s">
        <v>126</v>
      </c>
      <c r="G32" s="63">
        <v>44423</v>
      </c>
      <c r="H32" s="63">
        <v>599713</v>
      </c>
      <c r="I32" s="62" t="s">
        <v>14</v>
      </c>
      <c r="J32" s="62" t="s">
        <v>137</v>
      </c>
      <c r="K32" s="65">
        <v>45389</v>
      </c>
      <c r="L32" s="46">
        <f ca="1">+VLOOKUP(B32,'LOTTE gửi'!$H$7:$P$92,9,0)</f>
        <v>599713</v>
      </c>
      <c r="M32" s="46">
        <f t="shared" ca="1" si="0"/>
        <v>0</v>
      </c>
    </row>
    <row r="33" spans="1:13" hidden="1" x14ac:dyDescent="0.25">
      <c r="A33" s="60">
        <v>45360</v>
      </c>
      <c r="B33" s="61">
        <v>11531</v>
      </c>
      <c r="C33" s="62" t="s">
        <v>125</v>
      </c>
      <c r="D33" s="62" t="s">
        <v>19</v>
      </c>
      <c r="E33" s="63">
        <v>595330</v>
      </c>
      <c r="F33" s="64" t="s">
        <v>126</v>
      </c>
      <c r="G33" s="63">
        <v>47626</v>
      </c>
      <c r="H33" s="63">
        <v>642956</v>
      </c>
      <c r="I33" s="62" t="s">
        <v>19</v>
      </c>
      <c r="J33" s="62" t="s">
        <v>127</v>
      </c>
      <c r="K33" s="65">
        <v>45390</v>
      </c>
      <c r="L33" s="46">
        <f ca="1">+VLOOKUP(B33,'LOTTE gửi'!$H$7:$P$92,9,0)</f>
        <v>642956</v>
      </c>
      <c r="M33" s="46">
        <f t="shared" ca="1" si="0"/>
        <v>0</v>
      </c>
    </row>
    <row r="34" spans="1:13" hidden="1" x14ac:dyDescent="0.25">
      <c r="A34" s="60">
        <v>45362</v>
      </c>
      <c r="B34" s="61">
        <v>11584</v>
      </c>
      <c r="C34" s="62" t="s">
        <v>125</v>
      </c>
      <c r="D34" s="62" t="s">
        <v>152</v>
      </c>
      <c r="E34" s="63">
        <v>1190660</v>
      </c>
      <c r="F34" s="64" t="s">
        <v>126</v>
      </c>
      <c r="G34" s="63">
        <v>95253</v>
      </c>
      <c r="H34" s="63">
        <v>1285913</v>
      </c>
      <c r="I34" s="62" t="s">
        <v>15</v>
      </c>
      <c r="J34" s="62" t="s">
        <v>146</v>
      </c>
      <c r="K34" s="65">
        <v>45392</v>
      </c>
      <c r="L34" s="46">
        <f ca="1">+VLOOKUP(B34,'LOTTE gửi'!$H$7:$P$92,9,0)</f>
        <v>1285913</v>
      </c>
      <c r="M34" s="46">
        <f t="shared" ca="1" si="0"/>
        <v>0</v>
      </c>
    </row>
    <row r="35" spans="1:13" hidden="1" x14ac:dyDescent="0.25">
      <c r="A35" s="60">
        <v>45363</v>
      </c>
      <c r="B35" s="61">
        <v>11609</v>
      </c>
      <c r="C35" s="62" t="s">
        <v>125</v>
      </c>
      <c r="D35" s="62" t="s">
        <v>14</v>
      </c>
      <c r="E35" s="63">
        <v>1646605</v>
      </c>
      <c r="F35" s="64" t="s">
        <v>126</v>
      </c>
      <c r="G35" s="63">
        <v>131728</v>
      </c>
      <c r="H35" s="63">
        <v>1778333</v>
      </c>
      <c r="I35" s="62" t="s">
        <v>14</v>
      </c>
      <c r="J35" s="62" t="s">
        <v>137</v>
      </c>
      <c r="K35" s="65">
        <v>45393</v>
      </c>
      <c r="L35" s="46">
        <f ca="1">+VLOOKUP(B35,'LOTTE gửi'!$H$7:$P$92,9,0)</f>
        <v>1778333</v>
      </c>
      <c r="M35" s="46">
        <f t="shared" ca="1" si="0"/>
        <v>0</v>
      </c>
    </row>
    <row r="36" spans="1:13" hidden="1" x14ac:dyDescent="0.25">
      <c r="A36" s="60">
        <v>45363</v>
      </c>
      <c r="B36" s="61">
        <v>11610</v>
      </c>
      <c r="C36" s="62" t="s">
        <v>125</v>
      </c>
      <c r="D36" s="62" t="s">
        <v>16</v>
      </c>
      <c r="E36" s="63">
        <v>4563950</v>
      </c>
      <c r="F36" s="64" t="s">
        <v>126</v>
      </c>
      <c r="G36" s="63">
        <v>365116</v>
      </c>
      <c r="H36" s="63">
        <v>4929066</v>
      </c>
      <c r="I36" s="62" t="s">
        <v>16</v>
      </c>
      <c r="J36" s="62" t="s">
        <v>153</v>
      </c>
      <c r="K36" s="65">
        <v>45393</v>
      </c>
      <c r="L36" s="46">
        <f ca="1">+VLOOKUP(B36,'LOTTE gửi'!$H$7:$P$92,9,0)</f>
        <v>4929066</v>
      </c>
      <c r="M36" s="46">
        <f t="shared" ca="1" si="0"/>
        <v>0</v>
      </c>
    </row>
    <row r="37" spans="1:13" hidden="1" x14ac:dyDescent="0.25">
      <c r="A37" s="60">
        <v>45363</v>
      </c>
      <c r="B37" s="61">
        <v>11611</v>
      </c>
      <c r="C37" s="62" t="s">
        <v>125</v>
      </c>
      <c r="D37" s="62" t="s">
        <v>20</v>
      </c>
      <c r="E37" s="63">
        <v>3334760</v>
      </c>
      <c r="F37" s="64" t="s">
        <v>126</v>
      </c>
      <c r="G37" s="63">
        <v>266781</v>
      </c>
      <c r="H37" s="63">
        <v>3601541</v>
      </c>
      <c r="I37" s="62" t="s">
        <v>20</v>
      </c>
      <c r="J37" s="62" t="s">
        <v>147</v>
      </c>
      <c r="K37" s="65">
        <v>45393</v>
      </c>
      <c r="L37" s="46">
        <f ca="1">+VLOOKUP(B37,'LOTTE gửi'!$H$7:$P$92,9,0)</f>
        <v>3601541</v>
      </c>
      <c r="M37" s="46">
        <f t="shared" ca="1" si="0"/>
        <v>0</v>
      </c>
    </row>
    <row r="38" spans="1:13" hidden="1" x14ac:dyDescent="0.25">
      <c r="A38" s="60">
        <v>45363</v>
      </c>
      <c r="B38" s="61">
        <v>11612</v>
      </c>
      <c r="C38" s="62" t="s">
        <v>125</v>
      </c>
      <c r="D38" s="62" t="s">
        <v>21</v>
      </c>
      <c r="E38" s="63">
        <v>3411820</v>
      </c>
      <c r="F38" s="64" t="s">
        <v>126</v>
      </c>
      <c r="G38" s="63">
        <v>272946</v>
      </c>
      <c r="H38" s="63">
        <v>3684766</v>
      </c>
      <c r="I38" s="62" t="s">
        <v>21</v>
      </c>
      <c r="J38" s="62" t="s">
        <v>142</v>
      </c>
      <c r="K38" s="65">
        <v>45393</v>
      </c>
      <c r="L38" s="46">
        <f ca="1">+VLOOKUP(B38,'LOTTE gửi'!$H$7:$P$92,9,0)</f>
        <v>3684766</v>
      </c>
      <c r="M38" s="46">
        <f t="shared" ca="1" si="0"/>
        <v>0</v>
      </c>
    </row>
    <row r="39" spans="1:13" hidden="1" x14ac:dyDescent="0.25">
      <c r="A39" s="60">
        <v>45363</v>
      </c>
      <c r="B39" s="61">
        <v>11638</v>
      </c>
      <c r="C39" s="62" t="s">
        <v>125</v>
      </c>
      <c r="D39" s="62" t="s">
        <v>132</v>
      </c>
      <c r="E39" s="63">
        <v>3491900</v>
      </c>
      <c r="F39" s="64" t="s">
        <v>126</v>
      </c>
      <c r="G39" s="63">
        <v>279352</v>
      </c>
      <c r="H39" s="63">
        <v>3771252</v>
      </c>
      <c r="I39" s="62" t="s">
        <v>13</v>
      </c>
      <c r="J39" s="62" t="s">
        <v>129</v>
      </c>
      <c r="K39" s="65">
        <v>45393</v>
      </c>
      <c r="L39" s="46">
        <f ca="1">+VLOOKUP(B39,'LOTTE gửi'!$H$7:$P$92,9,0)</f>
        <v>3771252</v>
      </c>
      <c r="M39" s="46">
        <f t="shared" ca="1" si="0"/>
        <v>0</v>
      </c>
    </row>
    <row r="40" spans="1:13" hidden="1" x14ac:dyDescent="0.25">
      <c r="A40" s="60">
        <v>45364</v>
      </c>
      <c r="B40" s="61">
        <v>11733</v>
      </c>
      <c r="C40" s="62" t="s">
        <v>125</v>
      </c>
      <c r="D40" s="62" t="s">
        <v>19</v>
      </c>
      <c r="E40" s="63">
        <v>1464529</v>
      </c>
      <c r="F40" s="64" t="s">
        <v>126</v>
      </c>
      <c r="G40" s="63">
        <v>117162</v>
      </c>
      <c r="H40" s="63">
        <v>1581691</v>
      </c>
      <c r="I40" s="62" t="s">
        <v>19</v>
      </c>
      <c r="J40" s="62" t="s">
        <v>127</v>
      </c>
      <c r="K40" s="65">
        <v>45394</v>
      </c>
      <c r="L40" s="46">
        <f ca="1">+VLOOKUP(B40,'LOTTE gửi'!$H$7:$P$92,9,0)</f>
        <v>1581691</v>
      </c>
      <c r="M40" s="46">
        <f t="shared" ca="1" si="0"/>
        <v>0</v>
      </c>
    </row>
    <row r="41" spans="1:13" hidden="1" x14ac:dyDescent="0.25">
      <c r="A41" s="60">
        <v>45365</v>
      </c>
      <c r="B41" s="61">
        <v>11742</v>
      </c>
      <c r="C41" s="62" t="s">
        <v>125</v>
      </c>
      <c r="D41" s="62" t="s">
        <v>17</v>
      </c>
      <c r="E41" s="63">
        <v>666348</v>
      </c>
      <c r="F41" s="64" t="s">
        <v>126</v>
      </c>
      <c r="G41" s="63">
        <v>53308</v>
      </c>
      <c r="H41" s="63">
        <v>719656</v>
      </c>
      <c r="I41" s="62" t="s">
        <v>17</v>
      </c>
      <c r="J41" s="62" t="s">
        <v>144</v>
      </c>
      <c r="K41" s="65">
        <v>45395</v>
      </c>
      <c r="L41" s="46">
        <f ca="1">+VLOOKUP(B41,'LOTTE gửi'!$H$7:$P$92,9,0)</f>
        <v>719656</v>
      </c>
      <c r="M41" s="46">
        <f t="shared" ca="1" si="0"/>
        <v>0</v>
      </c>
    </row>
    <row r="42" spans="1:13" hidden="1" x14ac:dyDescent="0.25">
      <c r="A42" s="60">
        <v>45366</v>
      </c>
      <c r="B42" s="61">
        <v>12225</v>
      </c>
      <c r="C42" s="62" t="s">
        <v>125</v>
      </c>
      <c r="D42" s="62" t="s">
        <v>154</v>
      </c>
      <c r="E42" s="63">
        <v>2301240</v>
      </c>
      <c r="F42" s="64" t="s">
        <v>126</v>
      </c>
      <c r="G42" s="63">
        <v>184099</v>
      </c>
      <c r="H42" s="63">
        <v>2485339</v>
      </c>
      <c r="I42" s="62" t="s">
        <v>13</v>
      </c>
      <c r="J42" s="62" t="s">
        <v>129</v>
      </c>
      <c r="K42" s="65">
        <v>45396</v>
      </c>
      <c r="L42" s="46">
        <f ca="1">+VLOOKUP(B42,'LOTTE gửi'!$H$7:$P$92,9,0)</f>
        <v>2485339</v>
      </c>
      <c r="M42" s="46">
        <f t="shared" ca="1" si="0"/>
        <v>0</v>
      </c>
    </row>
    <row r="43" spans="1:13" hidden="1" x14ac:dyDescent="0.25">
      <c r="A43" s="60">
        <v>45366</v>
      </c>
      <c r="B43" s="61">
        <v>12614</v>
      </c>
      <c r="C43" s="62" t="s">
        <v>125</v>
      </c>
      <c r="D43" s="62" t="s">
        <v>20</v>
      </c>
      <c r="E43" s="63">
        <v>1785990</v>
      </c>
      <c r="F43" s="64" t="s">
        <v>126</v>
      </c>
      <c r="G43" s="63">
        <v>142879</v>
      </c>
      <c r="H43" s="63">
        <v>1928869</v>
      </c>
      <c r="I43" s="62" t="s">
        <v>20</v>
      </c>
      <c r="J43" s="62" t="s">
        <v>147</v>
      </c>
      <c r="K43" s="65">
        <v>45396</v>
      </c>
      <c r="L43" s="46">
        <f ca="1">+VLOOKUP(B43,'LOTTE gửi'!$H$7:$P$92,9,0)</f>
        <v>1928869</v>
      </c>
      <c r="M43" s="46">
        <f t="shared" ca="1" si="0"/>
        <v>0</v>
      </c>
    </row>
    <row r="44" spans="1:13" hidden="1" x14ac:dyDescent="0.25">
      <c r="A44" s="60">
        <v>45369</v>
      </c>
      <c r="B44" s="61">
        <v>12682</v>
      </c>
      <c r="C44" s="62" t="s">
        <v>125</v>
      </c>
      <c r="D44" s="62" t="s">
        <v>19</v>
      </c>
      <c r="E44" s="63">
        <v>2281975</v>
      </c>
      <c r="F44" s="64" t="s">
        <v>126</v>
      </c>
      <c r="G44" s="63">
        <v>182558</v>
      </c>
      <c r="H44" s="63">
        <v>2464533</v>
      </c>
      <c r="I44" s="62" t="s">
        <v>19</v>
      </c>
      <c r="J44" s="62" t="s">
        <v>127</v>
      </c>
      <c r="K44" s="65">
        <v>45399</v>
      </c>
      <c r="L44" s="46">
        <f ca="1">+VLOOKUP(B44,'LOTTE gửi'!$H$7:$P$92,9,0)</f>
        <v>2464533</v>
      </c>
      <c r="M44" s="46">
        <f t="shared" ca="1" si="0"/>
        <v>0</v>
      </c>
    </row>
    <row r="45" spans="1:13" hidden="1" x14ac:dyDescent="0.25">
      <c r="A45" s="60">
        <v>45369</v>
      </c>
      <c r="B45" s="61">
        <v>12686</v>
      </c>
      <c r="C45" s="62" t="s">
        <v>125</v>
      </c>
      <c r="D45" s="62" t="s">
        <v>128</v>
      </c>
      <c r="E45" s="63">
        <v>1110580</v>
      </c>
      <c r="F45" s="64" t="s">
        <v>126</v>
      </c>
      <c r="G45" s="63">
        <v>88846</v>
      </c>
      <c r="H45" s="63">
        <v>1199426</v>
      </c>
      <c r="I45" s="62" t="s">
        <v>13</v>
      </c>
      <c r="J45" s="62" t="s">
        <v>129</v>
      </c>
      <c r="K45" s="65">
        <v>45399</v>
      </c>
      <c r="L45" s="46">
        <f ca="1">+VLOOKUP(B45,'LOTTE gửi'!$H$7:$P$92,9,0)</f>
        <v>1199426</v>
      </c>
      <c r="M45" s="46">
        <f t="shared" ca="1" si="0"/>
        <v>0</v>
      </c>
    </row>
    <row r="46" spans="1:13" hidden="1" x14ac:dyDescent="0.25">
      <c r="A46" s="60">
        <v>45371</v>
      </c>
      <c r="B46" s="61">
        <v>12815</v>
      </c>
      <c r="C46" s="62" t="s">
        <v>125</v>
      </c>
      <c r="D46" s="62" t="s">
        <v>19</v>
      </c>
      <c r="E46" s="63">
        <v>4523910</v>
      </c>
      <c r="F46" s="64" t="s">
        <v>126</v>
      </c>
      <c r="G46" s="63">
        <v>361913</v>
      </c>
      <c r="H46" s="63">
        <v>4885823</v>
      </c>
      <c r="I46" s="62" t="s">
        <v>19</v>
      </c>
      <c r="J46" s="62" t="s">
        <v>127</v>
      </c>
      <c r="K46" s="65">
        <v>45401</v>
      </c>
      <c r="L46" s="46">
        <f ca="1">+VLOOKUP(B46,'LOTTE gửi'!$H$7:$P$92,9,0)</f>
        <v>4885823</v>
      </c>
      <c r="M46" s="46">
        <f t="shared" ca="1" si="0"/>
        <v>0</v>
      </c>
    </row>
    <row r="47" spans="1:13" hidden="1" x14ac:dyDescent="0.25">
      <c r="A47" s="60">
        <v>45371</v>
      </c>
      <c r="B47" s="61">
        <v>12823</v>
      </c>
      <c r="C47" s="62" t="s">
        <v>125</v>
      </c>
      <c r="D47" s="62" t="s">
        <v>16</v>
      </c>
      <c r="E47" s="63">
        <v>2182630</v>
      </c>
      <c r="F47" s="64" t="s">
        <v>126</v>
      </c>
      <c r="G47" s="63">
        <v>174610</v>
      </c>
      <c r="H47" s="63">
        <v>2357240</v>
      </c>
      <c r="I47" s="62" t="s">
        <v>16</v>
      </c>
      <c r="J47" s="62" t="s">
        <v>153</v>
      </c>
      <c r="K47" s="65">
        <v>45401</v>
      </c>
      <c r="L47" s="46">
        <f ca="1">+VLOOKUP(B47,'LOTTE gửi'!$H$7:$P$92,9,0)</f>
        <v>2357240</v>
      </c>
      <c r="M47" s="46">
        <f t="shared" ca="1" si="0"/>
        <v>0</v>
      </c>
    </row>
    <row r="48" spans="1:13" hidden="1" x14ac:dyDescent="0.25">
      <c r="A48" s="60">
        <v>45371</v>
      </c>
      <c r="B48" s="61">
        <v>12824</v>
      </c>
      <c r="C48" s="62" t="s">
        <v>125</v>
      </c>
      <c r="D48" s="62" t="s">
        <v>17</v>
      </c>
      <c r="E48" s="63">
        <v>1095168</v>
      </c>
      <c r="F48" s="64" t="s">
        <v>126</v>
      </c>
      <c r="G48" s="63">
        <v>87613</v>
      </c>
      <c r="H48" s="63">
        <v>1182781</v>
      </c>
      <c r="I48" s="62" t="s">
        <v>17</v>
      </c>
      <c r="J48" s="62" t="s">
        <v>144</v>
      </c>
      <c r="K48" s="65">
        <v>45401</v>
      </c>
      <c r="L48" s="46">
        <f ca="1">+VLOOKUP(B48,'LOTTE gửi'!$H$7:$P$92,9,0)</f>
        <v>1182781</v>
      </c>
      <c r="M48" s="46">
        <f t="shared" ca="1" si="0"/>
        <v>0</v>
      </c>
    </row>
    <row r="49" spans="1:13" hidden="1" x14ac:dyDescent="0.25">
      <c r="A49" s="60">
        <v>45372</v>
      </c>
      <c r="B49" s="61">
        <v>13362</v>
      </c>
      <c r="C49" s="62" t="s">
        <v>125</v>
      </c>
      <c r="D49" s="62" t="s">
        <v>155</v>
      </c>
      <c r="E49" s="63">
        <v>595330</v>
      </c>
      <c r="F49" s="64" t="s">
        <v>126</v>
      </c>
      <c r="G49" s="63">
        <v>47626</v>
      </c>
      <c r="H49" s="63">
        <v>642956</v>
      </c>
      <c r="I49" s="62" t="s">
        <v>32</v>
      </c>
      <c r="J49" s="62" t="s">
        <v>136</v>
      </c>
      <c r="K49" s="65">
        <v>45402</v>
      </c>
      <c r="L49" s="46">
        <f ca="1">+VLOOKUP(B49,'LOTTE gửi'!$H$7:$P$92,9,0)</f>
        <v>642956</v>
      </c>
      <c r="M49" s="46">
        <f t="shared" ca="1" si="0"/>
        <v>0</v>
      </c>
    </row>
    <row r="50" spans="1:13" hidden="1" x14ac:dyDescent="0.25">
      <c r="A50" s="60">
        <v>45373</v>
      </c>
      <c r="B50" s="61">
        <v>1470</v>
      </c>
      <c r="C50" s="62" t="s">
        <v>156</v>
      </c>
      <c r="D50" s="62" t="s">
        <v>94</v>
      </c>
      <c r="E50" s="63">
        <v>-465960</v>
      </c>
      <c r="F50" s="64" t="s">
        <v>126</v>
      </c>
      <c r="G50" s="63">
        <v>-37277</v>
      </c>
      <c r="H50" s="63">
        <v>-503237</v>
      </c>
      <c r="I50" s="62" t="s">
        <v>13</v>
      </c>
      <c r="J50" s="62" t="s">
        <v>129</v>
      </c>
      <c r="K50" s="65">
        <v>45403</v>
      </c>
      <c r="L50" s="46">
        <f ca="1">+VLOOKUP(B50,'LOTTE gửi'!$H$7:$P$92,9,0)</f>
        <v>-503237</v>
      </c>
      <c r="M50" s="46">
        <f t="shared" ca="1" si="0"/>
        <v>0</v>
      </c>
    </row>
    <row r="51" spans="1:13" hidden="1" x14ac:dyDescent="0.25">
      <c r="A51" s="60">
        <v>45374</v>
      </c>
      <c r="B51" s="61">
        <v>13576</v>
      </c>
      <c r="C51" s="62" t="s">
        <v>125</v>
      </c>
      <c r="D51" s="62" t="s">
        <v>132</v>
      </c>
      <c r="E51" s="63">
        <v>4602480</v>
      </c>
      <c r="F51" s="64" t="s">
        <v>126</v>
      </c>
      <c r="G51" s="63">
        <v>368198</v>
      </c>
      <c r="H51" s="63">
        <v>4970678</v>
      </c>
      <c r="I51" s="62" t="s">
        <v>13</v>
      </c>
      <c r="J51" s="62" t="s">
        <v>129</v>
      </c>
      <c r="K51" s="65">
        <v>45404</v>
      </c>
      <c r="L51" s="46">
        <f ca="1">+VLOOKUP(B51,'LOTTE gửi'!$H$7:$P$92,9,0)</f>
        <v>4970678</v>
      </c>
      <c r="M51" s="46">
        <f t="shared" ca="1" si="0"/>
        <v>0</v>
      </c>
    </row>
    <row r="52" spans="1:13" hidden="1" x14ac:dyDescent="0.25">
      <c r="A52" s="60">
        <v>45378</v>
      </c>
      <c r="B52" s="61">
        <v>13808</v>
      </c>
      <c r="C52" s="62" t="s">
        <v>125</v>
      </c>
      <c r="D52" s="62" t="s">
        <v>157</v>
      </c>
      <c r="E52" s="63">
        <v>1745950</v>
      </c>
      <c r="F52" s="64" t="s">
        <v>126</v>
      </c>
      <c r="G52" s="63">
        <v>139676</v>
      </c>
      <c r="H52" s="63">
        <v>1885626</v>
      </c>
      <c r="I52" s="62" t="s">
        <v>18</v>
      </c>
      <c r="J52" s="62" t="s">
        <v>134</v>
      </c>
      <c r="K52" s="65">
        <v>45408</v>
      </c>
      <c r="L52" s="46">
        <f ca="1">+VLOOKUP(B52,'LOTTE gửi'!$H$7:$P$92,9,0)</f>
        <v>1885626</v>
      </c>
      <c r="M52" s="46">
        <f t="shared" ca="1" si="0"/>
        <v>0</v>
      </c>
    </row>
    <row r="53" spans="1:13" hidden="1" x14ac:dyDescent="0.25">
      <c r="A53" s="60">
        <v>45379</v>
      </c>
      <c r="B53" s="61">
        <v>13882</v>
      </c>
      <c r="C53" s="62" t="s">
        <v>125</v>
      </c>
      <c r="D53" s="62" t="s">
        <v>17</v>
      </c>
      <c r="E53" s="63">
        <v>555290</v>
      </c>
      <c r="F53" s="64" t="s">
        <v>126</v>
      </c>
      <c r="G53" s="63">
        <v>44423</v>
      </c>
      <c r="H53" s="63">
        <v>599713</v>
      </c>
      <c r="I53" s="62" t="s">
        <v>17</v>
      </c>
      <c r="J53" s="62" t="s">
        <v>144</v>
      </c>
      <c r="K53" s="65">
        <v>45409</v>
      </c>
      <c r="L53" s="46">
        <f ca="1">+VLOOKUP(B53,'LOTTE gửi'!$H$7:$P$92,9,0)</f>
        <v>599713</v>
      </c>
      <c r="M53" s="46">
        <f t="shared" ca="1" si="0"/>
        <v>0</v>
      </c>
    </row>
    <row r="54" spans="1:13" hidden="1" x14ac:dyDescent="0.25">
      <c r="H54" s="63">
        <f>SUM(H2:H53)</f>
        <v>177682840</v>
      </c>
    </row>
    <row r="60" spans="1:13" x14ac:dyDescent="0.25">
      <c r="H60" s="46"/>
    </row>
  </sheetData>
  <autoFilter ref="A1:M54">
    <filterColumn colId="12">
      <filters>
        <filter val="#N/A"/>
      </filters>
    </filterColumn>
  </autoFilter>
  <conditionalFormatting sqref="B1:B53">
    <cfRule type="duplicateValues" dxfId="39" priority="27"/>
  </conditionalFormatting>
  <conditionalFormatting sqref="B2:B16">
    <cfRule type="duplicateValues" dxfId="38" priority="26"/>
  </conditionalFormatting>
  <conditionalFormatting sqref="B17:B22">
    <cfRule type="duplicateValues" dxfId="37" priority="25"/>
  </conditionalFormatting>
  <conditionalFormatting sqref="B17:B22">
    <cfRule type="duplicateValues" dxfId="36" priority="24"/>
  </conditionalFormatting>
  <conditionalFormatting sqref="B23">
    <cfRule type="duplicateValues" dxfId="35" priority="23"/>
  </conditionalFormatting>
  <conditionalFormatting sqref="B23">
    <cfRule type="duplicateValues" dxfId="34" priority="22"/>
  </conditionalFormatting>
  <conditionalFormatting sqref="B24">
    <cfRule type="duplicateValues" dxfId="33" priority="21"/>
  </conditionalFormatting>
  <conditionalFormatting sqref="B24">
    <cfRule type="duplicateValues" dxfId="32" priority="20"/>
  </conditionalFormatting>
  <conditionalFormatting sqref="B25">
    <cfRule type="duplicateValues" dxfId="31" priority="19"/>
  </conditionalFormatting>
  <conditionalFormatting sqref="B25">
    <cfRule type="duplicateValues" dxfId="30" priority="18"/>
  </conditionalFormatting>
  <conditionalFormatting sqref="B26">
    <cfRule type="duplicateValues" dxfId="29" priority="17"/>
  </conditionalFormatting>
  <conditionalFormatting sqref="B26">
    <cfRule type="duplicateValues" dxfId="28" priority="16"/>
  </conditionalFormatting>
  <conditionalFormatting sqref="B27">
    <cfRule type="duplicateValues" dxfId="27" priority="15"/>
  </conditionalFormatting>
  <conditionalFormatting sqref="B27">
    <cfRule type="duplicateValues" dxfId="26" priority="14"/>
  </conditionalFormatting>
  <conditionalFormatting sqref="B28">
    <cfRule type="duplicateValues" dxfId="25" priority="13"/>
  </conditionalFormatting>
  <conditionalFormatting sqref="B28">
    <cfRule type="duplicateValues" dxfId="24" priority="12"/>
  </conditionalFormatting>
  <conditionalFormatting sqref="B29">
    <cfRule type="duplicateValues" dxfId="23" priority="11"/>
  </conditionalFormatting>
  <conditionalFormatting sqref="B29">
    <cfRule type="duplicateValues" dxfId="22" priority="10"/>
  </conditionalFormatting>
  <conditionalFormatting sqref="B30">
    <cfRule type="duplicateValues" dxfId="21" priority="9"/>
  </conditionalFormatting>
  <conditionalFormatting sqref="B30">
    <cfRule type="duplicateValues" dxfId="20" priority="8"/>
  </conditionalFormatting>
  <conditionalFormatting sqref="B31">
    <cfRule type="duplicateValues" dxfId="19" priority="7"/>
  </conditionalFormatting>
  <conditionalFormatting sqref="B31">
    <cfRule type="duplicateValues" dxfId="18" priority="6"/>
  </conditionalFormatting>
  <conditionalFormatting sqref="B32">
    <cfRule type="duplicateValues" dxfId="17" priority="5"/>
  </conditionalFormatting>
  <conditionalFormatting sqref="B32">
    <cfRule type="duplicateValues" dxfId="16" priority="4"/>
  </conditionalFormatting>
  <conditionalFormatting sqref="B33">
    <cfRule type="duplicateValues" dxfId="15" priority="3"/>
  </conditionalFormatting>
  <conditionalFormatting sqref="B33">
    <cfRule type="duplicateValues" dxfId="14" priority="2"/>
  </conditionalFormatting>
  <conditionalFormatting sqref="B34:B53">
    <cfRule type="duplicateValues" dxfId="1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445"/>
  <sheetViews>
    <sheetView zoomScaleNormal="100" workbookViewId="0">
      <selection activeCell="A7" sqref="A7"/>
    </sheetView>
  </sheetViews>
  <sheetFormatPr defaultRowHeight="15" x14ac:dyDescent="0.25"/>
  <cols>
    <col min="1" max="1" width="11.42578125" style="132" customWidth="1"/>
    <col min="2" max="2" width="12.140625" style="105" bestFit="1" customWidth="1"/>
    <col min="3" max="3" width="7" style="138" bestFit="1" customWidth="1"/>
    <col min="4" max="4" width="38.7109375" style="105" bestFit="1" customWidth="1"/>
    <col min="5" max="6" width="10.42578125" style="139" bestFit="1" customWidth="1"/>
    <col min="7" max="7" width="11.28515625" style="105" customWidth="1"/>
    <col min="8" max="8" width="10.42578125" style="105" bestFit="1" customWidth="1"/>
    <col min="9" max="9" width="16.28515625" style="105" customWidth="1"/>
    <col min="10" max="10" width="17.85546875" style="105" customWidth="1"/>
    <col min="11" max="11" width="15" style="140" bestFit="1" customWidth="1"/>
    <col min="12" max="12" width="14" style="140" bestFit="1" customWidth="1"/>
    <col min="13" max="13" width="16.42578125" style="140" customWidth="1"/>
    <col min="14" max="14" width="12.28515625" style="105" bestFit="1" customWidth="1"/>
    <col min="15" max="15" width="14" style="105" bestFit="1" customWidth="1"/>
    <col min="16" max="17" width="13.28515625" style="135" bestFit="1" customWidth="1"/>
    <col min="18" max="18" width="11" style="135" bestFit="1" customWidth="1"/>
    <col min="19" max="16384" width="9.140625" style="105"/>
  </cols>
  <sheetData>
    <row r="1" spans="1:26" customFormat="1" x14ac:dyDescent="0.25">
      <c r="A1" s="66" t="s">
        <v>158</v>
      </c>
      <c r="C1" s="67"/>
      <c r="D1" s="66" t="s">
        <v>158</v>
      </c>
      <c r="E1" s="68"/>
      <c r="F1" s="68"/>
      <c r="M1" s="69"/>
      <c r="P1" s="46"/>
      <c r="Q1" s="46"/>
      <c r="R1" s="46"/>
      <c r="Z1" s="70"/>
    </row>
    <row r="2" spans="1:26" customFormat="1" x14ac:dyDescent="0.25">
      <c r="A2" s="66"/>
      <c r="C2" s="67"/>
      <c r="D2" s="66"/>
      <c r="E2" s="68"/>
      <c r="F2" s="68"/>
      <c r="M2" s="69"/>
      <c r="P2" s="46"/>
      <c r="Q2" s="46"/>
      <c r="R2" s="46"/>
      <c r="Z2" s="70"/>
    </row>
    <row r="3" spans="1:26" customFormat="1" x14ac:dyDescent="0.25">
      <c r="A3" s="71" t="s">
        <v>159</v>
      </c>
      <c r="B3" s="72"/>
      <c r="C3" s="73"/>
      <c r="D3" s="74"/>
      <c r="E3" s="68"/>
      <c r="F3" s="68"/>
      <c r="K3" s="75"/>
      <c r="L3" s="75"/>
      <c r="M3" s="69"/>
      <c r="P3" s="46"/>
      <c r="Q3" s="46"/>
      <c r="R3" s="46"/>
    </row>
    <row r="4" spans="1:26" customFormat="1" x14ac:dyDescent="0.25">
      <c r="A4" s="76" t="s">
        <v>160</v>
      </c>
      <c r="B4" s="72"/>
      <c r="C4" s="73"/>
      <c r="D4" s="74"/>
      <c r="E4" s="68"/>
      <c r="F4" s="68"/>
      <c r="K4" s="75"/>
      <c r="L4" s="75"/>
      <c r="M4" s="69"/>
      <c r="P4" s="46"/>
      <c r="Q4" s="46"/>
      <c r="R4" s="46"/>
    </row>
    <row r="5" spans="1:26" customFormat="1" ht="31.5" customHeight="1" x14ac:dyDescent="0.25">
      <c r="A5" s="77" t="s">
        <v>161</v>
      </c>
      <c r="B5" s="78"/>
      <c r="C5" s="79"/>
      <c r="D5" s="78"/>
      <c r="E5" s="80"/>
      <c r="F5" s="80"/>
      <c r="G5" s="78"/>
      <c r="H5" s="78"/>
      <c r="I5" s="78"/>
      <c r="J5" s="78"/>
      <c r="K5" s="81"/>
      <c r="L5" s="81"/>
      <c r="M5" s="82"/>
      <c r="N5" s="78"/>
      <c r="O5" s="78"/>
      <c r="P5" s="46"/>
      <c r="Q5" s="46"/>
      <c r="R5" s="46"/>
    </row>
    <row r="6" spans="1:26" customFormat="1" ht="31.5" customHeight="1" x14ac:dyDescent="0.25">
      <c r="A6" s="77"/>
      <c r="B6" s="78"/>
      <c r="C6" s="79"/>
      <c r="D6" s="78"/>
      <c r="E6" s="83" t="s">
        <v>162</v>
      </c>
      <c r="F6" s="84">
        <f>$C$8</f>
        <v>5820</v>
      </c>
      <c r="G6" s="85" t="str">
        <f>$D$8</f>
        <v>CONG TY TNHH MTV TM VA DV NGOC THOM</v>
      </c>
      <c r="H6" s="78"/>
      <c r="I6" s="78"/>
      <c r="J6" s="78"/>
      <c r="K6" s="81"/>
      <c r="L6" s="81"/>
      <c r="M6" s="86"/>
      <c r="N6" s="78"/>
      <c r="O6" s="78"/>
      <c r="P6" s="46"/>
      <c r="Q6" s="46"/>
      <c r="R6" s="46"/>
    </row>
    <row r="7" spans="1:26" customFormat="1" ht="45" x14ac:dyDescent="0.25">
      <c r="A7" s="87" t="s">
        <v>163</v>
      </c>
      <c r="B7" s="88" t="s">
        <v>164</v>
      </c>
      <c r="C7" s="89" t="s">
        <v>165</v>
      </c>
      <c r="D7" s="90" t="s">
        <v>166</v>
      </c>
      <c r="E7" s="91" t="s">
        <v>167</v>
      </c>
      <c r="F7" s="91" t="s">
        <v>168</v>
      </c>
      <c r="G7" s="88" t="s">
        <v>169</v>
      </c>
      <c r="H7" s="92" t="s">
        <v>170</v>
      </c>
      <c r="I7" s="88" t="s">
        <v>171</v>
      </c>
      <c r="J7" s="88" t="s">
        <v>172</v>
      </c>
      <c r="K7" s="93" t="s">
        <v>173</v>
      </c>
      <c r="L7" s="93" t="s">
        <v>174</v>
      </c>
      <c r="M7" s="93" t="s">
        <v>175</v>
      </c>
      <c r="N7" s="94" t="s">
        <v>176</v>
      </c>
      <c r="O7" s="88" t="s">
        <v>177</v>
      </c>
      <c r="P7" s="46" t="s">
        <v>203</v>
      </c>
      <c r="Q7" s="46" t="s">
        <v>204</v>
      </c>
      <c r="R7" s="46" t="s">
        <v>205</v>
      </c>
    </row>
    <row r="8" spans="1:26" x14ac:dyDescent="0.25">
      <c r="A8" s="95">
        <v>1001</v>
      </c>
      <c r="B8" s="96" t="s">
        <v>178</v>
      </c>
      <c r="C8" s="97">
        <v>5820</v>
      </c>
      <c r="D8" s="96" t="s">
        <v>179</v>
      </c>
      <c r="E8" s="98">
        <v>45351</v>
      </c>
      <c r="F8" s="98">
        <v>45351</v>
      </c>
      <c r="G8" s="99" t="s">
        <v>125</v>
      </c>
      <c r="H8" s="99">
        <v>10325</v>
      </c>
      <c r="I8" s="100"/>
      <c r="J8" s="100"/>
      <c r="K8" s="101">
        <v>5674530</v>
      </c>
      <c r="L8" s="101">
        <v>453962</v>
      </c>
      <c r="M8" s="102">
        <f>+K8+L8</f>
        <v>6128492</v>
      </c>
      <c r="N8" s="103"/>
      <c r="O8" s="104"/>
      <c r="P8" s="135">
        <f ca="1">+SUMIF($H$8:$M$92,H8,$M$8:$M$92)</f>
        <v>6128492</v>
      </c>
      <c r="Q8" s="135">
        <f>+VLOOKUP(H8,'NCC phản hồi'!$B$1:$K$53,7,0)</f>
        <v>6128492</v>
      </c>
      <c r="R8" s="135">
        <f ca="1">+Q8-P8</f>
        <v>0</v>
      </c>
    </row>
    <row r="9" spans="1:26" x14ac:dyDescent="0.25">
      <c r="A9" s="95">
        <v>1001</v>
      </c>
      <c r="B9" s="96" t="s">
        <v>178</v>
      </c>
      <c r="C9" s="97">
        <v>5820</v>
      </c>
      <c r="D9" s="96" t="s">
        <v>179</v>
      </c>
      <c r="E9" s="98">
        <v>45357</v>
      </c>
      <c r="F9" s="98">
        <v>45357</v>
      </c>
      <c r="G9" s="99" t="s">
        <v>125</v>
      </c>
      <c r="H9" s="99">
        <v>10690</v>
      </c>
      <c r="I9" s="100"/>
      <c r="J9" s="100"/>
      <c r="K9" s="101">
        <v>2858040</v>
      </c>
      <c r="L9" s="101">
        <v>228643</v>
      </c>
      <c r="M9" s="106">
        <f>+K9+L9</f>
        <v>3086683</v>
      </c>
      <c r="N9" s="103"/>
      <c r="O9" s="107"/>
      <c r="P9" s="135">
        <f t="shared" ref="P9:P72" ca="1" si="0">+SUMIF($H$8:$M$92,H9,$M$8:$M$92)</f>
        <v>3086683</v>
      </c>
      <c r="Q9" s="135">
        <f>+VLOOKUP(H9,'NCC phản hồi'!$B$1:$K$53,7,0)</f>
        <v>3086683</v>
      </c>
      <c r="R9" s="135">
        <f t="shared" ref="R9:R72" ca="1" si="1">+Q9-P9</f>
        <v>0</v>
      </c>
    </row>
    <row r="10" spans="1:26" x14ac:dyDescent="0.25">
      <c r="A10" s="95">
        <v>1001</v>
      </c>
      <c r="B10" s="96" t="s">
        <v>178</v>
      </c>
      <c r="C10" s="97">
        <v>5820</v>
      </c>
      <c r="D10" s="96" t="s">
        <v>179</v>
      </c>
      <c r="E10" s="98">
        <v>45364</v>
      </c>
      <c r="F10" s="98">
        <v>45363</v>
      </c>
      <c r="G10" s="99" t="s">
        <v>125</v>
      </c>
      <c r="H10" s="99">
        <v>11638</v>
      </c>
      <c r="I10" s="100"/>
      <c r="J10" s="100"/>
      <c r="K10" s="101">
        <v>3491900</v>
      </c>
      <c r="L10" s="101">
        <v>279352</v>
      </c>
      <c r="M10" s="106">
        <f>+K10+L10</f>
        <v>3771252</v>
      </c>
      <c r="N10" s="103"/>
      <c r="O10" s="104"/>
      <c r="P10" s="135">
        <f t="shared" ca="1" si="0"/>
        <v>3771252</v>
      </c>
      <c r="Q10" s="135">
        <f>+VLOOKUP(H10,'NCC phản hồi'!$B$1:$K$53,7,0)</f>
        <v>3771252</v>
      </c>
      <c r="R10" s="135">
        <f t="shared" ca="1" si="1"/>
        <v>0</v>
      </c>
    </row>
    <row r="11" spans="1:26" x14ac:dyDescent="0.25">
      <c r="A11" s="95">
        <v>1001</v>
      </c>
      <c r="B11" s="96" t="s">
        <v>178</v>
      </c>
      <c r="C11" s="97">
        <v>5820</v>
      </c>
      <c r="D11" s="96" t="s">
        <v>179</v>
      </c>
      <c r="E11" s="98">
        <v>45366</v>
      </c>
      <c r="F11" s="98">
        <v>45366</v>
      </c>
      <c r="G11" s="99" t="s">
        <v>125</v>
      </c>
      <c r="H11" s="99">
        <v>12225</v>
      </c>
      <c r="I11" s="100"/>
      <c r="J11" s="100"/>
      <c r="K11" s="101">
        <v>2301240</v>
      </c>
      <c r="L11" s="101">
        <v>184099</v>
      </c>
      <c r="M11" s="106">
        <f>+K11+L11</f>
        <v>2485339</v>
      </c>
      <c r="N11" s="103"/>
      <c r="O11" s="104"/>
      <c r="P11" s="135">
        <f t="shared" ca="1" si="0"/>
        <v>2485339</v>
      </c>
      <c r="Q11" s="135">
        <f>+VLOOKUP(H11,'NCC phản hồi'!$B$1:$K$53,7,0)</f>
        <v>2485339</v>
      </c>
      <c r="R11" s="135">
        <f t="shared" ca="1" si="1"/>
        <v>0</v>
      </c>
    </row>
    <row r="12" spans="1:26" x14ac:dyDescent="0.25">
      <c r="A12" s="95">
        <v>1001</v>
      </c>
      <c r="B12" s="96" t="s">
        <v>178</v>
      </c>
      <c r="C12" s="97">
        <v>5820</v>
      </c>
      <c r="D12" s="96" t="s">
        <v>179</v>
      </c>
      <c r="E12" s="98">
        <v>45374</v>
      </c>
      <c r="F12" s="98">
        <v>45374</v>
      </c>
      <c r="G12" s="99" t="s">
        <v>125</v>
      </c>
      <c r="H12" s="99">
        <v>13576</v>
      </c>
      <c r="I12" s="100"/>
      <c r="J12" s="100"/>
      <c r="K12" s="101">
        <v>4602480</v>
      </c>
      <c r="L12" s="101">
        <v>368198</v>
      </c>
      <c r="M12" s="106">
        <f>+K12+L12</f>
        <v>4970678</v>
      </c>
      <c r="N12" s="103"/>
      <c r="O12" s="104"/>
      <c r="P12" s="135">
        <f t="shared" ca="1" si="0"/>
        <v>4970678</v>
      </c>
      <c r="Q12" s="135">
        <f>+VLOOKUP(H12,'NCC phản hồi'!$B$1:$K$53,7,0)</f>
        <v>4970678</v>
      </c>
      <c r="R12" s="135">
        <f t="shared" ca="1" si="1"/>
        <v>0</v>
      </c>
    </row>
    <row r="13" spans="1:26" x14ac:dyDescent="0.25">
      <c r="A13" s="108">
        <v>1001</v>
      </c>
      <c r="B13" s="109" t="s">
        <v>178</v>
      </c>
      <c r="C13" s="110">
        <v>5820</v>
      </c>
      <c r="D13" s="109" t="s">
        <v>179</v>
      </c>
      <c r="E13" s="111"/>
      <c r="F13" s="111"/>
      <c r="G13" s="112"/>
      <c r="H13" s="112"/>
      <c r="I13" s="113" t="s">
        <v>180</v>
      </c>
      <c r="J13" s="113" t="s">
        <v>181</v>
      </c>
      <c r="K13" s="114">
        <v>-198805</v>
      </c>
      <c r="L13" s="114">
        <v>-19881</v>
      </c>
      <c r="M13" s="114">
        <v>-218686</v>
      </c>
      <c r="N13" s="103">
        <v>45352</v>
      </c>
      <c r="O13" s="104"/>
      <c r="P13" s="135" t="e">
        <f t="shared" ca="1" si="0"/>
        <v>#N/A</v>
      </c>
      <c r="Q13" s="135" t="e">
        <f>+VLOOKUP(H13,'NCC phản hồi'!$B$1:$K$53,7,0)</f>
        <v>#N/A</v>
      </c>
      <c r="R13" s="135" t="e">
        <f t="shared" ca="1" si="1"/>
        <v>#N/A</v>
      </c>
      <c r="S13" s="105" t="s">
        <v>207</v>
      </c>
    </row>
    <row r="14" spans="1:26" x14ac:dyDescent="0.25">
      <c r="A14" s="108">
        <v>1001</v>
      </c>
      <c r="B14" s="109" t="s">
        <v>178</v>
      </c>
      <c r="C14" s="110">
        <v>5820</v>
      </c>
      <c r="D14" s="109" t="s">
        <v>179</v>
      </c>
      <c r="E14" s="115"/>
      <c r="F14" s="115"/>
      <c r="G14" s="116"/>
      <c r="H14" s="116"/>
      <c r="I14" s="113" t="s">
        <v>182</v>
      </c>
      <c r="J14" s="113" t="s">
        <v>181</v>
      </c>
      <c r="K14" s="117">
        <v>-662683</v>
      </c>
      <c r="L14" s="117">
        <v>-53015</v>
      </c>
      <c r="M14" s="117">
        <v>-715698</v>
      </c>
      <c r="N14" s="103">
        <v>45352</v>
      </c>
      <c r="O14" s="104"/>
      <c r="P14" s="135" t="e">
        <f t="shared" ca="1" si="0"/>
        <v>#N/A</v>
      </c>
      <c r="Q14" s="135" t="e">
        <f>+VLOOKUP(H14,'NCC phản hồi'!$B$1:$K$53,7,0)</f>
        <v>#N/A</v>
      </c>
      <c r="R14" s="135" t="e">
        <f t="shared" ca="1" si="1"/>
        <v>#N/A</v>
      </c>
      <c r="S14" s="105" t="s">
        <v>207</v>
      </c>
    </row>
    <row r="15" spans="1:26" x14ac:dyDescent="0.25">
      <c r="A15" s="108">
        <v>1001</v>
      </c>
      <c r="B15" s="109" t="s">
        <v>178</v>
      </c>
      <c r="C15" s="110">
        <v>5820</v>
      </c>
      <c r="D15" s="109" t="s">
        <v>179</v>
      </c>
      <c r="E15" s="115"/>
      <c r="F15" s="115"/>
      <c r="G15" s="116"/>
      <c r="H15" s="116"/>
      <c r="I15" s="113" t="s">
        <v>183</v>
      </c>
      <c r="J15" s="113" t="s">
        <v>181</v>
      </c>
      <c r="K15" s="117">
        <v>-861488</v>
      </c>
      <c r="L15" s="117">
        <v>-68919</v>
      </c>
      <c r="M15" s="117">
        <v>-930407</v>
      </c>
      <c r="N15" s="103">
        <v>45352</v>
      </c>
      <c r="O15" s="104"/>
      <c r="P15" s="135" t="e">
        <f t="shared" ca="1" si="0"/>
        <v>#N/A</v>
      </c>
      <c r="Q15" s="135" t="e">
        <f>+VLOOKUP(H15,'NCC phản hồi'!$B$1:$K$53,7,0)</f>
        <v>#N/A</v>
      </c>
      <c r="R15" s="135" t="e">
        <f t="shared" ca="1" si="1"/>
        <v>#N/A</v>
      </c>
      <c r="S15" s="105" t="s">
        <v>207</v>
      </c>
    </row>
    <row r="16" spans="1:26" x14ac:dyDescent="0.25">
      <c r="A16" s="95">
        <v>1002</v>
      </c>
      <c r="B16" s="96" t="s">
        <v>184</v>
      </c>
      <c r="C16" s="97">
        <v>5820</v>
      </c>
      <c r="D16" s="96" t="s">
        <v>179</v>
      </c>
      <c r="E16" s="98">
        <v>45369</v>
      </c>
      <c r="F16" s="98">
        <v>45369</v>
      </c>
      <c r="G16" s="99" t="s">
        <v>125</v>
      </c>
      <c r="H16" s="99">
        <v>12686</v>
      </c>
      <c r="I16" s="100"/>
      <c r="J16" s="100"/>
      <c r="K16" s="101">
        <v>1110580</v>
      </c>
      <c r="L16" s="101">
        <v>88846</v>
      </c>
      <c r="M16" s="106">
        <f>+K16+L16</f>
        <v>1199426</v>
      </c>
      <c r="N16" s="103"/>
      <c r="O16" s="107"/>
      <c r="P16" s="135">
        <f t="shared" ca="1" si="0"/>
        <v>1199426</v>
      </c>
      <c r="Q16" s="135">
        <f>+VLOOKUP(H16,'NCC phản hồi'!$B$1:$K$53,7,0)</f>
        <v>1199426</v>
      </c>
      <c r="R16" s="135">
        <f t="shared" ca="1" si="1"/>
        <v>0</v>
      </c>
    </row>
    <row r="17" spans="1:19" x14ac:dyDescent="0.25">
      <c r="A17" s="118">
        <v>1002</v>
      </c>
      <c r="B17" s="109" t="s">
        <v>184</v>
      </c>
      <c r="C17" s="119">
        <v>5820</v>
      </c>
      <c r="D17" s="109" t="s">
        <v>179</v>
      </c>
      <c r="E17" s="115"/>
      <c r="F17" s="115"/>
      <c r="G17" s="116"/>
      <c r="H17" s="116"/>
      <c r="I17" s="113" t="s">
        <v>180</v>
      </c>
      <c r="J17" s="113" t="s">
        <v>181</v>
      </c>
      <c r="K17" s="117">
        <v>-16659</v>
      </c>
      <c r="L17" s="117">
        <v>-1666</v>
      </c>
      <c r="M17" s="117">
        <v>-18325</v>
      </c>
      <c r="N17" s="103">
        <v>45352</v>
      </c>
      <c r="O17" s="107"/>
      <c r="P17" s="135" t="e">
        <f t="shared" ca="1" si="0"/>
        <v>#N/A</v>
      </c>
      <c r="Q17" s="135" t="e">
        <f>+VLOOKUP(H17,'NCC phản hồi'!$B$1:$K$53,7,0)</f>
        <v>#N/A</v>
      </c>
      <c r="R17" s="135" t="e">
        <f t="shared" ca="1" si="1"/>
        <v>#N/A</v>
      </c>
      <c r="S17" s="105" t="s">
        <v>207</v>
      </c>
    </row>
    <row r="18" spans="1:19" x14ac:dyDescent="0.25">
      <c r="A18" s="108">
        <v>1002</v>
      </c>
      <c r="B18" s="109" t="s">
        <v>184</v>
      </c>
      <c r="C18" s="110">
        <v>5820</v>
      </c>
      <c r="D18" s="109" t="s">
        <v>179</v>
      </c>
      <c r="E18" s="111"/>
      <c r="F18" s="111"/>
      <c r="G18" s="112"/>
      <c r="H18" s="112"/>
      <c r="I18" s="113" t="s">
        <v>182</v>
      </c>
      <c r="J18" s="113" t="s">
        <v>181</v>
      </c>
      <c r="K18" s="114">
        <v>-55529</v>
      </c>
      <c r="L18" s="114">
        <v>-4442</v>
      </c>
      <c r="M18" s="114">
        <v>-59971</v>
      </c>
      <c r="N18" s="103">
        <v>45352</v>
      </c>
      <c r="O18" s="104"/>
      <c r="P18" s="135" t="e">
        <f t="shared" ca="1" si="0"/>
        <v>#N/A</v>
      </c>
      <c r="Q18" s="135" t="e">
        <f>+VLOOKUP(H18,'NCC phản hồi'!$B$1:$K$53,7,0)</f>
        <v>#N/A</v>
      </c>
      <c r="R18" s="135" t="e">
        <f t="shared" ca="1" si="1"/>
        <v>#N/A</v>
      </c>
      <c r="S18" s="105" t="s">
        <v>207</v>
      </c>
    </row>
    <row r="19" spans="1:19" x14ac:dyDescent="0.25">
      <c r="A19" s="108">
        <v>1002</v>
      </c>
      <c r="B19" s="109" t="s">
        <v>184</v>
      </c>
      <c r="C19" s="110">
        <v>5820</v>
      </c>
      <c r="D19" s="109" t="s">
        <v>179</v>
      </c>
      <c r="E19" s="111"/>
      <c r="F19" s="111"/>
      <c r="G19" s="112"/>
      <c r="H19" s="112"/>
      <c r="I19" s="113" t="s">
        <v>183</v>
      </c>
      <c r="J19" s="113" t="s">
        <v>181</v>
      </c>
      <c r="K19" s="114">
        <v>-72188</v>
      </c>
      <c r="L19" s="114">
        <v>-5775</v>
      </c>
      <c r="M19" s="114">
        <v>-77963</v>
      </c>
      <c r="N19" s="103">
        <v>45352</v>
      </c>
      <c r="O19" s="107"/>
      <c r="P19" s="135" t="e">
        <f t="shared" ca="1" si="0"/>
        <v>#N/A</v>
      </c>
      <c r="Q19" s="135" t="e">
        <f>+VLOOKUP(H19,'NCC phản hồi'!$B$1:$K$53,7,0)</f>
        <v>#N/A</v>
      </c>
      <c r="R19" s="135" t="e">
        <f t="shared" ca="1" si="1"/>
        <v>#N/A</v>
      </c>
      <c r="S19" s="105" t="s">
        <v>207</v>
      </c>
    </row>
    <row r="20" spans="1:19" x14ac:dyDescent="0.25">
      <c r="A20" s="120">
        <v>1005</v>
      </c>
      <c r="B20" s="104" t="s">
        <v>185</v>
      </c>
      <c r="C20" s="110">
        <v>5820</v>
      </c>
      <c r="D20" s="109" t="s">
        <v>179</v>
      </c>
      <c r="E20" s="111">
        <v>45399</v>
      </c>
      <c r="F20" s="111">
        <v>45315</v>
      </c>
      <c r="G20" s="112" t="s">
        <v>125</v>
      </c>
      <c r="H20" s="121">
        <v>4447</v>
      </c>
      <c r="I20" s="122"/>
      <c r="J20" s="122"/>
      <c r="K20" s="114">
        <v>1646280</v>
      </c>
      <c r="L20" s="114">
        <v>131702</v>
      </c>
      <c r="M20" s="114">
        <v>1777982</v>
      </c>
      <c r="N20" s="103"/>
      <c r="O20" s="104"/>
      <c r="P20" s="135">
        <f t="shared" ca="1" si="0"/>
        <v>1777982</v>
      </c>
      <c r="Q20" s="135">
        <f>+VLOOKUP(H20,'NCC phản hồi'!$B$1:$K$53,7,0)</f>
        <v>1777982</v>
      </c>
      <c r="R20" s="135">
        <f t="shared" ca="1" si="1"/>
        <v>0</v>
      </c>
    </row>
    <row r="21" spans="1:19" x14ac:dyDescent="0.25">
      <c r="A21" s="95">
        <v>1006</v>
      </c>
      <c r="B21" s="96" t="s">
        <v>186</v>
      </c>
      <c r="C21" s="97">
        <v>5820</v>
      </c>
      <c r="D21" s="96" t="s">
        <v>179</v>
      </c>
      <c r="E21" s="98">
        <v>45341</v>
      </c>
      <c r="F21" s="98">
        <v>45324</v>
      </c>
      <c r="G21" s="99" t="s">
        <v>125</v>
      </c>
      <c r="H21" s="99">
        <v>7275</v>
      </c>
      <c r="I21" s="100"/>
      <c r="J21" s="100"/>
      <c r="K21" s="101">
        <v>1822480</v>
      </c>
      <c r="L21" s="101">
        <v>145798</v>
      </c>
      <c r="M21" s="102">
        <f>+K21+L21</f>
        <v>1968278</v>
      </c>
      <c r="N21" s="103"/>
      <c r="O21" s="104"/>
      <c r="P21" s="135">
        <f t="shared" ca="1" si="0"/>
        <v>1968278</v>
      </c>
      <c r="Q21" s="135">
        <f>+VLOOKUP(H21,'NCC phản hồi'!$B$1:$K$53,7,0)</f>
        <v>1968278</v>
      </c>
      <c r="R21" s="135">
        <f t="shared" ca="1" si="1"/>
        <v>0</v>
      </c>
    </row>
    <row r="22" spans="1:19" x14ac:dyDescent="0.25">
      <c r="A22" s="95">
        <v>1006</v>
      </c>
      <c r="B22" s="96" t="s">
        <v>186</v>
      </c>
      <c r="C22" s="97">
        <v>5820</v>
      </c>
      <c r="D22" s="96" t="s">
        <v>179</v>
      </c>
      <c r="E22" s="98">
        <v>45361</v>
      </c>
      <c r="F22" s="98">
        <v>45358</v>
      </c>
      <c r="G22" s="99" t="s">
        <v>125</v>
      </c>
      <c r="H22" s="99">
        <v>10733</v>
      </c>
      <c r="I22" s="100"/>
      <c r="J22" s="100"/>
      <c r="K22" s="101">
        <v>1531694</v>
      </c>
      <c r="L22" s="101">
        <v>122536</v>
      </c>
      <c r="M22" s="106">
        <f>+K22+L22</f>
        <v>1654230</v>
      </c>
      <c r="N22" s="103"/>
      <c r="O22" s="104"/>
      <c r="P22" s="135">
        <f t="shared" ca="1" si="0"/>
        <v>1654230</v>
      </c>
      <c r="Q22" s="135">
        <f>+VLOOKUP(H22,'NCC phản hồi'!$B$1:$K$53,7,0)</f>
        <v>1654230</v>
      </c>
      <c r="R22" s="135">
        <f t="shared" ca="1" si="1"/>
        <v>0</v>
      </c>
    </row>
    <row r="23" spans="1:19" x14ac:dyDescent="0.25">
      <c r="A23" s="95">
        <v>1006</v>
      </c>
      <c r="B23" s="96" t="s">
        <v>186</v>
      </c>
      <c r="C23" s="97">
        <v>5820</v>
      </c>
      <c r="D23" s="96" t="s">
        <v>179</v>
      </c>
      <c r="E23" s="98">
        <v>45366</v>
      </c>
      <c r="F23" s="98">
        <v>45359</v>
      </c>
      <c r="G23" s="99" t="s">
        <v>125</v>
      </c>
      <c r="H23" s="99">
        <v>11464</v>
      </c>
      <c r="I23" s="100"/>
      <c r="J23" s="100"/>
      <c r="K23" s="101">
        <v>555290</v>
      </c>
      <c r="L23" s="101">
        <v>44423</v>
      </c>
      <c r="M23" s="106">
        <f>+K23+L23</f>
        <v>599713</v>
      </c>
      <c r="N23" s="103"/>
      <c r="O23" s="107"/>
      <c r="P23" s="135">
        <f t="shared" ca="1" si="0"/>
        <v>599713</v>
      </c>
      <c r="Q23" s="135">
        <f>+VLOOKUP(H23,'NCC phản hồi'!$B$1:$K$53,7,0)</f>
        <v>599713</v>
      </c>
      <c r="R23" s="135">
        <f t="shared" ca="1" si="1"/>
        <v>0</v>
      </c>
    </row>
    <row r="24" spans="1:19" x14ac:dyDescent="0.25">
      <c r="A24" s="95">
        <v>1006</v>
      </c>
      <c r="B24" s="96" t="s">
        <v>186</v>
      </c>
      <c r="C24" s="97">
        <v>5820</v>
      </c>
      <c r="D24" s="96" t="s">
        <v>179</v>
      </c>
      <c r="E24" s="98">
        <v>45366</v>
      </c>
      <c r="F24" s="98">
        <v>45363</v>
      </c>
      <c r="G24" s="99" t="s">
        <v>125</v>
      </c>
      <c r="H24" s="99">
        <v>11609</v>
      </c>
      <c r="I24" s="100"/>
      <c r="J24" s="100"/>
      <c r="K24" s="101">
        <v>1646605</v>
      </c>
      <c r="L24" s="101">
        <v>131728</v>
      </c>
      <c r="M24" s="106">
        <f>+K24+L24</f>
        <v>1778333</v>
      </c>
      <c r="N24" s="103"/>
      <c r="O24" s="107"/>
      <c r="P24" s="135">
        <f t="shared" ca="1" si="0"/>
        <v>1778333</v>
      </c>
      <c r="Q24" s="135">
        <f>+VLOOKUP(H24,'NCC phản hồi'!$B$1:$K$53,7,0)</f>
        <v>1778333</v>
      </c>
      <c r="R24" s="135">
        <f t="shared" ca="1" si="1"/>
        <v>0</v>
      </c>
    </row>
    <row r="25" spans="1:19" x14ac:dyDescent="0.25">
      <c r="A25" s="118">
        <v>1006</v>
      </c>
      <c r="B25" s="109" t="s">
        <v>186</v>
      </c>
      <c r="C25" s="119">
        <v>5820</v>
      </c>
      <c r="D25" s="109" t="s">
        <v>179</v>
      </c>
      <c r="E25" s="111"/>
      <c r="F25" s="111"/>
      <c r="G25" s="112"/>
      <c r="H25" s="112"/>
      <c r="I25" s="113" t="s">
        <v>183</v>
      </c>
      <c r="J25" s="113" t="s">
        <v>181</v>
      </c>
      <c r="K25" s="117">
        <v>-242683</v>
      </c>
      <c r="L25" s="117">
        <v>-19415</v>
      </c>
      <c r="M25" s="117">
        <v>-262098</v>
      </c>
      <c r="N25" s="103">
        <v>45352</v>
      </c>
      <c r="O25" s="107"/>
      <c r="P25" s="135" t="e">
        <f t="shared" ca="1" si="0"/>
        <v>#N/A</v>
      </c>
      <c r="Q25" s="135" t="e">
        <f>+VLOOKUP(H25,'NCC phản hồi'!$B$1:$K$53,7,0)</f>
        <v>#N/A</v>
      </c>
      <c r="R25" s="135" t="e">
        <f t="shared" ca="1" si="1"/>
        <v>#N/A</v>
      </c>
      <c r="S25" s="105" t="s">
        <v>207</v>
      </c>
    </row>
    <row r="26" spans="1:19" x14ac:dyDescent="0.25">
      <c r="A26" s="108">
        <v>1006</v>
      </c>
      <c r="B26" s="109" t="s">
        <v>186</v>
      </c>
      <c r="C26" s="110">
        <v>5820</v>
      </c>
      <c r="D26" s="109" t="s">
        <v>179</v>
      </c>
      <c r="E26" s="111"/>
      <c r="F26" s="111"/>
      <c r="G26" s="112"/>
      <c r="H26" s="112"/>
      <c r="I26" s="113" t="s">
        <v>180</v>
      </c>
      <c r="J26" s="113" t="s">
        <v>181</v>
      </c>
      <c r="K26" s="114">
        <v>-56004</v>
      </c>
      <c r="L26" s="114">
        <v>-5600</v>
      </c>
      <c r="M26" s="114">
        <v>-61604</v>
      </c>
      <c r="N26" s="103">
        <v>45352</v>
      </c>
      <c r="O26" s="107"/>
      <c r="P26" s="135" t="e">
        <f t="shared" ca="1" si="0"/>
        <v>#N/A</v>
      </c>
      <c r="Q26" s="135" t="e">
        <f>+VLOOKUP(H26,'NCC phản hồi'!$B$1:$K$53,7,0)</f>
        <v>#N/A</v>
      </c>
      <c r="R26" s="135" t="e">
        <f t="shared" ca="1" si="1"/>
        <v>#N/A</v>
      </c>
      <c r="S26" s="105" t="s">
        <v>207</v>
      </c>
    </row>
    <row r="27" spans="1:19" x14ac:dyDescent="0.25">
      <c r="A27" s="108">
        <v>1006</v>
      </c>
      <c r="B27" s="109" t="s">
        <v>186</v>
      </c>
      <c r="C27" s="110">
        <v>5820</v>
      </c>
      <c r="D27" s="109" t="s">
        <v>179</v>
      </c>
      <c r="E27" s="115"/>
      <c r="F27" s="115"/>
      <c r="G27" s="116"/>
      <c r="H27" s="116"/>
      <c r="I27" s="113" t="s">
        <v>182</v>
      </c>
      <c r="J27" s="113" t="s">
        <v>181</v>
      </c>
      <c r="K27" s="117">
        <v>-186679</v>
      </c>
      <c r="L27" s="117">
        <v>-14934</v>
      </c>
      <c r="M27" s="117">
        <v>-201613</v>
      </c>
      <c r="N27" s="103">
        <v>45352</v>
      </c>
      <c r="O27" s="107"/>
      <c r="P27" s="135" t="e">
        <f t="shared" ca="1" si="0"/>
        <v>#N/A</v>
      </c>
      <c r="Q27" s="135" t="e">
        <f>+VLOOKUP(H27,'NCC phản hồi'!$B$1:$K$53,7,0)</f>
        <v>#N/A</v>
      </c>
      <c r="R27" s="135" t="e">
        <f t="shared" ca="1" si="1"/>
        <v>#N/A</v>
      </c>
      <c r="S27" s="105" t="s">
        <v>207</v>
      </c>
    </row>
    <row r="28" spans="1:19" x14ac:dyDescent="0.25">
      <c r="A28" s="108">
        <v>1006</v>
      </c>
      <c r="B28" s="109" t="s">
        <v>186</v>
      </c>
      <c r="C28" s="110">
        <v>5820</v>
      </c>
      <c r="D28" s="109" t="s">
        <v>179</v>
      </c>
      <c r="E28" s="111"/>
      <c r="F28" s="111"/>
      <c r="G28" s="112"/>
      <c r="H28" s="112">
        <v>1470</v>
      </c>
      <c r="I28" s="113" t="s">
        <v>187</v>
      </c>
      <c r="J28" s="113" t="s">
        <v>188</v>
      </c>
      <c r="K28" s="114">
        <v>-52430</v>
      </c>
      <c r="L28" s="114">
        <v>-4194</v>
      </c>
      <c r="M28" s="114">
        <v>-56624</v>
      </c>
      <c r="N28" s="103">
        <v>45352</v>
      </c>
      <c r="O28" s="107"/>
      <c r="P28" s="135">
        <f t="shared" ca="1" si="0"/>
        <v>-503237</v>
      </c>
      <c r="Q28" s="135">
        <f>+VLOOKUP(H28,'NCC phản hồi'!$B$1:$K$53,7,0)</f>
        <v>-503237</v>
      </c>
      <c r="R28" s="135">
        <f t="shared" ca="1" si="1"/>
        <v>0</v>
      </c>
    </row>
    <row r="29" spans="1:19" x14ac:dyDescent="0.25">
      <c r="A29" s="95">
        <v>1008</v>
      </c>
      <c r="B29" s="96" t="s">
        <v>189</v>
      </c>
      <c r="C29" s="97">
        <v>5820</v>
      </c>
      <c r="D29" s="96" t="s">
        <v>179</v>
      </c>
      <c r="E29" s="98">
        <v>45339</v>
      </c>
      <c r="F29" s="98">
        <v>45324</v>
      </c>
      <c r="G29" s="99" t="s">
        <v>125</v>
      </c>
      <c r="H29" s="99">
        <v>7173</v>
      </c>
      <c r="I29" s="100"/>
      <c r="J29" s="100"/>
      <c r="K29" s="101">
        <v>7780420</v>
      </c>
      <c r="L29" s="101">
        <v>622434</v>
      </c>
      <c r="M29" s="102">
        <f>+K29+L29</f>
        <v>8402854</v>
      </c>
      <c r="N29" s="103"/>
      <c r="O29" s="104"/>
      <c r="P29" s="135">
        <f t="shared" ca="1" si="0"/>
        <v>8402854</v>
      </c>
      <c r="Q29" s="135">
        <f>+VLOOKUP(H29,'NCC phản hồi'!$B$1:$K$53,7,0)</f>
        <v>8402854</v>
      </c>
      <c r="R29" s="135">
        <f t="shared" ca="1" si="1"/>
        <v>0</v>
      </c>
    </row>
    <row r="30" spans="1:19" x14ac:dyDescent="0.25">
      <c r="A30" s="95">
        <v>1008</v>
      </c>
      <c r="B30" s="96" t="s">
        <v>189</v>
      </c>
      <c r="C30" s="97">
        <v>5820</v>
      </c>
      <c r="D30" s="96" t="s">
        <v>179</v>
      </c>
      <c r="E30" s="98">
        <v>45355</v>
      </c>
      <c r="F30" s="98">
        <v>45353</v>
      </c>
      <c r="G30" s="99" t="s">
        <v>125</v>
      </c>
      <c r="H30" s="99">
        <v>10555</v>
      </c>
      <c r="I30" s="100"/>
      <c r="J30" s="100"/>
      <c r="K30" s="101">
        <v>5040670</v>
      </c>
      <c r="L30" s="101">
        <v>403253</v>
      </c>
      <c r="M30" s="106">
        <f>+K30+L30</f>
        <v>5443923</v>
      </c>
      <c r="N30" s="103"/>
      <c r="O30" s="104"/>
      <c r="P30" s="135">
        <f t="shared" ca="1" si="0"/>
        <v>5443923</v>
      </c>
      <c r="Q30" s="135">
        <f>+VLOOKUP(H30,'NCC phản hồi'!$B$1:$K$53,7,0)</f>
        <v>5443924</v>
      </c>
      <c r="R30" s="135">
        <f t="shared" ca="1" si="1"/>
        <v>1</v>
      </c>
    </row>
    <row r="31" spans="1:19" x14ac:dyDescent="0.25">
      <c r="A31" s="95">
        <v>1008</v>
      </c>
      <c r="B31" s="96" t="s">
        <v>189</v>
      </c>
      <c r="C31" s="97">
        <v>5820</v>
      </c>
      <c r="D31" s="96" t="s">
        <v>179</v>
      </c>
      <c r="E31" s="98">
        <v>45362</v>
      </c>
      <c r="F31" s="98">
        <v>45358</v>
      </c>
      <c r="G31" s="99" t="s">
        <v>125</v>
      </c>
      <c r="H31" s="99">
        <v>11000</v>
      </c>
      <c r="I31" s="100"/>
      <c r="J31" s="100"/>
      <c r="K31" s="101">
        <v>1110580</v>
      </c>
      <c r="L31" s="101">
        <v>88846</v>
      </c>
      <c r="M31" s="106">
        <f>+K31+L31</f>
        <v>1199426</v>
      </c>
      <c r="N31" s="103"/>
      <c r="O31" s="104"/>
      <c r="P31" s="135">
        <f t="shared" ca="1" si="0"/>
        <v>1199426</v>
      </c>
      <c r="Q31" s="135">
        <f>+VLOOKUP(H31,'NCC phản hồi'!$B$1:$K$53,7,0)</f>
        <v>1199426</v>
      </c>
      <c r="R31" s="135">
        <f t="shared" ca="1" si="1"/>
        <v>0</v>
      </c>
    </row>
    <row r="32" spans="1:19" x14ac:dyDescent="0.25">
      <c r="A32" s="95">
        <v>1008</v>
      </c>
      <c r="B32" s="96" t="s">
        <v>189</v>
      </c>
      <c r="C32" s="97">
        <v>5820</v>
      </c>
      <c r="D32" s="96" t="s">
        <v>179</v>
      </c>
      <c r="E32" s="98">
        <v>45380</v>
      </c>
      <c r="F32" s="98">
        <v>45378</v>
      </c>
      <c r="G32" s="99" t="s">
        <v>125</v>
      </c>
      <c r="H32" s="99">
        <v>13808</v>
      </c>
      <c r="I32" s="100"/>
      <c r="J32" s="100"/>
      <c r="K32" s="101">
        <v>1745950</v>
      </c>
      <c r="L32" s="101">
        <v>139676</v>
      </c>
      <c r="M32" s="106">
        <f>+K32+L32</f>
        <v>1885626</v>
      </c>
      <c r="N32" s="103"/>
      <c r="O32" s="104"/>
      <c r="P32" s="135">
        <f t="shared" ca="1" si="0"/>
        <v>1885626</v>
      </c>
      <c r="Q32" s="135">
        <f>+VLOOKUP(H32,'NCC phản hồi'!$B$1:$K$53,7,0)</f>
        <v>1885626</v>
      </c>
      <c r="R32" s="135">
        <f t="shared" ca="1" si="1"/>
        <v>0</v>
      </c>
    </row>
    <row r="33" spans="1:19" x14ac:dyDescent="0.25">
      <c r="A33" s="118">
        <v>1008</v>
      </c>
      <c r="B33" s="109" t="s">
        <v>189</v>
      </c>
      <c r="C33" s="119">
        <v>5820</v>
      </c>
      <c r="D33" s="109" t="s">
        <v>179</v>
      </c>
      <c r="E33" s="111"/>
      <c r="F33" s="111"/>
      <c r="G33" s="112"/>
      <c r="H33" s="112"/>
      <c r="I33" s="113" t="s">
        <v>183</v>
      </c>
      <c r="J33" s="113" t="s">
        <v>181</v>
      </c>
      <c r="K33" s="117">
        <v>-513318</v>
      </c>
      <c r="L33" s="117">
        <v>-41065</v>
      </c>
      <c r="M33" s="117">
        <v>-554383</v>
      </c>
      <c r="N33" s="103">
        <v>45352</v>
      </c>
      <c r="O33" s="104"/>
      <c r="P33" s="135" t="e">
        <f t="shared" ca="1" si="0"/>
        <v>#N/A</v>
      </c>
      <c r="Q33" s="135" t="e">
        <f>+VLOOKUP(H33,'NCC phản hồi'!$B$1:$K$53,7,0)</f>
        <v>#N/A</v>
      </c>
      <c r="R33" s="135" t="e">
        <f t="shared" ca="1" si="1"/>
        <v>#N/A</v>
      </c>
      <c r="S33" s="105" t="s">
        <v>207</v>
      </c>
    </row>
    <row r="34" spans="1:19" x14ac:dyDescent="0.25">
      <c r="A34" s="118">
        <v>1008</v>
      </c>
      <c r="B34" s="109" t="s">
        <v>189</v>
      </c>
      <c r="C34" s="119">
        <v>5820</v>
      </c>
      <c r="D34" s="109" t="s">
        <v>179</v>
      </c>
      <c r="E34" s="115"/>
      <c r="F34" s="115"/>
      <c r="G34" s="116"/>
      <c r="H34" s="116"/>
      <c r="I34" s="113" t="s">
        <v>180</v>
      </c>
      <c r="J34" s="113" t="s">
        <v>181</v>
      </c>
      <c r="K34" s="117">
        <v>-118458</v>
      </c>
      <c r="L34" s="117">
        <v>-11846</v>
      </c>
      <c r="M34" s="117">
        <v>-130304</v>
      </c>
      <c r="N34" s="103">
        <v>45352</v>
      </c>
      <c r="O34" s="107"/>
      <c r="P34" s="135" t="e">
        <f t="shared" ca="1" si="0"/>
        <v>#N/A</v>
      </c>
      <c r="Q34" s="135" t="e">
        <f>+VLOOKUP(H34,'NCC phản hồi'!$B$1:$K$53,7,0)</f>
        <v>#N/A</v>
      </c>
      <c r="R34" s="135" t="e">
        <f t="shared" ca="1" si="1"/>
        <v>#N/A</v>
      </c>
      <c r="S34" s="105" t="s">
        <v>207</v>
      </c>
    </row>
    <row r="35" spans="1:19" x14ac:dyDescent="0.25">
      <c r="A35" s="108">
        <v>1008</v>
      </c>
      <c r="B35" s="109" t="s">
        <v>189</v>
      </c>
      <c r="C35" s="110">
        <v>5820</v>
      </c>
      <c r="D35" s="109" t="s">
        <v>179</v>
      </c>
      <c r="E35" s="111"/>
      <c r="F35" s="111"/>
      <c r="G35" s="112"/>
      <c r="H35" s="112"/>
      <c r="I35" s="113" t="s">
        <v>182</v>
      </c>
      <c r="J35" s="113" t="s">
        <v>181</v>
      </c>
      <c r="K35" s="114">
        <v>-394860</v>
      </c>
      <c r="L35" s="114">
        <v>-31589</v>
      </c>
      <c r="M35" s="114">
        <v>-426449</v>
      </c>
      <c r="N35" s="103">
        <v>45352</v>
      </c>
      <c r="O35" s="104"/>
      <c r="P35" s="135" t="e">
        <f t="shared" ca="1" si="0"/>
        <v>#N/A</v>
      </c>
      <c r="Q35" s="135" t="e">
        <f>+VLOOKUP(H35,'NCC phản hồi'!$B$1:$K$53,7,0)</f>
        <v>#N/A</v>
      </c>
      <c r="R35" s="135" t="e">
        <f t="shared" ca="1" si="1"/>
        <v>#N/A</v>
      </c>
      <c r="S35" s="105" t="s">
        <v>207</v>
      </c>
    </row>
    <row r="36" spans="1:19" x14ac:dyDescent="0.25">
      <c r="A36" s="108">
        <v>1008</v>
      </c>
      <c r="B36" s="109" t="s">
        <v>189</v>
      </c>
      <c r="C36" s="110">
        <v>5820</v>
      </c>
      <c r="D36" s="109" t="s">
        <v>179</v>
      </c>
      <c r="E36" s="115"/>
      <c r="F36" s="115"/>
      <c r="G36" s="116"/>
      <c r="H36" s="116"/>
      <c r="I36" s="113" t="s">
        <v>190</v>
      </c>
      <c r="J36" s="113" t="s">
        <v>191</v>
      </c>
      <c r="K36" s="117">
        <v>-171528</v>
      </c>
      <c r="L36" s="117">
        <v>0</v>
      </c>
      <c r="M36" s="117">
        <v>-171528</v>
      </c>
      <c r="N36" s="103">
        <v>45352</v>
      </c>
      <c r="O36" s="104"/>
      <c r="P36" s="135" t="e">
        <f t="shared" ca="1" si="0"/>
        <v>#N/A</v>
      </c>
      <c r="Q36" s="135" t="e">
        <f>+VLOOKUP(H36,'NCC phản hồi'!$B$1:$K$53,7,0)</f>
        <v>#N/A</v>
      </c>
      <c r="R36" s="135" t="e">
        <f t="shared" ca="1" si="1"/>
        <v>#N/A</v>
      </c>
      <c r="S36" s="105" t="s">
        <v>207</v>
      </c>
    </row>
    <row r="37" spans="1:19" x14ac:dyDescent="0.25">
      <c r="A37" s="95">
        <v>1009</v>
      </c>
      <c r="B37" s="96" t="s">
        <v>192</v>
      </c>
      <c r="C37" s="97">
        <v>5820</v>
      </c>
      <c r="D37" s="96" t="s">
        <v>179</v>
      </c>
      <c r="E37" s="98">
        <v>45366</v>
      </c>
      <c r="F37" s="98">
        <v>45363</v>
      </c>
      <c r="G37" s="99" t="s">
        <v>125</v>
      </c>
      <c r="H37" s="99">
        <v>11610</v>
      </c>
      <c r="I37" s="100"/>
      <c r="J37" s="100"/>
      <c r="K37" s="101">
        <v>4563950</v>
      </c>
      <c r="L37" s="101">
        <v>365116</v>
      </c>
      <c r="M37" s="106">
        <f>+K37+L37</f>
        <v>4929066</v>
      </c>
      <c r="N37" s="103"/>
      <c r="O37" s="107"/>
      <c r="P37" s="135">
        <f t="shared" ca="1" si="0"/>
        <v>4929066</v>
      </c>
      <c r="Q37" s="135">
        <f>+VLOOKUP(H37,'NCC phản hồi'!$B$1:$K$53,7,0)</f>
        <v>4929066</v>
      </c>
      <c r="R37" s="135">
        <f t="shared" ca="1" si="1"/>
        <v>0</v>
      </c>
    </row>
    <row r="38" spans="1:19" x14ac:dyDescent="0.25">
      <c r="A38" s="95">
        <v>1009</v>
      </c>
      <c r="B38" s="96" t="s">
        <v>192</v>
      </c>
      <c r="C38" s="97">
        <v>5820</v>
      </c>
      <c r="D38" s="96" t="s">
        <v>179</v>
      </c>
      <c r="E38" s="98">
        <v>45376</v>
      </c>
      <c r="F38" s="98">
        <v>45371</v>
      </c>
      <c r="G38" s="99" t="s">
        <v>125</v>
      </c>
      <c r="H38" s="99">
        <v>12823</v>
      </c>
      <c r="I38" s="100"/>
      <c r="J38" s="100"/>
      <c r="K38" s="101">
        <v>2182630</v>
      </c>
      <c r="L38" s="101">
        <v>174610</v>
      </c>
      <c r="M38" s="106">
        <f>+K38+L38</f>
        <v>2357240</v>
      </c>
      <c r="N38" s="103"/>
      <c r="O38" s="104"/>
      <c r="P38" s="135">
        <f t="shared" ca="1" si="0"/>
        <v>2357240</v>
      </c>
      <c r="Q38" s="135">
        <f>+VLOOKUP(H38,'NCC phản hồi'!$B$1:$K$53,7,0)</f>
        <v>2357240</v>
      </c>
      <c r="R38" s="135">
        <f t="shared" ca="1" si="1"/>
        <v>0</v>
      </c>
    </row>
    <row r="39" spans="1:19" x14ac:dyDescent="0.25">
      <c r="A39" s="118">
        <v>1009</v>
      </c>
      <c r="B39" s="109" t="s">
        <v>192</v>
      </c>
      <c r="C39" s="119">
        <v>5820</v>
      </c>
      <c r="D39" s="109" t="s">
        <v>179</v>
      </c>
      <c r="E39" s="115"/>
      <c r="F39" s="115"/>
      <c r="G39" s="116"/>
      <c r="H39" s="116"/>
      <c r="I39" s="113" t="s">
        <v>180</v>
      </c>
      <c r="J39" s="113" t="s">
        <v>181</v>
      </c>
      <c r="K39" s="117">
        <v>-101199</v>
      </c>
      <c r="L39" s="117">
        <v>-10120</v>
      </c>
      <c r="M39" s="117">
        <v>-111319</v>
      </c>
      <c r="N39" s="103">
        <v>45352</v>
      </c>
      <c r="O39" s="107"/>
      <c r="P39" s="135" t="e">
        <f t="shared" ca="1" si="0"/>
        <v>#N/A</v>
      </c>
      <c r="Q39" s="135" t="e">
        <f>+VLOOKUP(H39,'NCC phản hồi'!$B$1:$K$53,7,0)</f>
        <v>#N/A</v>
      </c>
      <c r="R39" s="135" t="e">
        <f t="shared" ca="1" si="1"/>
        <v>#N/A</v>
      </c>
      <c r="S39" s="105" t="s">
        <v>207</v>
      </c>
    </row>
    <row r="40" spans="1:19" x14ac:dyDescent="0.25">
      <c r="A40" s="108">
        <v>1009</v>
      </c>
      <c r="B40" s="109" t="s">
        <v>192</v>
      </c>
      <c r="C40" s="110">
        <v>5820</v>
      </c>
      <c r="D40" s="109" t="s">
        <v>179</v>
      </c>
      <c r="E40" s="111"/>
      <c r="F40" s="111"/>
      <c r="G40" s="112"/>
      <c r="H40" s="112"/>
      <c r="I40" s="113" t="s">
        <v>182</v>
      </c>
      <c r="J40" s="113" t="s">
        <v>181</v>
      </c>
      <c r="K40" s="114">
        <v>-337329</v>
      </c>
      <c r="L40" s="114">
        <v>-26986</v>
      </c>
      <c r="M40" s="114">
        <v>-364315</v>
      </c>
      <c r="N40" s="103">
        <v>45352</v>
      </c>
      <c r="O40" s="104"/>
      <c r="P40" s="135" t="e">
        <f t="shared" ca="1" si="0"/>
        <v>#N/A</v>
      </c>
      <c r="Q40" s="135" t="e">
        <f>+VLOOKUP(H40,'NCC phản hồi'!$B$1:$K$53,7,0)</f>
        <v>#N/A</v>
      </c>
      <c r="R40" s="135" t="e">
        <f t="shared" ca="1" si="1"/>
        <v>#N/A</v>
      </c>
      <c r="S40" s="105" t="s">
        <v>207</v>
      </c>
    </row>
    <row r="41" spans="1:19" x14ac:dyDescent="0.25">
      <c r="A41" s="108">
        <v>1009</v>
      </c>
      <c r="B41" s="109" t="s">
        <v>192</v>
      </c>
      <c r="C41" s="110">
        <v>5820</v>
      </c>
      <c r="D41" s="109" t="s">
        <v>179</v>
      </c>
      <c r="E41" s="111"/>
      <c r="F41" s="111"/>
      <c r="G41" s="112"/>
      <c r="H41" s="112"/>
      <c r="I41" s="113" t="s">
        <v>183</v>
      </c>
      <c r="J41" s="113" t="s">
        <v>181</v>
      </c>
      <c r="K41" s="114">
        <v>-438528</v>
      </c>
      <c r="L41" s="114">
        <v>-35082</v>
      </c>
      <c r="M41" s="114">
        <v>-473610</v>
      </c>
      <c r="N41" s="103">
        <v>45352</v>
      </c>
      <c r="O41" s="104"/>
      <c r="P41" s="135" t="e">
        <f t="shared" ca="1" si="0"/>
        <v>#N/A</v>
      </c>
      <c r="Q41" s="135" t="e">
        <f>+VLOOKUP(H41,'NCC phản hồi'!$B$1:$K$53,7,0)</f>
        <v>#N/A</v>
      </c>
      <c r="R41" s="135" t="e">
        <f t="shared" ca="1" si="1"/>
        <v>#N/A</v>
      </c>
      <c r="S41" s="105" t="s">
        <v>207</v>
      </c>
    </row>
    <row r="42" spans="1:19" x14ac:dyDescent="0.25">
      <c r="A42" s="95">
        <v>1010</v>
      </c>
      <c r="B42" s="96" t="s">
        <v>193</v>
      </c>
      <c r="C42" s="97">
        <v>5820</v>
      </c>
      <c r="D42" s="96" t="s">
        <v>179</v>
      </c>
      <c r="E42" s="98">
        <v>45352</v>
      </c>
      <c r="F42" s="98">
        <v>45352</v>
      </c>
      <c r="G42" s="99" t="s">
        <v>125</v>
      </c>
      <c r="H42" s="99">
        <v>10521</v>
      </c>
      <c r="I42" s="100"/>
      <c r="J42" s="100"/>
      <c r="K42" s="101">
        <v>8929210</v>
      </c>
      <c r="L42" s="101">
        <v>714337</v>
      </c>
      <c r="M42" s="106">
        <f>+K42+L42</f>
        <v>9643547</v>
      </c>
      <c r="N42" s="103"/>
      <c r="O42" s="104"/>
      <c r="P42" s="135">
        <f t="shared" ca="1" si="0"/>
        <v>9643547</v>
      </c>
      <c r="Q42" s="135">
        <f>+VLOOKUP(H42,'NCC phản hồi'!$B$1:$K$53,7,0)</f>
        <v>9643547</v>
      </c>
      <c r="R42" s="135">
        <f t="shared" ca="1" si="1"/>
        <v>0</v>
      </c>
    </row>
    <row r="43" spans="1:19" x14ac:dyDescent="0.25">
      <c r="A43" s="108">
        <v>1010</v>
      </c>
      <c r="B43" s="109" t="s">
        <v>193</v>
      </c>
      <c r="C43" s="110">
        <v>5820</v>
      </c>
      <c r="D43" s="109" t="s">
        <v>179</v>
      </c>
      <c r="E43" s="115"/>
      <c r="F43" s="115"/>
      <c r="G43" s="116"/>
      <c r="H43" s="116"/>
      <c r="I43" s="113" t="s">
        <v>183</v>
      </c>
      <c r="J43" s="113" t="s">
        <v>181</v>
      </c>
      <c r="K43" s="117">
        <v>-580399</v>
      </c>
      <c r="L43" s="117">
        <v>-46432</v>
      </c>
      <c r="M43" s="117">
        <v>-626831</v>
      </c>
      <c r="N43" s="103">
        <v>45352</v>
      </c>
      <c r="O43" s="104"/>
      <c r="P43" s="135" t="e">
        <f t="shared" ca="1" si="0"/>
        <v>#N/A</v>
      </c>
      <c r="Q43" s="135" t="e">
        <f>+VLOOKUP(H43,'NCC phản hồi'!$B$1:$K$53,7,0)</f>
        <v>#N/A</v>
      </c>
      <c r="R43" s="135" t="e">
        <f t="shared" ca="1" si="1"/>
        <v>#N/A</v>
      </c>
      <c r="S43" s="105" t="s">
        <v>207</v>
      </c>
    </row>
    <row r="44" spans="1:19" x14ac:dyDescent="0.25">
      <c r="A44" s="108">
        <v>1010</v>
      </c>
      <c r="B44" s="109" t="s">
        <v>193</v>
      </c>
      <c r="C44" s="110">
        <v>5820</v>
      </c>
      <c r="D44" s="109" t="s">
        <v>179</v>
      </c>
      <c r="E44" s="111"/>
      <c r="F44" s="111"/>
      <c r="G44" s="112"/>
      <c r="H44" s="112"/>
      <c r="I44" s="113" t="s">
        <v>180</v>
      </c>
      <c r="J44" s="113" t="s">
        <v>181</v>
      </c>
      <c r="K44" s="114">
        <v>-133938</v>
      </c>
      <c r="L44" s="114">
        <v>-13394</v>
      </c>
      <c r="M44" s="114">
        <v>-147332</v>
      </c>
      <c r="N44" s="103">
        <v>45352</v>
      </c>
      <c r="O44" s="107"/>
      <c r="P44" s="135" t="e">
        <f t="shared" ca="1" si="0"/>
        <v>#N/A</v>
      </c>
      <c r="Q44" s="135" t="e">
        <f>+VLOOKUP(H44,'NCC phản hồi'!$B$1:$K$53,7,0)</f>
        <v>#N/A</v>
      </c>
      <c r="R44" s="135" t="e">
        <f t="shared" ca="1" si="1"/>
        <v>#N/A</v>
      </c>
      <c r="S44" s="105" t="s">
        <v>207</v>
      </c>
    </row>
    <row r="45" spans="1:19" x14ac:dyDescent="0.25">
      <c r="A45" s="108">
        <v>1010</v>
      </c>
      <c r="B45" s="109" t="s">
        <v>193</v>
      </c>
      <c r="C45" s="110">
        <v>5820</v>
      </c>
      <c r="D45" s="109" t="s">
        <v>179</v>
      </c>
      <c r="E45" s="111"/>
      <c r="F45" s="111"/>
      <c r="G45" s="112"/>
      <c r="H45" s="112"/>
      <c r="I45" s="113" t="s">
        <v>182</v>
      </c>
      <c r="J45" s="113" t="s">
        <v>181</v>
      </c>
      <c r="K45" s="114">
        <v>-446461</v>
      </c>
      <c r="L45" s="114">
        <v>-35717</v>
      </c>
      <c r="M45" s="114">
        <v>-482178</v>
      </c>
      <c r="N45" s="103">
        <v>45352</v>
      </c>
      <c r="O45" s="104"/>
      <c r="P45" s="135" t="e">
        <f t="shared" ca="1" si="0"/>
        <v>#N/A</v>
      </c>
      <c r="Q45" s="135" t="e">
        <f>+VLOOKUP(H45,'NCC phản hồi'!$B$1:$K$53,7,0)</f>
        <v>#N/A</v>
      </c>
      <c r="R45" s="135" t="e">
        <f t="shared" ca="1" si="1"/>
        <v>#N/A</v>
      </c>
      <c r="S45" s="105" t="s">
        <v>207</v>
      </c>
    </row>
    <row r="46" spans="1:19" x14ac:dyDescent="0.25">
      <c r="A46" s="95">
        <v>1011</v>
      </c>
      <c r="B46" s="96" t="s">
        <v>194</v>
      </c>
      <c r="C46" s="97">
        <v>5820</v>
      </c>
      <c r="D46" s="96" t="s">
        <v>179</v>
      </c>
      <c r="E46" s="98">
        <v>45352</v>
      </c>
      <c r="F46" s="98">
        <v>45351</v>
      </c>
      <c r="G46" s="99" t="s">
        <v>125</v>
      </c>
      <c r="H46" s="99">
        <v>10326</v>
      </c>
      <c r="I46" s="100"/>
      <c r="J46" s="100"/>
      <c r="K46" s="101">
        <v>1627340</v>
      </c>
      <c r="L46" s="101">
        <v>130187</v>
      </c>
      <c r="M46" s="106">
        <f>+K46+L46</f>
        <v>1757527</v>
      </c>
      <c r="N46" s="103"/>
      <c r="O46" s="107"/>
      <c r="P46" s="135">
        <f t="shared" ca="1" si="0"/>
        <v>1757527</v>
      </c>
      <c r="Q46" s="135">
        <f>+VLOOKUP(H46,'NCC phản hồi'!$B$1:$K$53,7,0)</f>
        <v>1757527</v>
      </c>
      <c r="R46" s="135">
        <f t="shared" ca="1" si="1"/>
        <v>0</v>
      </c>
    </row>
    <row r="47" spans="1:19" x14ac:dyDescent="0.25">
      <c r="A47" s="95">
        <v>1011</v>
      </c>
      <c r="B47" s="96" t="s">
        <v>194</v>
      </c>
      <c r="C47" s="97">
        <v>5820</v>
      </c>
      <c r="D47" s="96" t="s">
        <v>179</v>
      </c>
      <c r="E47" s="98">
        <v>45366</v>
      </c>
      <c r="F47" s="98">
        <v>45365</v>
      </c>
      <c r="G47" s="99" t="s">
        <v>125</v>
      </c>
      <c r="H47" s="99">
        <v>11742</v>
      </c>
      <c r="I47" s="100"/>
      <c r="J47" s="100"/>
      <c r="K47" s="101">
        <v>666348</v>
      </c>
      <c r="L47" s="101">
        <v>53308</v>
      </c>
      <c r="M47" s="106">
        <f>+K47+L47</f>
        <v>719656</v>
      </c>
      <c r="N47" s="103"/>
      <c r="O47" s="104"/>
      <c r="P47" s="135">
        <f t="shared" ca="1" si="0"/>
        <v>719656</v>
      </c>
      <c r="Q47" s="135">
        <f>+VLOOKUP(H47,'NCC phản hồi'!$B$1:$K$53,7,0)</f>
        <v>719656</v>
      </c>
      <c r="R47" s="135">
        <f t="shared" ca="1" si="1"/>
        <v>0</v>
      </c>
    </row>
    <row r="48" spans="1:19" x14ac:dyDescent="0.25">
      <c r="A48" s="95">
        <v>1011</v>
      </c>
      <c r="B48" s="96" t="s">
        <v>194</v>
      </c>
      <c r="C48" s="97">
        <v>5820</v>
      </c>
      <c r="D48" s="96" t="s">
        <v>179</v>
      </c>
      <c r="E48" s="98">
        <v>45373</v>
      </c>
      <c r="F48" s="98">
        <v>45371</v>
      </c>
      <c r="G48" s="99" t="s">
        <v>125</v>
      </c>
      <c r="H48" s="99">
        <v>12824</v>
      </c>
      <c r="I48" s="100"/>
      <c r="J48" s="100"/>
      <c r="K48" s="101">
        <v>1095168</v>
      </c>
      <c r="L48" s="101">
        <v>87613</v>
      </c>
      <c r="M48" s="106">
        <f>+K48+L48</f>
        <v>1182781</v>
      </c>
      <c r="N48" s="103"/>
      <c r="O48" s="104"/>
      <c r="P48" s="135">
        <f t="shared" ca="1" si="0"/>
        <v>1182781</v>
      </c>
      <c r="Q48" s="135">
        <f>+VLOOKUP(H48,'NCC phản hồi'!$B$1:$K$53,7,0)</f>
        <v>1182781</v>
      </c>
      <c r="R48" s="135">
        <f t="shared" ca="1" si="1"/>
        <v>0</v>
      </c>
    </row>
    <row r="49" spans="1:19" x14ac:dyDescent="0.25">
      <c r="A49" s="95">
        <v>1011</v>
      </c>
      <c r="B49" s="96" t="s">
        <v>194</v>
      </c>
      <c r="C49" s="97">
        <v>5820</v>
      </c>
      <c r="D49" s="96" t="s">
        <v>179</v>
      </c>
      <c r="E49" s="98">
        <v>45380</v>
      </c>
      <c r="F49" s="98">
        <v>45379</v>
      </c>
      <c r="G49" s="99" t="s">
        <v>125</v>
      </c>
      <c r="H49" s="99">
        <v>13882</v>
      </c>
      <c r="I49" s="100"/>
      <c r="J49" s="100"/>
      <c r="K49" s="101">
        <v>555290</v>
      </c>
      <c r="L49" s="101">
        <v>44423</v>
      </c>
      <c r="M49" s="106">
        <f>+K49+L49</f>
        <v>599713</v>
      </c>
      <c r="N49" s="103"/>
      <c r="O49" s="107"/>
      <c r="P49" s="135">
        <f t="shared" ca="1" si="0"/>
        <v>599713</v>
      </c>
      <c r="Q49" s="135">
        <f>+VLOOKUP(H49,'NCC phản hồi'!$B$1:$K$53,7,0)</f>
        <v>599713</v>
      </c>
      <c r="R49" s="135">
        <f t="shared" ca="1" si="1"/>
        <v>0</v>
      </c>
    </row>
    <row r="50" spans="1:19" x14ac:dyDescent="0.25">
      <c r="A50" s="118">
        <v>1011</v>
      </c>
      <c r="B50" s="109" t="s">
        <v>194</v>
      </c>
      <c r="C50" s="119">
        <v>5820</v>
      </c>
      <c r="D50" s="109" t="s">
        <v>179</v>
      </c>
      <c r="E50" s="111"/>
      <c r="F50" s="111"/>
      <c r="G50" s="112"/>
      <c r="H50" s="112">
        <v>1470</v>
      </c>
      <c r="I50" s="113" t="s">
        <v>187</v>
      </c>
      <c r="J50" s="113" t="s">
        <v>188</v>
      </c>
      <c r="K50" s="117">
        <v>-156170</v>
      </c>
      <c r="L50" s="117">
        <v>-12494</v>
      </c>
      <c r="M50" s="117">
        <v>-168664</v>
      </c>
      <c r="N50" s="103">
        <v>45352</v>
      </c>
      <c r="O50" s="104"/>
      <c r="P50" s="135">
        <f t="shared" ca="1" si="0"/>
        <v>-503237</v>
      </c>
      <c r="Q50" s="135">
        <f>+VLOOKUP(H50,'NCC phản hồi'!$B$1:$K$53,7,0)</f>
        <v>-503237</v>
      </c>
      <c r="R50" s="135">
        <f t="shared" ca="1" si="1"/>
        <v>0</v>
      </c>
    </row>
    <row r="51" spans="1:19" x14ac:dyDescent="0.25">
      <c r="A51" s="118">
        <v>1011</v>
      </c>
      <c r="B51" s="109" t="s">
        <v>194</v>
      </c>
      <c r="C51" s="119">
        <v>5820</v>
      </c>
      <c r="D51" s="109" t="s">
        <v>179</v>
      </c>
      <c r="E51" s="115"/>
      <c r="F51" s="115"/>
      <c r="G51" s="116"/>
      <c r="H51" s="116"/>
      <c r="I51" s="113" t="s">
        <v>180</v>
      </c>
      <c r="J51" s="113" t="s">
        <v>181</v>
      </c>
      <c r="K51" s="117">
        <v>-59162</v>
      </c>
      <c r="L51" s="117">
        <v>-5916</v>
      </c>
      <c r="M51" s="117">
        <v>-65078</v>
      </c>
      <c r="N51" s="103">
        <v>45352</v>
      </c>
      <c r="O51" s="104"/>
      <c r="P51" s="135" t="e">
        <f t="shared" ca="1" si="0"/>
        <v>#N/A</v>
      </c>
      <c r="Q51" s="135" t="e">
        <f>+VLOOKUP(H51,'NCC phản hồi'!$B$1:$K$53,7,0)</f>
        <v>#N/A</v>
      </c>
      <c r="R51" s="135" t="e">
        <f t="shared" ca="1" si="1"/>
        <v>#N/A</v>
      </c>
      <c r="S51" s="105" t="s">
        <v>207</v>
      </c>
    </row>
    <row r="52" spans="1:19" x14ac:dyDescent="0.25">
      <c r="A52" s="108">
        <v>1011</v>
      </c>
      <c r="B52" s="109" t="s">
        <v>194</v>
      </c>
      <c r="C52" s="110">
        <v>5820</v>
      </c>
      <c r="D52" s="109" t="s">
        <v>179</v>
      </c>
      <c r="E52" s="111"/>
      <c r="F52" s="111"/>
      <c r="G52" s="112"/>
      <c r="H52" s="112"/>
      <c r="I52" s="113" t="s">
        <v>183</v>
      </c>
      <c r="J52" s="113" t="s">
        <v>181</v>
      </c>
      <c r="K52" s="114">
        <v>-256369</v>
      </c>
      <c r="L52" s="114">
        <v>-20510</v>
      </c>
      <c r="M52" s="114">
        <v>-276879</v>
      </c>
      <c r="N52" s="103">
        <v>45352</v>
      </c>
      <c r="O52" s="104"/>
      <c r="P52" s="135" t="e">
        <f t="shared" ca="1" si="0"/>
        <v>#N/A</v>
      </c>
      <c r="Q52" s="135" t="e">
        <f>+VLOOKUP(H52,'NCC phản hồi'!$B$1:$K$53,7,0)</f>
        <v>#N/A</v>
      </c>
      <c r="R52" s="135" t="e">
        <f t="shared" ca="1" si="1"/>
        <v>#N/A</v>
      </c>
      <c r="S52" s="105" t="s">
        <v>207</v>
      </c>
    </row>
    <row r="53" spans="1:19" x14ac:dyDescent="0.25">
      <c r="A53" s="108">
        <v>1011</v>
      </c>
      <c r="B53" s="109" t="s">
        <v>194</v>
      </c>
      <c r="C53" s="110">
        <v>5820</v>
      </c>
      <c r="D53" s="109" t="s">
        <v>179</v>
      </c>
      <c r="E53" s="111"/>
      <c r="F53" s="111"/>
      <c r="G53" s="112"/>
      <c r="H53" s="112"/>
      <c r="I53" s="113" t="s">
        <v>182</v>
      </c>
      <c r="J53" s="113" t="s">
        <v>181</v>
      </c>
      <c r="K53" s="114">
        <v>-197207</v>
      </c>
      <c r="L53" s="114">
        <v>-15777</v>
      </c>
      <c r="M53" s="114">
        <v>-212984</v>
      </c>
      <c r="N53" s="103">
        <v>45352</v>
      </c>
      <c r="O53" s="104"/>
      <c r="P53" s="135" t="e">
        <f t="shared" ca="1" si="0"/>
        <v>#N/A</v>
      </c>
      <c r="Q53" s="135" t="e">
        <f>+VLOOKUP(H53,'NCC phản hồi'!$B$1:$K$53,7,0)</f>
        <v>#N/A</v>
      </c>
      <c r="R53" s="135" t="e">
        <f t="shared" ca="1" si="1"/>
        <v>#N/A</v>
      </c>
      <c r="S53" s="105" t="s">
        <v>207</v>
      </c>
    </row>
    <row r="54" spans="1:19" x14ac:dyDescent="0.25">
      <c r="A54" s="95">
        <v>1012</v>
      </c>
      <c r="B54" s="96" t="s">
        <v>195</v>
      </c>
      <c r="C54" s="97">
        <v>5820</v>
      </c>
      <c r="D54" s="96" t="s">
        <v>179</v>
      </c>
      <c r="E54" s="98">
        <v>45353</v>
      </c>
      <c r="F54" s="98">
        <v>45353</v>
      </c>
      <c r="G54" s="99" t="s">
        <v>125</v>
      </c>
      <c r="H54" s="99">
        <v>10577</v>
      </c>
      <c r="I54" s="100"/>
      <c r="J54" s="100"/>
      <c r="K54" s="101">
        <v>2301240</v>
      </c>
      <c r="L54" s="101">
        <v>184099</v>
      </c>
      <c r="M54" s="106">
        <f t="shared" ref="M54:M59" si="2">+K54+L54</f>
        <v>2485339</v>
      </c>
      <c r="N54" s="103"/>
      <c r="O54" s="107"/>
      <c r="P54" s="135">
        <f t="shared" ca="1" si="0"/>
        <v>2485339</v>
      </c>
      <c r="Q54" s="135">
        <f>+VLOOKUP(H54,'NCC phản hồi'!$B$1:$K$53,7,0)</f>
        <v>2485339</v>
      </c>
      <c r="R54" s="135">
        <f t="shared" ca="1" si="1"/>
        <v>0</v>
      </c>
    </row>
    <row r="55" spans="1:19" x14ac:dyDescent="0.25">
      <c r="A55" s="95">
        <v>1012</v>
      </c>
      <c r="B55" s="96" t="s">
        <v>195</v>
      </c>
      <c r="C55" s="97">
        <v>5820</v>
      </c>
      <c r="D55" s="96" t="s">
        <v>179</v>
      </c>
      <c r="E55" s="98">
        <v>45357</v>
      </c>
      <c r="F55" s="98">
        <v>45357</v>
      </c>
      <c r="G55" s="99" t="s">
        <v>125</v>
      </c>
      <c r="H55" s="99">
        <v>10721</v>
      </c>
      <c r="I55" s="100"/>
      <c r="J55" s="100"/>
      <c r="K55" s="101">
        <v>1667380</v>
      </c>
      <c r="L55" s="101">
        <v>133390</v>
      </c>
      <c r="M55" s="106">
        <f t="shared" si="2"/>
        <v>1800770</v>
      </c>
      <c r="N55" s="103"/>
      <c r="O55" s="104"/>
      <c r="P55" s="135">
        <f t="shared" ca="1" si="0"/>
        <v>1800770</v>
      </c>
      <c r="Q55" s="135">
        <f>+VLOOKUP(H55,'NCC phản hồi'!$B$1:$K$53,7,0)</f>
        <v>1800770</v>
      </c>
      <c r="R55" s="135">
        <f t="shared" ca="1" si="1"/>
        <v>0</v>
      </c>
    </row>
    <row r="56" spans="1:19" x14ac:dyDescent="0.25">
      <c r="A56" s="95">
        <v>1012</v>
      </c>
      <c r="B56" s="96" t="s">
        <v>195</v>
      </c>
      <c r="C56" s="97">
        <v>5820</v>
      </c>
      <c r="D56" s="96" t="s">
        <v>179</v>
      </c>
      <c r="E56" s="98">
        <v>45362</v>
      </c>
      <c r="F56" s="98">
        <v>45360</v>
      </c>
      <c r="G56" s="99" t="s">
        <v>125</v>
      </c>
      <c r="H56" s="99">
        <v>11531</v>
      </c>
      <c r="I56" s="100"/>
      <c r="J56" s="100"/>
      <c r="K56" s="101">
        <v>595330</v>
      </c>
      <c r="L56" s="101">
        <v>47626</v>
      </c>
      <c r="M56" s="106">
        <f t="shared" si="2"/>
        <v>642956</v>
      </c>
      <c r="N56" s="103"/>
      <c r="O56" s="107"/>
      <c r="P56" s="135">
        <f t="shared" ca="1" si="0"/>
        <v>642956</v>
      </c>
      <c r="Q56" s="135">
        <f>+VLOOKUP(H56,'NCC phản hồi'!$B$1:$K$53,7,0)</f>
        <v>642956</v>
      </c>
      <c r="R56" s="135">
        <f t="shared" ca="1" si="1"/>
        <v>0</v>
      </c>
    </row>
    <row r="57" spans="1:19" x14ac:dyDescent="0.25">
      <c r="A57" s="95">
        <v>1012</v>
      </c>
      <c r="B57" s="96" t="s">
        <v>195</v>
      </c>
      <c r="C57" s="97">
        <v>5820</v>
      </c>
      <c r="D57" s="96" t="s">
        <v>179</v>
      </c>
      <c r="E57" s="98">
        <v>45364</v>
      </c>
      <c r="F57" s="98">
        <v>45364</v>
      </c>
      <c r="G57" s="99" t="s">
        <v>125</v>
      </c>
      <c r="H57" s="99">
        <v>11733</v>
      </c>
      <c r="I57" s="100"/>
      <c r="J57" s="100"/>
      <c r="K57" s="101">
        <v>1464529</v>
      </c>
      <c r="L57" s="101">
        <v>117162</v>
      </c>
      <c r="M57" s="106">
        <f t="shared" si="2"/>
        <v>1581691</v>
      </c>
      <c r="N57" s="103"/>
      <c r="O57" s="104"/>
      <c r="P57" s="135">
        <f t="shared" ca="1" si="0"/>
        <v>1581691</v>
      </c>
      <c r="Q57" s="135">
        <f>+VLOOKUP(H57,'NCC phản hồi'!$B$1:$K$53,7,0)</f>
        <v>1581691</v>
      </c>
      <c r="R57" s="135">
        <f t="shared" ca="1" si="1"/>
        <v>0</v>
      </c>
    </row>
    <row r="58" spans="1:19" x14ac:dyDescent="0.25">
      <c r="A58" s="95">
        <v>1012</v>
      </c>
      <c r="B58" s="96" t="s">
        <v>195</v>
      </c>
      <c r="C58" s="97">
        <v>5820</v>
      </c>
      <c r="D58" s="96" t="s">
        <v>179</v>
      </c>
      <c r="E58" s="98">
        <v>45369</v>
      </c>
      <c r="F58" s="98">
        <v>45369</v>
      </c>
      <c r="G58" s="99" t="s">
        <v>125</v>
      </c>
      <c r="H58" s="99">
        <v>12682</v>
      </c>
      <c r="I58" s="100"/>
      <c r="J58" s="100"/>
      <c r="K58" s="101">
        <v>2281975</v>
      </c>
      <c r="L58" s="101">
        <v>182558</v>
      </c>
      <c r="M58" s="106">
        <f t="shared" si="2"/>
        <v>2464533</v>
      </c>
      <c r="N58" s="103"/>
      <c r="O58" s="104"/>
      <c r="P58" s="135">
        <f t="shared" ca="1" si="0"/>
        <v>2464533</v>
      </c>
      <c r="Q58" s="135">
        <f>+VLOOKUP(H58,'NCC phản hồi'!$B$1:$K$53,7,0)</f>
        <v>2464533</v>
      </c>
      <c r="R58" s="135">
        <f t="shared" ca="1" si="1"/>
        <v>0</v>
      </c>
    </row>
    <row r="59" spans="1:19" x14ac:dyDescent="0.25">
      <c r="A59" s="95">
        <v>1012</v>
      </c>
      <c r="B59" s="96" t="s">
        <v>195</v>
      </c>
      <c r="C59" s="97">
        <v>5820</v>
      </c>
      <c r="D59" s="96" t="s">
        <v>179</v>
      </c>
      <c r="E59" s="98">
        <v>45371</v>
      </c>
      <c r="F59" s="98">
        <v>45371</v>
      </c>
      <c r="G59" s="99" t="s">
        <v>125</v>
      </c>
      <c r="H59" s="99">
        <v>12815</v>
      </c>
      <c r="I59" s="100"/>
      <c r="J59" s="100"/>
      <c r="K59" s="101">
        <v>4523910</v>
      </c>
      <c r="L59" s="101">
        <v>361913</v>
      </c>
      <c r="M59" s="106">
        <f t="shared" si="2"/>
        <v>4885823</v>
      </c>
      <c r="N59" s="103"/>
      <c r="O59" s="104"/>
      <c r="P59" s="135">
        <f t="shared" ca="1" si="0"/>
        <v>4885823</v>
      </c>
      <c r="Q59" s="135">
        <f>+VLOOKUP(H59,'NCC phản hồi'!$B$1:$K$53,7,0)</f>
        <v>4885823</v>
      </c>
      <c r="R59" s="135">
        <f t="shared" ca="1" si="1"/>
        <v>0</v>
      </c>
    </row>
    <row r="60" spans="1:19" x14ac:dyDescent="0.25">
      <c r="A60" s="118">
        <v>1012</v>
      </c>
      <c r="B60" s="109" t="s">
        <v>195</v>
      </c>
      <c r="C60" s="119">
        <v>5820</v>
      </c>
      <c r="D60" s="109" t="s">
        <v>179</v>
      </c>
      <c r="E60" s="111"/>
      <c r="F60" s="111"/>
      <c r="G60" s="112"/>
      <c r="H60" s="112"/>
      <c r="I60" s="113" t="s">
        <v>180</v>
      </c>
      <c r="J60" s="113" t="s">
        <v>181</v>
      </c>
      <c r="K60" s="117">
        <v>-192515</v>
      </c>
      <c r="L60" s="117">
        <v>-19252</v>
      </c>
      <c r="M60" s="117">
        <v>-211767</v>
      </c>
      <c r="N60" s="103">
        <v>45352</v>
      </c>
      <c r="O60" s="107"/>
      <c r="P60" s="135" t="e">
        <f t="shared" ca="1" si="0"/>
        <v>#N/A</v>
      </c>
      <c r="Q60" s="135" t="e">
        <f>+VLOOKUP(H60,'NCC phản hồi'!$B$1:$K$53,7,0)</f>
        <v>#N/A</v>
      </c>
      <c r="R60" s="135" t="e">
        <f t="shared" ca="1" si="1"/>
        <v>#N/A</v>
      </c>
      <c r="S60" s="105" t="s">
        <v>207</v>
      </c>
    </row>
    <row r="61" spans="1:19" x14ac:dyDescent="0.25">
      <c r="A61" s="108">
        <v>1012</v>
      </c>
      <c r="B61" s="109" t="s">
        <v>195</v>
      </c>
      <c r="C61" s="110">
        <v>5820</v>
      </c>
      <c r="D61" s="109" t="s">
        <v>179</v>
      </c>
      <c r="E61" s="111"/>
      <c r="F61" s="111"/>
      <c r="G61" s="112"/>
      <c r="H61" s="112"/>
      <c r="I61" s="113" t="s">
        <v>190</v>
      </c>
      <c r="J61" s="113" t="s">
        <v>191</v>
      </c>
      <c r="K61" s="114">
        <v>-231726</v>
      </c>
      <c r="L61" s="114">
        <v>0</v>
      </c>
      <c r="M61" s="114">
        <v>-231726</v>
      </c>
      <c r="N61" s="103">
        <v>45352</v>
      </c>
      <c r="O61" s="107"/>
      <c r="P61" s="135" t="e">
        <f t="shared" ca="1" si="0"/>
        <v>#N/A</v>
      </c>
      <c r="Q61" s="135" t="e">
        <f>+VLOOKUP(H61,'NCC phản hồi'!$B$1:$K$53,7,0)</f>
        <v>#N/A</v>
      </c>
      <c r="R61" s="135" t="e">
        <f t="shared" ca="1" si="1"/>
        <v>#N/A</v>
      </c>
      <c r="S61" s="105" t="s">
        <v>207</v>
      </c>
    </row>
    <row r="62" spans="1:19" x14ac:dyDescent="0.25">
      <c r="A62" s="108">
        <v>1012</v>
      </c>
      <c r="B62" s="109" t="s">
        <v>195</v>
      </c>
      <c r="C62" s="110">
        <v>5820</v>
      </c>
      <c r="D62" s="109" t="s">
        <v>179</v>
      </c>
      <c r="E62" s="111"/>
      <c r="F62" s="111"/>
      <c r="G62" s="112"/>
      <c r="H62" s="112"/>
      <c r="I62" s="113" t="s">
        <v>183</v>
      </c>
      <c r="J62" s="113" t="s">
        <v>181</v>
      </c>
      <c r="K62" s="114">
        <v>-834234</v>
      </c>
      <c r="L62" s="114">
        <v>-66739</v>
      </c>
      <c r="M62" s="114">
        <v>-900973</v>
      </c>
      <c r="N62" s="103">
        <v>45352</v>
      </c>
      <c r="O62" s="104"/>
      <c r="P62" s="135" t="e">
        <f t="shared" ca="1" si="0"/>
        <v>#N/A</v>
      </c>
      <c r="Q62" s="135" t="e">
        <f>+VLOOKUP(H62,'NCC phản hồi'!$B$1:$K$53,7,0)</f>
        <v>#N/A</v>
      </c>
      <c r="R62" s="135" t="e">
        <f t="shared" ca="1" si="1"/>
        <v>#N/A</v>
      </c>
      <c r="S62" s="105" t="s">
        <v>207</v>
      </c>
    </row>
    <row r="63" spans="1:19" x14ac:dyDescent="0.25">
      <c r="A63" s="108">
        <v>1012</v>
      </c>
      <c r="B63" s="109" t="s">
        <v>195</v>
      </c>
      <c r="C63" s="110">
        <v>5820</v>
      </c>
      <c r="D63" s="109" t="s">
        <v>179</v>
      </c>
      <c r="E63" s="115"/>
      <c r="F63" s="115"/>
      <c r="G63" s="116"/>
      <c r="H63" s="116"/>
      <c r="I63" s="113" t="s">
        <v>182</v>
      </c>
      <c r="J63" s="113" t="s">
        <v>181</v>
      </c>
      <c r="K63" s="117">
        <v>-641718</v>
      </c>
      <c r="L63" s="117">
        <v>-51337</v>
      </c>
      <c r="M63" s="117">
        <v>-693055</v>
      </c>
      <c r="N63" s="103">
        <v>45352</v>
      </c>
      <c r="O63" s="107"/>
      <c r="P63" s="135" t="e">
        <f t="shared" ca="1" si="0"/>
        <v>#N/A</v>
      </c>
      <c r="Q63" s="135" t="e">
        <f>+VLOOKUP(H63,'NCC phản hồi'!$B$1:$K$53,7,0)</f>
        <v>#N/A</v>
      </c>
      <c r="R63" s="135" t="e">
        <f t="shared" ca="1" si="1"/>
        <v>#N/A</v>
      </c>
      <c r="S63" s="105" t="s">
        <v>207</v>
      </c>
    </row>
    <row r="64" spans="1:19" x14ac:dyDescent="0.25">
      <c r="A64" s="95">
        <v>1013</v>
      </c>
      <c r="B64" s="96" t="s">
        <v>196</v>
      </c>
      <c r="C64" s="97">
        <v>5820</v>
      </c>
      <c r="D64" s="96" t="s">
        <v>179</v>
      </c>
      <c r="E64" s="98">
        <v>45355</v>
      </c>
      <c r="F64" s="98">
        <v>45352</v>
      </c>
      <c r="G64" s="99" t="s">
        <v>125</v>
      </c>
      <c r="H64" s="99">
        <v>10535</v>
      </c>
      <c r="I64" s="100"/>
      <c r="J64" s="100"/>
      <c r="K64" s="101">
        <v>4525420</v>
      </c>
      <c r="L64" s="101">
        <v>362034</v>
      </c>
      <c r="M64" s="106">
        <f>+K64+L64</f>
        <v>4887454</v>
      </c>
      <c r="N64" s="103"/>
      <c r="O64" s="107"/>
      <c r="P64" s="135">
        <f t="shared" ca="1" si="0"/>
        <v>4887454</v>
      </c>
      <c r="Q64" s="135">
        <f>+VLOOKUP(H64,'NCC phản hồi'!$B$1:$K$53,7,0)</f>
        <v>4887454</v>
      </c>
      <c r="R64" s="135">
        <f t="shared" ca="1" si="1"/>
        <v>0</v>
      </c>
    </row>
    <row r="65" spans="1:19" x14ac:dyDescent="0.25">
      <c r="A65" s="95">
        <v>1013</v>
      </c>
      <c r="B65" s="96" t="s">
        <v>196</v>
      </c>
      <c r="C65" s="97">
        <v>5820</v>
      </c>
      <c r="D65" s="96" t="s">
        <v>179</v>
      </c>
      <c r="E65" s="98">
        <v>45365</v>
      </c>
      <c r="F65" s="98">
        <v>45363</v>
      </c>
      <c r="G65" s="99" t="s">
        <v>125</v>
      </c>
      <c r="H65" s="99">
        <v>11611</v>
      </c>
      <c r="I65" s="100"/>
      <c r="J65" s="100"/>
      <c r="K65" s="101">
        <v>3334760</v>
      </c>
      <c r="L65" s="101">
        <v>266781</v>
      </c>
      <c r="M65" s="106">
        <f>+K65+L65</f>
        <v>3601541</v>
      </c>
      <c r="N65" s="103"/>
      <c r="O65" s="107"/>
      <c r="P65" s="135">
        <f t="shared" ca="1" si="0"/>
        <v>3601541</v>
      </c>
      <c r="Q65" s="135">
        <f>+VLOOKUP(H65,'NCC phản hồi'!$B$1:$K$53,7,0)</f>
        <v>3601541</v>
      </c>
      <c r="R65" s="135">
        <f t="shared" ca="1" si="1"/>
        <v>0</v>
      </c>
    </row>
    <row r="66" spans="1:19" x14ac:dyDescent="0.25">
      <c r="A66" s="95">
        <v>1013</v>
      </c>
      <c r="B66" s="96" t="s">
        <v>196</v>
      </c>
      <c r="C66" s="97">
        <v>5820</v>
      </c>
      <c r="D66" s="96" t="s">
        <v>179</v>
      </c>
      <c r="E66" s="98">
        <v>45369</v>
      </c>
      <c r="F66" s="98">
        <v>45366</v>
      </c>
      <c r="G66" s="99" t="s">
        <v>125</v>
      </c>
      <c r="H66" s="99">
        <v>12614</v>
      </c>
      <c r="I66" s="100"/>
      <c r="J66" s="100"/>
      <c r="K66" s="101">
        <v>1785990</v>
      </c>
      <c r="L66" s="101">
        <v>142879</v>
      </c>
      <c r="M66" s="106">
        <f>+K66+L66</f>
        <v>1928869</v>
      </c>
      <c r="N66" s="103"/>
      <c r="O66" s="104"/>
      <c r="P66" s="135">
        <f t="shared" ca="1" si="0"/>
        <v>1928869</v>
      </c>
      <c r="Q66" s="135">
        <f>+VLOOKUP(H66,'NCC phản hồi'!$B$1:$K$53,7,0)</f>
        <v>1928869</v>
      </c>
      <c r="R66" s="135">
        <f t="shared" ca="1" si="1"/>
        <v>0</v>
      </c>
    </row>
    <row r="67" spans="1:19" x14ac:dyDescent="0.25">
      <c r="A67" s="108">
        <v>1013</v>
      </c>
      <c r="B67" s="109" t="s">
        <v>196</v>
      </c>
      <c r="C67" s="110">
        <v>5820</v>
      </c>
      <c r="D67" s="109" t="s">
        <v>179</v>
      </c>
      <c r="E67" s="111"/>
      <c r="F67" s="111"/>
      <c r="G67" s="112"/>
      <c r="H67" s="112"/>
      <c r="I67" s="113" t="s">
        <v>180</v>
      </c>
      <c r="J67" s="113" t="s">
        <v>181</v>
      </c>
      <c r="K67" s="114">
        <v>-144693</v>
      </c>
      <c r="L67" s="114">
        <v>-14469</v>
      </c>
      <c r="M67" s="114">
        <v>-159162</v>
      </c>
      <c r="N67" s="103">
        <v>45352</v>
      </c>
      <c r="O67" s="107"/>
      <c r="P67" s="135" t="e">
        <f t="shared" ca="1" si="0"/>
        <v>#N/A</v>
      </c>
      <c r="Q67" s="135" t="e">
        <f>+VLOOKUP(H67,'NCC phản hồi'!$B$1:$K$53,7,0)</f>
        <v>#N/A</v>
      </c>
      <c r="R67" s="135" t="e">
        <f t="shared" ca="1" si="1"/>
        <v>#N/A</v>
      </c>
      <c r="S67" s="105" t="s">
        <v>207</v>
      </c>
    </row>
    <row r="68" spans="1:19" x14ac:dyDescent="0.25">
      <c r="A68" s="108">
        <v>1013</v>
      </c>
      <c r="B68" s="109" t="s">
        <v>196</v>
      </c>
      <c r="C68" s="110">
        <v>5820</v>
      </c>
      <c r="D68" s="109" t="s">
        <v>179</v>
      </c>
      <c r="E68" s="111"/>
      <c r="F68" s="111"/>
      <c r="G68" s="112"/>
      <c r="H68" s="112"/>
      <c r="I68" s="113" t="s">
        <v>182</v>
      </c>
      <c r="J68" s="113" t="s">
        <v>181</v>
      </c>
      <c r="K68" s="114">
        <v>-482309</v>
      </c>
      <c r="L68" s="114">
        <v>-38585</v>
      </c>
      <c r="M68" s="114">
        <v>-520894</v>
      </c>
      <c r="N68" s="103">
        <v>45352</v>
      </c>
      <c r="O68" s="107"/>
      <c r="P68" s="135" t="e">
        <f t="shared" ca="1" si="0"/>
        <v>#N/A</v>
      </c>
      <c r="Q68" s="135" t="e">
        <f>+VLOOKUP(H68,'NCC phản hồi'!$B$1:$K$53,7,0)</f>
        <v>#N/A</v>
      </c>
      <c r="R68" s="135" t="e">
        <f t="shared" ca="1" si="1"/>
        <v>#N/A</v>
      </c>
      <c r="S68" s="105" t="s">
        <v>207</v>
      </c>
    </row>
    <row r="69" spans="1:19" x14ac:dyDescent="0.25">
      <c r="A69" s="108">
        <v>1013</v>
      </c>
      <c r="B69" s="109" t="s">
        <v>196</v>
      </c>
      <c r="C69" s="110">
        <v>5820</v>
      </c>
      <c r="D69" s="109" t="s">
        <v>179</v>
      </c>
      <c r="E69" s="111"/>
      <c r="F69" s="111"/>
      <c r="G69" s="112"/>
      <c r="H69" s="112"/>
      <c r="I69" s="113" t="s">
        <v>183</v>
      </c>
      <c r="J69" s="113" t="s">
        <v>181</v>
      </c>
      <c r="K69" s="114">
        <v>-627001</v>
      </c>
      <c r="L69" s="114">
        <v>-50160</v>
      </c>
      <c r="M69" s="114">
        <v>-677161</v>
      </c>
      <c r="N69" s="103">
        <v>45352</v>
      </c>
      <c r="O69" s="104"/>
      <c r="P69" s="135" t="e">
        <f t="shared" ca="1" si="0"/>
        <v>#N/A</v>
      </c>
      <c r="Q69" s="135" t="e">
        <f>+VLOOKUP(H69,'NCC phản hồi'!$B$1:$K$53,7,0)</f>
        <v>#N/A</v>
      </c>
      <c r="R69" s="135" t="e">
        <f t="shared" ca="1" si="1"/>
        <v>#N/A</v>
      </c>
      <c r="S69" s="105" t="s">
        <v>207</v>
      </c>
    </row>
    <row r="70" spans="1:19" x14ac:dyDescent="0.25">
      <c r="A70" s="95">
        <v>1014</v>
      </c>
      <c r="B70" s="96" t="s">
        <v>197</v>
      </c>
      <c r="C70" s="97">
        <v>5820</v>
      </c>
      <c r="D70" s="96" t="s">
        <v>179</v>
      </c>
      <c r="E70" s="98">
        <v>45355</v>
      </c>
      <c r="F70" s="98">
        <v>45352</v>
      </c>
      <c r="G70" s="99" t="s">
        <v>125</v>
      </c>
      <c r="H70" s="99">
        <v>10528</v>
      </c>
      <c r="I70" s="100"/>
      <c r="J70" s="100"/>
      <c r="K70" s="101">
        <v>1190660</v>
      </c>
      <c r="L70" s="101">
        <v>95253</v>
      </c>
      <c r="M70" s="106">
        <f>+K70+L70</f>
        <v>1285913</v>
      </c>
      <c r="N70" s="103"/>
      <c r="O70" s="104"/>
      <c r="P70" s="135">
        <f t="shared" ca="1" si="0"/>
        <v>1285913</v>
      </c>
      <c r="Q70" s="135">
        <f>+VLOOKUP(H70,'NCC phản hồi'!$B$1:$K$53,7,0)</f>
        <v>1285913</v>
      </c>
      <c r="R70" s="135">
        <f t="shared" ca="1" si="1"/>
        <v>0</v>
      </c>
    </row>
    <row r="71" spans="1:19" x14ac:dyDescent="0.25">
      <c r="A71" s="95">
        <v>1014</v>
      </c>
      <c r="B71" s="96" t="s">
        <v>197</v>
      </c>
      <c r="C71" s="97">
        <v>5820</v>
      </c>
      <c r="D71" s="96" t="s">
        <v>179</v>
      </c>
      <c r="E71" s="98">
        <v>45363</v>
      </c>
      <c r="F71" s="98">
        <v>45362</v>
      </c>
      <c r="G71" s="99" t="s">
        <v>125</v>
      </c>
      <c r="H71" s="99">
        <v>11584</v>
      </c>
      <c r="I71" s="100"/>
      <c r="J71" s="100"/>
      <c r="K71" s="101">
        <v>1190660</v>
      </c>
      <c r="L71" s="101">
        <v>95253</v>
      </c>
      <c r="M71" s="106">
        <f>+K71+L71</f>
        <v>1285913</v>
      </c>
      <c r="N71" s="103"/>
      <c r="O71" s="107"/>
      <c r="P71" s="135">
        <f t="shared" ca="1" si="0"/>
        <v>1285913</v>
      </c>
      <c r="Q71" s="135">
        <f>+VLOOKUP(H71,'NCC phản hồi'!$B$1:$K$53,7,0)</f>
        <v>1285913</v>
      </c>
      <c r="R71" s="135">
        <f t="shared" ca="1" si="1"/>
        <v>0</v>
      </c>
    </row>
    <row r="72" spans="1:19" x14ac:dyDescent="0.25">
      <c r="A72" s="118">
        <v>1014</v>
      </c>
      <c r="B72" s="109" t="s">
        <v>197</v>
      </c>
      <c r="C72" s="119">
        <v>5820</v>
      </c>
      <c r="D72" s="109" t="s">
        <v>179</v>
      </c>
      <c r="E72" s="111"/>
      <c r="F72" s="111"/>
      <c r="G72" s="112"/>
      <c r="H72" s="112"/>
      <c r="I72" s="113" t="s">
        <v>183</v>
      </c>
      <c r="J72" s="113" t="s">
        <v>181</v>
      </c>
      <c r="K72" s="117">
        <v>-154786</v>
      </c>
      <c r="L72" s="117">
        <v>-12383</v>
      </c>
      <c r="M72" s="117">
        <v>-167169</v>
      </c>
      <c r="N72" s="103">
        <v>45352</v>
      </c>
      <c r="O72" s="107"/>
      <c r="P72" s="135" t="e">
        <f t="shared" ca="1" si="0"/>
        <v>#N/A</v>
      </c>
      <c r="Q72" s="135" t="e">
        <f>+VLOOKUP(H72,'NCC phản hồi'!$B$1:$K$53,7,0)</f>
        <v>#N/A</v>
      </c>
      <c r="R72" s="135" t="e">
        <f t="shared" ca="1" si="1"/>
        <v>#N/A</v>
      </c>
      <c r="S72" s="105" t="s">
        <v>207</v>
      </c>
    </row>
    <row r="73" spans="1:19" x14ac:dyDescent="0.25">
      <c r="A73" s="118">
        <v>1014</v>
      </c>
      <c r="B73" s="109" t="s">
        <v>197</v>
      </c>
      <c r="C73" s="119">
        <v>5820</v>
      </c>
      <c r="D73" s="109" t="s">
        <v>179</v>
      </c>
      <c r="E73" s="111"/>
      <c r="F73" s="111"/>
      <c r="G73" s="112"/>
      <c r="H73" s="112"/>
      <c r="I73" s="113" t="s">
        <v>180</v>
      </c>
      <c r="J73" s="113" t="s">
        <v>181</v>
      </c>
      <c r="K73" s="117">
        <v>-35720</v>
      </c>
      <c r="L73" s="117">
        <v>-3572</v>
      </c>
      <c r="M73" s="117">
        <v>-39292</v>
      </c>
      <c r="N73" s="103">
        <v>45352</v>
      </c>
      <c r="O73" s="104"/>
      <c r="P73" s="135" t="e">
        <f t="shared" ref="P73:P92" ca="1" si="3">+SUMIF($H$8:$M$92,H73,$M$8:$M$92)</f>
        <v>#N/A</v>
      </c>
      <c r="Q73" s="135" t="e">
        <f>+VLOOKUP(H73,'NCC phản hồi'!$B$1:$K$53,7,0)</f>
        <v>#N/A</v>
      </c>
      <c r="R73" s="135" t="e">
        <f t="shared" ref="R73:R92" ca="1" si="4">+Q73-P73</f>
        <v>#N/A</v>
      </c>
      <c r="S73" s="105" t="s">
        <v>207</v>
      </c>
    </row>
    <row r="74" spans="1:19" x14ac:dyDescent="0.25">
      <c r="A74" s="118">
        <v>1014</v>
      </c>
      <c r="B74" s="109" t="s">
        <v>197</v>
      </c>
      <c r="C74" s="119">
        <v>5820</v>
      </c>
      <c r="D74" s="109" t="s">
        <v>179</v>
      </c>
      <c r="E74" s="111"/>
      <c r="F74" s="111"/>
      <c r="G74" s="112"/>
      <c r="H74" s="112"/>
      <c r="I74" s="113" t="s">
        <v>182</v>
      </c>
      <c r="J74" s="113" t="s">
        <v>181</v>
      </c>
      <c r="K74" s="117">
        <v>-119066</v>
      </c>
      <c r="L74" s="117">
        <v>-9525</v>
      </c>
      <c r="M74" s="117">
        <v>-128591</v>
      </c>
      <c r="N74" s="103">
        <v>45352</v>
      </c>
      <c r="O74" s="104"/>
      <c r="P74" s="135" t="e">
        <f t="shared" ca="1" si="3"/>
        <v>#N/A</v>
      </c>
      <c r="Q74" s="135" t="e">
        <f>+VLOOKUP(H74,'NCC phản hồi'!$B$1:$K$53,7,0)</f>
        <v>#N/A</v>
      </c>
      <c r="R74" s="135" t="e">
        <f t="shared" ca="1" si="4"/>
        <v>#N/A</v>
      </c>
      <c r="S74" s="105" t="s">
        <v>207</v>
      </c>
    </row>
    <row r="75" spans="1:19" x14ac:dyDescent="0.25">
      <c r="A75" s="95">
        <v>1016</v>
      </c>
      <c r="B75" s="96" t="s">
        <v>198</v>
      </c>
      <c r="C75" s="97">
        <v>5820</v>
      </c>
      <c r="D75" s="96" t="s">
        <v>179</v>
      </c>
      <c r="E75" s="98">
        <v>45355</v>
      </c>
      <c r="F75" s="98">
        <v>45351</v>
      </c>
      <c r="G75" s="99" t="s">
        <v>125</v>
      </c>
      <c r="H75" s="99">
        <v>10318</v>
      </c>
      <c r="I75" s="100"/>
      <c r="J75" s="100"/>
      <c r="K75" s="101">
        <v>10158400</v>
      </c>
      <c r="L75" s="101">
        <v>812672</v>
      </c>
      <c r="M75" s="106">
        <f>+K75+L75</f>
        <v>10971072</v>
      </c>
      <c r="N75" s="103"/>
      <c r="O75" s="107"/>
      <c r="P75" s="135">
        <f t="shared" ca="1" si="3"/>
        <v>10971072</v>
      </c>
      <c r="Q75" s="135">
        <f>+VLOOKUP(H75,'NCC phản hồi'!$B$1:$K$53,7,0)</f>
        <v>10971072</v>
      </c>
      <c r="R75" s="135">
        <f t="shared" ca="1" si="4"/>
        <v>0</v>
      </c>
    </row>
    <row r="76" spans="1:19" x14ac:dyDescent="0.25">
      <c r="A76" s="95">
        <v>1016</v>
      </c>
      <c r="B76" s="96" t="s">
        <v>198</v>
      </c>
      <c r="C76" s="97">
        <v>5820</v>
      </c>
      <c r="D76" s="96" t="s">
        <v>179</v>
      </c>
      <c r="E76" s="98">
        <v>45366</v>
      </c>
      <c r="F76" s="98">
        <v>45363</v>
      </c>
      <c r="G76" s="99" t="s">
        <v>125</v>
      </c>
      <c r="H76" s="99">
        <v>11612</v>
      </c>
      <c r="I76" s="100"/>
      <c r="J76" s="100"/>
      <c r="K76" s="101">
        <v>3411820</v>
      </c>
      <c r="L76" s="101">
        <v>272946</v>
      </c>
      <c r="M76" s="106">
        <f>+K76+L76</f>
        <v>3684766</v>
      </c>
      <c r="N76" s="103"/>
      <c r="O76" s="107"/>
      <c r="P76" s="135">
        <f t="shared" ca="1" si="3"/>
        <v>3684766</v>
      </c>
      <c r="Q76" s="135">
        <f>+VLOOKUP(H76,'NCC phản hồi'!$B$1:$K$53,7,0)</f>
        <v>3684766</v>
      </c>
      <c r="R76" s="135">
        <f t="shared" ca="1" si="4"/>
        <v>0</v>
      </c>
    </row>
    <row r="77" spans="1:19" x14ac:dyDescent="0.25">
      <c r="A77" s="118">
        <v>1016</v>
      </c>
      <c r="B77" s="109" t="s">
        <v>198</v>
      </c>
      <c r="C77" s="119">
        <v>5820</v>
      </c>
      <c r="D77" s="109" t="s">
        <v>179</v>
      </c>
      <c r="E77" s="115"/>
      <c r="F77" s="115"/>
      <c r="G77" s="116"/>
      <c r="H77" s="116"/>
      <c r="I77" s="113" t="s">
        <v>183</v>
      </c>
      <c r="J77" s="113" t="s">
        <v>181</v>
      </c>
      <c r="K77" s="117">
        <v>-843639</v>
      </c>
      <c r="L77" s="117">
        <v>-67491</v>
      </c>
      <c r="M77" s="117">
        <v>-911130</v>
      </c>
      <c r="N77" s="103">
        <v>45352</v>
      </c>
      <c r="O77" s="104"/>
      <c r="P77" s="135" t="e">
        <f t="shared" ca="1" si="3"/>
        <v>#N/A</v>
      </c>
      <c r="Q77" s="135" t="e">
        <f>+VLOOKUP(H77,'NCC phản hồi'!$B$1:$K$53,7,0)</f>
        <v>#N/A</v>
      </c>
      <c r="R77" s="135" t="e">
        <f t="shared" ca="1" si="4"/>
        <v>#N/A</v>
      </c>
      <c r="S77" s="105" t="s">
        <v>207</v>
      </c>
    </row>
    <row r="78" spans="1:19" x14ac:dyDescent="0.25">
      <c r="A78" s="118">
        <v>1016</v>
      </c>
      <c r="B78" s="109" t="s">
        <v>198</v>
      </c>
      <c r="C78" s="119">
        <v>5820</v>
      </c>
      <c r="D78" s="109" t="s">
        <v>179</v>
      </c>
      <c r="E78" s="111"/>
      <c r="F78" s="111"/>
      <c r="G78" s="112"/>
      <c r="H78" s="112">
        <v>1470</v>
      </c>
      <c r="I78" s="113" t="s">
        <v>187</v>
      </c>
      <c r="J78" s="113" t="s">
        <v>188</v>
      </c>
      <c r="K78" s="117">
        <v>-257360</v>
      </c>
      <c r="L78" s="117">
        <v>-20589</v>
      </c>
      <c r="M78" s="117">
        <v>-277949</v>
      </c>
      <c r="N78" s="103">
        <v>45352</v>
      </c>
      <c r="O78" s="104"/>
      <c r="P78" s="135">
        <f t="shared" ca="1" si="3"/>
        <v>-503237</v>
      </c>
      <c r="Q78" s="135">
        <f>+VLOOKUP(H78,'NCC phản hồi'!$B$1:$K$53,7,0)</f>
        <v>-503237</v>
      </c>
      <c r="R78" s="135">
        <f t="shared" ca="1" si="4"/>
        <v>0</v>
      </c>
    </row>
    <row r="79" spans="1:19" x14ac:dyDescent="0.25">
      <c r="A79" s="118">
        <v>1016</v>
      </c>
      <c r="B79" s="109" t="s">
        <v>198</v>
      </c>
      <c r="C79" s="119">
        <v>5820</v>
      </c>
      <c r="D79" s="109" t="s">
        <v>179</v>
      </c>
      <c r="E79" s="111"/>
      <c r="F79" s="111"/>
      <c r="G79" s="112"/>
      <c r="H79" s="112"/>
      <c r="I79" s="113" t="s">
        <v>180</v>
      </c>
      <c r="J79" s="113" t="s">
        <v>181</v>
      </c>
      <c r="K79" s="117">
        <v>-194686</v>
      </c>
      <c r="L79" s="117">
        <v>-19469</v>
      </c>
      <c r="M79" s="117">
        <v>-214155</v>
      </c>
      <c r="N79" s="103">
        <v>45352</v>
      </c>
      <c r="O79" s="104"/>
      <c r="P79" s="135" t="e">
        <f t="shared" ca="1" si="3"/>
        <v>#N/A</v>
      </c>
      <c r="Q79" s="135" t="e">
        <f>+VLOOKUP(H79,'NCC phản hồi'!$B$1:$K$53,7,0)</f>
        <v>#N/A</v>
      </c>
      <c r="R79" s="135" t="e">
        <f t="shared" ca="1" si="4"/>
        <v>#N/A</v>
      </c>
      <c r="S79" s="105" t="s">
        <v>207</v>
      </c>
    </row>
    <row r="80" spans="1:19" x14ac:dyDescent="0.25">
      <c r="A80" s="108">
        <v>1016</v>
      </c>
      <c r="B80" s="109" t="s">
        <v>198</v>
      </c>
      <c r="C80" s="110">
        <v>5820</v>
      </c>
      <c r="D80" s="109" t="s">
        <v>179</v>
      </c>
      <c r="E80" s="111"/>
      <c r="F80" s="111"/>
      <c r="G80" s="112"/>
      <c r="H80" s="112"/>
      <c r="I80" s="113" t="s">
        <v>182</v>
      </c>
      <c r="J80" s="113" t="s">
        <v>181</v>
      </c>
      <c r="K80" s="114">
        <v>-648953</v>
      </c>
      <c r="L80" s="114">
        <v>-51916</v>
      </c>
      <c r="M80" s="114">
        <v>-700869</v>
      </c>
      <c r="N80" s="103">
        <v>45352</v>
      </c>
      <c r="O80" s="104"/>
      <c r="P80" s="135" t="e">
        <f t="shared" ca="1" si="3"/>
        <v>#N/A</v>
      </c>
      <c r="Q80" s="135" t="e">
        <f>+VLOOKUP(H80,'NCC phản hồi'!$B$1:$K$53,7,0)</f>
        <v>#N/A</v>
      </c>
      <c r="R80" s="135" t="e">
        <f t="shared" ca="1" si="4"/>
        <v>#N/A</v>
      </c>
      <c r="S80" s="105" t="s">
        <v>207</v>
      </c>
    </row>
    <row r="81" spans="1:19" x14ac:dyDescent="0.25">
      <c r="A81" s="95">
        <v>1017</v>
      </c>
      <c r="B81" s="96" t="s">
        <v>199</v>
      </c>
      <c r="C81" s="97">
        <v>5820</v>
      </c>
      <c r="D81" s="96" t="s">
        <v>179</v>
      </c>
      <c r="E81" s="98">
        <v>45351</v>
      </c>
      <c r="F81" s="98">
        <v>45351</v>
      </c>
      <c r="G81" s="99" t="s">
        <v>125</v>
      </c>
      <c r="H81" s="99">
        <v>10320</v>
      </c>
      <c r="I81" s="100"/>
      <c r="J81" s="100"/>
      <c r="K81" s="101">
        <v>2301240</v>
      </c>
      <c r="L81" s="101">
        <v>184099</v>
      </c>
      <c r="M81" s="102">
        <f t="shared" ref="M81:M88" si="5">+K81+L81</f>
        <v>2485339</v>
      </c>
      <c r="N81" s="103"/>
      <c r="O81" s="107"/>
      <c r="P81" s="135">
        <f t="shared" ca="1" si="3"/>
        <v>2485339</v>
      </c>
      <c r="Q81" s="135">
        <f>+VLOOKUP(H81,'NCC phản hồi'!$B$1:$K$53,7,0)</f>
        <v>2485339</v>
      </c>
      <c r="R81" s="135">
        <f t="shared" ca="1" si="4"/>
        <v>0</v>
      </c>
    </row>
    <row r="82" spans="1:19" x14ac:dyDescent="0.25">
      <c r="A82" s="95">
        <v>1017</v>
      </c>
      <c r="B82" s="96" t="s">
        <v>199</v>
      </c>
      <c r="C82" s="97">
        <v>5820</v>
      </c>
      <c r="D82" s="96" t="s">
        <v>179</v>
      </c>
      <c r="E82" s="98">
        <v>45356</v>
      </c>
      <c r="F82" s="98">
        <v>45353</v>
      </c>
      <c r="G82" s="99" t="s">
        <v>125</v>
      </c>
      <c r="H82" s="99">
        <v>10557</v>
      </c>
      <c r="I82" s="100"/>
      <c r="J82" s="100"/>
      <c r="K82" s="101">
        <v>1646605</v>
      </c>
      <c r="L82" s="101">
        <v>131728</v>
      </c>
      <c r="M82" s="106">
        <f t="shared" si="5"/>
        <v>1778333</v>
      </c>
      <c r="N82" s="103"/>
      <c r="O82" s="107"/>
      <c r="P82" s="135">
        <f t="shared" ca="1" si="3"/>
        <v>1778333</v>
      </c>
      <c r="Q82" s="135">
        <f>+VLOOKUP(H82,'NCC phản hồi'!$B$1:$K$53,7,0)</f>
        <v>1778333</v>
      </c>
      <c r="R82" s="135">
        <f t="shared" ca="1" si="4"/>
        <v>0</v>
      </c>
    </row>
    <row r="83" spans="1:19" x14ac:dyDescent="0.25">
      <c r="A83" s="95">
        <v>1017</v>
      </c>
      <c r="B83" s="96" t="s">
        <v>199</v>
      </c>
      <c r="C83" s="97">
        <v>5820</v>
      </c>
      <c r="D83" s="96" t="s">
        <v>179</v>
      </c>
      <c r="E83" s="98">
        <v>45356</v>
      </c>
      <c r="F83" s="98">
        <v>45353</v>
      </c>
      <c r="G83" s="99" t="s">
        <v>125</v>
      </c>
      <c r="H83" s="99">
        <v>10556</v>
      </c>
      <c r="I83" s="100"/>
      <c r="J83" s="100"/>
      <c r="K83" s="101">
        <v>2281975</v>
      </c>
      <c r="L83" s="101">
        <v>182558</v>
      </c>
      <c r="M83" s="106">
        <f t="shared" si="5"/>
        <v>2464533</v>
      </c>
      <c r="N83" s="103"/>
      <c r="O83" s="104"/>
      <c r="P83" s="135">
        <f t="shared" ca="1" si="3"/>
        <v>2464533</v>
      </c>
      <c r="Q83" s="135">
        <f>+VLOOKUP(H83,'NCC phản hồi'!$B$1:$K$53,7,0)</f>
        <v>2464533</v>
      </c>
      <c r="R83" s="135">
        <f t="shared" ca="1" si="4"/>
        <v>0</v>
      </c>
    </row>
    <row r="84" spans="1:19" x14ac:dyDescent="0.25">
      <c r="A84" s="95">
        <v>1017</v>
      </c>
      <c r="B84" s="96" t="s">
        <v>199</v>
      </c>
      <c r="C84" s="97">
        <v>5820</v>
      </c>
      <c r="D84" s="96" t="s">
        <v>179</v>
      </c>
      <c r="E84" s="98">
        <v>45362</v>
      </c>
      <c r="F84" s="98">
        <v>45329</v>
      </c>
      <c r="G84" s="99" t="s">
        <v>125</v>
      </c>
      <c r="H84" s="99">
        <v>8199</v>
      </c>
      <c r="I84" s="100"/>
      <c r="J84" s="100"/>
      <c r="K84" s="101">
        <v>2079120</v>
      </c>
      <c r="L84" s="101">
        <v>166330</v>
      </c>
      <c r="M84" s="106">
        <f t="shared" si="5"/>
        <v>2245450</v>
      </c>
      <c r="N84" s="103"/>
      <c r="O84" s="107"/>
      <c r="P84" s="135">
        <f t="shared" ca="1" si="3"/>
        <v>2245450</v>
      </c>
      <c r="Q84" s="135">
        <f>+VLOOKUP(H84,'NCC phản hồi'!$B$1:$K$53,7,0)</f>
        <v>2245450</v>
      </c>
      <c r="R84" s="135">
        <f t="shared" ca="1" si="4"/>
        <v>0</v>
      </c>
    </row>
    <row r="85" spans="1:19" x14ac:dyDescent="0.25">
      <c r="A85" s="95">
        <v>1017</v>
      </c>
      <c r="B85" s="96" t="s">
        <v>199</v>
      </c>
      <c r="C85" s="97">
        <v>5820</v>
      </c>
      <c r="D85" s="96" t="s">
        <v>179</v>
      </c>
      <c r="E85" s="98">
        <v>45363</v>
      </c>
      <c r="F85" s="98">
        <v>45329</v>
      </c>
      <c r="G85" s="99" t="s">
        <v>125</v>
      </c>
      <c r="H85" s="99">
        <v>8202</v>
      </c>
      <c r="I85" s="100"/>
      <c r="J85" s="100"/>
      <c r="K85" s="101">
        <v>1071594</v>
      </c>
      <c r="L85" s="101">
        <v>85728</v>
      </c>
      <c r="M85" s="106">
        <f t="shared" si="5"/>
        <v>1157322</v>
      </c>
      <c r="N85" s="103"/>
      <c r="O85" s="107"/>
      <c r="P85" s="135">
        <f t="shared" ca="1" si="3"/>
        <v>1157322</v>
      </c>
      <c r="Q85" s="135">
        <f>+VLOOKUP(H85,'NCC phản hồi'!$B$1:$K$53,7,0)</f>
        <v>1157322</v>
      </c>
      <c r="R85" s="135">
        <f t="shared" ca="1" si="4"/>
        <v>0</v>
      </c>
    </row>
    <row r="86" spans="1:19" x14ac:dyDescent="0.25">
      <c r="A86" s="95">
        <v>1017</v>
      </c>
      <c r="B86" s="96" t="s">
        <v>199</v>
      </c>
      <c r="C86" s="97">
        <v>5820</v>
      </c>
      <c r="D86" s="96" t="s">
        <v>179</v>
      </c>
      <c r="E86" s="98">
        <v>45363</v>
      </c>
      <c r="F86" s="98">
        <v>45329</v>
      </c>
      <c r="G86" s="99" t="s">
        <v>125</v>
      </c>
      <c r="H86" s="99">
        <v>8198</v>
      </c>
      <c r="I86" s="100"/>
      <c r="J86" s="100"/>
      <c r="K86" s="101">
        <v>3031648</v>
      </c>
      <c r="L86" s="101">
        <v>242532</v>
      </c>
      <c r="M86" s="106">
        <f t="shared" si="5"/>
        <v>3274180</v>
      </c>
      <c r="N86" s="103"/>
      <c r="O86" s="107"/>
      <c r="P86" s="135">
        <f t="shared" ca="1" si="3"/>
        <v>3274180</v>
      </c>
      <c r="Q86" s="135">
        <f>+VLOOKUP(H86,'NCC phản hồi'!$B$1:$K$53,7,0)</f>
        <v>3274180</v>
      </c>
      <c r="R86" s="135">
        <f t="shared" ca="1" si="4"/>
        <v>0</v>
      </c>
    </row>
    <row r="87" spans="1:19" x14ac:dyDescent="0.25">
      <c r="A87" s="95">
        <v>1017</v>
      </c>
      <c r="B87" s="96" t="s">
        <v>199</v>
      </c>
      <c r="C87" s="97">
        <v>5820</v>
      </c>
      <c r="D87" s="96" t="s">
        <v>179</v>
      </c>
      <c r="E87" s="98">
        <v>45365</v>
      </c>
      <c r="F87" s="98">
        <v>45324</v>
      </c>
      <c r="G87" s="99" t="s">
        <v>125</v>
      </c>
      <c r="H87" s="99">
        <v>7174</v>
      </c>
      <c r="I87" s="100"/>
      <c r="J87" s="100"/>
      <c r="K87" s="101">
        <v>5971650</v>
      </c>
      <c r="L87" s="101">
        <v>477732</v>
      </c>
      <c r="M87" s="106">
        <f t="shared" si="5"/>
        <v>6449382</v>
      </c>
      <c r="N87" s="103"/>
      <c r="O87" s="104"/>
      <c r="P87" s="135">
        <f t="shared" ca="1" si="3"/>
        <v>6449382</v>
      </c>
      <c r="Q87" s="135">
        <f>+VLOOKUP(H87,'NCC phản hồi'!$B$1:$K$53,7,0)</f>
        <v>6449382</v>
      </c>
      <c r="R87" s="135">
        <f t="shared" ca="1" si="4"/>
        <v>0</v>
      </c>
    </row>
    <row r="88" spans="1:19" x14ac:dyDescent="0.25">
      <c r="A88" s="95">
        <v>1017</v>
      </c>
      <c r="B88" s="96" t="s">
        <v>199</v>
      </c>
      <c r="C88" s="97">
        <v>5820</v>
      </c>
      <c r="D88" s="96" t="s">
        <v>179</v>
      </c>
      <c r="E88" s="98">
        <v>45376</v>
      </c>
      <c r="F88" s="98">
        <v>45372</v>
      </c>
      <c r="G88" s="99" t="s">
        <v>125</v>
      </c>
      <c r="H88" s="99">
        <v>13362</v>
      </c>
      <c r="I88" s="100"/>
      <c r="J88" s="100"/>
      <c r="K88" s="101">
        <v>595330</v>
      </c>
      <c r="L88" s="101">
        <v>47626</v>
      </c>
      <c r="M88" s="106">
        <f t="shared" si="5"/>
        <v>642956</v>
      </c>
      <c r="N88" s="103"/>
      <c r="O88" s="104"/>
      <c r="P88" s="135">
        <f t="shared" ca="1" si="3"/>
        <v>642956</v>
      </c>
      <c r="Q88" s="135">
        <f>+VLOOKUP(H88,'NCC phản hồi'!$B$1:$K$53,7,0)</f>
        <v>642956</v>
      </c>
      <c r="R88" s="135">
        <f t="shared" ca="1" si="4"/>
        <v>0</v>
      </c>
    </row>
    <row r="89" spans="1:19" x14ac:dyDescent="0.25">
      <c r="A89" s="118">
        <v>1017</v>
      </c>
      <c r="B89" s="109" t="s">
        <v>199</v>
      </c>
      <c r="C89" s="119">
        <v>5820</v>
      </c>
      <c r="D89" s="109" t="s">
        <v>179</v>
      </c>
      <c r="E89" s="115"/>
      <c r="F89" s="115"/>
      <c r="G89" s="116"/>
      <c r="H89" s="116"/>
      <c r="I89" s="113" t="s">
        <v>180</v>
      </c>
      <c r="J89" s="113" t="s">
        <v>181</v>
      </c>
      <c r="K89" s="117">
        <v>-43044</v>
      </c>
      <c r="L89" s="117">
        <v>-4304</v>
      </c>
      <c r="M89" s="117">
        <v>-47348</v>
      </c>
      <c r="N89" s="103">
        <v>45352</v>
      </c>
      <c r="O89" s="104"/>
      <c r="P89" s="135" t="e">
        <f t="shared" ca="1" si="3"/>
        <v>#N/A</v>
      </c>
      <c r="Q89" s="135" t="e">
        <f>+VLOOKUP(H89,'NCC phản hồi'!$B$1:$K$53,7,0)</f>
        <v>#N/A</v>
      </c>
      <c r="R89" s="135" t="e">
        <f t="shared" ca="1" si="4"/>
        <v>#N/A</v>
      </c>
      <c r="S89" s="105" t="s">
        <v>207</v>
      </c>
    </row>
    <row r="90" spans="1:19" x14ac:dyDescent="0.25">
      <c r="A90" s="108">
        <v>1017</v>
      </c>
      <c r="B90" s="109" t="s">
        <v>199</v>
      </c>
      <c r="C90" s="110">
        <v>5820</v>
      </c>
      <c r="D90" s="109" t="s">
        <v>179</v>
      </c>
      <c r="E90" s="115"/>
      <c r="F90" s="115"/>
      <c r="G90" s="116"/>
      <c r="H90" s="116"/>
      <c r="I90" s="113" t="s">
        <v>190</v>
      </c>
      <c r="J90" s="113" t="s">
        <v>191</v>
      </c>
      <c r="K90" s="117">
        <v>-488823</v>
      </c>
      <c r="L90" s="117">
        <v>0</v>
      </c>
      <c r="M90" s="117">
        <v>-488823</v>
      </c>
      <c r="N90" s="103">
        <v>45352</v>
      </c>
      <c r="O90" s="104"/>
      <c r="P90" s="135" t="e">
        <f t="shared" ca="1" si="3"/>
        <v>#N/A</v>
      </c>
      <c r="Q90" s="135" t="e">
        <f>+VLOOKUP(H90,'NCC phản hồi'!$B$1:$K$53,7,0)</f>
        <v>#N/A</v>
      </c>
      <c r="R90" s="135" t="e">
        <f t="shared" ca="1" si="4"/>
        <v>#N/A</v>
      </c>
      <c r="S90" s="105" t="s">
        <v>207</v>
      </c>
    </row>
    <row r="91" spans="1:19" x14ac:dyDescent="0.25">
      <c r="A91" s="108">
        <v>1017</v>
      </c>
      <c r="B91" s="109" t="s">
        <v>199</v>
      </c>
      <c r="C91" s="110">
        <v>5820</v>
      </c>
      <c r="D91" s="109" t="s">
        <v>179</v>
      </c>
      <c r="E91" s="111"/>
      <c r="F91" s="111"/>
      <c r="G91" s="112"/>
      <c r="H91" s="112"/>
      <c r="I91" s="113" t="s">
        <v>183</v>
      </c>
      <c r="J91" s="113" t="s">
        <v>181</v>
      </c>
      <c r="K91" s="114">
        <v>-186522</v>
      </c>
      <c r="L91" s="114">
        <v>-14922</v>
      </c>
      <c r="M91" s="114">
        <v>-201444</v>
      </c>
      <c r="N91" s="103">
        <v>45352</v>
      </c>
      <c r="O91" s="107"/>
      <c r="P91" s="135" t="e">
        <f t="shared" ca="1" si="3"/>
        <v>#N/A</v>
      </c>
      <c r="Q91" s="135" t="e">
        <f>+VLOOKUP(H91,'NCC phản hồi'!$B$1:$K$53,7,0)</f>
        <v>#N/A</v>
      </c>
      <c r="R91" s="135" t="e">
        <f t="shared" ca="1" si="4"/>
        <v>#N/A</v>
      </c>
      <c r="S91" s="105" t="s">
        <v>207</v>
      </c>
    </row>
    <row r="92" spans="1:19" x14ac:dyDescent="0.25">
      <c r="A92" s="108">
        <v>1017</v>
      </c>
      <c r="B92" s="109" t="s">
        <v>199</v>
      </c>
      <c r="C92" s="110">
        <v>5820</v>
      </c>
      <c r="D92" s="109" t="s">
        <v>179</v>
      </c>
      <c r="E92" s="111"/>
      <c r="F92" s="111"/>
      <c r="G92" s="112"/>
      <c r="H92" s="112"/>
      <c r="I92" s="113" t="s">
        <v>182</v>
      </c>
      <c r="J92" s="113" t="s">
        <v>181</v>
      </c>
      <c r="K92" s="114">
        <v>-143479</v>
      </c>
      <c r="L92" s="114">
        <v>-11478</v>
      </c>
      <c r="M92" s="114">
        <v>-154957</v>
      </c>
      <c r="N92" s="103">
        <v>45352</v>
      </c>
      <c r="O92" s="107"/>
      <c r="P92" s="135" t="e">
        <f t="shared" ca="1" si="3"/>
        <v>#N/A</v>
      </c>
      <c r="Q92" s="135" t="e">
        <f>+VLOOKUP(H92,'NCC phản hồi'!$B$1:$K$53,7,0)</f>
        <v>#N/A</v>
      </c>
      <c r="R92" s="135" t="e">
        <f t="shared" ca="1" si="4"/>
        <v>#N/A</v>
      </c>
      <c r="S92" s="105" t="s">
        <v>207</v>
      </c>
    </row>
    <row r="93" spans="1:19" x14ac:dyDescent="0.25">
      <c r="A93" s="123" t="s">
        <v>200</v>
      </c>
      <c r="B93" s="124"/>
      <c r="C93" s="125"/>
      <c r="D93" s="124"/>
      <c r="E93" s="126"/>
      <c r="F93" s="126"/>
      <c r="G93" s="127"/>
      <c r="H93" s="127"/>
      <c r="I93" s="128"/>
      <c r="J93" s="128"/>
      <c r="K93" s="129">
        <f>SUBTOTAL(9,K8:K92)</f>
        <v>107369563</v>
      </c>
      <c r="L93" s="129">
        <f>SUBTOTAL(9,L8:L92)</f>
        <v>8635029</v>
      </c>
      <c r="M93" s="129">
        <f>SUBTOTAL(9,M8:M92)</f>
        <v>116004592</v>
      </c>
      <c r="N93" s="130"/>
      <c r="O93" s="131">
        <f t="shared" ref="O93" si="6">M93</f>
        <v>116004592</v>
      </c>
    </row>
    <row r="94" spans="1:19" x14ac:dyDescent="0.25">
      <c r="C94" s="133"/>
      <c r="E94" s="134"/>
      <c r="F94" s="134"/>
      <c r="K94" s="135"/>
      <c r="L94" s="135"/>
      <c r="M94" s="135"/>
    </row>
    <row r="95" spans="1:19" x14ac:dyDescent="0.25">
      <c r="C95" s="133"/>
      <c r="E95" s="134"/>
      <c r="F95" s="134"/>
      <c r="K95" s="70" t="s">
        <v>201</v>
      </c>
      <c r="L95" s="70"/>
      <c r="M95" s="135"/>
    </row>
    <row r="96" spans="1:19" x14ac:dyDescent="0.25">
      <c r="C96" s="133"/>
      <c r="E96" s="134"/>
      <c r="F96" s="134"/>
      <c r="K96" s="70"/>
      <c r="L96" s="70" t="s">
        <v>202</v>
      </c>
      <c r="M96" s="135"/>
    </row>
    <row r="97" spans="3:15" x14ac:dyDescent="0.25">
      <c r="C97" s="133"/>
      <c r="E97" s="134"/>
      <c r="F97" s="134"/>
      <c r="K97" s="135"/>
      <c r="L97" s="135"/>
      <c r="M97" s="135"/>
    </row>
    <row r="98" spans="3:15" x14ac:dyDescent="0.25">
      <c r="C98" s="133"/>
      <c r="E98" s="134"/>
      <c r="F98" s="134"/>
      <c r="K98" s="135"/>
      <c r="L98" s="135"/>
      <c r="M98" s="135"/>
    </row>
    <row r="99" spans="3:15" x14ac:dyDescent="0.25">
      <c r="C99" s="133"/>
      <c r="E99" s="134"/>
      <c r="F99" s="134"/>
      <c r="K99" s="135"/>
      <c r="L99" s="135"/>
      <c r="M99" s="135"/>
    </row>
    <row r="100" spans="3:15" x14ac:dyDescent="0.25">
      <c r="C100" s="133"/>
      <c r="E100" s="134"/>
      <c r="F100" s="134"/>
      <c r="K100" s="135"/>
      <c r="L100" s="135"/>
      <c r="M100" s="135"/>
    </row>
    <row r="101" spans="3:15" x14ac:dyDescent="0.25">
      <c r="C101" s="133"/>
      <c r="E101" s="134"/>
      <c r="F101" s="134"/>
      <c r="K101" s="135"/>
      <c r="L101" s="135"/>
      <c r="M101" s="135"/>
    </row>
    <row r="102" spans="3:15" x14ac:dyDescent="0.25">
      <c r="C102" s="133"/>
      <c r="E102" s="134"/>
      <c r="F102" s="134"/>
      <c r="K102" s="135"/>
      <c r="L102" s="135"/>
      <c r="M102" s="135"/>
    </row>
    <row r="103" spans="3:15" x14ac:dyDescent="0.25">
      <c r="C103" s="133"/>
      <c r="E103" s="134"/>
      <c r="F103" s="134"/>
      <c r="K103" s="135"/>
      <c r="L103" s="135"/>
      <c r="M103" s="135"/>
    </row>
    <row r="104" spans="3:15" x14ac:dyDescent="0.25">
      <c r="C104" s="133"/>
      <c r="E104" s="134"/>
      <c r="F104" s="134"/>
      <c r="K104" s="135"/>
      <c r="L104" s="135"/>
      <c r="M104" s="135"/>
    </row>
    <row r="105" spans="3:15" x14ac:dyDescent="0.25">
      <c r="C105" s="133"/>
      <c r="E105" s="134"/>
      <c r="F105" s="134"/>
      <c r="K105" s="135"/>
      <c r="L105" s="135"/>
      <c r="M105" s="135"/>
      <c r="O105" s="136"/>
    </row>
    <row r="106" spans="3:15" x14ac:dyDescent="0.25">
      <c r="C106" s="133"/>
      <c r="E106" s="134"/>
      <c r="F106" s="134"/>
      <c r="K106" s="135"/>
      <c r="L106" s="135"/>
      <c r="M106" s="135"/>
      <c r="O106" s="136"/>
    </row>
    <row r="107" spans="3:15" x14ac:dyDescent="0.25">
      <c r="C107" s="133"/>
      <c r="E107" s="134"/>
      <c r="F107" s="134"/>
      <c r="K107" s="135"/>
      <c r="L107" s="135"/>
      <c r="M107" s="135"/>
    </row>
    <row r="108" spans="3:15" x14ac:dyDescent="0.25">
      <c r="C108" s="133"/>
      <c r="E108" s="134"/>
      <c r="F108" s="134"/>
      <c r="K108" s="135"/>
      <c r="L108" s="135"/>
      <c r="M108" s="135"/>
    </row>
    <row r="109" spans="3:15" x14ac:dyDescent="0.25">
      <c r="C109" s="133"/>
      <c r="E109" s="134"/>
      <c r="F109" s="134"/>
      <c r="K109" s="135"/>
      <c r="L109" s="135"/>
      <c r="M109" s="135"/>
    </row>
    <row r="110" spans="3:15" x14ac:dyDescent="0.25">
      <c r="C110" s="133"/>
      <c r="E110" s="134"/>
      <c r="F110" s="134"/>
      <c r="K110" s="135"/>
      <c r="L110" s="135"/>
      <c r="M110" s="135"/>
      <c r="O110" s="136"/>
    </row>
    <row r="111" spans="3:15" x14ac:dyDescent="0.25">
      <c r="C111" s="133"/>
      <c r="E111" s="134"/>
      <c r="F111" s="134"/>
      <c r="K111" s="135"/>
      <c r="L111" s="135"/>
      <c r="M111" s="135"/>
    </row>
    <row r="112" spans="3:15" x14ac:dyDescent="0.25">
      <c r="C112" s="133"/>
      <c r="E112" s="134"/>
      <c r="F112" s="134"/>
      <c r="K112" s="135"/>
      <c r="L112" s="135"/>
      <c r="M112" s="135"/>
    </row>
    <row r="113" spans="3:15" x14ac:dyDescent="0.25">
      <c r="C113" s="133"/>
      <c r="E113" s="134"/>
      <c r="F113" s="134"/>
      <c r="K113" s="135"/>
      <c r="L113" s="135"/>
      <c r="M113" s="135"/>
    </row>
    <row r="114" spans="3:15" x14ac:dyDescent="0.25">
      <c r="C114" s="133"/>
      <c r="E114" s="134"/>
      <c r="F114" s="134"/>
      <c r="K114" s="135"/>
      <c r="L114" s="135"/>
      <c r="M114" s="135"/>
    </row>
    <row r="115" spans="3:15" x14ac:dyDescent="0.25">
      <c r="C115" s="133"/>
      <c r="E115" s="134"/>
      <c r="F115" s="134"/>
      <c r="K115" s="135"/>
      <c r="L115" s="135"/>
      <c r="M115" s="135"/>
    </row>
    <row r="116" spans="3:15" x14ac:dyDescent="0.25">
      <c r="C116" s="133"/>
      <c r="E116" s="134"/>
      <c r="F116" s="134"/>
      <c r="K116" s="135"/>
      <c r="L116" s="135"/>
      <c r="M116" s="135"/>
      <c r="O116" s="136"/>
    </row>
    <row r="117" spans="3:15" x14ac:dyDescent="0.25">
      <c r="C117" s="133"/>
      <c r="E117" s="134"/>
      <c r="F117" s="134"/>
      <c r="K117" s="135"/>
      <c r="L117" s="135"/>
      <c r="M117" s="135"/>
    </row>
    <row r="118" spans="3:15" x14ac:dyDescent="0.25">
      <c r="C118" s="133"/>
      <c r="E118" s="134"/>
      <c r="F118" s="134"/>
      <c r="K118" s="135"/>
      <c r="L118" s="135"/>
      <c r="M118" s="135"/>
    </row>
    <row r="119" spans="3:15" x14ac:dyDescent="0.25">
      <c r="C119" s="133"/>
      <c r="E119" s="134"/>
      <c r="F119" s="134"/>
      <c r="K119" s="135"/>
      <c r="L119" s="135"/>
      <c r="M119" s="135"/>
    </row>
    <row r="120" spans="3:15" x14ac:dyDescent="0.25">
      <c r="C120" s="133"/>
      <c r="E120" s="134"/>
      <c r="F120" s="134"/>
      <c r="K120" s="135"/>
      <c r="L120" s="135"/>
      <c r="M120" s="135"/>
      <c r="O120" s="136"/>
    </row>
    <row r="121" spans="3:15" x14ac:dyDescent="0.25">
      <c r="C121" s="133"/>
      <c r="E121" s="134"/>
      <c r="F121" s="134"/>
      <c r="K121" s="135"/>
      <c r="L121" s="135"/>
      <c r="M121" s="135"/>
    </row>
    <row r="122" spans="3:15" x14ac:dyDescent="0.25">
      <c r="C122" s="133"/>
      <c r="E122" s="134"/>
      <c r="F122" s="134"/>
      <c r="K122" s="135"/>
      <c r="L122" s="135"/>
      <c r="M122" s="135"/>
    </row>
    <row r="123" spans="3:15" x14ac:dyDescent="0.25">
      <c r="C123" s="133"/>
      <c r="E123" s="134"/>
      <c r="F123" s="134"/>
      <c r="K123" s="135"/>
      <c r="L123" s="135"/>
      <c r="M123" s="135"/>
    </row>
    <row r="124" spans="3:15" x14ac:dyDescent="0.25">
      <c r="C124" s="133"/>
      <c r="E124" s="134"/>
      <c r="F124" s="134"/>
      <c r="K124" s="135"/>
      <c r="L124" s="135"/>
      <c r="M124" s="135"/>
    </row>
    <row r="125" spans="3:15" x14ac:dyDescent="0.25">
      <c r="C125" s="133"/>
      <c r="E125" s="134"/>
      <c r="F125" s="134"/>
      <c r="K125" s="135"/>
      <c r="L125" s="135"/>
      <c r="M125" s="135"/>
    </row>
    <row r="126" spans="3:15" x14ac:dyDescent="0.25">
      <c r="C126" s="133"/>
      <c r="E126" s="134"/>
      <c r="F126" s="134"/>
      <c r="K126" s="135"/>
      <c r="L126" s="135"/>
      <c r="M126" s="135"/>
    </row>
    <row r="127" spans="3:15" x14ac:dyDescent="0.25">
      <c r="C127" s="133"/>
      <c r="E127" s="134"/>
      <c r="F127" s="134"/>
      <c r="K127" s="135"/>
      <c r="L127" s="135"/>
      <c r="M127" s="135"/>
    </row>
    <row r="128" spans="3:15" x14ac:dyDescent="0.25">
      <c r="C128" s="133"/>
      <c r="E128" s="134"/>
      <c r="F128" s="134"/>
      <c r="K128" s="135"/>
      <c r="L128" s="135"/>
      <c r="M128" s="135"/>
    </row>
    <row r="129" spans="3:15" x14ac:dyDescent="0.25">
      <c r="C129" s="133"/>
      <c r="E129" s="134"/>
      <c r="F129" s="134"/>
      <c r="K129" s="135"/>
      <c r="L129" s="135"/>
      <c r="M129" s="135"/>
    </row>
    <row r="130" spans="3:15" x14ac:dyDescent="0.25">
      <c r="C130" s="133"/>
      <c r="E130" s="134"/>
      <c r="F130" s="134"/>
      <c r="K130" s="135"/>
      <c r="L130" s="135"/>
      <c r="M130" s="135"/>
    </row>
    <row r="131" spans="3:15" x14ac:dyDescent="0.25">
      <c r="C131" s="133"/>
      <c r="E131" s="134"/>
      <c r="F131" s="134"/>
      <c r="K131" s="135"/>
      <c r="L131" s="135"/>
      <c r="M131" s="135"/>
    </row>
    <row r="132" spans="3:15" x14ac:dyDescent="0.25">
      <c r="C132" s="133"/>
      <c r="E132" s="134"/>
      <c r="F132" s="134"/>
      <c r="K132" s="135"/>
      <c r="L132" s="135"/>
      <c r="M132" s="135"/>
    </row>
    <row r="133" spans="3:15" x14ac:dyDescent="0.25">
      <c r="C133" s="133"/>
      <c r="E133" s="134"/>
      <c r="F133" s="134"/>
      <c r="K133" s="135"/>
      <c r="L133" s="135"/>
      <c r="M133" s="135"/>
    </row>
    <row r="134" spans="3:15" x14ac:dyDescent="0.25">
      <c r="C134" s="133"/>
      <c r="E134" s="134"/>
      <c r="F134" s="134"/>
      <c r="K134" s="135"/>
      <c r="L134" s="135"/>
      <c r="M134" s="135"/>
    </row>
    <row r="135" spans="3:15" x14ac:dyDescent="0.25">
      <c r="C135" s="133"/>
      <c r="E135" s="134"/>
      <c r="F135" s="134"/>
      <c r="K135" s="135"/>
      <c r="L135" s="135"/>
      <c r="M135" s="135"/>
    </row>
    <row r="136" spans="3:15" x14ac:dyDescent="0.25">
      <c r="C136" s="133"/>
      <c r="E136" s="134"/>
      <c r="F136" s="134"/>
      <c r="K136" s="135"/>
      <c r="L136" s="135"/>
      <c r="M136" s="135"/>
      <c r="O136" s="136"/>
    </row>
    <row r="137" spans="3:15" x14ac:dyDescent="0.25">
      <c r="C137" s="133"/>
      <c r="E137" s="134"/>
      <c r="F137" s="134"/>
      <c r="K137" s="135"/>
      <c r="L137" s="135"/>
      <c r="M137" s="135"/>
      <c r="O137" s="136"/>
    </row>
    <row r="138" spans="3:15" x14ac:dyDescent="0.25">
      <c r="C138" s="133"/>
      <c r="E138" s="134"/>
      <c r="F138" s="134"/>
      <c r="K138" s="135"/>
      <c r="L138" s="135"/>
      <c r="M138" s="135"/>
    </row>
    <row r="139" spans="3:15" x14ac:dyDescent="0.25">
      <c r="C139" s="133"/>
      <c r="E139" s="134"/>
      <c r="F139" s="134"/>
      <c r="K139" s="135"/>
      <c r="L139" s="135"/>
      <c r="M139" s="135"/>
    </row>
    <row r="140" spans="3:15" x14ac:dyDescent="0.25">
      <c r="C140" s="133"/>
      <c r="E140" s="134"/>
      <c r="F140" s="134"/>
      <c r="K140" s="135"/>
      <c r="L140" s="135"/>
      <c r="M140" s="135"/>
    </row>
    <row r="141" spans="3:15" x14ac:dyDescent="0.25">
      <c r="C141" s="133"/>
      <c r="E141" s="134"/>
      <c r="F141" s="134"/>
      <c r="K141" s="135"/>
      <c r="L141" s="135"/>
      <c r="M141" s="135"/>
      <c r="O141" s="136"/>
    </row>
    <row r="142" spans="3:15" x14ac:dyDescent="0.25">
      <c r="C142" s="133"/>
      <c r="E142" s="134"/>
      <c r="F142" s="134"/>
      <c r="K142" s="135"/>
      <c r="L142" s="135"/>
      <c r="M142" s="135"/>
    </row>
    <row r="143" spans="3:15" x14ac:dyDescent="0.25">
      <c r="C143" s="133"/>
      <c r="E143" s="134"/>
      <c r="F143" s="134"/>
      <c r="K143" s="135"/>
      <c r="L143" s="135"/>
      <c r="M143" s="135"/>
    </row>
    <row r="144" spans="3:15" x14ac:dyDescent="0.25">
      <c r="C144" s="133"/>
      <c r="E144" s="134"/>
      <c r="F144" s="134"/>
      <c r="K144" s="135"/>
      <c r="L144" s="135"/>
      <c r="M144" s="135"/>
    </row>
    <row r="145" spans="3:15" x14ac:dyDescent="0.25">
      <c r="C145" s="133"/>
      <c r="E145" s="134"/>
      <c r="F145" s="134"/>
      <c r="K145" s="135"/>
      <c r="L145" s="135"/>
      <c r="M145" s="135"/>
    </row>
    <row r="146" spans="3:15" x14ac:dyDescent="0.25">
      <c r="C146" s="133"/>
      <c r="E146" s="134"/>
      <c r="F146" s="134"/>
      <c r="K146" s="135"/>
      <c r="L146" s="135"/>
      <c r="M146" s="135"/>
    </row>
    <row r="147" spans="3:15" x14ac:dyDescent="0.25">
      <c r="C147" s="133"/>
      <c r="E147" s="134"/>
      <c r="F147" s="134"/>
      <c r="K147" s="135"/>
      <c r="L147" s="135"/>
      <c r="M147" s="135"/>
    </row>
    <row r="148" spans="3:15" x14ac:dyDescent="0.25">
      <c r="C148" s="133"/>
      <c r="E148" s="134"/>
      <c r="F148" s="134"/>
      <c r="K148" s="135"/>
      <c r="L148" s="135"/>
      <c r="M148" s="135"/>
    </row>
    <row r="149" spans="3:15" x14ac:dyDescent="0.25">
      <c r="C149" s="133"/>
      <c r="E149" s="134"/>
      <c r="F149" s="134"/>
      <c r="K149" s="135"/>
      <c r="L149" s="135"/>
      <c r="M149" s="135"/>
      <c r="O149" s="136"/>
    </row>
    <row r="150" spans="3:15" x14ac:dyDescent="0.25">
      <c r="C150" s="133"/>
      <c r="E150" s="134"/>
      <c r="F150" s="134"/>
      <c r="K150" s="135"/>
      <c r="L150" s="135"/>
      <c r="M150" s="135"/>
    </row>
    <row r="151" spans="3:15" x14ac:dyDescent="0.25">
      <c r="C151" s="133"/>
      <c r="E151" s="134"/>
      <c r="F151" s="134"/>
      <c r="K151" s="135"/>
      <c r="L151" s="135"/>
      <c r="M151" s="135"/>
      <c r="O151" s="136"/>
    </row>
    <row r="152" spans="3:15" x14ac:dyDescent="0.25">
      <c r="C152" s="133"/>
      <c r="E152" s="134"/>
      <c r="F152" s="134"/>
      <c r="K152" s="135"/>
      <c r="L152" s="135"/>
      <c r="M152" s="135"/>
    </row>
    <row r="153" spans="3:15" x14ac:dyDescent="0.25">
      <c r="C153" s="133"/>
      <c r="E153" s="134"/>
      <c r="F153" s="134"/>
      <c r="K153" s="135"/>
      <c r="L153" s="135"/>
      <c r="M153" s="135"/>
    </row>
    <row r="154" spans="3:15" x14ac:dyDescent="0.25">
      <c r="C154" s="133"/>
      <c r="E154" s="134"/>
      <c r="F154" s="134"/>
      <c r="K154" s="135"/>
      <c r="L154" s="135"/>
      <c r="M154" s="135"/>
    </row>
    <row r="155" spans="3:15" x14ac:dyDescent="0.25">
      <c r="C155" s="133"/>
      <c r="E155" s="134"/>
      <c r="F155" s="134"/>
      <c r="K155" s="135"/>
      <c r="L155" s="135"/>
      <c r="M155" s="135"/>
    </row>
    <row r="156" spans="3:15" x14ac:dyDescent="0.25">
      <c r="C156" s="133"/>
      <c r="E156" s="134"/>
      <c r="F156" s="134"/>
      <c r="K156" s="135"/>
      <c r="L156" s="135"/>
      <c r="M156" s="135"/>
    </row>
    <row r="157" spans="3:15" x14ac:dyDescent="0.25">
      <c r="C157" s="133"/>
      <c r="E157" s="134"/>
      <c r="F157" s="134"/>
      <c r="K157" s="135"/>
      <c r="L157" s="135"/>
      <c r="M157" s="135"/>
      <c r="O157" s="136"/>
    </row>
    <row r="158" spans="3:15" x14ac:dyDescent="0.25">
      <c r="C158" s="133"/>
      <c r="E158" s="134"/>
      <c r="F158" s="134"/>
      <c r="K158" s="135"/>
      <c r="L158" s="135"/>
      <c r="M158" s="135"/>
    </row>
    <row r="159" spans="3:15" x14ac:dyDescent="0.25">
      <c r="C159" s="133"/>
      <c r="E159" s="134"/>
      <c r="F159" s="134"/>
      <c r="K159" s="135"/>
      <c r="L159" s="135"/>
      <c r="M159" s="135"/>
    </row>
    <row r="160" spans="3:15" x14ac:dyDescent="0.25">
      <c r="C160" s="133"/>
      <c r="E160" s="134"/>
      <c r="F160" s="134"/>
      <c r="K160" s="135"/>
      <c r="L160" s="135"/>
      <c r="M160" s="135"/>
    </row>
    <row r="161" spans="3:15" x14ac:dyDescent="0.25">
      <c r="C161" s="133"/>
      <c r="E161" s="134"/>
      <c r="F161" s="134"/>
      <c r="K161" s="135"/>
      <c r="L161" s="135"/>
      <c r="M161" s="135"/>
      <c r="O161" s="136"/>
    </row>
    <row r="162" spans="3:15" x14ac:dyDescent="0.25">
      <c r="C162" s="133"/>
      <c r="E162" s="134"/>
      <c r="F162" s="134"/>
      <c r="K162" s="135"/>
      <c r="L162" s="135"/>
      <c r="M162" s="135"/>
    </row>
    <row r="163" spans="3:15" x14ac:dyDescent="0.25">
      <c r="C163" s="133"/>
      <c r="E163" s="134"/>
      <c r="F163" s="134"/>
      <c r="K163" s="135"/>
      <c r="L163" s="135"/>
      <c r="M163" s="135"/>
    </row>
    <row r="164" spans="3:15" x14ac:dyDescent="0.25">
      <c r="C164" s="133"/>
      <c r="E164" s="134"/>
      <c r="F164" s="134"/>
      <c r="K164" s="135"/>
      <c r="L164" s="135"/>
      <c r="M164" s="135"/>
    </row>
    <row r="165" spans="3:15" x14ac:dyDescent="0.25">
      <c r="C165" s="133"/>
      <c r="E165" s="134"/>
      <c r="F165" s="134"/>
      <c r="K165" s="135"/>
      <c r="L165" s="135"/>
      <c r="M165" s="135"/>
    </row>
    <row r="166" spans="3:15" x14ac:dyDescent="0.25">
      <c r="C166" s="133"/>
      <c r="E166" s="134"/>
      <c r="F166" s="134"/>
      <c r="K166" s="135"/>
      <c r="L166" s="135"/>
      <c r="M166" s="135"/>
    </row>
    <row r="167" spans="3:15" x14ac:dyDescent="0.25">
      <c r="C167" s="133"/>
      <c r="E167" s="134"/>
      <c r="F167" s="134"/>
      <c r="K167" s="135"/>
      <c r="L167" s="135"/>
      <c r="M167" s="135"/>
      <c r="O167" s="136"/>
    </row>
    <row r="168" spans="3:15" x14ac:dyDescent="0.25">
      <c r="C168" s="133"/>
      <c r="E168" s="134"/>
      <c r="F168" s="134"/>
      <c r="K168" s="135"/>
      <c r="L168" s="135"/>
      <c r="M168" s="135"/>
    </row>
    <row r="169" spans="3:15" x14ac:dyDescent="0.25">
      <c r="C169" s="133"/>
      <c r="E169" s="134"/>
      <c r="F169" s="134"/>
      <c r="K169" s="135"/>
      <c r="L169" s="135"/>
      <c r="M169" s="135"/>
      <c r="O169" s="136"/>
    </row>
    <row r="170" spans="3:15" x14ac:dyDescent="0.25">
      <c r="C170" s="133"/>
      <c r="E170" s="134"/>
      <c r="F170" s="134"/>
      <c r="K170" s="135"/>
      <c r="L170" s="135"/>
      <c r="M170" s="135"/>
    </row>
    <row r="171" spans="3:15" x14ac:dyDescent="0.25">
      <c r="C171" s="133"/>
      <c r="E171" s="134"/>
      <c r="F171" s="134"/>
      <c r="K171" s="135"/>
      <c r="L171" s="135"/>
      <c r="M171" s="135"/>
      <c r="O171" s="136"/>
    </row>
    <row r="172" spans="3:15" x14ac:dyDescent="0.25">
      <c r="C172" s="133"/>
      <c r="E172" s="134"/>
      <c r="F172" s="134"/>
      <c r="K172" s="135"/>
      <c r="L172" s="135"/>
      <c r="M172" s="135"/>
      <c r="O172" s="136"/>
    </row>
    <row r="173" spans="3:15" x14ac:dyDescent="0.25">
      <c r="C173" s="133"/>
      <c r="E173" s="134"/>
      <c r="F173" s="134"/>
      <c r="K173" s="135"/>
      <c r="L173" s="135"/>
      <c r="M173" s="135"/>
    </row>
    <row r="174" spans="3:15" x14ac:dyDescent="0.25">
      <c r="C174" s="133"/>
      <c r="E174" s="134"/>
      <c r="F174" s="134"/>
      <c r="K174" s="135"/>
      <c r="L174" s="135"/>
      <c r="M174" s="135"/>
    </row>
    <row r="175" spans="3:15" x14ac:dyDescent="0.25">
      <c r="C175" s="133"/>
      <c r="E175" s="134"/>
      <c r="F175" s="134"/>
      <c r="K175" s="135"/>
      <c r="L175" s="135"/>
      <c r="M175" s="135"/>
      <c r="O175" s="136"/>
    </row>
    <row r="176" spans="3:15" x14ac:dyDescent="0.25">
      <c r="C176" s="133"/>
      <c r="E176" s="134"/>
      <c r="F176" s="134"/>
      <c r="K176" s="135"/>
      <c r="L176" s="135"/>
      <c r="M176" s="135"/>
    </row>
    <row r="177" spans="3:15" x14ac:dyDescent="0.25">
      <c r="C177" s="133"/>
      <c r="E177" s="134"/>
      <c r="F177" s="134"/>
      <c r="K177" s="135"/>
      <c r="L177" s="135"/>
      <c r="M177" s="135"/>
      <c r="O177" s="136"/>
    </row>
    <row r="178" spans="3:15" x14ac:dyDescent="0.25">
      <c r="C178" s="133"/>
      <c r="E178" s="134"/>
      <c r="F178" s="134"/>
      <c r="K178" s="135"/>
      <c r="L178" s="135"/>
      <c r="M178" s="135"/>
    </row>
    <row r="179" spans="3:15" x14ac:dyDescent="0.25">
      <c r="C179" s="133"/>
      <c r="E179" s="134"/>
      <c r="F179" s="134"/>
      <c r="K179" s="135"/>
      <c r="L179" s="135"/>
      <c r="M179" s="135"/>
    </row>
    <row r="180" spans="3:15" x14ac:dyDescent="0.25">
      <c r="C180" s="133"/>
      <c r="E180" s="134"/>
      <c r="F180" s="134"/>
      <c r="K180" s="135"/>
      <c r="L180" s="135"/>
      <c r="M180" s="135"/>
    </row>
    <row r="181" spans="3:15" x14ac:dyDescent="0.25">
      <c r="C181" s="133"/>
      <c r="E181" s="134"/>
      <c r="F181" s="134"/>
      <c r="K181" s="135"/>
      <c r="L181" s="135"/>
      <c r="M181" s="135"/>
    </row>
    <row r="182" spans="3:15" x14ac:dyDescent="0.25">
      <c r="C182" s="133"/>
      <c r="E182" s="134"/>
      <c r="F182" s="134"/>
      <c r="K182" s="135"/>
      <c r="L182" s="135"/>
      <c r="M182" s="135"/>
      <c r="O182" s="136"/>
    </row>
    <row r="183" spans="3:15" x14ac:dyDescent="0.25">
      <c r="C183" s="133"/>
      <c r="E183" s="134"/>
      <c r="F183" s="134"/>
      <c r="K183" s="135"/>
      <c r="L183" s="135"/>
      <c r="M183" s="135"/>
    </row>
    <row r="184" spans="3:15" x14ac:dyDescent="0.25">
      <c r="C184" s="133"/>
      <c r="E184" s="134"/>
      <c r="F184" s="134"/>
      <c r="K184" s="135"/>
      <c r="L184" s="135"/>
      <c r="M184" s="135"/>
    </row>
    <row r="185" spans="3:15" x14ac:dyDescent="0.25">
      <c r="C185" s="133"/>
      <c r="E185" s="134"/>
      <c r="F185" s="134"/>
      <c r="K185" s="135"/>
      <c r="L185" s="135"/>
      <c r="M185" s="135"/>
      <c r="O185" s="136"/>
    </row>
    <row r="186" spans="3:15" x14ac:dyDescent="0.25">
      <c r="C186" s="133"/>
      <c r="E186" s="134"/>
      <c r="F186" s="134"/>
      <c r="K186" s="135"/>
      <c r="L186" s="135"/>
      <c r="M186" s="135"/>
    </row>
    <row r="187" spans="3:15" x14ac:dyDescent="0.25">
      <c r="C187" s="133"/>
      <c r="E187" s="134"/>
      <c r="F187" s="134"/>
      <c r="K187" s="135"/>
      <c r="L187" s="135"/>
      <c r="M187" s="135"/>
    </row>
    <row r="188" spans="3:15" x14ac:dyDescent="0.25">
      <c r="C188" s="133"/>
      <c r="E188" s="134"/>
      <c r="F188" s="134"/>
      <c r="K188" s="135"/>
      <c r="L188" s="135"/>
      <c r="M188" s="135"/>
    </row>
    <row r="189" spans="3:15" x14ac:dyDescent="0.25">
      <c r="C189" s="133"/>
      <c r="E189" s="134"/>
      <c r="F189" s="134"/>
      <c r="K189" s="135"/>
      <c r="L189" s="135"/>
      <c r="M189" s="135"/>
    </row>
    <row r="190" spans="3:15" x14ac:dyDescent="0.25">
      <c r="C190" s="133"/>
      <c r="E190" s="134"/>
      <c r="F190" s="134"/>
      <c r="K190" s="135"/>
      <c r="L190" s="135"/>
      <c r="M190" s="135"/>
    </row>
    <row r="191" spans="3:15" x14ac:dyDescent="0.25">
      <c r="C191" s="133"/>
      <c r="E191" s="134"/>
      <c r="F191" s="134"/>
      <c r="K191" s="135"/>
      <c r="L191" s="135"/>
      <c r="M191" s="135"/>
      <c r="O191" s="136"/>
    </row>
    <row r="192" spans="3:15" x14ac:dyDescent="0.25">
      <c r="C192" s="133"/>
      <c r="E192" s="134"/>
      <c r="F192" s="134"/>
      <c r="K192" s="135"/>
      <c r="L192" s="135"/>
      <c r="M192" s="135"/>
    </row>
    <row r="193" spans="3:15" x14ac:dyDescent="0.25">
      <c r="C193" s="133"/>
      <c r="E193" s="134"/>
      <c r="F193" s="134"/>
      <c r="K193" s="135"/>
      <c r="L193" s="135"/>
      <c r="M193" s="135"/>
    </row>
    <row r="194" spans="3:15" x14ac:dyDescent="0.25">
      <c r="C194" s="133"/>
      <c r="E194" s="134"/>
      <c r="F194" s="134"/>
      <c r="K194" s="135"/>
      <c r="L194" s="135"/>
      <c r="M194" s="135"/>
    </row>
    <row r="195" spans="3:15" x14ac:dyDescent="0.25">
      <c r="C195" s="133"/>
      <c r="E195" s="134"/>
      <c r="F195" s="134"/>
      <c r="K195" s="135"/>
      <c r="L195" s="135"/>
      <c r="M195" s="135"/>
      <c r="O195" s="136"/>
    </row>
    <row r="196" spans="3:15" x14ac:dyDescent="0.25">
      <c r="C196" s="133"/>
      <c r="E196" s="134"/>
      <c r="F196" s="134"/>
      <c r="K196" s="135"/>
      <c r="L196" s="135"/>
      <c r="M196" s="135"/>
    </row>
    <row r="197" spans="3:15" x14ac:dyDescent="0.25">
      <c r="C197" s="133"/>
      <c r="E197" s="134"/>
      <c r="F197" s="134"/>
      <c r="K197" s="135"/>
      <c r="L197" s="135"/>
      <c r="M197" s="135"/>
    </row>
    <row r="198" spans="3:15" x14ac:dyDescent="0.25">
      <c r="C198" s="133"/>
      <c r="E198" s="134"/>
      <c r="F198" s="134"/>
      <c r="K198" s="135"/>
      <c r="L198" s="135"/>
      <c r="M198" s="135"/>
    </row>
    <row r="199" spans="3:15" x14ac:dyDescent="0.25">
      <c r="C199" s="133"/>
      <c r="E199" s="134"/>
      <c r="F199" s="134"/>
      <c r="K199" s="135"/>
      <c r="L199" s="135"/>
      <c r="M199" s="135"/>
    </row>
    <row r="200" spans="3:15" x14ac:dyDescent="0.25">
      <c r="C200" s="133"/>
      <c r="E200" s="134"/>
      <c r="F200" s="134"/>
      <c r="K200" s="135"/>
      <c r="L200" s="135"/>
      <c r="M200" s="135"/>
    </row>
    <row r="201" spans="3:15" x14ac:dyDescent="0.25">
      <c r="C201" s="133"/>
      <c r="E201" s="134"/>
      <c r="F201" s="134"/>
      <c r="K201" s="135"/>
      <c r="L201" s="135"/>
      <c r="M201" s="135"/>
      <c r="O201" s="136"/>
    </row>
    <row r="202" spans="3:15" x14ac:dyDescent="0.25">
      <c r="C202" s="133"/>
      <c r="E202" s="134"/>
      <c r="F202" s="134"/>
      <c r="K202" s="135"/>
      <c r="L202" s="135"/>
      <c r="M202" s="135"/>
    </row>
    <row r="203" spans="3:15" x14ac:dyDescent="0.25">
      <c r="C203" s="133"/>
      <c r="E203" s="134"/>
      <c r="F203" s="134"/>
      <c r="K203" s="135"/>
      <c r="L203" s="135"/>
      <c r="M203" s="135"/>
    </row>
    <row r="204" spans="3:15" x14ac:dyDescent="0.25">
      <c r="C204" s="133"/>
      <c r="E204" s="134"/>
      <c r="F204" s="134"/>
      <c r="K204" s="135"/>
      <c r="L204" s="135"/>
      <c r="M204" s="135"/>
    </row>
    <row r="205" spans="3:15" x14ac:dyDescent="0.25">
      <c r="C205" s="133"/>
      <c r="E205" s="134"/>
      <c r="F205" s="134"/>
      <c r="K205" s="135"/>
      <c r="L205" s="135"/>
      <c r="M205" s="135"/>
      <c r="O205" s="136"/>
    </row>
    <row r="206" spans="3:15" x14ac:dyDescent="0.25">
      <c r="C206" s="133"/>
      <c r="E206" s="134"/>
      <c r="F206" s="134"/>
      <c r="K206" s="135"/>
      <c r="L206" s="135"/>
      <c r="M206" s="135"/>
    </row>
    <row r="207" spans="3:15" x14ac:dyDescent="0.25">
      <c r="C207" s="133"/>
      <c r="E207" s="134"/>
      <c r="F207" s="134"/>
      <c r="K207" s="135"/>
      <c r="L207" s="135"/>
      <c r="M207" s="135"/>
      <c r="O207" s="136"/>
    </row>
    <row r="208" spans="3:15" x14ac:dyDescent="0.25">
      <c r="C208" s="133"/>
      <c r="E208" s="134"/>
      <c r="F208" s="134"/>
      <c r="K208" s="135"/>
      <c r="L208" s="135"/>
      <c r="M208" s="135"/>
      <c r="O208" s="136"/>
    </row>
    <row r="209" spans="3:15" x14ac:dyDescent="0.25">
      <c r="C209" s="133"/>
      <c r="E209" s="134"/>
      <c r="F209" s="134"/>
      <c r="K209" s="135"/>
      <c r="L209" s="135"/>
      <c r="M209" s="135"/>
    </row>
    <row r="210" spans="3:15" x14ac:dyDescent="0.25">
      <c r="C210" s="133"/>
      <c r="E210" s="134"/>
      <c r="F210" s="134"/>
      <c r="K210" s="135"/>
      <c r="L210" s="135"/>
      <c r="M210" s="135"/>
    </row>
    <row r="211" spans="3:15" x14ac:dyDescent="0.25">
      <c r="C211" s="133"/>
      <c r="E211" s="134"/>
      <c r="F211" s="134"/>
      <c r="K211" s="135"/>
      <c r="L211" s="135"/>
      <c r="M211" s="135"/>
    </row>
    <row r="212" spans="3:15" x14ac:dyDescent="0.25">
      <c r="C212" s="133"/>
      <c r="E212" s="134"/>
      <c r="F212" s="134"/>
      <c r="K212" s="135"/>
      <c r="L212" s="135"/>
      <c r="M212" s="135"/>
    </row>
    <row r="213" spans="3:15" x14ac:dyDescent="0.25">
      <c r="C213" s="133"/>
      <c r="E213" s="134"/>
      <c r="F213" s="134"/>
      <c r="K213" s="135"/>
      <c r="L213" s="135"/>
      <c r="M213" s="135"/>
    </row>
    <row r="214" spans="3:15" x14ac:dyDescent="0.25">
      <c r="C214" s="133"/>
      <c r="E214" s="134"/>
      <c r="F214" s="134"/>
      <c r="K214" s="135"/>
      <c r="L214" s="135"/>
      <c r="M214" s="135"/>
      <c r="O214" s="136"/>
    </row>
    <row r="215" spans="3:15" x14ac:dyDescent="0.25">
      <c r="C215" s="133"/>
      <c r="E215" s="134"/>
      <c r="F215" s="134"/>
      <c r="K215" s="135"/>
      <c r="L215" s="135"/>
      <c r="M215" s="135"/>
    </row>
    <row r="216" spans="3:15" x14ac:dyDescent="0.25">
      <c r="C216" s="133"/>
      <c r="E216" s="134"/>
      <c r="F216" s="134"/>
      <c r="K216" s="135"/>
      <c r="L216" s="135"/>
      <c r="M216" s="135"/>
      <c r="O216" s="136"/>
    </row>
    <row r="217" spans="3:15" x14ac:dyDescent="0.25">
      <c r="C217" s="133"/>
      <c r="E217" s="134"/>
      <c r="F217" s="134"/>
      <c r="K217" s="135"/>
      <c r="L217" s="135"/>
      <c r="M217" s="135"/>
    </row>
    <row r="218" spans="3:15" x14ac:dyDescent="0.25">
      <c r="C218" s="133"/>
      <c r="E218" s="134"/>
      <c r="F218" s="134"/>
      <c r="K218" s="135"/>
      <c r="L218" s="135"/>
      <c r="M218" s="135"/>
    </row>
    <row r="219" spans="3:15" x14ac:dyDescent="0.25">
      <c r="C219" s="133"/>
      <c r="E219" s="134"/>
      <c r="F219" s="134"/>
      <c r="K219" s="135"/>
      <c r="L219" s="135"/>
      <c r="M219" s="135"/>
    </row>
    <row r="220" spans="3:15" x14ac:dyDescent="0.25">
      <c r="C220" s="133"/>
      <c r="E220" s="134"/>
      <c r="F220" s="134"/>
      <c r="K220" s="135"/>
      <c r="L220" s="135"/>
      <c r="M220" s="135"/>
    </row>
    <row r="221" spans="3:15" x14ac:dyDescent="0.25">
      <c r="C221" s="133"/>
      <c r="E221" s="134"/>
      <c r="F221" s="134"/>
      <c r="K221" s="135"/>
      <c r="L221" s="135"/>
      <c r="M221" s="135"/>
      <c r="O221" s="136"/>
    </row>
    <row r="222" spans="3:15" x14ac:dyDescent="0.25">
      <c r="C222" s="133"/>
      <c r="E222" s="134"/>
      <c r="F222" s="134"/>
      <c r="K222" s="135"/>
      <c r="L222" s="135"/>
      <c r="M222" s="135"/>
    </row>
    <row r="223" spans="3:15" x14ac:dyDescent="0.25">
      <c r="C223" s="133"/>
      <c r="E223" s="134"/>
      <c r="F223" s="134"/>
      <c r="K223" s="135"/>
      <c r="L223" s="135"/>
      <c r="M223" s="135"/>
    </row>
    <row r="224" spans="3:15" x14ac:dyDescent="0.25">
      <c r="C224" s="133"/>
      <c r="E224" s="134"/>
      <c r="F224" s="134"/>
      <c r="K224" s="135"/>
      <c r="L224" s="135"/>
      <c r="M224" s="135"/>
    </row>
    <row r="225" spans="3:15" x14ac:dyDescent="0.25">
      <c r="C225" s="133"/>
      <c r="E225" s="134"/>
      <c r="F225" s="134"/>
      <c r="K225" s="135"/>
      <c r="L225" s="135"/>
      <c r="M225" s="135"/>
    </row>
    <row r="226" spans="3:15" x14ac:dyDescent="0.25">
      <c r="C226" s="133"/>
      <c r="E226" s="134"/>
      <c r="F226" s="134"/>
      <c r="K226" s="135"/>
      <c r="L226" s="135"/>
      <c r="M226" s="135"/>
      <c r="O226" s="136"/>
    </row>
    <row r="227" spans="3:15" x14ac:dyDescent="0.25">
      <c r="C227" s="133"/>
      <c r="E227" s="134"/>
      <c r="F227" s="134"/>
      <c r="K227" s="135"/>
      <c r="L227" s="135"/>
      <c r="M227" s="135"/>
    </row>
    <row r="228" spans="3:15" x14ac:dyDescent="0.25">
      <c r="C228" s="133"/>
      <c r="E228" s="134"/>
      <c r="F228" s="134"/>
      <c r="K228" s="135"/>
      <c r="L228" s="135"/>
      <c r="M228" s="135"/>
      <c r="O228" s="136"/>
    </row>
    <row r="229" spans="3:15" x14ac:dyDescent="0.25">
      <c r="C229" s="133"/>
      <c r="E229" s="134"/>
      <c r="F229" s="134"/>
      <c r="K229" s="135"/>
      <c r="L229" s="135"/>
      <c r="M229" s="135"/>
    </row>
    <row r="230" spans="3:15" x14ac:dyDescent="0.25">
      <c r="C230" s="133"/>
      <c r="E230" s="134"/>
      <c r="F230" s="134"/>
      <c r="K230" s="135"/>
      <c r="L230" s="135"/>
      <c r="M230" s="135"/>
      <c r="O230" s="136"/>
    </row>
    <row r="231" spans="3:15" x14ac:dyDescent="0.25">
      <c r="C231" s="133"/>
      <c r="E231" s="134"/>
      <c r="F231" s="134"/>
      <c r="K231" s="135"/>
      <c r="L231" s="135"/>
      <c r="M231" s="135"/>
      <c r="O231" s="136"/>
    </row>
    <row r="232" spans="3:15" x14ac:dyDescent="0.25">
      <c r="C232" s="133"/>
      <c r="E232" s="134"/>
      <c r="F232" s="134"/>
      <c r="K232" s="135"/>
      <c r="L232" s="135"/>
      <c r="M232" s="135"/>
      <c r="O232" s="136"/>
    </row>
    <row r="233" spans="3:15" x14ac:dyDescent="0.25">
      <c r="C233" s="133"/>
      <c r="E233" s="134"/>
      <c r="F233" s="134"/>
      <c r="K233" s="135"/>
      <c r="L233" s="135"/>
      <c r="M233" s="135"/>
    </row>
    <row r="234" spans="3:15" x14ac:dyDescent="0.25">
      <c r="C234" s="133"/>
      <c r="E234" s="134"/>
      <c r="F234" s="134"/>
      <c r="K234" s="135"/>
      <c r="L234" s="135"/>
      <c r="M234" s="135"/>
    </row>
    <row r="235" spans="3:15" x14ac:dyDescent="0.25">
      <c r="C235" s="133"/>
      <c r="E235" s="134"/>
      <c r="F235" s="134"/>
      <c r="K235" s="135"/>
      <c r="L235" s="135"/>
      <c r="M235" s="135"/>
    </row>
    <row r="236" spans="3:15" x14ac:dyDescent="0.25">
      <c r="C236" s="133"/>
      <c r="E236" s="134"/>
      <c r="F236" s="134"/>
      <c r="K236" s="135"/>
      <c r="L236" s="135"/>
      <c r="M236" s="135"/>
    </row>
    <row r="237" spans="3:15" x14ac:dyDescent="0.25">
      <c r="C237" s="133"/>
      <c r="E237" s="134"/>
      <c r="F237" s="134"/>
      <c r="K237" s="135"/>
      <c r="L237" s="135"/>
      <c r="M237" s="135"/>
    </row>
    <row r="238" spans="3:15" x14ac:dyDescent="0.25">
      <c r="C238" s="133"/>
      <c r="E238" s="134"/>
      <c r="F238" s="134"/>
      <c r="K238" s="135"/>
      <c r="L238" s="135"/>
      <c r="M238" s="135"/>
      <c r="O238" s="136"/>
    </row>
    <row r="239" spans="3:15" x14ac:dyDescent="0.25">
      <c r="C239" s="133"/>
      <c r="E239" s="134"/>
      <c r="F239" s="134"/>
      <c r="K239" s="135"/>
      <c r="L239" s="135"/>
      <c r="M239" s="135"/>
      <c r="O239" s="136"/>
    </row>
    <row r="240" spans="3:15" x14ac:dyDescent="0.25">
      <c r="C240" s="133"/>
      <c r="E240" s="134"/>
      <c r="F240" s="134"/>
      <c r="K240" s="135"/>
      <c r="L240" s="135"/>
      <c r="M240" s="135"/>
      <c r="O240" s="136"/>
    </row>
    <row r="241" spans="3:15" x14ac:dyDescent="0.25">
      <c r="C241" s="133"/>
      <c r="E241" s="134"/>
      <c r="F241" s="134"/>
      <c r="K241" s="135"/>
      <c r="L241" s="135"/>
      <c r="M241" s="135"/>
    </row>
    <row r="242" spans="3:15" x14ac:dyDescent="0.25">
      <c r="C242" s="133"/>
      <c r="E242" s="134"/>
      <c r="F242" s="134"/>
      <c r="K242" s="135"/>
      <c r="L242" s="135"/>
      <c r="M242" s="135"/>
      <c r="O242" s="136"/>
    </row>
    <row r="243" spans="3:15" x14ac:dyDescent="0.25">
      <c r="C243" s="133"/>
      <c r="E243" s="134"/>
      <c r="F243" s="134"/>
      <c r="K243" s="135"/>
      <c r="L243" s="135"/>
      <c r="M243" s="135"/>
    </row>
    <row r="244" spans="3:15" x14ac:dyDescent="0.25">
      <c r="C244" s="133"/>
      <c r="E244" s="134"/>
      <c r="F244" s="134"/>
      <c r="K244" s="135"/>
      <c r="L244" s="135"/>
      <c r="M244" s="135"/>
    </row>
    <row r="245" spans="3:15" x14ac:dyDescent="0.25">
      <c r="C245" s="133"/>
      <c r="E245" s="134"/>
      <c r="F245" s="134"/>
      <c r="K245" s="135"/>
      <c r="L245" s="135"/>
      <c r="M245" s="135"/>
    </row>
    <row r="246" spans="3:15" x14ac:dyDescent="0.25">
      <c r="C246" s="133"/>
      <c r="E246" s="134"/>
      <c r="F246" s="134"/>
      <c r="K246" s="135"/>
      <c r="L246" s="135"/>
      <c r="M246" s="135"/>
    </row>
    <row r="247" spans="3:15" x14ac:dyDescent="0.25">
      <c r="C247" s="133"/>
      <c r="E247" s="134"/>
      <c r="F247" s="134"/>
      <c r="K247" s="135"/>
      <c r="L247" s="135"/>
      <c r="M247" s="135"/>
    </row>
    <row r="248" spans="3:15" x14ac:dyDescent="0.25">
      <c r="C248" s="133"/>
      <c r="E248" s="134"/>
      <c r="F248" s="134"/>
      <c r="K248" s="135"/>
      <c r="L248" s="135"/>
      <c r="M248" s="135"/>
    </row>
    <row r="249" spans="3:15" x14ac:dyDescent="0.25">
      <c r="C249" s="133"/>
      <c r="E249" s="134"/>
      <c r="F249" s="134"/>
      <c r="K249" s="135"/>
      <c r="L249" s="135"/>
      <c r="M249" s="135"/>
    </row>
    <row r="250" spans="3:15" x14ac:dyDescent="0.25">
      <c r="C250" s="133"/>
      <c r="E250" s="134"/>
      <c r="F250" s="134"/>
      <c r="K250" s="135"/>
      <c r="L250" s="135"/>
      <c r="M250" s="135"/>
    </row>
    <row r="251" spans="3:15" x14ac:dyDescent="0.25">
      <c r="C251" s="133"/>
      <c r="E251" s="134"/>
      <c r="F251" s="134"/>
      <c r="K251" s="135"/>
      <c r="L251" s="135"/>
      <c r="M251" s="135"/>
    </row>
    <row r="252" spans="3:15" x14ac:dyDescent="0.25">
      <c r="C252" s="133"/>
      <c r="E252" s="134"/>
      <c r="F252" s="134"/>
      <c r="K252" s="135"/>
      <c r="L252" s="135"/>
      <c r="M252" s="135"/>
    </row>
    <row r="253" spans="3:15" x14ac:dyDescent="0.25">
      <c r="C253" s="133"/>
      <c r="E253" s="134"/>
      <c r="F253" s="134"/>
      <c r="K253" s="135"/>
      <c r="L253" s="135"/>
      <c r="M253" s="135"/>
    </row>
    <row r="254" spans="3:15" x14ac:dyDescent="0.25">
      <c r="C254" s="133"/>
      <c r="E254" s="134"/>
      <c r="F254" s="134"/>
      <c r="K254" s="135"/>
      <c r="L254" s="135"/>
      <c r="M254" s="135"/>
    </row>
    <row r="255" spans="3:15" x14ac:dyDescent="0.25">
      <c r="C255" s="133"/>
      <c r="E255" s="134"/>
      <c r="F255" s="134"/>
      <c r="K255" s="135"/>
      <c r="L255" s="135"/>
      <c r="M255" s="135"/>
    </row>
    <row r="256" spans="3:15" x14ac:dyDescent="0.25">
      <c r="C256" s="133"/>
      <c r="E256" s="134"/>
      <c r="F256" s="134"/>
      <c r="K256" s="135"/>
      <c r="L256" s="135"/>
      <c r="M256" s="135"/>
    </row>
    <row r="257" spans="3:15" x14ac:dyDescent="0.25">
      <c r="C257" s="133"/>
      <c r="E257" s="134"/>
      <c r="F257" s="134"/>
      <c r="K257" s="135"/>
      <c r="L257" s="135"/>
      <c r="M257" s="135"/>
    </row>
    <row r="258" spans="3:15" x14ac:dyDescent="0.25">
      <c r="C258" s="133"/>
      <c r="E258" s="134"/>
      <c r="F258" s="134"/>
      <c r="K258" s="135"/>
      <c r="L258" s="135"/>
      <c r="M258" s="135"/>
    </row>
    <row r="259" spans="3:15" x14ac:dyDescent="0.25">
      <c r="C259" s="133"/>
      <c r="E259" s="134"/>
      <c r="F259" s="134"/>
      <c r="K259" s="135"/>
      <c r="L259" s="135"/>
      <c r="M259" s="135"/>
    </row>
    <row r="260" spans="3:15" x14ac:dyDescent="0.25">
      <c r="C260" s="133"/>
      <c r="E260" s="134"/>
      <c r="F260" s="134"/>
      <c r="K260" s="135"/>
      <c r="L260" s="135"/>
      <c r="M260" s="135"/>
    </row>
    <row r="261" spans="3:15" x14ac:dyDescent="0.25">
      <c r="C261" s="133"/>
      <c r="E261" s="134"/>
      <c r="F261" s="134"/>
      <c r="K261" s="135"/>
      <c r="L261" s="135"/>
      <c r="M261" s="135"/>
    </row>
    <row r="262" spans="3:15" x14ac:dyDescent="0.25">
      <c r="C262" s="133"/>
      <c r="E262" s="134"/>
      <c r="F262" s="134"/>
      <c r="K262" s="135"/>
      <c r="L262" s="135"/>
      <c r="M262" s="135"/>
    </row>
    <row r="263" spans="3:15" x14ac:dyDescent="0.25">
      <c r="C263" s="133"/>
      <c r="E263" s="134"/>
      <c r="F263" s="134"/>
      <c r="K263" s="135"/>
      <c r="L263" s="135"/>
      <c r="M263" s="135"/>
    </row>
    <row r="264" spans="3:15" x14ac:dyDescent="0.25">
      <c r="C264" s="133"/>
      <c r="E264" s="134"/>
      <c r="F264" s="134"/>
      <c r="K264" s="135"/>
      <c r="L264" s="135"/>
      <c r="M264" s="135"/>
    </row>
    <row r="265" spans="3:15" x14ac:dyDescent="0.25">
      <c r="C265" s="133"/>
      <c r="E265" s="134"/>
      <c r="F265" s="134"/>
      <c r="K265" s="135"/>
      <c r="L265" s="135"/>
      <c r="M265" s="135"/>
    </row>
    <row r="266" spans="3:15" x14ac:dyDescent="0.25">
      <c r="C266" s="133"/>
      <c r="E266" s="134"/>
      <c r="F266" s="134"/>
      <c r="K266" s="135"/>
      <c r="L266" s="135"/>
      <c r="M266" s="135"/>
    </row>
    <row r="267" spans="3:15" x14ac:dyDescent="0.25">
      <c r="C267" s="133"/>
      <c r="E267" s="134"/>
      <c r="F267" s="134"/>
      <c r="K267" s="135"/>
      <c r="L267" s="135"/>
      <c r="M267" s="135"/>
    </row>
    <row r="268" spans="3:15" x14ac:dyDescent="0.25">
      <c r="C268" s="133"/>
      <c r="E268" s="134"/>
      <c r="F268" s="134"/>
      <c r="K268" s="135"/>
      <c r="L268" s="135"/>
      <c r="M268" s="135"/>
    </row>
    <row r="269" spans="3:15" x14ac:dyDescent="0.25">
      <c r="C269" s="133"/>
      <c r="E269" s="134"/>
      <c r="F269" s="134"/>
      <c r="K269" s="135"/>
      <c r="L269" s="135"/>
      <c r="M269" s="135"/>
    </row>
    <row r="270" spans="3:15" x14ac:dyDescent="0.25">
      <c r="C270" s="133"/>
      <c r="E270" s="134"/>
      <c r="F270" s="134"/>
      <c r="K270" s="135"/>
      <c r="L270" s="135"/>
      <c r="M270" s="135"/>
    </row>
    <row r="271" spans="3:15" x14ac:dyDescent="0.25">
      <c r="C271" s="133"/>
      <c r="E271" s="134"/>
      <c r="F271" s="134"/>
      <c r="K271" s="135"/>
      <c r="L271" s="135"/>
      <c r="M271" s="135"/>
      <c r="O271" s="136"/>
    </row>
    <row r="272" spans="3:15" x14ac:dyDescent="0.25">
      <c r="C272" s="133"/>
      <c r="E272" s="134"/>
      <c r="F272" s="134"/>
      <c r="K272" s="135"/>
      <c r="L272" s="135"/>
      <c r="M272" s="135"/>
    </row>
    <row r="273" spans="3:13" x14ac:dyDescent="0.25">
      <c r="C273" s="133"/>
      <c r="E273" s="134"/>
      <c r="F273" s="134"/>
      <c r="K273" s="135"/>
      <c r="L273" s="135"/>
      <c r="M273" s="135"/>
    </row>
    <row r="274" spans="3:13" x14ac:dyDescent="0.25">
      <c r="C274" s="133"/>
      <c r="E274" s="134"/>
      <c r="F274" s="134"/>
      <c r="K274" s="135"/>
      <c r="L274" s="135"/>
      <c r="M274" s="135"/>
    </row>
    <row r="275" spans="3:13" x14ac:dyDescent="0.25">
      <c r="C275" s="133"/>
      <c r="E275" s="134"/>
      <c r="F275" s="134"/>
      <c r="K275" s="135"/>
      <c r="L275" s="135"/>
      <c r="M275" s="135"/>
    </row>
    <row r="276" spans="3:13" x14ac:dyDescent="0.25">
      <c r="C276" s="133"/>
      <c r="E276" s="134"/>
      <c r="F276" s="134"/>
      <c r="K276" s="135"/>
      <c r="L276" s="135"/>
      <c r="M276" s="135"/>
    </row>
    <row r="277" spans="3:13" x14ac:dyDescent="0.25">
      <c r="C277" s="133"/>
      <c r="E277" s="134"/>
      <c r="F277" s="134"/>
      <c r="K277" s="135"/>
      <c r="L277" s="135"/>
      <c r="M277" s="135"/>
    </row>
    <row r="278" spans="3:13" x14ac:dyDescent="0.25">
      <c r="C278" s="133"/>
      <c r="E278" s="134"/>
      <c r="F278" s="134"/>
      <c r="K278" s="135"/>
      <c r="L278" s="135"/>
      <c r="M278" s="135"/>
    </row>
    <row r="279" spans="3:13" x14ac:dyDescent="0.25">
      <c r="C279" s="133"/>
      <c r="E279" s="134"/>
      <c r="F279" s="134"/>
      <c r="K279" s="135"/>
      <c r="L279" s="135"/>
      <c r="M279" s="135"/>
    </row>
    <row r="280" spans="3:13" x14ac:dyDescent="0.25">
      <c r="C280" s="133"/>
      <c r="E280" s="134"/>
      <c r="F280" s="134"/>
      <c r="K280" s="135"/>
      <c r="L280" s="135"/>
      <c r="M280" s="135"/>
    </row>
    <row r="281" spans="3:13" x14ac:dyDescent="0.25">
      <c r="C281" s="133"/>
      <c r="E281" s="134"/>
      <c r="F281" s="134"/>
      <c r="K281" s="135"/>
      <c r="L281" s="135"/>
      <c r="M281" s="135"/>
    </row>
    <row r="282" spans="3:13" x14ac:dyDescent="0.25">
      <c r="C282" s="133"/>
      <c r="E282" s="134"/>
      <c r="F282" s="134"/>
      <c r="K282" s="135"/>
      <c r="L282" s="135"/>
      <c r="M282" s="135"/>
    </row>
    <row r="283" spans="3:13" x14ac:dyDescent="0.25">
      <c r="C283" s="133"/>
      <c r="E283" s="134"/>
      <c r="F283" s="134"/>
      <c r="K283" s="135"/>
      <c r="L283" s="135"/>
      <c r="M283" s="135"/>
    </row>
    <row r="284" spans="3:13" x14ac:dyDescent="0.25">
      <c r="C284" s="133"/>
      <c r="E284" s="134"/>
      <c r="F284" s="134"/>
      <c r="K284" s="135"/>
      <c r="L284" s="135"/>
      <c r="M284" s="135"/>
    </row>
    <row r="285" spans="3:13" x14ac:dyDescent="0.25">
      <c r="C285" s="133"/>
      <c r="E285" s="134"/>
      <c r="F285" s="134"/>
      <c r="K285" s="135"/>
      <c r="L285" s="135"/>
      <c r="M285" s="135"/>
    </row>
    <row r="286" spans="3:13" x14ac:dyDescent="0.25">
      <c r="C286" s="133"/>
      <c r="E286" s="134"/>
      <c r="F286" s="134"/>
      <c r="K286" s="135"/>
      <c r="L286" s="135"/>
      <c r="M286" s="135"/>
    </row>
    <row r="287" spans="3:13" x14ac:dyDescent="0.25">
      <c r="C287" s="133"/>
      <c r="E287" s="134"/>
      <c r="F287" s="134"/>
      <c r="K287" s="135"/>
      <c r="L287" s="135"/>
      <c r="M287" s="135"/>
    </row>
    <row r="288" spans="3:13" x14ac:dyDescent="0.25">
      <c r="C288" s="133"/>
      <c r="E288" s="134"/>
      <c r="F288" s="134"/>
      <c r="K288" s="135"/>
      <c r="L288" s="135"/>
      <c r="M288" s="135"/>
    </row>
    <row r="289" spans="3:13" x14ac:dyDescent="0.25">
      <c r="C289" s="133"/>
      <c r="E289" s="134"/>
      <c r="F289" s="134"/>
      <c r="K289" s="135"/>
      <c r="L289" s="135"/>
      <c r="M289" s="135"/>
    </row>
    <row r="290" spans="3:13" x14ac:dyDescent="0.25">
      <c r="C290" s="133"/>
      <c r="E290" s="134"/>
      <c r="F290" s="134"/>
      <c r="K290" s="135"/>
      <c r="L290" s="135"/>
      <c r="M290" s="135"/>
    </row>
    <row r="291" spans="3:13" x14ac:dyDescent="0.25">
      <c r="C291" s="133"/>
      <c r="E291" s="134"/>
      <c r="F291" s="134"/>
      <c r="K291" s="135"/>
      <c r="L291" s="135"/>
      <c r="M291" s="135"/>
    </row>
    <row r="292" spans="3:13" x14ac:dyDescent="0.25">
      <c r="C292" s="133"/>
      <c r="E292" s="134"/>
      <c r="F292" s="134"/>
      <c r="K292" s="135"/>
      <c r="L292" s="135"/>
      <c r="M292" s="135"/>
    </row>
    <row r="293" spans="3:13" x14ac:dyDescent="0.25">
      <c r="C293" s="133"/>
      <c r="E293" s="134"/>
      <c r="F293" s="134"/>
      <c r="K293" s="135"/>
      <c r="L293" s="135"/>
      <c r="M293" s="135"/>
    </row>
    <row r="294" spans="3:13" x14ac:dyDescent="0.25">
      <c r="C294" s="133"/>
      <c r="E294" s="134"/>
      <c r="F294" s="134"/>
      <c r="K294" s="135"/>
      <c r="L294" s="135"/>
      <c r="M294" s="135"/>
    </row>
    <row r="295" spans="3:13" x14ac:dyDescent="0.25">
      <c r="C295" s="133"/>
      <c r="E295" s="134"/>
      <c r="F295" s="134"/>
      <c r="K295" s="135"/>
      <c r="L295" s="135"/>
      <c r="M295" s="135"/>
    </row>
    <row r="296" spans="3:13" x14ac:dyDescent="0.25">
      <c r="C296" s="133"/>
      <c r="E296" s="134"/>
      <c r="F296" s="134"/>
      <c r="K296" s="135"/>
      <c r="L296" s="135"/>
      <c r="M296" s="135"/>
    </row>
    <row r="297" spans="3:13" x14ac:dyDescent="0.25">
      <c r="C297" s="133"/>
      <c r="E297" s="134"/>
      <c r="F297" s="134"/>
      <c r="K297" s="135"/>
      <c r="L297" s="135"/>
      <c r="M297" s="135"/>
    </row>
    <row r="298" spans="3:13" x14ac:dyDescent="0.25">
      <c r="C298" s="133"/>
      <c r="E298" s="134"/>
      <c r="F298" s="134"/>
      <c r="K298" s="135"/>
      <c r="L298" s="135"/>
      <c r="M298" s="135"/>
    </row>
    <row r="299" spans="3:13" x14ac:dyDescent="0.25">
      <c r="C299" s="133"/>
      <c r="E299" s="134"/>
      <c r="F299" s="134"/>
      <c r="K299" s="135"/>
      <c r="L299" s="135"/>
      <c r="M299" s="135"/>
    </row>
    <row r="300" spans="3:13" x14ac:dyDescent="0.25">
      <c r="C300" s="133"/>
      <c r="E300" s="134"/>
      <c r="F300" s="134"/>
      <c r="K300" s="135"/>
      <c r="L300" s="135"/>
      <c r="M300" s="135"/>
    </row>
    <row r="301" spans="3:13" x14ac:dyDescent="0.25">
      <c r="C301" s="133"/>
      <c r="E301" s="134"/>
      <c r="F301" s="134"/>
      <c r="K301" s="135"/>
      <c r="L301" s="135"/>
      <c r="M301" s="135"/>
    </row>
    <row r="302" spans="3:13" x14ac:dyDescent="0.25">
      <c r="C302" s="133"/>
      <c r="E302" s="134"/>
      <c r="F302" s="134"/>
      <c r="K302" s="135"/>
      <c r="L302" s="135"/>
      <c r="M302" s="135"/>
    </row>
    <row r="303" spans="3:13" x14ac:dyDescent="0.25">
      <c r="C303" s="133"/>
      <c r="E303" s="134"/>
      <c r="F303" s="134"/>
      <c r="K303" s="135"/>
      <c r="L303" s="135"/>
      <c r="M303" s="135"/>
    </row>
    <row r="304" spans="3:13" x14ac:dyDescent="0.25">
      <c r="C304" s="133"/>
      <c r="E304" s="134"/>
      <c r="F304" s="134"/>
      <c r="K304" s="135"/>
      <c r="L304" s="135"/>
      <c r="M304" s="135"/>
    </row>
    <row r="305" spans="3:15" x14ac:dyDescent="0.25">
      <c r="C305" s="133"/>
      <c r="E305" s="134"/>
      <c r="F305" s="134"/>
      <c r="K305" s="135"/>
      <c r="L305" s="135"/>
      <c r="M305" s="135"/>
    </row>
    <row r="306" spans="3:15" x14ac:dyDescent="0.25">
      <c r="C306" s="133"/>
      <c r="E306" s="134"/>
      <c r="F306" s="134"/>
      <c r="K306" s="135"/>
      <c r="L306" s="135"/>
      <c r="M306" s="135"/>
    </row>
    <row r="307" spans="3:15" x14ac:dyDescent="0.25">
      <c r="C307" s="133"/>
      <c r="E307" s="134"/>
      <c r="F307" s="134"/>
      <c r="K307" s="135"/>
      <c r="L307" s="135"/>
      <c r="M307" s="135"/>
    </row>
    <row r="308" spans="3:15" x14ac:dyDescent="0.25">
      <c r="C308" s="133"/>
      <c r="E308" s="134"/>
      <c r="F308" s="134"/>
      <c r="K308" s="135"/>
      <c r="L308" s="135"/>
      <c r="M308" s="135"/>
    </row>
    <row r="309" spans="3:15" x14ac:dyDescent="0.25">
      <c r="C309" s="133"/>
      <c r="E309" s="134"/>
      <c r="F309" s="134"/>
      <c r="K309" s="135"/>
      <c r="L309" s="135"/>
      <c r="M309" s="135"/>
    </row>
    <row r="310" spans="3:15" x14ac:dyDescent="0.25">
      <c r="C310" s="133"/>
      <c r="E310" s="134"/>
      <c r="F310" s="134"/>
      <c r="K310" s="135"/>
      <c r="L310" s="135"/>
      <c r="M310" s="135"/>
    </row>
    <row r="311" spans="3:15" x14ac:dyDescent="0.25">
      <c r="C311" s="133"/>
      <c r="E311" s="134"/>
      <c r="F311" s="134"/>
      <c r="K311" s="135"/>
      <c r="L311" s="135"/>
      <c r="M311" s="135"/>
      <c r="O311" s="136"/>
    </row>
    <row r="312" spans="3:15" x14ac:dyDescent="0.25">
      <c r="C312" s="133"/>
      <c r="E312" s="134"/>
      <c r="F312" s="134"/>
      <c r="K312" s="135"/>
      <c r="L312" s="135"/>
      <c r="M312" s="135"/>
    </row>
    <row r="313" spans="3:15" x14ac:dyDescent="0.25">
      <c r="C313" s="133"/>
      <c r="E313" s="134"/>
      <c r="F313" s="134"/>
      <c r="K313" s="135"/>
      <c r="L313" s="135"/>
      <c r="M313" s="135"/>
    </row>
    <row r="314" spans="3:15" x14ac:dyDescent="0.25">
      <c r="C314" s="133"/>
      <c r="E314" s="134"/>
      <c r="F314" s="134"/>
      <c r="K314" s="135"/>
      <c r="L314" s="135"/>
      <c r="M314" s="135"/>
    </row>
    <row r="315" spans="3:15" x14ac:dyDescent="0.25">
      <c r="C315" s="133"/>
      <c r="E315" s="134"/>
      <c r="F315" s="134"/>
      <c r="K315" s="135"/>
      <c r="L315" s="135"/>
      <c r="M315" s="135"/>
    </row>
    <row r="316" spans="3:15" x14ac:dyDescent="0.25">
      <c r="C316" s="133"/>
      <c r="E316" s="134"/>
      <c r="F316" s="134"/>
      <c r="K316" s="135"/>
      <c r="L316" s="135"/>
      <c r="M316" s="135"/>
    </row>
    <row r="317" spans="3:15" x14ac:dyDescent="0.25">
      <c r="C317" s="133"/>
      <c r="E317" s="134"/>
      <c r="F317" s="134"/>
      <c r="K317" s="135"/>
      <c r="L317" s="135"/>
      <c r="M317" s="135"/>
    </row>
    <row r="318" spans="3:15" x14ac:dyDescent="0.25">
      <c r="C318" s="133"/>
      <c r="E318" s="134"/>
      <c r="F318" s="134"/>
      <c r="K318" s="135"/>
      <c r="L318" s="135"/>
      <c r="M318" s="135"/>
    </row>
    <row r="319" spans="3:15" x14ac:dyDescent="0.25">
      <c r="C319" s="133"/>
      <c r="E319" s="134"/>
      <c r="F319" s="134"/>
      <c r="K319" s="135"/>
      <c r="L319" s="135"/>
      <c r="M319" s="135"/>
    </row>
    <row r="320" spans="3:15" x14ac:dyDescent="0.25">
      <c r="C320" s="133"/>
      <c r="E320" s="134"/>
      <c r="F320" s="134"/>
      <c r="K320" s="135"/>
      <c r="L320" s="135"/>
      <c r="M320" s="135"/>
    </row>
    <row r="321" spans="3:15" x14ac:dyDescent="0.25">
      <c r="C321" s="133"/>
      <c r="E321" s="134"/>
      <c r="F321" s="134"/>
      <c r="K321" s="135"/>
      <c r="L321" s="135"/>
      <c r="M321" s="135"/>
    </row>
    <row r="322" spans="3:15" x14ac:dyDescent="0.25">
      <c r="C322" s="133"/>
      <c r="E322" s="134"/>
      <c r="F322" s="134"/>
      <c r="K322" s="135"/>
      <c r="L322" s="135"/>
      <c r="M322" s="135"/>
    </row>
    <row r="323" spans="3:15" x14ac:dyDescent="0.25">
      <c r="C323" s="133"/>
      <c r="E323" s="134"/>
      <c r="F323" s="134"/>
      <c r="K323" s="135"/>
      <c r="L323" s="135"/>
      <c r="M323" s="135"/>
      <c r="O323" s="136"/>
    </row>
    <row r="324" spans="3:15" x14ac:dyDescent="0.25">
      <c r="C324" s="133"/>
      <c r="E324" s="134"/>
      <c r="F324" s="134"/>
      <c r="K324" s="135"/>
      <c r="L324" s="135"/>
      <c r="M324" s="135"/>
    </row>
    <row r="325" spans="3:15" x14ac:dyDescent="0.25">
      <c r="C325" s="133"/>
      <c r="E325" s="134"/>
      <c r="F325" s="134"/>
      <c r="K325" s="135"/>
      <c r="L325" s="135"/>
      <c r="M325" s="135"/>
    </row>
    <row r="326" spans="3:15" x14ac:dyDescent="0.25">
      <c r="C326" s="133"/>
      <c r="E326" s="134"/>
      <c r="F326" s="134"/>
      <c r="K326" s="135"/>
      <c r="L326" s="135"/>
      <c r="M326" s="135"/>
    </row>
    <row r="327" spans="3:15" x14ac:dyDescent="0.25">
      <c r="C327" s="133"/>
      <c r="E327" s="134"/>
      <c r="F327" s="134"/>
      <c r="K327" s="135"/>
      <c r="L327" s="135"/>
      <c r="M327" s="135"/>
    </row>
    <row r="328" spans="3:15" x14ac:dyDescent="0.25">
      <c r="C328" s="133"/>
      <c r="E328" s="134"/>
      <c r="F328" s="134"/>
      <c r="K328" s="135"/>
      <c r="L328" s="135"/>
      <c r="M328" s="135"/>
    </row>
    <row r="329" spans="3:15" x14ac:dyDescent="0.25">
      <c r="C329" s="133"/>
      <c r="E329" s="134"/>
      <c r="F329" s="134"/>
      <c r="K329" s="135"/>
      <c r="L329" s="135"/>
      <c r="M329" s="135"/>
    </row>
    <row r="330" spans="3:15" x14ac:dyDescent="0.25">
      <c r="C330" s="133"/>
      <c r="E330" s="134"/>
      <c r="F330" s="134"/>
      <c r="K330" s="135"/>
      <c r="L330" s="135"/>
      <c r="M330" s="135"/>
    </row>
    <row r="331" spans="3:15" x14ac:dyDescent="0.25">
      <c r="C331" s="133"/>
      <c r="E331" s="134"/>
      <c r="F331" s="134"/>
      <c r="K331" s="135"/>
      <c r="L331" s="135"/>
      <c r="M331" s="135"/>
    </row>
    <row r="332" spans="3:15" x14ac:dyDescent="0.25">
      <c r="C332" s="133"/>
      <c r="E332" s="134"/>
      <c r="F332" s="134"/>
      <c r="K332" s="135"/>
      <c r="L332" s="135"/>
      <c r="M332" s="135"/>
    </row>
    <row r="333" spans="3:15" x14ac:dyDescent="0.25">
      <c r="C333" s="133"/>
      <c r="E333" s="134"/>
      <c r="F333" s="134"/>
      <c r="K333" s="135"/>
      <c r="L333" s="135"/>
      <c r="M333" s="135"/>
    </row>
    <row r="334" spans="3:15" x14ac:dyDescent="0.25">
      <c r="C334" s="133"/>
      <c r="E334" s="134"/>
      <c r="F334" s="134"/>
      <c r="K334" s="135"/>
      <c r="L334" s="135"/>
      <c r="M334" s="135"/>
    </row>
    <row r="335" spans="3:15" x14ac:dyDescent="0.25">
      <c r="C335" s="133"/>
      <c r="E335" s="134"/>
      <c r="F335" s="134"/>
      <c r="K335" s="135"/>
      <c r="L335" s="135"/>
      <c r="M335" s="135"/>
    </row>
    <row r="336" spans="3:15" x14ac:dyDescent="0.25">
      <c r="C336" s="133"/>
      <c r="E336" s="134"/>
      <c r="F336" s="134"/>
      <c r="K336" s="135"/>
      <c r="L336" s="135"/>
      <c r="M336" s="135"/>
    </row>
    <row r="337" spans="3:13" x14ac:dyDescent="0.25">
      <c r="C337" s="133"/>
      <c r="E337" s="134"/>
      <c r="F337" s="134"/>
      <c r="K337" s="135"/>
      <c r="L337" s="135"/>
      <c r="M337" s="135"/>
    </row>
    <row r="338" spans="3:13" x14ac:dyDescent="0.25">
      <c r="C338" s="133"/>
      <c r="E338" s="134"/>
      <c r="F338" s="134"/>
      <c r="K338" s="135"/>
      <c r="L338" s="135"/>
      <c r="M338" s="135"/>
    </row>
    <row r="339" spans="3:13" x14ac:dyDescent="0.25">
      <c r="C339" s="133"/>
      <c r="E339" s="134"/>
      <c r="F339" s="134"/>
      <c r="K339" s="135"/>
      <c r="L339" s="135"/>
      <c r="M339" s="135"/>
    </row>
    <row r="340" spans="3:13" x14ac:dyDescent="0.25">
      <c r="C340" s="133"/>
      <c r="E340" s="134"/>
      <c r="F340" s="134"/>
      <c r="K340" s="135"/>
      <c r="L340" s="135"/>
      <c r="M340" s="135"/>
    </row>
    <row r="341" spans="3:13" x14ac:dyDescent="0.25">
      <c r="C341" s="133"/>
      <c r="E341" s="134"/>
      <c r="F341" s="134"/>
      <c r="K341" s="135"/>
      <c r="L341" s="135"/>
      <c r="M341" s="135"/>
    </row>
    <row r="342" spans="3:13" x14ac:dyDescent="0.25">
      <c r="C342" s="133"/>
      <c r="E342" s="134"/>
      <c r="F342" s="134"/>
      <c r="K342" s="135"/>
      <c r="L342" s="135"/>
      <c r="M342" s="135"/>
    </row>
    <row r="343" spans="3:13" x14ac:dyDescent="0.25">
      <c r="C343" s="133"/>
      <c r="E343" s="134"/>
      <c r="F343" s="134"/>
      <c r="K343" s="135"/>
      <c r="L343" s="135"/>
      <c r="M343" s="135"/>
    </row>
    <row r="344" spans="3:13" x14ac:dyDescent="0.25">
      <c r="C344" s="133"/>
      <c r="E344" s="134"/>
      <c r="F344" s="134"/>
      <c r="K344" s="135"/>
      <c r="L344" s="135"/>
      <c r="M344" s="135"/>
    </row>
    <row r="345" spans="3:13" x14ac:dyDescent="0.25">
      <c r="C345" s="133"/>
      <c r="E345" s="134"/>
      <c r="F345" s="134"/>
      <c r="K345" s="135"/>
      <c r="L345" s="135"/>
      <c r="M345" s="135"/>
    </row>
    <row r="346" spans="3:13" x14ac:dyDescent="0.25">
      <c r="C346" s="133"/>
      <c r="E346" s="134"/>
      <c r="F346" s="134"/>
      <c r="K346" s="135"/>
      <c r="L346" s="135"/>
      <c r="M346" s="135"/>
    </row>
    <row r="347" spans="3:13" x14ac:dyDescent="0.25">
      <c r="C347" s="133"/>
      <c r="E347" s="134"/>
      <c r="F347" s="134"/>
      <c r="K347" s="135"/>
      <c r="L347" s="135"/>
      <c r="M347" s="135"/>
    </row>
    <row r="348" spans="3:13" x14ac:dyDescent="0.25">
      <c r="C348" s="133"/>
      <c r="E348" s="134"/>
      <c r="F348" s="134"/>
      <c r="K348" s="135"/>
      <c r="L348" s="135"/>
      <c r="M348" s="135"/>
    </row>
    <row r="349" spans="3:13" x14ac:dyDescent="0.25">
      <c r="C349" s="133"/>
      <c r="E349" s="134"/>
      <c r="F349" s="134"/>
      <c r="K349" s="135"/>
      <c r="L349" s="135"/>
      <c r="M349" s="135"/>
    </row>
    <row r="350" spans="3:13" x14ac:dyDescent="0.25">
      <c r="C350" s="133"/>
      <c r="E350" s="134"/>
      <c r="F350" s="134"/>
      <c r="K350" s="135"/>
      <c r="L350" s="135"/>
      <c r="M350" s="135"/>
    </row>
    <row r="351" spans="3:13" x14ac:dyDescent="0.25">
      <c r="C351" s="133"/>
      <c r="E351" s="134"/>
      <c r="F351" s="134"/>
      <c r="K351" s="135"/>
      <c r="L351" s="135"/>
      <c r="M351" s="135"/>
    </row>
    <row r="352" spans="3:13" x14ac:dyDescent="0.25">
      <c r="C352" s="133"/>
      <c r="E352" s="134"/>
      <c r="F352" s="134"/>
      <c r="K352" s="135"/>
      <c r="L352" s="135"/>
      <c r="M352" s="135"/>
    </row>
    <row r="353" spans="3:15" x14ac:dyDescent="0.25">
      <c r="C353" s="133"/>
      <c r="E353" s="134"/>
      <c r="F353" s="134"/>
      <c r="K353" s="135"/>
      <c r="L353" s="135"/>
      <c r="M353" s="135"/>
      <c r="O353" s="136"/>
    </row>
    <row r="354" spans="3:15" x14ac:dyDescent="0.25">
      <c r="C354" s="133"/>
      <c r="E354" s="134"/>
      <c r="F354" s="134"/>
      <c r="K354" s="135"/>
      <c r="L354" s="135"/>
      <c r="M354" s="135"/>
    </row>
    <row r="355" spans="3:15" x14ac:dyDescent="0.25">
      <c r="C355" s="133"/>
      <c r="E355" s="134"/>
      <c r="F355" s="134"/>
      <c r="K355" s="135"/>
      <c r="L355" s="135"/>
      <c r="M355" s="135"/>
    </row>
    <row r="356" spans="3:15" x14ac:dyDescent="0.25">
      <c r="C356" s="133"/>
      <c r="E356" s="134"/>
      <c r="F356" s="134"/>
      <c r="K356" s="135"/>
      <c r="L356" s="135"/>
      <c r="M356" s="135"/>
    </row>
    <row r="357" spans="3:15" x14ac:dyDescent="0.25">
      <c r="C357" s="133"/>
      <c r="E357" s="134"/>
      <c r="F357" s="134"/>
      <c r="K357" s="135"/>
      <c r="L357" s="135"/>
      <c r="M357" s="135"/>
    </row>
    <row r="358" spans="3:15" x14ac:dyDescent="0.25">
      <c r="C358" s="133"/>
      <c r="E358" s="134"/>
      <c r="F358" s="134"/>
      <c r="K358" s="135"/>
      <c r="L358" s="135"/>
      <c r="M358" s="135"/>
    </row>
    <row r="359" spans="3:15" x14ac:dyDescent="0.25">
      <c r="C359" s="133"/>
      <c r="E359" s="134"/>
      <c r="F359" s="134"/>
      <c r="K359" s="135"/>
      <c r="L359" s="135"/>
      <c r="M359" s="135"/>
    </row>
    <row r="360" spans="3:15" x14ac:dyDescent="0.25">
      <c r="C360" s="133"/>
      <c r="E360" s="134"/>
      <c r="F360" s="134"/>
      <c r="K360" s="135"/>
      <c r="L360" s="135"/>
      <c r="M360" s="135"/>
    </row>
    <row r="361" spans="3:15" x14ac:dyDescent="0.25">
      <c r="C361" s="133"/>
      <c r="E361" s="134"/>
      <c r="F361" s="134"/>
      <c r="K361" s="135"/>
      <c r="L361" s="135"/>
      <c r="M361" s="135"/>
    </row>
    <row r="362" spans="3:15" x14ac:dyDescent="0.25">
      <c r="C362" s="133"/>
      <c r="E362" s="134"/>
      <c r="F362" s="134"/>
      <c r="K362" s="135"/>
      <c r="L362" s="135"/>
      <c r="M362" s="135"/>
    </row>
    <row r="363" spans="3:15" x14ac:dyDescent="0.25">
      <c r="C363" s="133"/>
      <c r="E363" s="134"/>
      <c r="F363" s="134"/>
      <c r="K363" s="135"/>
      <c r="L363" s="135"/>
      <c r="M363" s="135"/>
    </row>
    <row r="364" spans="3:15" x14ac:dyDescent="0.25">
      <c r="C364" s="133"/>
      <c r="E364" s="134"/>
      <c r="F364" s="134"/>
      <c r="K364" s="135"/>
      <c r="L364" s="135"/>
      <c r="M364" s="135"/>
    </row>
    <row r="365" spans="3:15" x14ac:dyDescent="0.25">
      <c r="C365" s="133"/>
      <c r="E365" s="134"/>
      <c r="F365" s="134"/>
      <c r="K365" s="135"/>
      <c r="L365" s="135"/>
      <c r="M365" s="135"/>
    </row>
    <row r="366" spans="3:15" x14ac:dyDescent="0.25">
      <c r="C366" s="133"/>
      <c r="E366" s="134"/>
      <c r="F366" s="134"/>
      <c r="K366" s="135"/>
      <c r="L366" s="135"/>
      <c r="M366" s="135"/>
    </row>
    <row r="367" spans="3:15" x14ac:dyDescent="0.25">
      <c r="C367" s="133"/>
      <c r="E367" s="134"/>
      <c r="F367" s="134"/>
      <c r="K367" s="135"/>
      <c r="L367" s="135"/>
      <c r="M367" s="135"/>
    </row>
    <row r="368" spans="3:15" x14ac:dyDescent="0.25">
      <c r="C368" s="133"/>
      <c r="E368" s="134"/>
      <c r="F368" s="134"/>
      <c r="K368" s="135"/>
      <c r="L368" s="135"/>
      <c r="M368" s="135"/>
    </row>
    <row r="369" spans="3:15" x14ac:dyDescent="0.25">
      <c r="C369" s="133"/>
      <c r="E369" s="134"/>
      <c r="F369" s="134"/>
      <c r="K369" s="135"/>
      <c r="L369" s="135"/>
      <c r="M369" s="135"/>
    </row>
    <row r="370" spans="3:15" x14ac:dyDescent="0.25">
      <c r="C370" s="133"/>
      <c r="E370" s="134"/>
      <c r="F370" s="134"/>
      <c r="K370" s="135"/>
      <c r="L370" s="135"/>
      <c r="M370" s="135"/>
    </row>
    <row r="371" spans="3:15" x14ac:dyDescent="0.25">
      <c r="C371" s="133"/>
      <c r="E371" s="134"/>
      <c r="F371" s="134"/>
      <c r="K371" s="135"/>
      <c r="L371" s="135"/>
      <c r="M371" s="135"/>
    </row>
    <row r="372" spans="3:15" x14ac:dyDescent="0.25">
      <c r="C372" s="133"/>
      <c r="E372" s="134"/>
      <c r="F372" s="134"/>
      <c r="K372" s="135"/>
      <c r="L372" s="135"/>
      <c r="M372" s="135"/>
    </row>
    <row r="373" spans="3:15" x14ac:dyDescent="0.25">
      <c r="C373" s="133"/>
      <c r="E373" s="134"/>
      <c r="F373" s="134"/>
      <c r="K373" s="135"/>
      <c r="L373" s="135"/>
      <c r="M373" s="135"/>
    </row>
    <row r="374" spans="3:15" x14ac:dyDescent="0.25">
      <c r="C374" s="133"/>
      <c r="E374" s="134"/>
      <c r="F374" s="134"/>
      <c r="K374" s="135"/>
      <c r="L374" s="135"/>
      <c r="M374" s="135"/>
    </row>
    <row r="375" spans="3:15" x14ac:dyDescent="0.25">
      <c r="C375" s="133"/>
      <c r="E375" s="134"/>
      <c r="F375" s="134"/>
      <c r="K375" s="135"/>
      <c r="L375" s="135"/>
      <c r="M375" s="135"/>
    </row>
    <row r="376" spans="3:15" x14ac:dyDescent="0.25">
      <c r="C376" s="133"/>
      <c r="E376" s="134"/>
      <c r="F376" s="134"/>
      <c r="K376" s="135"/>
      <c r="L376" s="135"/>
      <c r="M376" s="135"/>
    </row>
    <row r="377" spans="3:15" x14ac:dyDescent="0.25">
      <c r="C377" s="133"/>
      <c r="E377" s="134"/>
      <c r="F377" s="134"/>
      <c r="K377" s="135"/>
      <c r="L377" s="135"/>
      <c r="M377" s="135"/>
    </row>
    <row r="378" spans="3:15" x14ac:dyDescent="0.25">
      <c r="C378" s="133"/>
      <c r="E378" s="134"/>
      <c r="F378" s="134"/>
      <c r="K378" s="135"/>
      <c r="L378" s="135"/>
      <c r="M378" s="135"/>
      <c r="O378" s="136"/>
    </row>
    <row r="379" spans="3:15" x14ac:dyDescent="0.25">
      <c r="C379" s="133"/>
      <c r="E379" s="134"/>
      <c r="F379" s="134"/>
      <c r="K379" s="135"/>
      <c r="L379" s="135"/>
      <c r="M379" s="135"/>
    </row>
    <row r="380" spans="3:15" x14ac:dyDescent="0.25">
      <c r="C380" s="133"/>
      <c r="E380" s="134"/>
      <c r="F380" s="134"/>
      <c r="K380" s="135"/>
      <c r="L380" s="135"/>
      <c r="M380" s="135"/>
    </row>
    <row r="381" spans="3:15" x14ac:dyDescent="0.25">
      <c r="C381" s="133"/>
      <c r="E381" s="134"/>
      <c r="F381" s="134"/>
      <c r="K381" s="135"/>
      <c r="L381" s="135"/>
      <c r="M381" s="135"/>
    </row>
    <row r="382" spans="3:15" x14ac:dyDescent="0.25">
      <c r="C382" s="133"/>
      <c r="E382" s="134"/>
      <c r="F382" s="134"/>
      <c r="K382" s="135"/>
      <c r="L382" s="135"/>
      <c r="M382" s="135"/>
    </row>
    <row r="383" spans="3:15" x14ac:dyDescent="0.25">
      <c r="C383" s="133"/>
      <c r="E383" s="134"/>
      <c r="F383" s="134"/>
      <c r="K383" s="135"/>
      <c r="L383" s="135"/>
      <c r="M383" s="135"/>
    </row>
    <row r="384" spans="3:15" x14ac:dyDescent="0.25">
      <c r="C384" s="133"/>
      <c r="E384" s="134"/>
      <c r="F384" s="134"/>
      <c r="K384" s="135"/>
      <c r="L384" s="135"/>
      <c r="M384" s="135"/>
    </row>
    <row r="385" spans="3:13" x14ac:dyDescent="0.25">
      <c r="C385" s="133"/>
      <c r="E385" s="134"/>
      <c r="F385" s="134"/>
      <c r="K385" s="137"/>
      <c r="L385" s="137"/>
      <c r="M385" s="137"/>
    </row>
    <row r="386" spans="3:13" x14ac:dyDescent="0.25">
      <c r="C386" s="133"/>
      <c r="E386" s="134"/>
      <c r="F386" s="134"/>
      <c r="K386" s="135"/>
      <c r="L386" s="135"/>
      <c r="M386" s="135"/>
    </row>
    <row r="387" spans="3:13" x14ac:dyDescent="0.25">
      <c r="C387" s="133"/>
      <c r="E387" s="134"/>
      <c r="F387" s="134"/>
      <c r="K387" s="135"/>
      <c r="L387" s="135"/>
      <c r="M387" s="135"/>
    </row>
    <row r="388" spans="3:13" x14ac:dyDescent="0.25">
      <c r="C388" s="133"/>
      <c r="E388" s="134"/>
      <c r="F388" s="134"/>
      <c r="K388" s="135"/>
      <c r="L388" s="135"/>
      <c r="M388" s="135"/>
    </row>
    <row r="389" spans="3:13" x14ac:dyDescent="0.25">
      <c r="C389" s="133"/>
      <c r="E389" s="134"/>
      <c r="F389" s="134"/>
      <c r="K389" s="135"/>
      <c r="L389" s="135"/>
      <c r="M389" s="135"/>
    </row>
    <row r="390" spans="3:13" x14ac:dyDescent="0.25">
      <c r="C390" s="133"/>
      <c r="E390" s="134"/>
      <c r="F390" s="134"/>
      <c r="K390" s="135"/>
      <c r="L390" s="135"/>
      <c r="M390" s="135"/>
    </row>
    <row r="391" spans="3:13" x14ac:dyDescent="0.25">
      <c r="C391" s="133"/>
      <c r="E391" s="134"/>
      <c r="F391" s="134"/>
      <c r="K391" s="135"/>
      <c r="L391" s="135"/>
      <c r="M391" s="135"/>
    </row>
    <row r="392" spans="3:13" x14ac:dyDescent="0.25">
      <c r="C392" s="133"/>
      <c r="E392" s="134"/>
      <c r="F392" s="134"/>
      <c r="K392" s="135"/>
      <c r="L392" s="135"/>
      <c r="M392" s="135"/>
    </row>
    <row r="393" spans="3:13" x14ac:dyDescent="0.25">
      <c r="C393" s="133"/>
      <c r="E393" s="134"/>
      <c r="F393" s="134"/>
      <c r="K393" s="135"/>
      <c r="L393" s="135"/>
      <c r="M393" s="135"/>
    </row>
    <row r="394" spans="3:13" x14ac:dyDescent="0.25">
      <c r="C394" s="133"/>
      <c r="E394" s="134"/>
      <c r="F394" s="134"/>
      <c r="K394" s="135"/>
      <c r="L394" s="135"/>
      <c r="M394" s="135"/>
    </row>
    <row r="395" spans="3:13" x14ac:dyDescent="0.25">
      <c r="C395" s="133"/>
      <c r="E395" s="134"/>
      <c r="F395" s="134"/>
      <c r="K395" s="135"/>
      <c r="L395" s="135"/>
      <c r="M395" s="135"/>
    </row>
    <row r="396" spans="3:13" x14ac:dyDescent="0.25">
      <c r="C396" s="133"/>
      <c r="E396" s="134"/>
      <c r="F396" s="134"/>
      <c r="K396" s="135"/>
      <c r="L396" s="135"/>
      <c r="M396" s="135"/>
    </row>
    <row r="397" spans="3:13" x14ac:dyDescent="0.25">
      <c r="C397" s="133"/>
      <c r="E397" s="134"/>
      <c r="F397" s="134"/>
      <c r="K397" s="135"/>
      <c r="L397" s="135"/>
      <c r="M397" s="135"/>
    </row>
    <row r="398" spans="3:13" x14ac:dyDescent="0.25">
      <c r="C398" s="133"/>
      <c r="E398" s="134"/>
      <c r="F398" s="134"/>
      <c r="K398" s="135"/>
      <c r="L398" s="135"/>
      <c r="M398" s="135"/>
    </row>
    <row r="399" spans="3:13" x14ac:dyDescent="0.25">
      <c r="C399" s="133"/>
      <c r="E399" s="134"/>
      <c r="F399" s="134"/>
      <c r="K399" s="135"/>
      <c r="L399" s="135"/>
      <c r="M399" s="135"/>
    </row>
    <row r="400" spans="3:13" x14ac:dyDescent="0.25">
      <c r="C400" s="133"/>
      <c r="E400" s="134"/>
      <c r="F400" s="134"/>
      <c r="K400" s="135"/>
      <c r="L400" s="135"/>
      <c r="M400" s="135"/>
    </row>
    <row r="401" spans="3:15" x14ac:dyDescent="0.25">
      <c r="C401" s="133"/>
      <c r="E401" s="134"/>
      <c r="F401" s="134"/>
      <c r="K401" s="135"/>
      <c r="L401" s="135"/>
      <c r="M401" s="135"/>
    </row>
    <row r="402" spans="3:15" x14ac:dyDescent="0.25">
      <c r="C402" s="133"/>
      <c r="E402" s="134"/>
      <c r="F402" s="134"/>
      <c r="K402" s="135"/>
      <c r="L402" s="135"/>
      <c r="M402" s="135"/>
    </row>
    <row r="403" spans="3:15" x14ac:dyDescent="0.25">
      <c r="C403" s="133"/>
      <c r="E403" s="134"/>
      <c r="F403" s="134"/>
      <c r="K403" s="135"/>
      <c r="L403" s="135"/>
      <c r="M403" s="135"/>
    </row>
    <row r="404" spans="3:15" x14ac:dyDescent="0.25">
      <c r="C404" s="133"/>
      <c r="E404" s="134"/>
      <c r="F404" s="134"/>
      <c r="K404" s="135"/>
      <c r="L404" s="135"/>
      <c r="M404" s="135"/>
    </row>
    <row r="405" spans="3:15" x14ac:dyDescent="0.25">
      <c r="C405" s="133"/>
      <c r="E405" s="134"/>
      <c r="F405" s="134"/>
      <c r="K405" s="135"/>
      <c r="L405" s="135"/>
      <c r="M405" s="135"/>
    </row>
    <row r="406" spans="3:15" x14ac:dyDescent="0.25">
      <c r="C406" s="133"/>
      <c r="E406" s="134"/>
      <c r="F406" s="134"/>
      <c r="K406" s="135"/>
      <c r="L406" s="135"/>
      <c r="M406" s="135"/>
    </row>
    <row r="407" spans="3:15" x14ac:dyDescent="0.25">
      <c r="C407" s="133"/>
      <c r="E407" s="134"/>
      <c r="F407" s="134"/>
      <c r="K407" s="135"/>
      <c r="L407" s="135"/>
      <c r="M407" s="135"/>
    </row>
    <row r="408" spans="3:15" x14ac:dyDescent="0.25">
      <c r="C408" s="133"/>
      <c r="E408" s="134"/>
      <c r="F408" s="134"/>
      <c r="K408" s="135"/>
      <c r="L408" s="135"/>
      <c r="M408" s="135"/>
    </row>
    <row r="409" spans="3:15" x14ac:dyDescent="0.25">
      <c r="C409" s="133"/>
      <c r="E409" s="134"/>
      <c r="F409" s="134"/>
      <c r="K409" s="135"/>
      <c r="L409" s="135"/>
      <c r="M409" s="135"/>
    </row>
    <row r="410" spans="3:15" x14ac:dyDescent="0.25">
      <c r="C410" s="133"/>
      <c r="E410" s="134"/>
      <c r="F410" s="134"/>
      <c r="K410" s="135"/>
      <c r="L410" s="135"/>
      <c r="M410" s="135"/>
    </row>
    <row r="411" spans="3:15" x14ac:dyDescent="0.25">
      <c r="C411" s="133"/>
      <c r="E411" s="134"/>
      <c r="F411" s="134"/>
      <c r="K411" s="135"/>
      <c r="L411" s="135"/>
      <c r="M411" s="135"/>
    </row>
    <row r="412" spans="3:15" x14ac:dyDescent="0.25">
      <c r="C412" s="133"/>
      <c r="E412" s="134"/>
      <c r="F412" s="134"/>
      <c r="K412" s="135"/>
      <c r="L412" s="135"/>
      <c r="M412" s="135"/>
    </row>
    <row r="413" spans="3:15" x14ac:dyDescent="0.25">
      <c r="C413" s="133"/>
      <c r="E413" s="134"/>
      <c r="F413" s="134"/>
      <c r="K413" s="135"/>
      <c r="L413" s="135"/>
      <c r="M413" s="135"/>
    </row>
    <row r="414" spans="3:15" x14ac:dyDescent="0.25">
      <c r="C414" s="133"/>
      <c r="E414" s="134"/>
      <c r="F414" s="134"/>
      <c r="K414" s="135"/>
      <c r="L414" s="135"/>
      <c r="M414" s="135"/>
    </row>
    <row r="415" spans="3:15" x14ac:dyDescent="0.25">
      <c r="C415" s="133"/>
      <c r="E415" s="134"/>
      <c r="F415" s="134"/>
      <c r="K415" s="135"/>
      <c r="L415" s="135"/>
      <c r="M415" s="135"/>
    </row>
    <row r="416" spans="3:15" x14ac:dyDescent="0.25">
      <c r="C416" s="133"/>
      <c r="E416" s="134"/>
      <c r="F416" s="134"/>
      <c r="K416" s="135"/>
      <c r="L416" s="135"/>
      <c r="M416" s="135"/>
      <c r="O416" s="136"/>
    </row>
    <row r="417" spans="3:13" x14ac:dyDescent="0.25">
      <c r="C417" s="133"/>
      <c r="E417" s="134"/>
      <c r="F417" s="134"/>
      <c r="K417" s="135"/>
      <c r="L417" s="135"/>
      <c r="M417" s="135"/>
    </row>
    <row r="418" spans="3:13" x14ac:dyDescent="0.25">
      <c r="C418" s="133"/>
      <c r="E418" s="134"/>
      <c r="F418" s="134"/>
      <c r="K418" s="135"/>
      <c r="L418" s="135"/>
      <c r="M418" s="135"/>
    </row>
    <row r="419" spans="3:13" x14ac:dyDescent="0.25">
      <c r="C419" s="133"/>
      <c r="E419" s="134"/>
      <c r="F419" s="134"/>
      <c r="K419" s="135"/>
      <c r="L419" s="135"/>
      <c r="M419" s="135"/>
    </row>
    <row r="420" spans="3:13" x14ac:dyDescent="0.25">
      <c r="C420" s="133"/>
      <c r="E420" s="134"/>
      <c r="F420" s="134"/>
      <c r="K420" s="135"/>
      <c r="L420" s="135"/>
      <c r="M420" s="135"/>
    </row>
    <row r="421" spans="3:13" x14ac:dyDescent="0.25">
      <c r="C421" s="133"/>
      <c r="E421" s="134"/>
      <c r="F421" s="134"/>
      <c r="K421" s="135"/>
      <c r="L421" s="135"/>
      <c r="M421" s="135"/>
    </row>
    <row r="422" spans="3:13" x14ac:dyDescent="0.25">
      <c r="C422" s="133"/>
      <c r="E422" s="134"/>
      <c r="F422" s="134"/>
      <c r="K422" s="135"/>
      <c r="L422" s="135"/>
      <c r="M422" s="135"/>
    </row>
    <row r="423" spans="3:13" x14ac:dyDescent="0.25">
      <c r="C423" s="133"/>
      <c r="E423" s="134"/>
      <c r="F423" s="134"/>
      <c r="K423" s="135"/>
      <c r="L423" s="135"/>
      <c r="M423" s="135"/>
    </row>
    <row r="424" spans="3:13" x14ac:dyDescent="0.25">
      <c r="C424" s="133"/>
      <c r="E424" s="134"/>
      <c r="F424" s="134"/>
      <c r="K424" s="135"/>
      <c r="L424" s="135"/>
      <c r="M424" s="135"/>
    </row>
    <row r="425" spans="3:13" x14ac:dyDescent="0.25">
      <c r="C425" s="133"/>
      <c r="E425" s="134"/>
      <c r="F425" s="134"/>
      <c r="K425" s="135"/>
      <c r="L425" s="135"/>
      <c r="M425" s="135"/>
    </row>
    <row r="426" spans="3:13" x14ac:dyDescent="0.25">
      <c r="C426" s="133"/>
      <c r="E426" s="134"/>
      <c r="F426" s="134"/>
      <c r="K426" s="135"/>
      <c r="L426" s="135"/>
      <c r="M426" s="135"/>
    </row>
    <row r="427" spans="3:13" x14ac:dyDescent="0.25">
      <c r="C427" s="133"/>
      <c r="E427" s="134"/>
      <c r="F427" s="134"/>
      <c r="K427" s="135"/>
      <c r="L427" s="135"/>
      <c r="M427" s="135"/>
    </row>
    <row r="428" spans="3:13" x14ac:dyDescent="0.25">
      <c r="C428" s="133"/>
      <c r="E428" s="134"/>
      <c r="F428" s="134"/>
      <c r="K428" s="135"/>
      <c r="L428" s="135"/>
      <c r="M428" s="135"/>
    </row>
    <row r="429" spans="3:13" x14ac:dyDescent="0.25">
      <c r="C429" s="133"/>
      <c r="E429" s="134"/>
      <c r="F429" s="134"/>
      <c r="K429" s="135"/>
      <c r="L429" s="135"/>
      <c r="M429" s="135"/>
    </row>
    <row r="430" spans="3:13" x14ac:dyDescent="0.25">
      <c r="C430" s="133"/>
      <c r="E430" s="134"/>
      <c r="F430" s="134"/>
      <c r="K430" s="135"/>
      <c r="L430" s="135"/>
      <c r="M430" s="135"/>
    </row>
    <row r="431" spans="3:13" x14ac:dyDescent="0.25">
      <c r="C431" s="133"/>
      <c r="E431" s="134"/>
      <c r="F431" s="134"/>
      <c r="K431" s="135"/>
      <c r="L431" s="135"/>
      <c r="M431" s="135"/>
    </row>
    <row r="432" spans="3:13" x14ac:dyDescent="0.25">
      <c r="C432" s="133"/>
      <c r="E432" s="134"/>
      <c r="F432" s="134"/>
      <c r="K432" s="135"/>
      <c r="L432" s="135"/>
      <c r="M432" s="135"/>
    </row>
    <row r="433" spans="3:15" x14ac:dyDescent="0.25">
      <c r="C433" s="133"/>
      <c r="E433" s="134"/>
      <c r="F433" s="134"/>
      <c r="K433" s="135"/>
      <c r="L433" s="135"/>
      <c r="M433" s="135"/>
    </row>
    <row r="434" spans="3:15" x14ac:dyDescent="0.25">
      <c r="C434" s="133"/>
      <c r="E434" s="134"/>
      <c r="F434" s="134"/>
      <c r="K434" s="135"/>
      <c r="L434" s="135"/>
      <c r="M434" s="135"/>
    </row>
    <row r="435" spans="3:15" x14ac:dyDescent="0.25">
      <c r="C435" s="133"/>
      <c r="E435" s="134"/>
      <c r="F435" s="134"/>
      <c r="K435" s="135"/>
      <c r="L435" s="135"/>
      <c r="M435" s="135"/>
    </row>
    <row r="436" spans="3:15" x14ac:dyDescent="0.25">
      <c r="C436" s="133"/>
      <c r="E436" s="134"/>
      <c r="F436" s="134"/>
      <c r="K436" s="135"/>
      <c r="L436" s="135"/>
      <c r="M436" s="135"/>
    </row>
    <row r="437" spans="3:15" x14ac:dyDescent="0.25">
      <c r="C437" s="133"/>
      <c r="E437" s="134"/>
      <c r="F437" s="134"/>
      <c r="K437" s="135"/>
      <c r="L437" s="135"/>
      <c r="M437" s="135"/>
    </row>
    <row r="438" spans="3:15" x14ac:dyDescent="0.25">
      <c r="C438" s="133"/>
      <c r="E438" s="134"/>
      <c r="F438" s="134"/>
      <c r="K438" s="135"/>
      <c r="L438" s="135"/>
      <c r="M438" s="135"/>
    </row>
    <row r="439" spans="3:15" x14ac:dyDescent="0.25">
      <c r="C439" s="133"/>
      <c r="E439" s="134"/>
      <c r="F439" s="134"/>
      <c r="K439" s="135"/>
      <c r="L439" s="135"/>
      <c r="M439" s="135"/>
    </row>
    <row r="440" spans="3:15" x14ac:dyDescent="0.25">
      <c r="C440" s="133"/>
      <c r="E440" s="134"/>
      <c r="F440" s="134"/>
      <c r="K440" s="135"/>
      <c r="L440" s="135"/>
      <c r="M440" s="135"/>
    </row>
    <row r="441" spans="3:15" x14ac:dyDescent="0.25">
      <c r="C441" s="133"/>
      <c r="E441" s="134"/>
      <c r="F441" s="134"/>
      <c r="K441" s="135"/>
      <c r="L441" s="135"/>
      <c r="M441" s="135"/>
    </row>
    <row r="442" spans="3:15" x14ac:dyDescent="0.25">
      <c r="C442" s="133"/>
      <c r="E442" s="134"/>
      <c r="F442" s="134"/>
      <c r="K442" s="135"/>
      <c r="L442" s="135"/>
      <c r="M442" s="135"/>
    </row>
    <row r="443" spans="3:15" x14ac:dyDescent="0.25">
      <c r="C443" s="133"/>
      <c r="E443" s="134"/>
      <c r="F443" s="134"/>
      <c r="K443" s="135"/>
      <c r="L443" s="135"/>
      <c r="M443" s="135"/>
    </row>
    <row r="444" spans="3:15" x14ac:dyDescent="0.25">
      <c r="C444" s="133"/>
      <c r="E444" s="134"/>
      <c r="F444" s="134"/>
      <c r="K444" s="135"/>
      <c r="L444" s="135"/>
      <c r="M444" s="135"/>
      <c r="O444" s="136"/>
    </row>
    <row r="445" spans="3:15" x14ac:dyDescent="0.25">
      <c r="C445" s="133"/>
      <c r="E445" s="134"/>
      <c r="F445" s="134"/>
      <c r="K445" s="135"/>
      <c r="L445" s="135"/>
      <c r="M445" s="135"/>
      <c r="O445" s="136"/>
    </row>
  </sheetData>
  <autoFilter ref="A7:V92"/>
  <conditionalFormatting sqref="H138">
    <cfRule type="duplicateValues" dxfId="12" priority="5"/>
  </conditionalFormatting>
  <conditionalFormatting sqref="H139:H142">
    <cfRule type="duplicateValues" dxfId="11" priority="4"/>
  </conditionalFormatting>
  <conditionalFormatting sqref="H143">
    <cfRule type="duplicateValues" dxfId="10" priority="3"/>
  </conditionalFormatting>
  <conditionalFormatting sqref="H144:H145">
    <cfRule type="duplicateValues" dxfId="9" priority="2"/>
  </conditionalFormatting>
  <conditionalFormatting sqref="H1:H1048576">
    <cfRule type="duplicateValues" dxfId="8" priority="1"/>
  </conditionalFormatting>
  <pageMargins left="0.7" right="0.7" top="0.75" bottom="0.75" header="0.3" footer="0.3"/>
  <pageSetup paperSize="9" scale="60" fitToHeight="0" orientation="landscape" r:id="rId1"/>
  <headerFooter>
    <oddFooter>&amp;CPage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8"/>
  <sheetViews>
    <sheetView workbookViewId="0">
      <selection activeCell="D5" sqref="D5"/>
    </sheetView>
  </sheetViews>
  <sheetFormatPr defaultRowHeight="15" x14ac:dyDescent="0.25"/>
  <cols>
    <col min="3" max="3" width="14.42578125" bestFit="1" customWidth="1"/>
    <col min="4" max="4" width="15.28515625" style="46" bestFit="1" customWidth="1"/>
    <col min="5" max="5" width="11.5703125" bestFit="1" customWidth="1"/>
  </cols>
  <sheetData>
    <row r="3" spans="3:5" x14ac:dyDescent="0.25">
      <c r="C3" t="s">
        <v>208</v>
      </c>
      <c r="D3" s="46">
        <v>177682840</v>
      </c>
    </row>
    <row r="4" spans="3:5" x14ac:dyDescent="0.25">
      <c r="C4" t="s">
        <v>209</v>
      </c>
      <c r="D4" s="46">
        <v>116004592</v>
      </c>
    </row>
    <row r="5" spans="3:5" x14ac:dyDescent="0.25">
      <c r="C5" t="s">
        <v>205</v>
      </c>
      <c r="D5" s="46">
        <f>+D3-D4</f>
        <v>61678248</v>
      </c>
      <c r="E5" s="47"/>
    </row>
    <row r="6" spans="3:5" x14ac:dyDescent="0.25">
      <c r="C6" t="s">
        <v>210</v>
      </c>
    </row>
    <row r="7" spans="3:5" x14ac:dyDescent="0.25">
      <c r="D7" s="46">
        <v>48640176</v>
      </c>
      <c r="E7" t="s">
        <v>211</v>
      </c>
    </row>
    <row r="8" spans="3:5" x14ac:dyDescent="0.25">
      <c r="D8" s="46">
        <v>13038071</v>
      </c>
      <c r="E8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1.710937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29" t="s">
        <v>24</v>
      </c>
      <c r="F1" s="29" t="s">
        <v>0</v>
      </c>
      <c r="G1" s="29" t="s">
        <v>25</v>
      </c>
      <c r="H1" s="31" t="s">
        <v>26</v>
      </c>
    </row>
    <row r="2" spans="1:8" ht="39.75" customHeight="1" x14ac:dyDescent="0.2">
      <c r="A2" s="33">
        <v>1</v>
      </c>
      <c r="B2" s="45" t="s">
        <v>38</v>
      </c>
      <c r="C2" s="43">
        <v>45352</v>
      </c>
      <c r="D2" s="34" t="s">
        <v>33</v>
      </c>
      <c r="E2" s="35">
        <v>8929210</v>
      </c>
      <c r="F2" s="35">
        <v>714337</v>
      </c>
      <c r="G2" s="35">
        <f>+E2+F2</f>
        <v>9643547</v>
      </c>
      <c r="H2" s="36"/>
    </row>
    <row r="3" spans="1:8" ht="39.75" customHeight="1" x14ac:dyDescent="0.2">
      <c r="A3" s="33">
        <v>2</v>
      </c>
      <c r="B3" s="45" t="s">
        <v>39</v>
      </c>
      <c r="C3" s="43">
        <v>45352</v>
      </c>
      <c r="D3" s="34" t="s">
        <v>15</v>
      </c>
      <c r="E3" s="35">
        <v>1190660</v>
      </c>
      <c r="F3" s="35">
        <v>95253</v>
      </c>
      <c r="G3" s="35">
        <f t="shared" ref="G3:G33" si="0">+E3+F3</f>
        <v>1285913</v>
      </c>
      <c r="H3" s="36"/>
    </row>
    <row r="4" spans="1:8" ht="39.75" customHeight="1" x14ac:dyDescent="0.2">
      <c r="A4" s="33">
        <v>3</v>
      </c>
      <c r="B4" s="45" t="s">
        <v>40</v>
      </c>
      <c r="C4" s="43">
        <v>45352</v>
      </c>
      <c r="D4" s="34" t="s">
        <v>20</v>
      </c>
      <c r="E4" s="35">
        <v>4525420</v>
      </c>
      <c r="F4" s="35">
        <v>362034</v>
      </c>
      <c r="G4" s="35">
        <f t="shared" ref="G4:G19" si="1">+E4+F4</f>
        <v>4887454</v>
      </c>
      <c r="H4" s="36"/>
    </row>
    <row r="5" spans="1:8" ht="39.75" customHeight="1" x14ac:dyDescent="0.2">
      <c r="A5" s="33">
        <v>4</v>
      </c>
      <c r="B5" s="45" t="s">
        <v>41</v>
      </c>
      <c r="C5" s="43">
        <v>45353</v>
      </c>
      <c r="D5" s="34" t="s">
        <v>18</v>
      </c>
      <c r="E5" s="35">
        <v>5040670</v>
      </c>
      <c r="F5" s="35">
        <v>403254</v>
      </c>
      <c r="G5" s="35">
        <f t="shared" si="1"/>
        <v>5443924</v>
      </c>
      <c r="H5" s="36"/>
    </row>
    <row r="6" spans="1:8" ht="39.75" customHeight="1" x14ac:dyDescent="0.2">
      <c r="A6" s="33">
        <v>5</v>
      </c>
      <c r="B6" s="45" t="s">
        <v>42</v>
      </c>
      <c r="C6" s="43">
        <v>45353</v>
      </c>
      <c r="D6" s="34" t="s">
        <v>32</v>
      </c>
      <c r="E6" s="35">
        <v>2281975</v>
      </c>
      <c r="F6" s="35">
        <v>182558</v>
      </c>
      <c r="G6" s="35">
        <f t="shared" si="1"/>
        <v>2464533</v>
      </c>
      <c r="H6" s="36"/>
    </row>
    <row r="7" spans="1:8" ht="39.75" customHeight="1" x14ac:dyDescent="0.2">
      <c r="A7" s="33">
        <v>6</v>
      </c>
      <c r="B7" s="45" t="s">
        <v>43</v>
      </c>
      <c r="C7" s="43">
        <v>45353</v>
      </c>
      <c r="D7" s="34" t="s">
        <v>32</v>
      </c>
      <c r="E7" s="35">
        <v>1646605</v>
      </c>
      <c r="F7" s="35">
        <v>131728</v>
      </c>
      <c r="G7" s="35">
        <f t="shared" si="1"/>
        <v>1778333</v>
      </c>
      <c r="H7" s="36"/>
    </row>
    <row r="8" spans="1:8" ht="39.75" customHeight="1" x14ac:dyDescent="0.2">
      <c r="A8" s="33">
        <v>7</v>
      </c>
      <c r="B8" s="45" t="s">
        <v>44</v>
      </c>
      <c r="C8" s="43">
        <v>45353</v>
      </c>
      <c r="D8" s="34" t="s">
        <v>19</v>
      </c>
      <c r="E8" s="35">
        <v>2301240</v>
      </c>
      <c r="F8" s="35">
        <v>184099</v>
      </c>
      <c r="G8" s="35">
        <f t="shared" si="1"/>
        <v>2485339</v>
      </c>
      <c r="H8" s="36"/>
    </row>
    <row r="9" spans="1:8" ht="39.75" customHeight="1" x14ac:dyDescent="0.2">
      <c r="A9" s="33">
        <v>8</v>
      </c>
      <c r="B9" s="45" t="s">
        <v>45</v>
      </c>
      <c r="C9" s="43">
        <v>45357</v>
      </c>
      <c r="D9" s="34" t="s">
        <v>13</v>
      </c>
      <c r="E9" s="35">
        <v>2858040</v>
      </c>
      <c r="F9" s="35">
        <v>228643</v>
      </c>
      <c r="G9" s="35">
        <f t="shared" si="1"/>
        <v>3086683</v>
      </c>
      <c r="H9" s="36"/>
    </row>
    <row r="10" spans="1:8" ht="39.75" customHeight="1" x14ac:dyDescent="0.2">
      <c r="A10" s="33">
        <v>9</v>
      </c>
      <c r="B10" s="45" t="s">
        <v>46</v>
      </c>
      <c r="C10" s="43">
        <v>45357</v>
      </c>
      <c r="D10" s="34" t="s">
        <v>19</v>
      </c>
      <c r="E10" s="35">
        <v>1667380</v>
      </c>
      <c r="F10" s="35">
        <v>133390</v>
      </c>
      <c r="G10" s="35">
        <f t="shared" si="1"/>
        <v>1800770</v>
      </c>
      <c r="H10" s="36"/>
    </row>
    <row r="11" spans="1:8" ht="39.75" customHeight="1" x14ac:dyDescent="0.2">
      <c r="A11" s="33">
        <v>10</v>
      </c>
      <c r="B11" s="45" t="s">
        <v>47</v>
      </c>
      <c r="C11" s="43">
        <v>45358</v>
      </c>
      <c r="D11" s="34" t="s">
        <v>14</v>
      </c>
      <c r="E11" s="35">
        <v>1531694</v>
      </c>
      <c r="F11" s="35">
        <v>122536</v>
      </c>
      <c r="G11" s="35">
        <f t="shared" si="1"/>
        <v>1654230</v>
      </c>
      <c r="H11" s="36"/>
    </row>
    <row r="12" spans="1:8" ht="39.75" customHeight="1" x14ac:dyDescent="0.2">
      <c r="A12" s="33">
        <v>11</v>
      </c>
      <c r="B12" s="45" t="s">
        <v>48</v>
      </c>
      <c r="C12" s="43">
        <v>45358</v>
      </c>
      <c r="D12" s="34" t="s">
        <v>18</v>
      </c>
      <c r="E12" s="35">
        <v>1110580</v>
      </c>
      <c r="F12" s="35">
        <v>88846</v>
      </c>
      <c r="G12" s="35">
        <f t="shared" si="1"/>
        <v>1199426</v>
      </c>
      <c r="H12" s="36"/>
    </row>
    <row r="13" spans="1:8" ht="39.75" customHeight="1" x14ac:dyDescent="0.2">
      <c r="A13" s="33">
        <v>12</v>
      </c>
      <c r="B13" s="45" t="s">
        <v>49</v>
      </c>
      <c r="C13" s="43">
        <v>45359</v>
      </c>
      <c r="D13" s="34" t="s">
        <v>14</v>
      </c>
      <c r="E13" s="35">
        <v>555290</v>
      </c>
      <c r="F13" s="35">
        <v>44423</v>
      </c>
      <c r="G13" s="35">
        <f t="shared" si="1"/>
        <v>599713</v>
      </c>
      <c r="H13" s="36"/>
    </row>
    <row r="14" spans="1:8" ht="39.75" customHeight="1" x14ac:dyDescent="0.2">
      <c r="A14" s="33">
        <v>13</v>
      </c>
      <c r="B14" s="45" t="s">
        <v>50</v>
      </c>
      <c r="C14" s="43">
        <v>45360</v>
      </c>
      <c r="D14" s="34" t="s">
        <v>19</v>
      </c>
      <c r="E14" s="35">
        <v>595330</v>
      </c>
      <c r="F14" s="35">
        <v>47626</v>
      </c>
      <c r="G14" s="35">
        <f t="shared" si="1"/>
        <v>642956</v>
      </c>
      <c r="H14" s="36"/>
    </row>
    <row r="15" spans="1:8" ht="39.75" customHeight="1" x14ac:dyDescent="0.2">
      <c r="A15" s="33">
        <v>14</v>
      </c>
      <c r="B15" s="45" t="s">
        <v>51</v>
      </c>
      <c r="C15" s="43">
        <v>45362</v>
      </c>
      <c r="D15" s="34" t="s">
        <v>15</v>
      </c>
      <c r="E15" s="35">
        <v>1190660</v>
      </c>
      <c r="F15" s="35">
        <v>95253</v>
      </c>
      <c r="G15" s="35">
        <f t="shared" si="1"/>
        <v>1285913</v>
      </c>
      <c r="H15" s="36"/>
    </row>
    <row r="16" spans="1:8" ht="39.75" customHeight="1" x14ac:dyDescent="0.2">
      <c r="A16" s="33">
        <v>15</v>
      </c>
      <c r="B16" s="45" t="s">
        <v>52</v>
      </c>
      <c r="C16" s="43">
        <v>45363</v>
      </c>
      <c r="D16" s="34" t="s">
        <v>14</v>
      </c>
      <c r="E16" s="35">
        <v>1646605</v>
      </c>
      <c r="F16" s="35">
        <v>131728</v>
      </c>
      <c r="G16" s="35">
        <f t="shared" si="1"/>
        <v>1778333</v>
      </c>
      <c r="H16" s="36"/>
    </row>
    <row r="17" spans="1:12" ht="39.75" customHeight="1" x14ac:dyDescent="0.2">
      <c r="A17" s="33">
        <v>16</v>
      </c>
      <c r="B17" s="45" t="s">
        <v>53</v>
      </c>
      <c r="C17" s="43">
        <v>45363</v>
      </c>
      <c r="D17" s="34" t="s">
        <v>16</v>
      </c>
      <c r="E17" s="35">
        <v>4563950</v>
      </c>
      <c r="F17" s="35">
        <v>365116</v>
      </c>
      <c r="G17" s="35">
        <f t="shared" si="1"/>
        <v>4929066</v>
      </c>
      <c r="H17" s="36"/>
    </row>
    <row r="18" spans="1:12" ht="39.75" customHeight="1" x14ac:dyDescent="0.2">
      <c r="A18" s="33">
        <v>17</v>
      </c>
      <c r="B18" s="45" t="s">
        <v>54</v>
      </c>
      <c r="C18" s="43">
        <v>45363</v>
      </c>
      <c r="D18" s="34" t="s">
        <v>20</v>
      </c>
      <c r="E18" s="35">
        <v>3334760</v>
      </c>
      <c r="F18" s="35">
        <v>266781</v>
      </c>
      <c r="G18" s="35">
        <f t="shared" si="1"/>
        <v>3601541</v>
      </c>
      <c r="H18" s="36"/>
    </row>
    <row r="19" spans="1:12" ht="39.75" customHeight="1" x14ac:dyDescent="0.2">
      <c r="A19" s="33">
        <v>18</v>
      </c>
      <c r="B19" s="45" t="s">
        <v>55</v>
      </c>
      <c r="C19" s="43">
        <v>45363</v>
      </c>
      <c r="D19" s="34" t="s">
        <v>21</v>
      </c>
      <c r="E19" s="35">
        <v>3411820</v>
      </c>
      <c r="F19" s="35">
        <v>272946</v>
      </c>
      <c r="G19" s="35">
        <f t="shared" si="1"/>
        <v>3684766</v>
      </c>
      <c r="H19" s="36"/>
    </row>
    <row r="20" spans="1:12" ht="39.75" customHeight="1" x14ac:dyDescent="0.2">
      <c r="A20" s="33">
        <v>19</v>
      </c>
      <c r="B20" s="34" t="s">
        <v>56</v>
      </c>
      <c r="C20" s="43">
        <v>45363</v>
      </c>
      <c r="D20" s="34" t="s">
        <v>13</v>
      </c>
      <c r="E20" s="35">
        <v>3491900</v>
      </c>
      <c r="F20" s="35">
        <v>279352</v>
      </c>
      <c r="G20" s="35">
        <f t="shared" si="0"/>
        <v>3771252</v>
      </c>
      <c r="H20" s="36"/>
    </row>
    <row r="21" spans="1:12" ht="39.75" customHeight="1" x14ac:dyDescent="0.2">
      <c r="A21" s="33">
        <v>20</v>
      </c>
      <c r="B21" s="34" t="s">
        <v>57</v>
      </c>
      <c r="C21" s="43">
        <v>45364</v>
      </c>
      <c r="D21" s="34" t="s">
        <v>19</v>
      </c>
      <c r="E21" s="35">
        <v>1464529</v>
      </c>
      <c r="F21" s="35">
        <v>117162</v>
      </c>
      <c r="G21" s="35">
        <f t="shared" si="0"/>
        <v>1581691</v>
      </c>
      <c r="H21" s="36"/>
    </row>
    <row r="22" spans="1:12" ht="39.75" customHeight="1" x14ac:dyDescent="0.2">
      <c r="A22" s="33">
        <v>21</v>
      </c>
      <c r="B22" s="34" t="s">
        <v>58</v>
      </c>
      <c r="C22" s="43">
        <v>45365</v>
      </c>
      <c r="D22" s="34" t="s">
        <v>17</v>
      </c>
      <c r="E22" s="35">
        <v>666348</v>
      </c>
      <c r="F22" s="35">
        <v>53308</v>
      </c>
      <c r="G22" s="35">
        <f t="shared" si="0"/>
        <v>719656</v>
      </c>
      <c r="H22" s="36"/>
    </row>
    <row r="23" spans="1:12" ht="39.75" customHeight="1" x14ac:dyDescent="0.2">
      <c r="A23" s="33">
        <v>22</v>
      </c>
      <c r="B23" s="34" t="s">
        <v>59</v>
      </c>
      <c r="C23" s="43">
        <v>45366</v>
      </c>
      <c r="D23" s="34" t="s">
        <v>13</v>
      </c>
      <c r="E23" s="35">
        <v>2301240</v>
      </c>
      <c r="F23" s="35">
        <v>184099</v>
      </c>
      <c r="G23" s="35">
        <f t="shared" si="0"/>
        <v>2485339</v>
      </c>
      <c r="H23" s="36"/>
    </row>
    <row r="24" spans="1:12" ht="39.75" customHeight="1" x14ac:dyDescent="0.2">
      <c r="A24" s="33">
        <v>23</v>
      </c>
      <c r="B24" s="34" t="s">
        <v>60</v>
      </c>
      <c r="C24" s="43">
        <v>45366</v>
      </c>
      <c r="D24" s="34" t="s">
        <v>20</v>
      </c>
      <c r="E24" s="35">
        <v>1785990</v>
      </c>
      <c r="F24" s="35">
        <v>142879</v>
      </c>
      <c r="G24" s="35">
        <f t="shared" si="0"/>
        <v>1928869</v>
      </c>
      <c r="H24" s="36"/>
    </row>
    <row r="25" spans="1:12" ht="39.75" customHeight="1" x14ac:dyDescent="0.2">
      <c r="A25" s="33">
        <v>24</v>
      </c>
      <c r="B25" s="34" t="s">
        <v>61</v>
      </c>
      <c r="C25" s="43">
        <v>45369</v>
      </c>
      <c r="D25" s="34" t="s">
        <v>19</v>
      </c>
      <c r="E25" s="35">
        <v>2281975</v>
      </c>
      <c r="F25" s="35">
        <v>182558</v>
      </c>
      <c r="G25" s="35">
        <f t="shared" si="0"/>
        <v>2464533</v>
      </c>
      <c r="H25" s="36"/>
    </row>
    <row r="26" spans="1:12" ht="39.75" customHeight="1" x14ac:dyDescent="0.25">
      <c r="A26" s="33">
        <v>25</v>
      </c>
      <c r="B26" s="34" t="s">
        <v>62</v>
      </c>
      <c r="C26" s="43">
        <v>45369</v>
      </c>
      <c r="D26" s="34" t="s">
        <v>13</v>
      </c>
      <c r="E26" s="35">
        <v>1110580</v>
      </c>
      <c r="F26" s="35">
        <v>88846</v>
      </c>
      <c r="G26" s="35">
        <f t="shared" si="0"/>
        <v>1199426</v>
      </c>
      <c r="H26" s="36"/>
      <c r="J26"/>
      <c r="K26"/>
      <c r="L26"/>
    </row>
    <row r="27" spans="1:12" ht="39.75" customHeight="1" x14ac:dyDescent="0.25">
      <c r="A27" s="33">
        <v>26</v>
      </c>
      <c r="B27" s="34" t="s">
        <v>63</v>
      </c>
      <c r="C27" s="43">
        <v>45371</v>
      </c>
      <c r="D27" s="34" t="s">
        <v>19</v>
      </c>
      <c r="E27" s="35">
        <v>4523910</v>
      </c>
      <c r="F27" s="35">
        <v>361913</v>
      </c>
      <c r="G27" s="35">
        <f t="shared" si="0"/>
        <v>4885823</v>
      </c>
      <c r="H27" s="36"/>
      <c r="J27"/>
      <c r="K27"/>
      <c r="L27"/>
    </row>
    <row r="28" spans="1:12" ht="39.75" customHeight="1" x14ac:dyDescent="0.25">
      <c r="A28" s="33">
        <v>27</v>
      </c>
      <c r="B28" s="52" t="s">
        <v>64</v>
      </c>
      <c r="C28" s="53">
        <v>45371</v>
      </c>
      <c r="D28" s="52" t="s">
        <v>16</v>
      </c>
      <c r="E28" s="54">
        <v>2182630</v>
      </c>
      <c r="F28" s="54">
        <v>174610</v>
      </c>
      <c r="G28" s="35">
        <f t="shared" si="0"/>
        <v>2357240</v>
      </c>
      <c r="H28" s="49"/>
      <c r="J28"/>
      <c r="K28"/>
      <c r="L28"/>
    </row>
    <row r="29" spans="1:12" ht="39.75" customHeight="1" x14ac:dyDescent="0.25">
      <c r="A29" s="33">
        <v>28</v>
      </c>
      <c r="B29" s="52" t="s">
        <v>65</v>
      </c>
      <c r="C29" s="53">
        <v>45371</v>
      </c>
      <c r="D29" s="52" t="s">
        <v>17</v>
      </c>
      <c r="E29" s="54">
        <v>1095168</v>
      </c>
      <c r="F29" s="54">
        <v>87613</v>
      </c>
      <c r="G29" s="35">
        <f t="shared" si="0"/>
        <v>1182781</v>
      </c>
      <c r="H29" s="49"/>
      <c r="J29"/>
      <c r="K29"/>
      <c r="L29"/>
    </row>
    <row r="30" spans="1:12" ht="39.75" customHeight="1" x14ac:dyDescent="0.25">
      <c r="A30" s="33">
        <v>29</v>
      </c>
      <c r="B30" s="52" t="s">
        <v>66</v>
      </c>
      <c r="C30" s="53">
        <v>45372</v>
      </c>
      <c r="D30" s="52" t="s">
        <v>32</v>
      </c>
      <c r="E30" s="54">
        <v>595330</v>
      </c>
      <c r="F30" s="54">
        <v>47626</v>
      </c>
      <c r="G30" s="35">
        <f t="shared" si="0"/>
        <v>642956</v>
      </c>
      <c r="H30" s="49"/>
      <c r="J30"/>
      <c r="K30"/>
      <c r="L30"/>
    </row>
    <row r="31" spans="1:12" ht="39.75" customHeight="1" x14ac:dyDescent="0.25">
      <c r="A31" s="33">
        <v>30</v>
      </c>
      <c r="B31" s="52" t="s">
        <v>67</v>
      </c>
      <c r="C31" s="53">
        <v>45374</v>
      </c>
      <c r="D31" s="52" t="s">
        <v>13</v>
      </c>
      <c r="E31" s="54">
        <v>4602480</v>
      </c>
      <c r="F31" s="54">
        <v>368198</v>
      </c>
      <c r="G31" s="35">
        <f t="shared" si="0"/>
        <v>4970678</v>
      </c>
      <c r="H31" s="49"/>
      <c r="J31"/>
      <c r="K31"/>
      <c r="L31"/>
    </row>
    <row r="32" spans="1:12" ht="39.75" customHeight="1" x14ac:dyDescent="0.25">
      <c r="A32" s="33">
        <v>31</v>
      </c>
      <c r="B32" s="52" t="s">
        <v>68</v>
      </c>
      <c r="C32" s="53">
        <v>45378</v>
      </c>
      <c r="D32" s="52" t="s">
        <v>18</v>
      </c>
      <c r="E32" s="54">
        <v>1745950</v>
      </c>
      <c r="F32" s="54">
        <v>139676</v>
      </c>
      <c r="G32" s="35">
        <f t="shared" si="0"/>
        <v>1885626</v>
      </c>
      <c r="H32" s="49"/>
      <c r="J32"/>
      <c r="K32"/>
      <c r="L32"/>
    </row>
    <row r="33" spans="1:12" ht="39.75" customHeight="1" x14ac:dyDescent="0.25">
      <c r="A33" s="33">
        <v>32</v>
      </c>
      <c r="B33" s="52" t="s">
        <v>69</v>
      </c>
      <c r="C33" s="53">
        <v>45379</v>
      </c>
      <c r="D33" s="52" t="s">
        <v>17</v>
      </c>
      <c r="E33" s="54">
        <v>555290</v>
      </c>
      <c r="F33" s="54">
        <v>44423</v>
      </c>
      <c r="G33" s="35">
        <f t="shared" si="0"/>
        <v>599713</v>
      </c>
      <c r="H33" s="49"/>
      <c r="J33"/>
      <c r="K33"/>
      <c r="L33"/>
    </row>
    <row r="34" spans="1:12" ht="18.75" customHeight="1" x14ac:dyDescent="0.2">
      <c r="A34" s="37"/>
      <c r="B34" s="37"/>
      <c r="C34" s="39"/>
      <c r="D34" s="149" t="s">
        <v>27</v>
      </c>
      <c r="E34" s="150"/>
      <c r="F34" s="151"/>
      <c r="G34" s="40">
        <f>SUM(G2:G33)</f>
        <v>82928023</v>
      </c>
      <c r="H34" s="38"/>
    </row>
    <row r="35" spans="1:12" ht="18.75" customHeight="1" x14ac:dyDescent="0.2">
      <c r="G35" s="32"/>
    </row>
    <row r="36" spans="1:12" ht="18.75" customHeight="1" x14ac:dyDescent="0.2">
      <c r="E36" s="44">
        <f>+SUM(E2:E33)</f>
        <v>76785209</v>
      </c>
      <c r="F36" s="44">
        <f>+SUM(F2:F33)</f>
        <v>6142814</v>
      </c>
      <c r="G36" s="32"/>
    </row>
    <row r="38" spans="1:12" ht="18.75" customHeight="1" x14ac:dyDescent="0.2">
      <c r="E38" s="44"/>
      <c r="F38" s="44"/>
    </row>
  </sheetData>
  <mergeCells count="1">
    <mergeCell ref="D34:F34"/>
  </mergeCells>
  <conditionalFormatting sqref="B3:B19">
    <cfRule type="duplicateValues" dxfId="7" priority="2"/>
  </conditionalFormatting>
  <conditionalFormatting sqref="B2">
    <cfRule type="duplicateValues" dxfId="6" priority="1"/>
  </conditionalFormatting>
  <conditionalFormatting sqref="B20:B33">
    <cfRule type="duplicateValues" dxfId="5" priority="40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pane ySplit="1" topLeftCell="A2" activePane="bottomLeft" state="frozen"/>
      <selection pane="bottomLeft" activeCell="G1" sqref="G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0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29" t="s">
        <v>31</v>
      </c>
      <c r="F1" s="29" t="s">
        <v>0</v>
      </c>
      <c r="G1" s="29" t="s">
        <v>25</v>
      </c>
      <c r="H1" s="31" t="s">
        <v>26</v>
      </c>
    </row>
    <row r="2" spans="1:8" ht="39.75" customHeight="1" x14ac:dyDescent="0.2">
      <c r="A2" s="33">
        <v>1</v>
      </c>
      <c r="B2" s="45" t="s">
        <v>70</v>
      </c>
      <c r="C2" s="43">
        <v>45356</v>
      </c>
      <c r="D2" s="34" t="s">
        <v>21</v>
      </c>
      <c r="E2" s="35">
        <v>583162</v>
      </c>
      <c r="F2" s="35">
        <v>46653</v>
      </c>
      <c r="G2" s="35">
        <f>+E2+F2</f>
        <v>629815</v>
      </c>
      <c r="H2" s="36"/>
    </row>
    <row r="3" spans="1:8" ht="39.75" customHeight="1" x14ac:dyDescent="0.2">
      <c r="A3" s="55">
        <v>2</v>
      </c>
      <c r="B3" s="45" t="s">
        <v>71</v>
      </c>
      <c r="C3" s="43">
        <v>45356</v>
      </c>
      <c r="D3" s="34" t="s">
        <v>14</v>
      </c>
      <c r="E3" s="35">
        <v>555290</v>
      </c>
      <c r="F3" s="35">
        <v>44423</v>
      </c>
      <c r="G3" s="35">
        <f t="shared" ref="G3:G6" si="0">+E3+F3</f>
        <v>599713</v>
      </c>
      <c r="H3" s="36"/>
    </row>
    <row r="4" spans="1:8" ht="39.75" hidden="1" customHeight="1" x14ac:dyDescent="0.2">
      <c r="A4" s="33">
        <v>3</v>
      </c>
      <c r="B4" s="45"/>
      <c r="C4" s="43"/>
      <c r="D4" s="34"/>
      <c r="E4" s="35"/>
      <c r="F4" s="35"/>
      <c r="G4" s="35">
        <f t="shared" si="0"/>
        <v>0</v>
      </c>
      <c r="H4" s="36"/>
    </row>
    <row r="5" spans="1:8" ht="39.75" hidden="1" customHeight="1" x14ac:dyDescent="0.2">
      <c r="A5" s="55">
        <v>4</v>
      </c>
      <c r="B5" s="45"/>
      <c r="C5" s="43"/>
      <c r="D5" s="34"/>
      <c r="E5" s="35"/>
      <c r="F5" s="35"/>
      <c r="G5" s="35">
        <f t="shared" si="0"/>
        <v>0</v>
      </c>
      <c r="H5" s="36"/>
    </row>
    <row r="6" spans="1:8" ht="39.75" hidden="1" customHeight="1" x14ac:dyDescent="0.2">
      <c r="A6" s="33">
        <v>5</v>
      </c>
      <c r="B6" s="45"/>
      <c r="C6" s="43"/>
      <c r="D6" s="34"/>
      <c r="E6" s="35"/>
      <c r="F6" s="35"/>
      <c r="G6" s="35">
        <f t="shared" si="0"/>
        <v>0</v>
      </c>
      <c r="H6" s="36"/>
    </row>
    <row r="7" spans="1:8" ht="39.75" hidden="1" customHeight="1" x14ac:dyDescent="0.2">
      <c r="A7" s="55">
        <v>6</v>
      </c>
      <c r="B7" s="45"/>
      <c r="C7" s="43"/>
      <c r="D7" s="34"/>
      <c r="E7" s="35"/>
      <c r="F7" s="35"/>
      <c r="G7" s="35">
        <f t="shared" ref="G7" si="1">+E7+F7</f>
        <v>0</v>
      </c>
      <c r="H7" s="36"/>
    </row>
    <row r="8" spans="1:8" ht="39.75" hidden="1" customHeight="1" x14ac:dyDescent="0.2">
      <c r="A8" s="33">
        <v>7</v>
      </c>
      <c r="B8" s="45"/>
      <c r="C8" s="43"/>
      <c r="D8" s="34"/>
      <c r="E8" s="35"/>
      <c r="F8" s="35"/>
      <c r="G8" s="35">
        <f t="shared" ref="G8" si="2">+E8+F8</f>
        <v>0</v>
      </c>
      <c r="H8" s="49"/>
    </row>
    <row r="9" spans="1:8" ht="18.75" customHeight="1" x14ac:dyDescent="0.2">
      <c r="A9" s="37"/>
      <c r="B9" s="37"/>
      <c r="C9" s="39"/>
      <c r="D9" s="149" t="s">
        <v>27</v>
      </c>
      <c r="E9" s="150"/>
      <c r="F9" s="151"/>
      <c r="G9" s="40">
        <f>SUM(G2:G8)</f>
        <v>1229528</v>
      </c>
      <c r="H9" s="38"/>
    </row>
    <row r="10" spans="1:8" ht="18.75" customHeight="1" x14ac:dyDescent="0.2">
      <c r="G10" s="32"/>
    </row>
    <row r="11" spans="1:8" ht="18.75" customHeight="1" x14ac:dyDescent="0.2">
      <c r="G11" s="32"/>
    </row>
    <row r="13" spans="1:8" ht="18.75" customHeight="1" x14ac:dyDescent="0.2">
      <c r="E13" s="44"/>
      <c r="F13" s="44"/>
    </row>
  </sheetData>
  <mergeCells count="1">
    <mergeCell ref="D9:F9"/>
  </mergeCells>
  <conditionalFormatting sqref="B2:B6">
    <cfRule type="duplicateValues" dxfId="4" priority="1"/>
  </conditionalFormatting>
  <conditionalFormatting sqref="B7:B8">
    <cfRule type="duplicateValues" dxfId="3" priority="2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Normal="100" workbookViewId="0">
      <pane ySplit="1" topLeftCell="A27" activePane="bottomLeft" state="frozen"/>
      <selection pane="bottomLeft" activeCell="B35" sqref="B35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51" t="s">
        <v>2</v>
      </c>
      <c r="F1" s="29" t="s">
        <v>31</v>
      </c>
      <c r="G1" s="29" t="s">
        <v>0</v>
      </c>
      <c r="H1" s="29" t="s">
        <v>25</v>
      </c>
      <c r="I1" s="31" t="s">
        <v>26</v>
      </c>
    </row>
    <row r="2" spans="1:9" ht="39.75" customHeight="1" x14ac:dyDescent="0.2">
      <c r="A2" s="33">
        <v>1</v>
      </c>
      <c r="B2" s="45" t="s">
        <v>95</v>
      </c>
      <c r="C2" s="43">
        <v>45358</v>
      </c>
      <c r="D2" s="34" t="s">
        <v>13</v>
      </c>
      <c r="E2" s="52" t="s">
        <v>82</v>
      </c>
      <c r="F2" s="35">
        <v>168411</v>
      </c>
      <c r="G2" s="35">
        <v>16841</v>
      </c>
      <c r="H2" s="35">
        <f>+F2+G2</f>
        <v>185252</v>
      </c>
      <c r="I2" s="36"/>
    </row>
    <row r="3" spans="1:9" ht="39.75" customHeight="1" x14ac:dyDescent="0.2">
      <c r="A3" s="33">
        <v>2</v>
      </c>
      <c r="B3" s="45" t="s">
        <v>96</v>
      </c>
      <c r="C3" s="43">
        <v>45359</v>
      </c>
      <c r="D3" s="34" t="s">
        <v>14</v>
      </c>
      <c r="E3" s="52" t="s">
        <v>34</v>
      </c>
      <c r="F3" s="35">
        <v>19008</v>
      </c>
      <c r="G3" s="35">
        <v>1901</v>
      </c>
      <c r="H3" s="35">
        <f t="shared" ref="H3" si="0">+F3+G3</f>
        <v>20909</v>
      </c>
      <c r="I3" s="36"/>
    </row>
    <row r="4" spans="1:9" ht="39.75" customHeight="1" x14ac:dyDescent="0.2">
      <c r="A4" s="33">
        <v>3</v>
      </c>
      <c r="B4" s="45" t="s">
        <v>97</v>
      </c>
      <c r="C4" s="43">
        <v>45360</v>
      </c>
      <c r="D4" s="34" t="s">
        <v>13</v>
      </c>
      <c r="E4" s="52" t="s">
        <v>83</v>
      </c>
      <c r="F4" s="35">
        <v>55529</v>
      </c>
      <c r="G4" s="35">
        <v>4442</v>
      </c>
      <c r="H4" s="35">
        <f t="shared" ref="H4:H32" si="1">+F4+G4</f>
        <v>59971</v>
      </c>
      <c r="I4" s="36"/>
    </row>
    <row r="5" spans="1:9" ht="39.75" customHeight="1" x14ac:dyDescent="0.2">
      <c r="A5" s="33">
        <v>4</v>
      </c>
      <c r="B5" s="45" t="s">
        <v>72</v>
      </c>
      <c r="C5" s="43">
        <v>45362</v>
      </c>
      <c r="D5" s="34" t="s">
        <v>13</v>
      </c>
      <c r="E5" s="52" t="s">
        <v>84</v>
      </c>
      <c r="F5" s="35">
        <v>729783</v>
      </c>
      <c r="G5" s="35">
        <v>58383</v>
      </c>
      <c r="H5" s="35">
        <f t="shared" si="1"/>
        <v>788166</v>
      </c>
      <c r="I5" s="36"/>
    </row>
    <row r="6" spans="1:9" ht="39.75" customHeight="1" x14ac:dyDescent="0.2">
      <c r="A6" s="33">
        <v>5</v>
      </c>
      <c r="B6" s="45" t="s">
        <v>73</v>
      </c>
      <c r="C6" s="43">
        <v>45362</v>
      </c>
      <c r="D6" s="34" t="s">
        <v>13</v>
      </c>
      <c r="E6" s="52" t="s">
        <v>84</v>
      </c>
      <c r="F6" s="35">
        <v>72188</v>
      </c>
      <c r="G6" s="35">
        <v>5775</v>
      </c>
      <c r="H6" s="35">
        <f t="shared" si="1"/>
        <v>77963</v>
      </c>
      <c r="I6" s="36"/>
    </row>
    <row r="7" spans="1:9" ht="39.75" customHeight="1" x14ac:dyDescent="0.2">
      <c r="A7" s="33">
        <v>6</v>
      </c>
      <c r="B7" s="45" t="s">
        <v>74</v>
      </c>
      <c r="C7" s="43">
        <v>45362</v>
      </c>
      <c r="D7" s="34" t="s">
        <v>14</v>
      </c>
      <c r="E7" s="52" t="s">
        <v>84</v>
      </c>
      <c r="F7" s="35">
        <v>82367</v>
      </c>
      <c r="G7" s="35">
        <v>6589</v>
      </c>
      <c r="H7" s="35">
        <f t="shared" si="1"/>
        <v>88956</v>
      </c>
      <c r="I7" s="36"/>
    </row>
    <row r="8" spans="1:9" ht="39.75" customHeight="1" x14ac:dyDescent="0.2">
      <c r="A8" s="33">
        <v>7</v>
      </c>
      <c r="B8" s="45" t="s">
        <v>75</v>
      </c>
      <c r="C8" s="43">
        <v>45362</v>
      </c>
      <c r="D8" s="34" t="s">
        <v>18</v>
      </c>
      <c r="E8" s="52" t="s">
        <v>84</v>
      </c>
      <c r="F8" s="35">
        <v>468392</v>
      </c>
      <c r="G8" s="35">
        <v>37471</v>
      </c>
      <c r="H8" s="35">
        <f t="shared" si="1"/>
        <v>505863</v>
      </c>
      <c r="I8" s="36"/>
    </row>
    <row r="9" spans="1:9" ht="39.75" customHeight="1" x14ac:dyDescent="0.2">
      <c r="A9" s="33">
        <v>8</v>
      </c>
      <c r="B9" s="45" t="s">
        <v>76</v>
      </c>
      <c r="C9" s="43">
        <v>45362</v>
      </c>
      <c r="D9" s="34" t="s">
        <v>33</v>
      </c>
      <c r="E9" s="52" t="s">
        <v>84</v>
      </c>
      <c r="F9" s="35">
        <v>283742</v>
      </c>
      <c r="G9" s="35">
        <v>22699</v>
      </c>
      <c r="H9" s="35">
        <f t="shared" si="1"/>
        <v>306441</v>
      </c>
      <c r="I9" s="36"/>
    </row>
    <row r="10" spans="1:9" ht="39.75" customHeight="1" x14ac:dyDescent="0.2">
      <c r="A10" s="33">
        <v>9</v>
      </c>
      <c r="B10" s="45" t="s">
        <v>77</v>
      </c>
      <c r="C10" s="43">
        <v>45362</v>
      </c>
      <c r="D10" s="34" t="s">
        <v>17</v>
      </c>
      <c r="E10" s="52" t="s">
        <v>84</v>
      </c>
      <c r="F10" s="35">
        <v>290230</v>
      </c>
      <c r="G10" s="35">
        <v>23218</v>
      </c>
      <c r="H10" s="35">
        <f t="shared" si="1"/>
        <v>313448</v>
      </c>
      <c r="I10" s="36"/>
    </row>
    <row r="11" spans="1:9" ht="39.75" customHeight="1" x14ac:dyDescent="0.2">
      <c r="A11" s="33">
        <v>10</v>
      </c>
      <c r="B11" s="45" t="s">
        <v>78</v>
      </c>
      <c r="C11" s="43">
        <v>45362</v>
      </c>
      <c r="D11" s="34" t="s">
        <v>19</v>
      </c>
      <c r="E11" s="52" t="s">
        <v>84</v>
      </c>
      <c r="F11" s="35">
        <v>116089</v>
      </c>
      <c r="G11" s="35">
        <v>9287</v>
      </c>
      <c r="H11" s="35">
        <f t="shared" si="1"/>
        <v>125376</v>
      </c>
      <c r="I11" s="36"/>
    </row>
    <row r="12" spans="1:9" ht="39.75" customHeight="1" x14ac:dyDescent="0.2">
      <c r="A12" s="33">
        <v>11</v>
      </c>
      <c r="B12" s="45" t="s">
        <v>79</v>
      </c>
      <c r="C12" s="43">
        <v>45362</v>
      </c>
      <c r="D12" s="34" t="s">
        <v>15</v>
      </c>
      <c r="E12" s="52" t="s">
        <v>84</v>
      </c>
      <c r="F12" s="35">
        <v>77393</v>
      </c>
      <c r="G12" s="35">
        <v>6191</v>
      </c>
      <c r="H12" s="35">
        <f t="shared" si="1"/>
        <v>83584</v>
      </c>
      <c r="I12" s="36"/>
    </row>
    <row r="13" spans="1:9" ht="39.75" customHeight="1" x14ac:dyDescent="0.2">
      <c r="A13" s="33">
        <v>12</v>
      </c>
      <c r="B13" s="45" t="s">
        <v>98</v>
      </c>
      <c r="C13" s="43">
        <v>45362</v>
      </c>
      <c r="D13" s="34" t="s">
        <v>18</v>
      </c>
      <c r="E13" s="52" t="s">
        <v>85</v>
      </c>
      <c r="F13" s="35">
        <v>108090</v>
      </c>
      <c r="G13" s="35">
        <v>10809</v>
      </c>
      <c r="H13" s="35">
        <f t="shared" si="1"/>
        <v>118899</v>
      </c>
      <c r="I13" s="36"/>
    </row>
    <row r="14" spans="1:9" ht="39.75" customHeight="1" x14ac:dyDescent="0.2">
      <c r="A14" s="33">
        <v>13</v>
      </c>
      <c r="B14" s="45" t="s">
        <v>99</v>
      </c>
      <c r="C14" s="43">
        <v>45362</v>
      </c>
      <c r="D14" s="34" t="s">
        <v>33</v>
      </c>
      <c r="E14" s="52" t="s">
        <v>86</v>
      </c>
      <c r="F14" s="35">
        <v>218263</v>
      </c>
      <c r="G14" s="35">
        <v>17461</v>
      </c>
      <c r="H14" s="35">
        <f t="shared" si="1"/>
        <v>235724</v>
      </c>
      <c r="I14" s="36"/>
    </row>
    <row r="15" spans="1:9" ht="39.75" customHeight="1" x14ac:dyDescent="0.2">
      <c r="A15" s="33">
        <v>14</v>
      </c>
      <c r="B15" s="45" t="s">
        <v>100</v>
      </c>
      <c r="C15" s="43">
        <v>45362</v>
      </c>
      <c r="D15" s="34" t="s">
        <v>18</v>
      </c>
      <c r="E15" s="52" t="s">
        <v>87</v>
      </c>
      <c r="F15" s="35">
        <v>360301</v>
      </c>
      <c r="G15" s="35">
        <v>28824</v>
      </c>
      <c r="H15" s="35">
        <f t="shared" si="1"/>
        <v>389125</v>
      </c>
      <c r="I15" s="36"/>
    </row>
    <row r="16" spans="1:9" ht="39.75" customHeight="1" x14ac:dyDescent="0.2">
      <c r="A16" s="33">
        <v>15</v>
      </c>
      <c r="B16" s="45" t="s">
        <v>101</v>
      </c>
      <c r="C16" s="43">
        <v>45362</v>
      </c>
      <c r="D16" s="34" t="s">
        <v>32</v>
      </c>
      <c r="E16" s="52" t="s">
        <v>86</v>
      </c>
      <c r="F16" s="35">
        <v>799927</v>
      </c>
      <c r="G16" s="35">
        <v>63994</v>
      </c>
      <c r="H16" s="35">
        <f t="shared" si="1"/>
        <v>863921</v>
      </c>
      <c r="I16" s="36"/>
    </row>
    <row r="17" spans="1:9" ht="39.75" customHeight="1" x14ac:dyDescent="0.2">
      <c r="A17" s="33">
        <v>16</v>
      </c>
      <c r="B17" s="45" t="s">
        <v>102</v>
      </c>
      <c r="C17" s="43">
        <v>45362</v>
      </c>
      <c r="D17" s="34" t="s">
        <v>14</v>
      </c>
      <c r="E17" s="52" t="s">
        <v>86</v>
      </c>
      <c r="F17" s="35">
        <v>63360</v>
      </c>
      <c r="G17" s="35">
        <v>5069</v>
      </c>
      <c r="H17" s="35">
        <f t="shared" si="1"/>
        <v>68429</v>
      </c>
      <c r="I17" s="36"/>
    </row>
    <row r="18" spans="1:9" ht="39.75" customHeight="1" x14ac:dyDescent="0.2">
      <c r="A18" s="33">
        <v>17</v>
      </c>
      <c r="B18" s="45" t="s">
        <v>103</v>
      </c>
      <c r="C18" s="43">
        <v>45362</v>
      </c>
      <c r="D18" s="34" t="s">
        <v>19</v>
      </c>
      <c r="E18" s="52" t="s">
        <v>88</v>
      </c>
      <c r="F18" s="35">
        <v>26790</v>
      </c>
      <c r="G18" s="35">
        <v>2679</v>
      </c>
      <c r="H18" s="35">
        <f t="shared" si="1"/>
        <v>29469</v>
      </c>
      <c r="I18" s="36"/>
    </row>
    <row r="19" spans="1:9" ht="39.75" customHeight="1" x14ac:dyDescent="0.2">
      <c r="A19" s="33">
        <v>18</v>
      </c>
      <c r="B19" s="45" t="s">
        <v>104</v>
      </c>
      <c r="C19" s="43">
        <v>45362</v>
      </c>
      <c r="D19" s="34" t="s">
        <v>32</v>
      </c>
      <c r="E19" s="52" t="s">
        <v>34</v>
      </c>
      <c r="F19" s="35">
        <v>239978</v>
      </c>
      <c r="G19" s="35">
        <v>23998</v>
      </c>
      <c r="H19" s="35">
        <f t="shared" si="1"/>
        <v>263976</v>
      </c>
      <c r="I19" s="36"/>
    </row>
    <row r="20" spans="1:9" ht="39.75" customHeight="1" x14ac:dyDescent="0.2">
      <c r="A20" s="33">
        <v>19</v>
      </c>
      <c r="B20" s="45" t="s">
        <v>105</v>
      </c>
      <c r="C20" s="43">
        <v>45362</v>
      </c>
      <c r="D20" s="34" t="s">
        <v>13</v>
      </c>
      <c r="E20" s="52" t="s">
        <v>89</v>
      </c>
      <c r="F20" s="35">
        <v>561372</v>
      </c>
      <c r="G20" s="35">
        <v>44910</v>
      </c>
      <c r="H20" s="35">
        <f t="shared" si="1"/>
        <v>606282</v>
      </c>
      <c r="I20" s="36"/>
    </row>
    <row r="21" spans="1:9" ht="39.75" customHeight="1" x14ac:dyDescent="0.2">
      <c r="A21" s="33">
        <v>20</v>
      </c>
      <c r="B21" s="45" t="s">
        <v>80</v>
      </c>
      <c r="C21" s="43">
        <v>45362</v>
      </c>
      <c r="D21" s="34" t="s">
        <v>21</v>
      </c>
      <c r="E21" s="52" t="s">
        <v>84</v>
      </c>
      <c r="F21" s="35">
        <v>1496261</v>
      </c>
      <c r="G21" s="35">
        <v>119701</v>
      </c>
      <c r="H21" s="35">
        <f t="shared" si="1"/>
        <v>1615962</v>
      </c>
      <c r="I21" s="36"/>
    </row>
    <row r="22" spans="1:9" ht="39.75" customHeight="1" x14ac:dyDescent="0.2">
      <c r="A22" s="33">
        <v>21</v>
      </c>
      <c r="B22" s="45" t="s">
        <v>81</v>
      </c>
      <c r="C22" s="43">
        <v>45362</v>
      </c>
      <c r="D22" s="34" t="s">
        <v>32</v>
      </c>
      <c r="E22" s="52" t="s">
        <v>84</v>
      </c>
      <c r="F22" s="35">
        <v>1039905</v>
      </c>
      <c r="G22" s="35">
        <v>83192</v>
      </c>
      <c r="H22" s="35">
        <f t="shared" si="1"/>
        <v>1123097</v>
      </c>
      <c r="I22" s="36"/>
    </row>
    <row r="23" spans="1:9" ht="39.75" customHeight="1" x14ac:dyDescent="0.2">
      <c r="A23" s="33">
        <v>22</v>
      </c>
      <c r="B23" s="45" t="s">
        <v>106</v>
      </c>
      <c r="C23" s="43">
        <v>45363</v>
      </c>
      <c r="D23" s="34" t="s">
        <v>15</v>
      </c>
      <c r="E23" s="52" t="s">
        <v>90</v>
      </c>
      <c r="F23" s="35">
        <v>1559533</v>
      </c>
      <c r="G23" s="35">
        <v>124763</v>
      </c>
      <c r="H23" s="35">
        <f t="shared" si="1"/>
        <v>1684296</v>
      </c>
      <c r="I23" s="36"/>
    </row>
    <row r="24" spans="1:9" ht="39.75" customHeight="1" x14ac:dyDescent="0.2">
      <c r="A24" s="33">
        <v>23</v>
      </c>
      <c r="B24" s="45" t="s">
        <v>107</v>
      </c>
      <c r="C24" s="43">
        <v>45363</v>
      </c>
      <c r="D24" s="34" t="s">
        <v>21</v>
      </c>
      <c r="E24" s="52" t="s">
        <v>34</v>
      </c>
      <c r="F24" s="35">
        <v>345291</v>
      </c>
      <c r="G24" s="35">
        <v>34529</v>
      </c>
      <c r="H24" s="35">
        <f t="shared" si="1"/>
        <v>379820</v>
      </c>
      <c r="I24" s="36"/>
    </row>
    <row r="25" spans="1:9" ht="39.75" customHeight="1" x14ac:dyDescent="0.2">
      <c r="A25" s="33">
        <v>24</v>
      </c>
      <c r="B25" s="45" t="s">
        <v>108</v>
      </c>
      <c r="C25" s="43">
        <v>45364</v>
      </c>
      <c r="D25" s="34" t="s">
        <v>17</v>
      </c>
      <c r="E25" s="52" t="s">
        <v>34</v>
      </c>
      <c r="F25" s="35">
        <v>66976</v>
      </c>
      <c r="G25" s="35">
        <v>6698</v>
      </c>
      <c r="H25" s="35">
        <f t="shared" si="1"/>
        <v>73674</v>
      </c>
      <c r="I25" s="36"/>
    </row>
    <row r="26" spans="1:9" ht="39.75" customHeight="1" x14ac:dyDescent="0.2">
      <c r="A26" s="33">
        <v>25</v>
      </c>
      <c r="B26" s="45" t="s">
        <v>109</v>
      </c>
      <c r="C26" s="43">
        <v>45364</v>
      </c>
      <c r="D26" s="34" t="s">
        <v>17</v>
      </c>
      <c r="E26" s="52" t="s">
        <v>86</v>
      </c>
      <c r="F26" s="35">
        <v>223254</v>
      </c>
      <c r="G26" s="35">
        <v>17860</v>
      </c>
      <c r="H26" s="35">
        <f t="shared" si="1"/>
        <v>241114</v>
      </c>
      <c r="I26" s="36"/>
    </row>
    <row r="27" spans="1:9" ht="39.75" customHeight="1" x14ac:dyDescent="0.2">
      <c r="A27" s="33">
        <v>26</v>
      </c>
      <c r="B27" s="45" t="s">
        <v>110</v>
      </c>
      <c r="C27" s="43">
        <v>45364</v>
      </c>
      <c r="D27" s="34" t="s">
        <v>33</v>
      </c>
      <c r="E27" s="52" t="s">
        <v>91</v>
      </c>
      <c r="F27" s="35">
        <v>65479</v>
      </c>
      <c r="G27" s="35">
        <v>6548</v>
      </c>
      <c r="H27" s="35">
        <f t="shared" si="1"/>
        <v>72027</v>
      </c>
      <c r="I27" s="36"/>
    </row>
    <row r="28" spans="1:9" ht="39.75" customHeight="1" x14ac:dyDescent="0.2">
      <c r="A28" s="33">
        <v>27</v>
      </c>
      <c r="B28" s="45" t="s">
        <v>111</v>
      </c>
      <c r="C28" s="43">
        <v>45366</v>
      </c>
      <c r="D28" s="34" t="s">
        <v>21</v>
      </c>
      <c r="E28" s="52" t="s">
        <v>89</v>
      </c>
      <c r="F28" s="35">
        <v>1150970</v>
      </c>
      <c r="G28" s="35">
        <v>92078</v>
      </c>
      <c r="H28" s="35">
        <f t="shared" si="1"/>
        <v>1243048</v>
      </c>
      <c r="I28" s="36"/>
    </row>
    <row r="29" spans="1:9" ht="39.75" customHeight="1" x14ac:dyDescent="0.2">
      <c r="A29" s="33">
        <v>28</v>
      </c>
      <c r="B29" s="45" t="s">
        <v>116</v>
      </c>
      <c r="C29" s="43">
        <v>45366</v>
      </c>
      <c r="D29" s="34" t="s">
        <v>13</v>
      </c>
      <c r="E29" s="52" t="s">
        <v>115</v>
      </c>
      <c r="F29" s="35">
        <v>16659</v>
      </c>
      <c r="G29" s="35">
        <v>1666</v>
      </c>
      <c r="H29" s="35">
        <f t="shared" si="1"/>
        <v>18325</v>
      </c>
      <c r="I29" s="36"/>
    </row>
    <row r="30" spans="1:9" ht="39.75" customHeight="1" x14ac:dyDescent="0.2">
      <c r="A30" s="33">
        <v>29</v>
      </c>
      <c r="B30" s="45" t="s">
        <v>112</v>
      </c>
      <c r="C30" s="43">
        <v>45368</v>
      </c>
      <c r="D30" s="34" t="s">
        <v>15</v>
      </c>
      <c r="E30" s="52" t="s">
        <v>92</v>
      </c>
      <c r="F30" s="35">
        <v>17860</v>
      </c>
      <c r="G30" s="35">
        <v>1786</v>
      </c>
      <c r="H30" s="35">
        <f t="shared" si="1"/>
        <v>19646</v>
      </c>
      <c r="I30" s="36"/>
    </row>
    <row r="31" spans="1:9" ht="39.75" customHeight="1" x14ac:dyDescent="0.2">
      <c r="A31" s="33">
        <v>30</v>
      </c>
      <c r="B31" s="45" t="s">
        <v>113</v>
      </c>
      <c r="C31" s="43">
        <v>45370</v>
      </c>
      <c r="D31" s="34" t="s">
        <v>19</v>
      </c>
      <c r="E31" s="52" t="s">
        <v>93</v>
      </c>
      <c r="F31" s="35">
        <v>89300</v>
      </c>
      <c r="G31" s="35">
        <v>7144</v>
      </c>
      <c r="H31" s="35">
        <f t="shared" si="1"/>
        <v>96444</v>
      </c>
      <c r="I31" s="36"/>
    </row>
    <row r="32" spans="1:9" ht="39.75" customHeight="1" x14ac:dyDescent="0.2">
      <c r="A32" s="33">
        <v>31</v>
      </c>
      <c r="B32" s="45" t="s">
        <v>114</v>
      </c>
      <c r="C32" s="43">
        <v>45373</v>
      </c>
      <c r="D32" s="34" t="s">
        <v>13</v>
      </c>
      <c r="E32" s="52" t="s">
        <v>94</v>
      </c>
      <c r="F32" s="35">
        <v>465960</v>
      </c>
      <c r="G32" s="35">
        <v>37277</v>
      </c>
      <c r="H32" s="35">
        <f t="shared" si="1"/>
        <v>503237</v>
      </c>
      <c r="I32" s="36"/>
    </row>
    <row r="33" spans="1:9" ht="18.75" customHeight="1" x14ac:dyDescent="0.2">
      <c r="A33" s="37"/>
      <c r="B33" s="37"/>
      <c r="C33" s="39"/>
      <c r="D33" s="149" t="s">
        <v>27</v>
      </c>
      <c r="E33" s="150"/>
      <c r="F33" s="150"/>
      <c r="G33" s="151"/>
      <c r="H33" s="40">
        <f>SUM(H2:H32)</f>
        <v>12202444</v>
      </c>
      <c r="I33" s="38"/>
    </row>
    <row r="34" spans="1:9" ht="18.75" customHeight="1" x14ac:dyDescent="0.2">
      <c r="H34" s="32"/>
    </row>
    <row r="35" spans="1:9" ht="18.75" customHeight="1" x14ac:dyDescent="0.2">
      <c r="B35" s="41"/>
      <c r="H35" s="32"/>
    </row>
    <row r="36" spans="1:9" ht="18.75" customHeight="1" x14ac:dyDescent="0.2">
      <c r="B36" s="41"/>
    </row>
    <row r="37" spans="1:9" ht="18.75" customHeight="1" x14ac:dyDescent="0.2">
      <c r="B37" s="41"/>
      <c r="F37" s="44"/>
      <c r="G37" s="44"/>
    </row>
    <row r="38" spans="1:9" ht="18.75" customHeight="1" x14ac:dyDescent="0.2">
      <c r="B38" s="41"/>
    </row>
    <row r="39" spans="1:9" ht="18.75" customHeight="1" x14ac:dyDescent="0.2">
      <c r="B39" s="41"/>
    </row>
    <row r="40" spans="1:9" ht="18.75" customHeight="1" x14ac:dyDescent="0.2">
      <c r="B40" s="41"/>
    </row>
    <row r="41" spans="1:9" ht="18.75" customHeight="1" x14ac:dyDescent="0.2">
      <c r="B41" s="41"/>
    </row>
    <row r="42" spans="1:9" ht="18.75" customHeight="1" x14ac:dyDescent="0.2">
      <c r="B42" s="41"/>
    </row>
    <row r="43" spans="1:9" ht="18.75" customHeight="1" x14ac:dyDescent="0.2">
      <c r="B43" s="41"/>
    </row>
    <row r="44" spans="1:9" ht="18.75" customHeight="1" x14ac:dyDescent="0.2">
      <c r="B44" s="41"/>
    </row>
    <row r="45" spans="1:9" ht="18.75" customHeight="1" x14ac:dyDescent="0.2">
      <c r="B45" s="41"/>
    </row>
    <row r="46" spans="1:9" ht="18.75" customHeight="1" x14ac:dyDescent="0.2">
      <c r="B46" s="41"/>
    </row>
    <row r="47" spans="1:9" ht="18.75" customHeight="1" x14ac:dyDescent="0.2">
      <c r="B47" s="41"/>
    </row>
    <row r="48" spans="1:9" ht="18.75" customHeight="1" x14ac:dyDescent="0.2">
      <c r="B48" s="41"/>
    </row>
    <row r="49" spans="2:2" ht="18.75" customHeight="1" x14ac:dyDescent="0.2">
      <c r="B49" s="41"/>
    </row>
    <row r="50" spans="2:2" ht="18.75" customHeight="1" x14ac:dyDescent="0.2">
      <c r="B50" s="41"/>
    </row>
    <row r="51" spans="2:2" ht="18.75" customHeight="1" x14ac:dyDescent="0.2">
      <c r="B51" s="41"/>
    </row>
    <row r="52" spans="2:2" ht="18.75" customHeight="1" x14ac:dyDescent="0.2">
      <c r="B52" s="41"/>
    </row>
    <row r="53" spans="2:2" ht="18.75" customHeight="1" x14ac:dyDescent="0.2">
      <c r="B53" s="41"/>
    </row>
    <row r="54" spans="2:2" ht="18.75" customHeight="1" x14ac:dyDescent="0.2">
      <c r="B54" s="41"/>
    </row>
    <row r="55" spans="2:2" ht="18.75" customHeight="1" x14ac:dyDescent="0.2">
      <c r="B55" s="41"/>
    </row>
    <row r="56" spans="2:2" ht="18.75" customHeight="1" x14ac:dyDescent="0.2">
      <c r="B56" s="41"/>
    </row>
    <row r="57" spans="2:2" ht="18.75" customHeight="1" x14ac:dyDescent="0.2">
      <c r="B57" s="41"/>
    </row>
    <row r="58" spans="2:2" ht="18.75" customHeight="1" x14ac:dyDescent="0.2">
      <c r="B58" s="41"/>
    </row>
    <row r="59" spans="2:2" ht="18.75" customHeight="1" x14ac:dyDescent="0.2">
      <c r="B59" s="41"/>
    </row>
    <row r="60" spans="2:2" ht="18.75" customHeight="1" x14ac:dyDescent="0.2">
      <c r="B60" s="41"/>
    </row>
    <row r="61" spans="2:2" ht="18.75" customHeight="1" x14ac:dyDescent="0.2">
      <c r="B61" s="41"/>
    </row>
    <row r="62" spans="2:2" ht="18.75" customHeight="1" x14ac:dyDescent="0.2">
      <c r="B62" s="41"/>
    </row>
    <row r="63" spans="2:2" ht="18.75" customHeight="1" x14ac:dyDescent="0.2">
      <c r="B63" s="41"/>
    </row>
    <row r="64" spans="2:2" ht="18.75" customHeight="1" x14ac:dyDescent="0.2">
      <c r="B64" s="41"/>
    </row>
    <row r="65" spans="2:2" ht="18.75" customHeight="1" x14ac:dyDescent="0.2">
      <c r="B65" s="41"/>
    </row>
  </sheetData>
  <autoFilter ref="A1:J33"/>
  <mergeCells count="1">
    <mergeCell ref="D33:G33"/>
  </mergeCells>
  <conditionalFormatting sqref="B1:B34 B66:B1048576">
    <cfRule type="duplicateValues" dxfId="2" priority="6"/>
  </conditionalFormatting>
  <conditionalFormatting sqref="B2:B32">
    <cfRule type="duplicateValues" dxfId="1" priority="51"/>
  </conditionalFormatting>
  <conditionalFormatting sqref="B1:B34 B66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Tổng </vt:lpstr>
      <vt:lpstr>NCC phản hồi</vt:lpstr>
      <vt:lpstr>LOTTE gửi</vt:lpstr>
      <vt:lpstr>Chi tiết chênh lệch</vt:lpstr>
      <vt:lpstr>Chi Tiết</vt:lpstr>
      <vt:lpstr>Hàng trả</vt:lpstr>
      <vt:lpstr>Hỗ trợ</vt:lpstr>
      <vt:lpstr>'Chi Tiết'!Print_Area</vt:lpstr>
      <vt:lpstr>'Chi Tiết'!Print_Titles</vt:lpstr>
      <vt:lpstr>'LOTTE gửi'!Print_Titles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2025-09-12T04:25:11Z</dcterms:modified>
</cp:coreProperties>
</file>