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"/>
    </mc:Choice>
  </mc:AlternateContent>
  <bookViews>
    <workbookView xWindow="-120" yWindow="-120" windowWidth="24240" windowHeight="13140" activeTab="1"/>
  </bookViews>
  <sheets>
    <sheet name="Tổng " sheetId="16" r:id="rId1"/>
    <sheet name="Chênh lệch" sheetId="25" r:id="rId2"/>
    <sheet name="Chi Tiết" sheetId="20" r:id="rId3"/>
    <sheet name="Hàng trả" sheetId="22" r:id="rId4"/>
    <sheet name="Hỗ trợ" sheetId="23" r:id="rId5"/>
  </sheets>
  <definedNames>
    <definedName name="_xlnm._FilterDatabase" localSheetId="1" hidden="1">'Chênh lệch'!$A$31:$P$67</definedName>
    <definedName name="_xlnm._FilterDatabase" localSheetId="2" hidden="1">'Chi Tiết'!$A$1:$H$38</definedName>
    <definedName name="_xlnm._FilterDatabase" localSheetId="3" hidden="1">'Hàng trả'!#REF!</definedName>
    <definedName name="_xlnm._FilterDatabase" localSheetId="4" hidden="1">'Hỗ trợ'!$A$1:$H$35</definedName>
    <definedName name="_xlnm.Print_Area" localSheetId="2">'Chi Tiết'!$A$1:$H$38</definedName>
    <definedName name="_xlnm.Print_Titles" localSheetId="2">'Chi Tiết'!$1:$1</definedName>
  </definedNames>
  <calcPr calcId="162913"/>
</workbook>
</file>

<file path=xl/calcChain.xml><?xml version="1.0" encoding="utf-8"?>
<calcChain xmlns="http://schemas.openxmlformats.org/spreadsheetml/2006/main">
  <c r="J13" i="16" l="1"/>
  <c r="J12" i="16"/>
  <c r="G22" i="16" l="1"/>
  <c r="G18" i="16" l="1"/>
  <c r="Q2" i="25" l="1"/>
  <c r="N68" i="25"/>
  <c r="P28" i="25"/>
  <c r="N28" i="25"/>
  <c r="M28" i="25"/>
  <c r="L28" i="25"/>
  <c r="N23" i="25" l="1"/>
  <c r="G17" i="16" l="1"/>
  <c r="G3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2" i="20"/>
  <c r="G3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2" i="23"/>
  <c r="G3" i="22"/>
  <c r="G4" i="22"/>
  <c r="G2" i="22"/>
  <c r="G35" i="23" l="1"/>
  <c r="G5" i="22"/>
  <c r="G38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<sst xmlns="http://schemas.openxmlformats.org/spreadsheetml/2006/main" count="923" uniqueCount="293">
  <si>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</si>
  <si>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</si>
  <si>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</si>
  <si>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</si>
  <si>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</si>
  <si>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</si>
  <si>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</si>
  <si>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</si>
  <si>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</si>
  <si>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</si>
  <si>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</si>
  <si>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</si>
  <si>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</si>
  <si>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</si>
  <si>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</si>
  <si>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</si>
  <si>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</si>
  <si>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</si>
  <si>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</si>
  <si>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</si>
  <si>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</si>
  <si>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</si>
  <si>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</si>
  <si>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</si>
  <si>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</si>
  <si>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</si>
  <si>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</si>
  <si>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</si>
  <si>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</si>
  <si>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</si>
  <si>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</si>
  <si>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</si>
  <si>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NO</t>
  </si>
  <si>
    <t>Store CD</t>
  </si>
  <si>
    <t>Store Name</t>
  </si>
  <si>
    <t>Vendor CD</t>
  </si>
  <si>
    <t>Vendor Name</t>
  </si>
  <si>
    <t>Write Date</t>
  </si>
  <si>
    <t>Invoice Date</t>
  </si>
  <si>
    <t>Tax No</t>
  </si>
  <si>
    <t>Invoice No</t>
  </si>
  <si>
    <t>Deduct Name</t>
  </si>
  <si>
    <t>Deduct Cause</t>
  </si>
  <si>
    <t>Pay Amt</t>
  </si>
  <si>
    <t>Vat Amt</t>
  </si>
  <si>
    <t>Total Amt</t>
  </si>
  <si>
    <t>THONG BAO CHIET KHAU THANG</t>
  </si>
  <si>
    <t>Nam Sai Gon</t>
  </si>
  <si>
    <t>CONG TY TNHH MTV TM VA DV NGOC THOM</t>
  </si>
  <si>
    <t>Basic discount - Auto</t>
  </si>
  <si>
    <t>Phu Tho</t>
  </si>
  <si>
    <t>Binh Duong</t>
  </si>
  <si>
    <t>Phan Thiet</t>
  </si>
  <si>
    <t>Hanoi center</t>
  </si>
  <si>
    <t>Vung Tau</t>
  </si>
  <si>
    <t>Can Tho</t>
  </si>
  <si>
    <t>Go Vap</t>
  </si>
  <si>
    <t>Nha trang</t>
  </si>
  <si>
    <t>Cau Giay</t>
  </si>
  <si>
    <t>Vinh</t>
  </si>
  <si>
    <t>Str</t>
  </si>
  <si>
    <t>Str Nm</t>
  </si>
  <si>
    <t>Ven cd</t>
  </si>
  <si>
    <t>Comp nm</t>
  </si>
  <si>
    <t>Fill-in dt</t>
  </si>
  <si>
    <t>Draft dt</t>
  </si>
  <si>
    <t>TAX_NO</t>
  </si>
  <si>
    <t>Deduct nm</t>
  </si>
  <si>
    <t>Deduct cause</t>
  </si>
  <si>
    <t>Sply amt</t>
  </si>
  <si>
    <t>VAT</t>
  </si>
  <si>
    <t>TOT</t>
  </si>
  <si>
    <t>SỐ DƯ CUỐI KÌ</t>
  </si>
  <si>
    <t>2023/06</t>
  </si>
  <si>
    <t>Sampling services fee - Auto</t>
  </si>
  <si>
    <t>202306 Auto Deduct</t>
  </si>
  <si>
    <t>Sale services fee - Auto</t>
  </si>
  <si>
    <t>Grand Total</t>
  </si>
  <si>
    <t>TOTAL CHÊNH LỆCH</t>
  </si>
  <si>
    <t>Sheet Chênh lệch</t>
  </si>
  <si>
    <t>Tổng</t>
  </si>
  <si>
    <t>01012</t>
  </si>
  <si>
    <t>005820</t>
  </si>
  <si>
    <t>202202 Auto Deduct</t>
  </si>
  <si>
    <t>202203 Auto Deduct</t>
  </si>
  <si>
    <t>202204 Auto Deduct</t>
  </si>
  <si>
    <t>Anniversary Support fee - Manual(8%)</t>
  </si>
  <si>
    <t>PHI HO TRO SINH NHAT 2022</t>
  </si>
  <si>
    <t>202205 Auto Deduct</t>
  </si>
  <si>
    <t>Advertising services fee - Auto</t>
  </si>
  <si>
    <t>202206 Auto Deduct</t>
  </si>
  <si>
    <t>202207 Auto Deduct</t>
  </si>
  <si>
    <t>202208 Auto Deduct</t>
  </si>
  <si>
    <t>202209 Auto Deduct</t>
  </si>
  <si>
    <t>202210 Auto Deduct</t>
  </si>
  <si>
    <t>202211 Auto Deduct</t>
  </si>
  <si>
    <t>Lotte Gò Vấp xuất HĐ 02.08.2023</t>
  </si>
  <si>
    <t>THEO DÕI CÔNG NỢ / CTY LOTTE - 31/07/2023</t>
  </si>
  <si>
    <t>Bảng kê hóa đơn tháng 07.2023</t>
  </si>
  <si>
    <t>Thanh toán tháng 07.2023</t>
  </si>
  <si>
    <t>Lotte xuất hóa đơn T08.2023</t>
  </si>
  <si>
    <t>Payment Date</t>
  </si>
  <si>
    <t>1</t>
  </si>
  <si>
    <t>01016</t>
  </si>
  <si>
    <t/>
  </si>
  <si>
    <t>202307 Auto Deduct</t>
  </si>
  <si>
    <t>-260,659</t>
  </si>
  <si>
    <t>-26,066</t>
  </si>
  <si>
    <t>20230810</t>
  </si>
  <si>
    <t>3</t>
  </si>
  <si>
    <t>-1,042,637</t>
  </si>
  <si>
    <t>-83,411</t>
  </si>
  <si>
    <t>7</t>
  </si>
  <si>
    <t>PHI HO TRO SINH NHAT 2023</t>
  </si>
  <si>
    <t>-1,500,000</t>
  </si>
  <si>
    <t>-120,000</t>
  </si>
  <si>
    <t>9</t>
  </si>
  <si>
    <t>-868,864</t>
  </si>
  <si>
    <t>-69,509</t>
  </si>
  <si>
    <t>12</t>
  </si>
  <si>
    <t>01014</t>
  </si>
  <si>
    <t>-59,533</t>
  </si>
  <si>
    <t>-4,763</t>
  </si>
  <si>
    <t>13</t>
  </si>
  <si>
    <t>-17,860</t>
  </si>
  <si>
    <t>-1,786</t>
  </si>
  <si>
    <t>14</t>
  </si>
  <si>
    <t>-71,440</t>
  </si>
  <si>
    <t>-5,715</t>
  </si>
  <si>
    <t>16</t>
  </si>
  <si>
    <t>01013</t>
  </si>
  <si>
    <t>-512,075</t>
  </si>
  <si>
    <t>-40,966</t>
  </si>
  <si>
    <t>17</t>
  </si>
  <si>
    <t>-153,623</t>
  </si>
  <si>
    <t>-15,362</t>
  </si>
  <si>
    <t>19</t>
  </si>
  <si>
    <t>-614,490</t>
  </si>
  <si>
    <t>-49,159</t>
  </si>
  <si>
    <t>21</t>
  </si>
  <si>
    <t>23</t>
  </si>
  <si>
    <t>-150,308</t>
  </si>
  <si>
    <t>-15,031</t>
  </si>
  <si>
    <t>24</t>
  </si>
  <si>
    <t>-601,232</t>
  </si>
  <si>
    <t>-48,099</t>
  </si>
  <si>
    <t>28</t>
  </si>
  <si>
    <t>-501,026</t>
  </si>
  <si>
    <t>-40,082</t>
  </si>
  <si>
    <t>30</t>
  </si>
  <si>
    <t>01011</t>
  </si>
  <si>
    <t>-178,532</t>
  </si>
  <si>
    <t>-14,283</t>
  </si>
  <si>
    <t>31</t>
  </si>
  <si>
    <t>-53,560</t>
  </si>
  <si>
    <t>-5,356</t>
  </si>
  <si>
    <t>33</t>
  </si>
  <si>
    <t>-214,239</t>
  </si>
  <si>
    <t>-17,139</t>
  </si>
  <si>
    <t>40</t>
  </si>
  <si>
    <t>01009</t>
  </si>
  <si>
    <t>-91,113</t>
  </si>
  <si>
    <t>-9,111</t>
  </si>
  <si>
    <t>42</t>
  </si>
  <si>
    <t>-364,451</t>
  </si>
  <si>
    <t>-29,156</t>
  </si>
  <si>
    <t>44</t>
  </si>
  <si>
    <t>-303,710</t>
  </si>
  <si>
    <t>-24,297</t>
  </si>
  <si>
    <t>48</t>
  </si>
  <si>
    <t>01008</t>
  </si>
  <si>
    <t>-525,750</t>
  </si>
  <si>
    <t>-42,060</t>
  </si>
  <si>
    <t>49</t>
  </si>
  <si>
    <t>-157,725</t>
  </si>
  <si>
    <t>-15,773</t>
  </si>
  <si>
    <t>50</t>
  </si>
  <si>
    <t>-630,900</t>
  </si>
  <si>
    <t>-50,472</t>
  </si>
  <si>
    <t>52</t>
  </si>
  <si>
    <t>01006</t>
  </si>
  <si>
    <t>-72,431</t>
  </si>
  <si>
    <t>-7,243</t>
  </si>
  <si>
    <t>54</t>
  </si>
  <si>
    <t>-289,725</t>
  </si>
  <si>
    <t>-23,178</t>
  </si>
  <si>
    <t>57</t>
  </si>
  <si>
    <t>-241,438</t>
  </si>
  <si>
    <t>-19,315</t>
  </si>
  <si>
    <t>59</t>
  </si>
  <si>
    <t>01005</t>
  </si>
  <si>
    <t>-113,136</t>
  </si>
  <si>
    <t>-9,051</t>
  </si>
  <si>
    <t>60</t>
  </si>
  <si>
    <t>-33,941</t>
  </si>
  <si>
    <t>-3,394</t>
  </si>
  <si>
    <t>61</t>
  </si>
  <si>
    <t>-135,763</t>
  </si>
  <si>
    <t>-10,861</t>
  </si>
  <si>
    <t>64</t>
  </si>
  <si>
    <t>01002</t>
  </si>
  <si>
    <t>-27,765</t>
  </si>
  <si>
    <t>-2,221</t>
  </si>
  <si>
    <t>65</t>
  </si>
  <si>
    <t>-8,329</t>
  </si>
  <si>
    <t>-833</t>
  </si>
  <si>
    <t>66</t>
  </si>
  <si>
    <t>-33,317</t>
  </si>
  <si>
    <t>-2,665</t>
  </si>
  <si>
    <t>69</t>
  </si>
  <si>
    <t>71</t>
  </si>
  <si>
    <t>01001</t>
  </si>
  <si>
    <t>-232,712</t>
  </si>
  <si>
    <t>-23,271</t>
  </si>
  <si>
    <t>72</t>
  </si>
  <si>
    <t>-930,847</t>
  </si>
  <si>
    <t>-74,468</t>
  </si>
  <si>
    <t>75</t>
  </si>
  <si>
    <t>-775,706</t>
  </si>
  <si>
    <t>-62,056</t>
  </si>
  <si>
    <t>NCC xuất hóa đơn T08.2023</t>
  </si>
  <si>
    <t>00004811</t>
  </si>
  <si>
    <t>00005093</t>
  </si>
  <si>
    <t>00005061</t>
  </si>
  <si>
    <t>00040700</t>
  </si>
  <si>
    <t>00040701</t>
  </si>
  <si>
    <t>00040702</t>
  </si>
  <si>
    <t>00040703</t>
  </si>
  <si>
    <t>00040704</t>
  </si>
  <si>
    <t>00040705</t>
  </si>
  <si>
    <t>00040706</t>
  </si>
  <si>
    <t>00040707</t>
  </si>
  <si>
    <t>00040790</t>
  </si>
  <si>
    <t>00040791</t>
  </si>
  <si>
    <t>00040792</t>
  </si>
  <si>
    <t>00042403</t>
  </si>
  <si>
    <t>00042407</t>
  </si>
  <si>
    <t>00042408</t>
  </si>
  <si>
    <t>00042412</t>
  </si>
  <si>
    <t>00042414</t>
  </si>
  <si>
    <t>00042415</t>
  </si>
  <si>
    <t>00042420</t>
  </si>
  <si>
    <t>00042426</t>
  </si>
  <si>
    <t>00042429</t>
  </si>
  <si>
    <t>00042432</t>
  </si>
  <si>
    <t>00042437</t>
  </si>
  <si>
    <t>00039276</t>
  </si>
  <si>
    <t>00039286</t>
  </si>
  <si>
    <t>00039371</t>
  </si>
  <si>
    <t>00039372</t>
  </si>
  <si>
    <t>00039373</t>
  </si>
  <si>
    <t>00039374</t>
  </si>
  <si>
    <t>00039471</t>
  </si>
  <si>
    <t>00040728</t>
  </si>
  <si>
    <t>00040729</t>
  </si>
  <si>
    <t>00040810</t>
  </si>
  <si>
    <t>00040901</t>
  </si>
  <si>
    <t>00040904</t>
  </si>
  <si>
    <t>00040967</t>
  </si>
  <si>
    <t>00041088</t>
  </si>
  <si>
    <t>00041533</t>
  </si>
  <si>
    <t>00042176</t>
  </si>
  <si>
    <t>00042236</t>
  </si>
  <si>
    <t>00042290</t>
  </si>
  <si>
    <t>00042291</t>
  </si>
  <si>
    <t>00042292</t>
  </si>
  <si>
    <t>00042293</t>
  </si>
  <si>
    <t>00042682</t>
  </si>
  <si>
    <t>00043576</t>
  </si>
  <si>
    <t>00043636</t>
  </si>
  <si>
    <t>00043741</t>
  </si>
  <si>
    <t>00043742</t>
  </si>
  <si>
    <t>00043832</t>
  </si>
  <si>
    <t>00043836</t>
  </si>
  <si>
    <t>00043880</t>
  </si>
  <si>
    <t>00044001</t>
  </si>
  <si>
    <t>00044017</t>
  </si>
  <si>
    <t>00044061</t>
  </si>
  <si>
    <t>00044062</t>
  </si>
  <si>
    <t>00045089</t>
  </si>
  <si>
    <t>00045112</t>
  </si>
  <si>
    <t>00045343</t>
  </si>
  <si>
    <t>00006806</t>
  </si>
  <si>
    <t>00003888</t>
  </si>
  <si>
    <t>00004698</t>
  </si>
  <si>
    <t>00004684</t>
  </si>
  <si>
    <t>00003002</t>
  </si>
  <si>
    <t>00004041</t>
  </si>
  <si>
    <t>00005829</t>
  </si>
  <si>
    <t>00004397</t>
  </si>
  <si>
    <t>00004753</t>
  </si>
  <si>
    <t>00004321</t>
  </si>
  <si>
    <t>00003812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</si>
</sst>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00000"/>
    <numFmt numFmtId="168" formatCode="000000"/>
    <numFmt numFmtId="169" formatCode="yyyy\-mm\-dd"/>
    <numFmt numFmtId="170" formatCode="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0" fontId="0" fillId="5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/>
      <protection locked="0"/>
    </xf>
    <xf numFmtId="167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168" fontId="0" fillId="0" borderId="1" xfId="0" applyNumberFormat="1" applyFill="1" applyBorder="1" applyAlignment="1">
      <alignment horizontal="center"/>
    </xf>
    <xf numFmtId="0" fontId="14" fillId="0" borderId="1" xfId="0" applyFont="1" applyFill="1" applyBorder="1"/>
    <xf numFmtId="0" fontId="0" fillId="0" borderId="1" xfId="0" applyFill="1" applyBorder="1" applyAlignment="1"/>
    <xf numFmtId="165" fontId="14" fillId="0" borderId="1" xfId="1" applyNumberFormat="1" applyFont="1" applyFill="1" applyBorder="1"/>
    <xf numFmtId="167" fontId="14" fillId="0" borderId="1" xfId="0" applyNumberFormat="1" applyFont="1" applyFill="1" applyBorder="1" applyAlignment="1">
      <alignment horizontal="center" vertical="center"/>
    </xf>
    <xf numFmtId="168" fontId="14" fillId="0" borderId="1" xfId="0" applyNumberFormat="1" applyFont="1" applyFill="1" applyBorder="1" applyAlignment="1">
      <alignment horizontal="center" vertical="center"/>
    </xf>
    <xf numFmtId="169" fontId="14" fillId="0" borderId="1" xfId="0" applyNumberFormat="1" applyFont="1" applyFill="1" applyBorder="1" applyAlignment="1">
      <alignment horizontal="center"/>
    </xf>
    <xf numFmtId="170" fontId="14" fillId="0" borderId="1" xfId="0" applyNumberFormat="1" applyFont="1" applyFill="1" applyBorder="1"/>
    <xf numFmtId="0" fontId="14" fillId="0" borderId="1" xfId="0" applyFont="1" applyFill="1" applyBorder="1" applyAlignment="1"/>
    <xf numFmtId="16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169" fontId="15" fillId="2" borderId="1" xfId="0" applyNumberFormat="1" applyFont="1" applyFill="1" applyBorder="1" applyAlignment="1">
      <alignment horizontal="center" vertical="center"/>
    </xf>
    <xf numFmtId="170" fontId="15" fillId="2" borderId="1" xfId="0" applyNumberFormat="1" applyFont="1" applyFill="1" applyBorder="1" applyAlignment="1">
      <alignment horizontal="center" vertical="center"/>
    </xf>
    <xf numFmtId="164" fontId="15" fillId="2" borderId="1" xfId="1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14" fillId="6" borderId="1" xfId="1" applyNumberFormat="1" applyFont="1" applyFill="1" applyBorder="1"/>
    <xf numFmtId="167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/>
    <xf numFmtId="168" fontId="16" fillId="3" borderId="1" xfId="0" applyNumberFormat="1" applyFont="1" applyFill="1" applyBorder="1" applyAlignment="1">
      <alignment horizontal="center" vertical="center"/>
    </xf>
    <xf numFmtId="169" fontId="16" fillId="3" borderId="1" xfId="0" applyNumberFormat="1" applyFont="1" applyFill="1" applyBorder="1" applyAlignment="1">
      <alignment horizontal="center"/>
    </xf>
    <xf numFmtId="170" fontId="16" fillId="3" borderId="1" xfId="0" applyNumberFormat="1" applyFont="1" applyFill="1" applyBorder="1"/>
    <xf numFmtId="0" fontId="16" fillId="3" borderId="1" xfId="0" applyFont="1" applyFill="1" applyBorder="1" applyAlignment="1"/>
    <xf numFmtId="165" fontId="16" fillId="3" borderId="1" xfId="1" applyNumberFormat="1" applyFont="1" applyFill="1" applyBorder="1"/>
    <xf numFmtId="0" fontId="0" fillId="5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left"/>
      <protection locked="0"/>
    </xf>
    <xf numFmtId="3" fontId="0" fillId="0" borderId="5" xfId="0" applyNumberFormat="1" applyFont="1" applyFill="1" applyBorder="1" applyAlignment="1" applyProtection="1">
      <alignment horizontal="right"/>
      <protection locked="0"/>
    </xf>
    <xf numFmtId="0" fontId="0" fillId="0" borderId="5" xfId="0" applyNumberFormat="1" applyFont="1" applyFill="1" applyBorder="1" applyAlignment="1" applyProtection="1">
      <alignment horizontal="right"/>
      <protection locked="0"/>
    </xf>
    <xf numFmtId="0" fontId="0" fillId="3" borderId="5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17" fillId="0" borderId="7" xfId="0" applyFont="1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7" workbookViewId="0">
      <selection activeCell="J13" sqref="J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3.140625" customWidth="1"/>
    <col min="10" max="10" width="15.28515625" bestFit="1" customWidth="1"/>
    <col min="11" max="11" width="14.28515625" bestFit="1" customWidth="1"/>
  </cols>
  <sheetData>
    <row r="1" spans="1:11" ht="19.5" x14ac:dyDescent="0.3">
      <c r="A1" s="87" t="s">
        <v>97</v>
      </c>
      <c r="B1" s="87"/>
      <c r="C1" s="87"/>
      <c r="D1" s="87"/>
      <c r="E1" s="87"/>
      <c r="F1" s="87"/>
      <c r="G1" s="87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7"/>
      <c r="B3" s="28" t="s">
        <v>9</v>
      </c>
      <c r="C3" s="93">
        <v>169176198</v>
      </c>
      <c r="D3" s="94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98</v>
      </c>
      <c r="C4" s="9">
        <v>87551363</v>
      </c>
      <c r="D4" s="9">
        <v>7004110</v>
      </c>
      <c r="E4" s="9"/>
      <c r="F4" s="10"/>
      <c r="G4" s="10"/>
      <c r="H4" s="48"/>
      <c r="I4" s="7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88" t="s">
        <v>6</v>
      </c>
      <c r="B6" s="89"/>
      <c r="C6" s="15">
        <f>SUM(C4:C4)</f>
        <v>87551363</v>
      </c>
      <c r="D6" s="15">
        <f>SUM(D4:D4)</f>
        <v>7004110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3644365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88" t="s">
        <v>7</v>
      </c>
      <c r="B9" s="89"/>
      <c r="C9" s="15"/>
      <c r="D9" s="15"/>
      <c r="E9" s="15">
        <f>SUM(E7:E8)</f>
        <v>3644365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23101289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>
        <v>529409662</v>
      </c>
    </row>
    <row r="12" spans="1:11" ht="15.75" x14ac:dyDescent="0.25">
      <c r="A12" s="88" t="s">
        <v>29</v>
      </c>
      <c r="B12" s="89"/>
      <c r="C12" s="15"/>
      <c r="D12" s="15"/>
      <c r="E12" s="15"/>
      <c r="F12" s="15">
        <f>SUM(F10:F11)</f>
        <v>23101289</v>
      </c>
      <c r="G12" s="18"/>
      <c r="I12">
        <v>365027169</v>
      </c>
      <c r="J12">
        <f>+I11-I12</f>
        <v>164382493</v>
      </c>
    </row>
    <row r="13" spans="1:11" ht="15.75" x14ac:dyDescent="0.25">
      <c r="A13" s="12"/>
      <c r="B13" s="21" t="s">
        <v>99</v>
      </c>
      <c r="C13" s="9"/>
      <c r="D13" s="9"/>
      <c r="E13" s="9"/>
      <c r="F13" s="10"/>
      <c r="G13" s="10">
        <v>74188052</v>
      </c>
      <c r="H13" s="48"/>
      <c r="I13" s="23"/>
      <c r="J13" s="48">
        <f>+J12-G16</f>
        <v>1584528</v>
      </c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88" t="s">
        <v>8</v>
      </c>
      <c r="B15" s="89"/>
      <c r="C15" s="19"/>
      <c r="D15" s="19"/>
      <c r="E15" s="16"/>
      <c r="F15" s="18"/>
      <c r="G15" s="20">
        <f>SUM(G13:G14)</f>
        <v>74188052</v>
      </c>
      <c r="I15" s="47"/>
      <c r="J15" s="48"/>
    </row>
    <row r="16" spans="1:11" ht="21.75" customHeight="1" x14ac:dyDescent="0.3">
      <c r="A16" s="90" t="s">
        <v>10</v>
      </c>
      <c r="B16" s="91"/>
      <c r="C16" s="91"/>
      <c r="D16" s="91"/>
      <c r="E16" s="91"/>
      <c r="F16" s="92"/>
      <c r="G16" s="29">
        <f>C3+C6+D6-E9-F12-G15</f>
        <v>162797965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>
        <f>+'Chênh lệch'!Q2</f>
        <v>-27515594</v>
      </c>
      <c r="H17" t="s">
        <v>79</v>
      </c>
      <c r="I17" s="48"/>
      <c r="J17" s="48"/>
    </row>
    <row r="18" spans="1:10" ht="15.75" x14ac:dyDescent="0.25">
      <c r="A18" s="2"/>
      <c r="B18" s="5"/>
      <c r="C18" s="25"/>
      <c r="D18" s="25"/>
      <c r="E18" s="3"/>
      <c r="G18" s="48">
        <f>+G16+G17</f>
        <v>135282371</v>
      </c>
      <c r="H18" t="s">
        <v>80</v>
      </c>
      <c r="I18" s="47"/>
    </row>
    <row r="19" spans="1:10" ht="15.75" x14ac:dyDescent="0.25">
      <c r="A19" s="2"/>
      <c r="B19" s="5"/>
      <c r="C19" s="25"/>
      <c r="D19" s="25"/>
      <c r="E19" s="3"/>
      <c r="F19" s="1"/>
      <c r="G19" s="49"/>
      <c r="I19" s="48"/>
    </row>
    <row r="20" spans="1:10" ht="15.75" x14ac:dyDescent="0.25">
      <c r="A20" s="6"/>
      <c r="C20" s="26"/>
      <c r="D20" s="26"/>
      <c r="E20" s="4"/>
      <c r="F20" s="1"/>
      <c r="G20" s="23"/>
      <c r="H20" s="47"/>
    </row>
    <row r="21" spans="1:10" ht="15.75" x14ac:dyDescent="0.25">
      <c r="F21" s="1"/>
      <c r="G21" s="1">
        <v>149457252</v>
      </c>
      <c r="H21" s="47"/>
    </row>
    <row r="22" spans="1:10" x14ac:dyDescent="0.25">
      <c r="G22" s="48">
        <f>+G16-G21</f>
        <v>13340713</v>
      </c>
      <c r="H22" s="47"/>
    </row>
    <row r="23" spans="1:10" x14ac:dyDescent="0.25">
      <c r="H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topLeftCell="A17" workbookViewId="0">
      <selection activeCell="N28" sqref="N28"/>
    </sheetView>
  </sheetViews>
  <sheetFormatPr defaultRowHeight="15" x14ac:dyDescent="0.25"/>
  <cols>
    <col min="10" max="10" width="19.5703125" bestFit="1" customWidth="1"/>
    <col min="12" max="12" width="12.28515625" bestFit="1" customWidth="1"/>
    <col min="13" max="13" width="11.28515625" bestFit="1" customWidth="1"/>
    <col min="14" max="14" width="12.28515625" bestFit="1" customWidth="1"/>
    <col min="16" max="17" width="12.28515625" bestFit="1" customWidth="1"/>
  </cols>
  <sheetData>
    <row r="1" spans="1:17" ht="75" x14ac:dyDescent="0.25">
      <c r="A1" s="50" t="s">
        <v>32</v>
      </c>
      <c r="B1" s="50" t="s">
        <v>33</v>
      </c>
      <c r="C1" s="50" t="s">
        <v>34</v>
      </c>
      <c r="D1" s="50" t="s">
        <v>35</v>
      </c>
      <c r="E1" s="50" t="s">
        <v>36</v>
      </c>
      <c r="F1" s="50" t="s">
        <v>37</v>
      </c>
      <c r="G1" s="50" t="s">
        <v>38</v>
      </c>
      <c r="H1" s="50" t="s">
        <v>39</v>
      </c>
      <c r="I1" s="50" t="s">
        <v>40</v>
      </c>
      <c r="J1" s="50" t="s">
        <v>41</v>
      </c>
      <c r="K1" s="50" t="s">
        <v>42</v>
      </c>
      <c r="L1" s="50" t="s">
        <v>43</v>
      </c>
      <c r="M1" s="50" t="s">
        <v>44</v>
      </c>
      <c r="N1" s="50" t="s">
        <v>45</v>
      </c>
      <c r="O1" s="50" t="s">
        <v>46</v>
      </c>
      <c r="Q1" s="80" t="s">
        <v>78</v>
      </c>
    </row>
    <row r="2" spans="1:17" x14ac:dyDescent="0.25">
      <c r="A2" s="51">
        <v>24</v>
      </c>
      <c r="B2" s="51" t="s">
        <v>81</v>
      </c>
      <c r="C2" s="81" t="s">
        <v>56</v>
      </c>
      <c r="D2" s="51" t="s">
        <v>82</v>
      </c>
      <c r="E2" s="81" t="s">
        <v>48</v>
      </c>
      <c r="F2" s="51"/>
      <c r="G2" s="51"/>
      <c r="H2" s="51"/>
      <c r="I2" s="51"/>
      <c r="J2" s="81" t="s">
        <v>76</v>
      </c>
      <c r="K2" s="81" t="s">
        <v>83</v>
      </c>
      <c r="L2" s="82">
        <v>-109132</v>
      </c>
      <c r="M2" s="82">
        <v>-8731</v>
      </c>
      <c r="N2" s="82">
        <v>-117863</v>
      </c>
      <c r="O2" s="51">
        <v>202202</v>
      </c>
      <c r="P2" t="s">
        <v>96</v>
      </c>
      <c r="Q2" s="48">
        <f>+N23+N28+N68</f>
        <v>-27515594</v>
      </c>
    </row>
    <row r="3" spans="1:17" x14ac:dyDescent="0.25">
      <c r="A3" s="51">
        <v>25</v>
      </c>
      <c r="B3" s="51" t="s">
        <v>81</v>
      </c>
      <c r="C3" s="81" t="s">
        <v>56</v>
      </c>
      <c r="D3" s="51" t="s">
        <v>82</v>
      </c>
      <c r="E3" s="81" t="s">
        <v>48</v>
      </c>
      <c r="F3" s="51"/>
      <c r="G3" s="51"/>
      <c r="H3" s="51"/>
      <c r="I3" s="51"/>
      <c r="J3" s="81" t="s">
        <v>74</v>
      </c>
      <c r="K3" s="81" t="s">
        <v>83</v>
      </c>
      <c r="L3" s="82">
        <v>-32739</v>
      </c>
      <c r="M3" s="82">
        <v>-2619</v>
      </c>
      <c r="N3" s="82">
        <v>-35358</v>
      </c>
      <c r="O3" s="51">
        <v>202202</v>
      </c>
      <c r="P3" t="s">
        <v>96</v>
      </c>
    </row>
    <row r="4" spans="1:17" x14ac:dyDescent="0.25">
      <c r="A4" s="51">
        <v>26</v>
      </c>
      <c r="B4" s="51" t="s">
        <v>81</v>
      </c>
      <c r="C4" s="81" t="s">
        <v>56</v>
      </c>
      <c r="D4" s="51" t="s">
        <v>82</v>
      </c>
      <c r="E4" s="81" t="s">
        <v>48</v>
      </c>
      <c r="F4" s="51"/>
      <c r="G4" s="51"/>
      <c r="H4" s="51"/>
      <c r="I4" s="51"/>
      <c r="J4" s="81" t="s">
        <v>76</v>
      </c>
      <c r="K4" s="81" t="s">
        <v>84</v>
      </c>
      <c r="L4" s="82">
        <v>-755799</v>
      </c>
      <c r="M4" s="82">
        <v>-60464</v>
      </c>
      <c r="N4" s="82">
        <v>-816263</v>
      </c>
      <c r="O4" s="51">
        <v>202203</v>
      </c>
      <c r="P4" t="s">
        <v>96</v>
      </c>
    </row>
    <row r="5" spans="1:17" x14ac:dyDescent="0.25">
      <c r="A5" s="51">
        <v>27</v>
      </c>
      <c r="B5" s="51" t="s">
        <v>81</v>
      </c>
      <c r="C5" s="81" t="s">
        <v>56</v>
      </c>
      <c r="D5" s="51" t="s">
        <v>82</v>
      </c>
      <c r="E5" s="81" t="s">
        <v>48</v>
      </c>
      <c r="F5" s="51"/>
      <c r="G5" s="51"/>
      <c r="H5" s="51"/>
      <c r="I5" s="51"/>
      <c r="J5" s="81" t="s">
        <v>74</v>
      </c>
      <c r="K5" s="81" t="s">
        <v>84</v>
      </c>
      <c r="L5" s="82">
        <v>-226740</v>
      </c>
      <c r="M5" s="82">
        <v>-18139</v>
      </c>
      <c r="N5" s="82">
        <v>-244879</v>
      </c>
      <c r="O5" s="51">
        <v>202203</v>
      </c>
      <c r="P5" t="s">
        <v>96</v>
      </c>
    </row>
    <row r="6" spans="1:17" x14ac:dyDescent="0.25">
      <c r="A6" s="51">
        <v>28</v>
      </c>
      <c r="B6" s="51" t="s">
        <v>81</v>
      </c>
      <c r="C6" s="81" t="s">
        <v>56</v>
      </c>
      <c r="D6" s="51" t="s">
        <v>82</v>
      </c>
      <c r="E6" s="81" t="s">
        <v>48</v>
      </c>
      <c r="F6" s="51"/>
      <c r="G6" s="51"/>
      <c r="H6" s="51"/>
      <c r="I6" s="51"/>
      <c r="J6" s="81" t="s">
        <v>76</v>
      </c>
      <c r="K6" s="81" t="s">
        <v>85</v>
      </c>
      <c r="L6" s="82">
        <v>-529662</v>
      </c>
      <c r="M6" s="82">
        <v>-42373</v>
      </c>
      <c r="N6" s="82">
        <v>-572035</v>
      </c>
      <c r="O6" s="51">
        <v>202204</v>
      </c>
      <c r="P6" t="s">
        <v>96</v>
      </c>
    </row>
    <row r="7" spans="1:17" x14ac:dyDescent="0.25">
      <c r="A7" s="51">
        <v>29</v>
      </c>
      <c r="B7" s="51" t="s">
        <v>81</v>
      </c>
      <c r="C7" s="81" t="s">
        <v>56</v>
      </c>
      <c r="D7" s="51" t="s">
        <v>82</v>
      </c>
      <c r="E7" s="81" t="s">
        <v>48</v>
      </c>
      <c r="F7" s="51"/>
      <c r="G7" s="51"/>
      <c r="H7" s="51"/>
      <c r="I7" s="51"/>
      <c r="J7" s="81" t="s">
        <v>86</v>
      </c>
      <c r="K7" s="81" t="s">
        <v>87</v>
      </c>
      <c r="L7" s="82">
        <v>-1500000</v>
      </c>
      <c r="M7" s="82">
        <v>-120000</v>
      </c>
      <c r="N7" s="82">
        <v>-1620000</v>
      </c>
      <c r="O7" s="51">
        <v>202204</v>
      </c>
      <c r="P7" t="s">
        <v>96</v>
      </c>
    </row>
    <row r="8" spans="1:17" x14ac:dyDescent="0.25">
      <c r="A8" s="51">
        <v>30</v>
      </c>
      <c r="B8" s="51" t="s">
        <v>81</v>
      </c>
      <c r="C8" s="81" t="s">
        <v>56</v>
      </c>
      <c r="D8" s="51" t="s">
        <v>82</v>
      </c>
      <c r="E8" s="81" t="s">
        <v>48</v>
      </c>
      <c r="F8" s="51"/>
      <c r="G8" s="51"/>
      <c r="H8" s="51"/>
      <c r="I8" s="51"/>
      <c r="J8" s="81" t="s">
        <v>74</v>
      </c>
      <c r="K8" s="81" t="s">
        <v>85</v>
      </c>
      <c r="L8" s="82">
        <v>-158899</v>
      </c>
      <c r="M8" s="82">
        <v>-12712</v>
      </c>
      <c r="N8" s="82">
        <v>-171611</v>
      </c>
      <c r="O8" s="51">
        <v>202204</v>
      </c>
      <c r="P8" t="s">
        <v>96</v>
      </c>
    </row>
    <row r="9" spans="1:17" x14ac:dyDescent="0.25">
      <c r="A9" s="51">
        <v>31</v>
      </c>
      <c r="B9" s="51" t="s">
        <v>81</v>
      </c>
      <c r="C9" s="81" t="s">
        <v>56</v>
      </c>
      <c r="D9" s="51" t="s">
        <v>82</v>
      </c>
      <c r="E9" s="81" t="s">
        <v>48</v>
      </c>
      <c r="F9" s="51"/>
      <c r="G9" s="51"/>
      <c r="H9" s="51"/>
      <c r="I9" s="51"/>
      <c r="J9" s="81" t="s">
        <v>76</v>
      </c>
      <c r="K9" s="81" t="s">
        <v>88</v>
      </c>
      <c r="L9" s="82">
        <v>-783617</v>
      </c>
      <c r="M9" s="82">
        <v>-62689</v>
      </c>
      <c r="N9" s="82">
        <v>-846306</v>
      </c>
      <c r="O9" s="51">
        <v>202205</v>
      </c>
      <c r="P9" t="s">
        <v>96</v>
      </c>
    </row>
    <row r="10" spans="1:17" x14ac:dyDescent="0.25">
      <c r="A10" s="51">
        <v>32</v>
      </c>
      <c r="B10" s="51" t="s">
        <v>81</v>
      </c>
      <c r="C10" s="81" t="s">
        <v>56</v>
      </c>
      <c r="D10" s="51" t="s">
        <v>82</v>
      </c>
      <c r="E10" s="81" t="s">
        <v>48</v>
      </c>
      <c r="F10" s="51"/>
      <c r="G10" s="51"/>
      <c r="H10" s="51"/>
      <c r="I10" s="51"/>
      <c r="J10" s="81" t="s">
        <v>89</v>
      </c>
      <c r="K10" s="81" t="s">
        <v>88</v>
      </c>
      <c r="L10" s="82">
        <v>-235085</v>
      </c>
      <c r="M10" s="82">
        <v>-18807</v>
      </c>
      <c r="N10" s="82">
        <v>-253892</v>
      </c>
      <c r="O10" s="51">
        <v>202205</v>
      </c>
      <c r="P10" t="s">
        <v>96</v>
      </c>
    </row>
    <row r="11" spans="1:17" x14ac:dyDescent="0.25">
      <c r="A11" s="51">
        <v>33</v>
      </c>
      <c r="B11" s="51" t="s">
        <v>81</v>
      </c>
      <c r="C11" s="81" t="s">
        <v>56</v>
      </c>
      <c r="D11" s="51" t="s">
        <v>82</v>
      </c>
      <c r="E11" s="81" t="s">
        <v>48</v>
      </c>
      <c r="F11" s="51"/>
      <c r="G11" s="51"/>
      <c r="H11" s="51"/>
      <c r="I11" s="51"/>
      <c r="J11" s="81" t="s">
        <v>76</v>
      </c>
      <c r="K11" s="81" t="s">
        <v>90</v>
      </c>
      <c r="L11" s="82">
        <v>-1068395</v>
      </c>
      <c r="M11" s="82">
        <v>-85472</v>
      </c>
      <c r="N11" s="82">
        <v>-1153867</v>
      </c>
      <c r="O11" s="51">
        <v>202206</v>
      </c>
      <c r="P11" t="s">
        <v>96</v>
      </c>
    </row>
    <row r="12" spans="1:17" x14ac:dyDescent="0.25">
      <c r="A12" s="51">
        <v>34</v>
      </c>
      <c r="B12" s="51" t="s">
        <v>81</v>
      </c>
      <c r="C12" s="81" t="s">
        <v>56</v>
      </c>
      <c r="D12" s="51" t="s">
        <v>82</v>
      </c>
      <c r="E12" s="81" t="s">
        <v>48</v>
      </c>
      <c r="F12" s="51"/>
      <c r="G12" s="51"/>
      <c r="H12" s="51"/>
      <c r="I12" s="51"/>
      <c r="J12" s="81" t="s">
        <v>89</v>
      </c>
      <c r="K12" s="81" t="s">
        <v>90</v>
      </c>
      <c r="L12" s="82">
        <v>-320519</v>
      </c>
      <c r="M12" s="82">
        <v>-25642</v>
      </c>
      <c r="N12" s="82">
        <v>-346161</v>
      </c>
      <c r="O12" s="51">
        <v>202206</v>
      </c>
      <c r="P12" t="s">
        <v>96</v>
      </c>
    </row>
    <row r="13" spans="1:17" x14ac:dyDescent="0.25">
      <c r="A13" s="51">
        <v>35</v>
      </c>
      <c r="B13" s="51" t="s">
        <v>81</v>
      </c>
      <c r="C13" s="81" t="s">
        <v>56</v>
      </c>
      <c r="D13" s="51" t="s">
        <v>82</v>
      </c>
      <c r="E13" s="81" t="s">
        <v>48</v>
      </c>
      <c r="F13" s="51"/>
      <c r="G13" s="51"/>
      <c r="H13" s="51"/>
      <c r="I13" s="51"/>
      <c r="J13" s="81" t="s">
        <v>89</v>
      </c>
      <c r="K13" s="81" t="s">
        <v>91</v>
      </c>
      <c r="L13" s="82">
        <v>-286796</v>
      </c>
      <c r="M13" s="82">
        <v>-22944</v>
      </c>
      <c r="N13" s="82">
        <v>-309740</v>
      </c>
      <c r="O13" s="51">
        <v>202207</v>
      </c>
      <c r="P13" t="s">
        <v>96</v>
      </c>
    </row>
    <row r="14" spans="1:17" x14ac:dyDescent="0.25">
      <c r="A14" s="51">
        <v>36</v>
      </c>
      <c r="B14" s="51" t="s">
        <v>81</v>
      </c>
      <c r="C14" s="81" t="s">
        <v>56</v>
      </c>
      <c r="D14" s="51" t="s">
        <v>82</v>
      </c>
      <c r="E14" s="81" t="s">
        <v>48</v>
      </c>
      <c r="F14" s="51"/>
      <c r="G14" s="51"/>
      <c r="H14" s="51"/>
      <c r="I14" s="51"/>
      <c r="J14" s="81" t="s">
        <v>76</v>
      </c>
      <c r="K14" s="81" t="s">
        <v>91</v>
      </c>
      <c r="L14" s="82">
        <v>-955986</v>
      </c>
      <c r="M14" s="82">
        <v>-76479</v>
      </c>
      <c r="N14" s="82">
        <v>-1032465</v>
      </c>
      <c r="O14" s="51">
        <v>202207</v>
      </c>
      <c r="P14" t="s">
        <v>96</v>
      </c>
    </row>
    <row r="15" spans="1:17" x14ac:dyDescent="0.25">
      <c r="A15" s="51">
        <v>37</v>
      </c>
      <c r="B15" s="51" t="s">
        <v>81</v>
      </c>
      <c r="C15" s="81" t="s">
        <v>56</v>
      </c>
      <c r="D15" s="51" t="s">
        <v>82</v>
      </c>
      <c r="E15" s="81" t="s">
        <v>48</v>
      </c>
      <c r="F15" s="51"/>
      <c r="G15" s="51"/>
      <c r="H15" s="51"/>
      <c r="I15" s="51"/>
      <c r="J15" s="81" t="s">
        <v>76</v>
      </c>
      <c r="K15" s="81" t="s">
        <v>92</v>
      </c>
      <c r="L15" s="82">
        <v>-747873</v>
      </c>
      <c r="M15" s="82">
        <v>-59830</v>
      </c>
      <c r="N15" s="82">
        <v>-807703</v>
      </c>
      <c r="O15" s="51">
        <v>202208</v>
      </c>
      <c r="P15" t="s">
        <v>96</v>
      </c>
    </row>
    <row r="16" spans="1:17" x14ac:dyDescent="0.25">
      <c r="A16" s="51">
        <v>38</v>
      </c>
      <c r="B16" s="51" t="s">
        <v>81</v>
      </c>
      <c r="C16" s="81" t="s">
        <v>56</v>
      </c>
      <c r="D16" s="51" t="s">
        <v>82</v>
      </c>
      <c r="E16" s="81" t="s">
        <v>48</v>
      </c>
      <c r="F16" s="51"/>
      <c r="G16" s="51"/>
      <c r="H16" s="51"/>
      <c r="I16" s="51"/>
      <c r="J16" s="81" t="s">
        <v>89</v>
      </c>
      <c r="K16" s="81" t="s">
        <v>92</v>
      </c>
      <c r="L16" s="82">
        <v>-224362</v>
      </c>
      <c r="M16" s="82">
        <v>-17949</v>
      </c>
      <c r="N16" s="82">
        <v>-242311</v>
      </c>
      <c r="O16" s="51">
        <v>202208</v>
      </c>
      <c r="P16" t="s">
        <v>96</v>
      </c>
    </row>
    <row r="17" spans="1:16" x14ac:dyDescent="0.25">
      <c r="A17" s="51">
        <v>39</v>
      </c>
      <c r="B17" s="51" t="s">
        <v>81</v>
      </c>
      <c r="C17" s="81" t="s">
        <v>56</v>
      </c>
      <c r="D17" s="51" t="s">
        <v>82</v>
      </c>
      <c r="E17" s="81" t="s">
        <v>48</v>
      </c>
      <c r="F17" s="51"/>
      <c r="G17" s="51"/>
      <c r="H17" s="51"/>
      <c r="I17" s="51"/>
      <c r="J17" s="81" t="s">
        <v>89</v>
      </c>
      <c r="K17" s="81" t="s">
        <v>93</v>
      </c>
      <c r="L17" s="82">
        <v>-180952</v>
      </c>
      <c r="M17" s="82">
        <v>-14476</v>
      </c>
      <c r="N17" s="82">
        <v>-195428</v>
      </c>
      <c r="O17" s="51">
        <v>202209</v>
      </c>
      <c r="P17" t="s">
        <v>96</v>
      </c>
    </row>
    <row r="18" spans="1:16" x14ac:dyDescent="0.25">
      <c r="A18" s="51">
        <v>40</v>
      </c>
      <c r="B18" s="51" t="s">
        <v>81</v>
      </c>
      <c r="C18" s="81" t="s">
        <v>56</v>
      </c>
      <c r="D18" s="51" t="s">
        <v>82</v>
      </c>
      <c r="E18" s="81" t="s">
        <v>48</v>
      </c>
      <c r="F18" s="51"/>
      <c r="G18" s="51"/>
      <c r="H18" s="51"/>
      <c r="I18" s="51"/>
      <c r="J18" s="81" t="s">
        <v>76</v>
      </c>
      <c r="K18" s="81" t="s">
        <v>93</v>
      </c>
      <c r="L18" s="82">
        <v>-603173</v>
      </c>
      <c r="M18" s="82">
        <v>-48254</v>
      </c>
      <c r="N18" s="82">
        <v>-651427</v>
      </c>
      <c r="O18" s="51">
        <v>202209</v>
      </c>
      <c r="P18" t="s">
        <v>96</v>
      </c>
    </row>
    <row r="19" spans="1:16" x14ac:dyDescent="0.25">
      <c r="A19" s="51">
        <v>41</v>
      </c>
      <c r="B19" s="51" t="s">
        <v>81</v>
      </c>
      <c r="C19" s="81" t="s">
        <v>56</v>
      </c>
      <c r="D19" s="51" t="s">
        <v>82</v>
      </c>
      <c r="E19" s="81" t="s">
        <v>48</v>
      </c>
      <c r="F19" s="51"/>
      <c r="G19" s="51"/>
      <c r="H19" s="51"/>
      <c r="I19" s="51"/>
      <c r="J19" s="81" t="s">
        <v>76</v>
      </c>
      <c r="K19" s="81" t="s">
        <v>94</v>
      </c>
      <c r="L19" s="82">
        <v>-791647</v>
      </c>
      <c r="M19" s="82">
        <v>-63332</v>
      </c>
      <c r="N19" s="82">
        <v>-854979</v>
      </c>
      <c r="O19" s="51">
        <v>202210</v>
      </c>
      <c r="P19" t="s">
        <v>96</v>
      </c>
    </row>
    <row r="20" spans="1:16" x14ac:dyDescent="0.25">
      <c r="A20" s="51">
        <v>42</v>
      </c>
      <c r="B20" s="51" t="s">
        <v>81</v>
      </c>
      <c r="C20" s="81" t="s">
        <v>56</v>
      </c>
      <c r="D20" s="51" t="s">
        <v>82</v>
      </c>
      <c r="E20" s="81" t="s">
        <v>48</v>
      </c>
      <c r="F20" s="51"/>
      <c r="G20" s="51"/>
      <c r="H20" s="51"/>
      <c r="I20" s="51"/>
      <c r="J20" s="81" t="s">
        <v>89</v>
      </c>
      <c r="K20" s="81" t="s">
        <v>94</v>
      </c>
      <c r="L20" s="82">
        <v>-237494</v>
      </c>
      <c r="M20" s="82">
        <v>-19000</v>
      </c>
      <c r="N20" s="82">
        <v>-256494</v>
      </c>
      <c r="O20" s="51">
        <v>202210</v>
      </c>
      <c r="P20" t="s">
        <v>96</v>
      </c>
    </row>
    <row r="21" spans="1:16" x14ac:dyDescent="0.25">
      <c r="A21" s="51">
        <v>43</v>
      </c>
      <c r="B21" s="51" t="s">
        <v>81</v>
      </c>
      <c r="C21" s="81" t="s">
        <v>56</v>
      </c>
      <c r="D21" s="51" t="s">
        <v>82</v>
      </c>
      <c r="E21" s="81" t="s">
        <v>48</v>
      </c>
      <c r="F21" s="51"/>
      <c r="G21" s="51"/>
      <c r="H21" s="51"/>
      <c r="I21" s="51"/>
      <c r="J21" s="81" t="s">
        <v>89</v>
      </c>
      <c r="K21" s="81" t="s">
        <v>95</v>
      </c>
      <c r="L21" s="82">
        <v>-207718</v>
      </c>
      <c r="M21" s="82">
        <v>-16617</v>
      </c>
      <c r="N21" s="82">
        <v>-224335</v>
      </c>
      <c r="O21" s="51">
        <v>202211</v>
      </c>
      <c r="P21" t="s">
        <v>96</v>
      </c>
    </row>
    <row r="22" spans="1:16" x14ac:dyDescent="0.25">
      <c r="A22" s="51">
        <v>44</v>
      </c>
      <c r="B22" s="51" t="s">
        <v>81</v>
      </c>
      <c r="C22" s="81" t="s">
        <v>56</v>
      </c>
      <c r="D22" s="51" t="s">
        <v>82</v>
      </c>
      <c r="E22" s="81" t="s">
        <v>48</v>
      </c>
      <c r="F22" s="51"/>
      <c r="G22" s="51"/>
      <c r="H22" s="51"/>
      <c r="I22" s="51"/>
      <c r="J22" s="81" t="s">
        <v>76</v>
      </c>
      <c r="K22" s="81" t="s">
        <v>95</v>
      </c>
      <c r="L22" s="82">
        <v>-692393</v>
      </c>
      <c r="M22" s="82">
        <v>-55391</v>
      </c>
      <c r="N22" s="82">
        <v>-747784</v>
      </c>
      <c r="O22" s="51">
        <v>202211</v>
      </c>
      <c r="P22" t="s">
        <v>96</v>
      </c>
    </row>
    <row r="23" spans="1:16" x14ac:dyDescent="0.25">
      <c r="A23" s="51"/>
      <c r="B23" s="58"/>
      <c r="C23" s="55"/>
      <c r="D23" s="59"/>
      <c r="E23" s="55"/>
      <c r="F23" s="60"/>
      <c r="G23" s="60"/>
      <c r="H23" s="55"/>
      <c r="I23" s="61"/>
      <c r="J23" s="62"/>
      <c r="K23" s="62"/>
      <c r="L23" s="57"/>
      <c r="M23" s="57"/>
      <c r="N23" s="57">
        <f>SUM(N2:N22)</f>
        <v>-11500901</v>
      </c>
      <c r="O23" s="51"/>
    </row>
    <row r="25" spans="1:16" ht="75" x14ac:dyDescent="0.25">
      <c r="B25" s="63" t="s">
        <v>60</v>
      </c>
      <c r="C25" s="64" t="s">
        <v>61</v>
      </c>
      <c r="D25" s="65" t="s">
        <v>62</v>
      </c>
      <c r="E25" s="66" t="s">
        <v>63</v>
      </c>
      <c r="F25" s="67" t="s">
        <v>64</v>
      </c>
      <c r="G25" s="67" t="s">
        <v>65</v>
      </c>
      <c r="H25" s="64" t="s">
        <v>66</v>
      </c>
      <c r="I25" s="68" t="s">
        <v>40</v>
      </c>
      <c r="J25" s="64" t="s">
        <v>67</v>
      </c>
      <c r="K25" s="64" t="s">
        <v>68</v>
      </c>
      <c r="L25" s="69" t="s">
        <v>69</v>
      </c>
      <c r="M25" s="69" t="s">
        <v>70</v>
      </c>
      <c r="N25" s="69" t="s">
        <v>71</v>
      </c>
      <c r="O25" s="70" t="s">
        <v>46</v>
      </c>
      <c r="P25" s="64" t="s">
        <v>72</v>
      </c>
    </row>
    <row r="26" spans="1:16" x14ac:dyDescent="0.25">
      <c r="B26" s="52">
        <v>1002</v>
      </c>
      <c r="C26" s="53" t="s">
        <v>50</v>
      </c>
      <c r="D26" s="54">
        <v>5820</v>
      </c>
      <c r="E26" s="53" t="s">
        <v>48</v>
      </c>
      <c r="F26" s="55"/>
      <c r="G26" s="55"/>
      <c r="H26" s="55"/>
      <c r="I26" s="55"/>
      <c r="J26" s="56" t="s">
        <v>74</v>
      </c>
      <c r="K26" s="56" t="s">
        <v>75</v>
      </c>
      <c r="L26" s="57">
        <v>-8329</v>
      </c>
      <c r="M26" s="57">
        <v>-833</v>
      </c>
      <c r="N26" s="72">
        <v>-9162</v>
      </c>
      <c r="O26" s="71" t="s">
        <v>73</v>
      </c>
      <c r="P26" s="55" t="s">
        <v>100</v>
      </c>
    </row>
    <row r="27" spans="1:16" x14ac:dyDescent="0.25">
      <c r="B27" s="52">
        <v>1002</v>
      </c>
      <c r="C27" s="53" t="s">
        <v>50</v>
      </c>
      <c r="D27" s="54">
        <v>5820</v>
      </c>
      <c r="E27" s="53" t="s">
        <v>48</v>
      </c>
      <c r="F27" s="55"/>
      <c r="G27" s="55"/>
      <c r="H27" s="55"/>
      <c r="I27" s="55"/>
      <c r="J27" s="56" t="s">
        <v>76</v>
      </c>
      <c r="K27" s="56" t="s">
        <v>75</v>
      </c>
      <c r="L27" s="57">
        <v>-27765</v>
      </c>
      <c r="M27" s="57">
        <v>-2777</v>
      </c>
      <c r="N27" s="72">
        <v>-30542</v>
      </c>
      <c r="O27" s="71" t="s">
        <v>73</v>
      </c>
      <c r="P27" s="55" t="s">
        <v>100</v>
      </c>
    </row>
    <row r="28" spans="1:16" x14ac:dyDescent="0.25">
      <c r="B28" s="73" t="s">
        <v>77</v>
      </c>
      <c r="C28" s="74"/>
      <c r="D28" s="75"/>
      <c r="E28" s="74"/>
      <c r="F28" s="76"/>
      <c r="G28" s="76"/>
      <c r="H28" s="74"/>
      <c r="I28" s="77"/>
      <c r="J28" s="78"/>
      <c r="K28" s="78"/>
      <c r="L28" s="79">
        <f>+SUBTOTAL(9,L26:L27)</f>
        <v>-36094</v>
      </c>
      <c r="M28" s="79">
        <f>+SUBTOTAL(9,M26:M27)</f>
        <v>-3610</v>
      </c>
      <c r="N28" s="79">
        <f>+SUBTOTAL(9,N26:N27)</f>
        <v>-39704</v>
      </c>
      <c r="O28" s="74"/>
      <c r="P28" s="79">
        <f>+SUBTOTAL(9,P26:P27)</f>
        <v>0</v>
      </c>
    </row>
    <row r="31" spans="1:16" ht="30" x14ac:dyDescent="0.25">
      <c r="A31" s="50" t="s">
        <v>32</v>
      </c>
      <c r="B31" s="50" t="s">
        <v>33</v>
      </c>
      <c r="C31" s="50" t="s">
        <v>34</v>
      </c>
      <c r="D31" s="50" t="s">
        <v>35</v>
      </c>
      <c r="E31" s="50" t="s">
        <v>36</v>
      </c>
      <c r="F31" s="50" t="s">
        <v>37</v>
      </c>
      <c r="G31" s="50" t="s">
        <v>38</v>
      </c>
      <c r="H31" s="50" t="s">
        <v>39</v>
      </c>
      <c r="I31" s="50" t="s">
        <v>40</v>
      </c>
      <c r="J31" s="50" t="s">
        <v>41</v>
      </c>
      <c r="K31" s="50" t="s">
        <v>42</v>
      </c>
      <c r="L31" s="50" t="s">
        <v>43</v>
      </c>
      <c r="M31" s="50" t="s">
        <v>44</v>
      </c>
      <c r="N31" s="50" t="s">
        <v>45</v>
      </c>
      <c r="O31" s="50" t="s">
        <v>101</v>
      </c>
    </row>
    <row r="32" spans="1:16" x14ac:dyDescent="0.25">
      <c r="A32" s="51" t="s">
        <v>102</v>
      </c>
      <c r="B32" s="51" t="s">
        <v>103</v>
      </c>
      <c r="C32" s="81" t="s">
        <v>59</v>
      </c>
      <c r="D32" s="51" t="s">
        <v>82</v>
      </c>
      <c r="E32" s="81" t="s">
        <v>48</v>
      </c>
      <c r="F32" s="51" t="s">
        <v>104</v>
      </c>
      <c r="G32" s="51" t="s">
        <v>104</v>
      </c>
      <c r="H32" s="51" t="s">
        <v>59</v>
      </c>
      <c r="I32" s="51">
        <v>5450</v>
      </c>
      <c r="J32" s="81" t="s">
        <v>74</v>
      </c>
      <c r="K32" s="81" t="s">
        <v>105</v>
      </c>
      <c r="L32" s="83" t="s">
        <v>106</v>
      </c>
      <c r="M32" s="83" t="s">
        <v>107</v>
      </c>
      <c r="N32" s="82">
        <v>-286725</v>
      </c>
      <c r="O32" s="84" t="s">
        <v>108</v>
      </c>
      <c r="P32" t="s">
        <v>100</v>
      </c>
    </row>
    <row r="33" spans="1:16" x14ac:dyDescent="0.25">
      <c r="A33" s="51" t="s">
        <v>109</v>
      </c>
      <c r="B33" s="51" t="s">
        <v>103</v>
      </c>
      <c r="C33" s="81" t="s">
        <v>59</v>
      </c>
      <c r="D33" s="51" t="s">
        <v>82</v>
      </c>
      <c r="E33" s="81" t="s">
        <v>48</v>
      </c>
      <c r="F33" s="51" t="s">
        <v>104</v>
      </c>
      <c r="G33" s="51" t="s">
        <v>104</v>
      </c>
      <c r="H33" s="51" t="s">
        <v>104</v>
      </c>
      <c r="I33" s="51">
        <v>46880</v>
      </c>
      <c r="J33" s="81" t="s">
        <v>49</v>
      </c>
      <c r="K33" s="81" t="s">
        <v>105</v>
      </c>
      <c r="L33" s="83" t="s">
        <v>110</v>
      </c>
      <c r="M33" s="83" t="s">
        <v>111</v>
      </c>
      <c r="N33" s="82">
        <v>-1126048</v>
      </c>
      <c r="O33" s="84" t="s">
        <v>108</v>
      </c>
      <c r="P33" t="s">
        <v>220</v>
      </c>
    </row>
    <row r="34" spans="1:16" x14ac:dyDescent="0.25">
      <c r="A34" s="51" t="s">
        <v>112</v>
      </c>
      <c r="B34" s="51" t="s">
        <v>103</v>
      </c>
      <c r="C34" s="81" t="s">
        <v>59</v>
      </c>
      <c r="D34" s="51" t="s">
        <v>82</v>
      </c>
      <c r="E34" s="81" t="s">
        <v>48</v>
      </c>
      <c r="F34" s="51" t="s">
        <v>104</v>
      </c>
      <c r="G34" s="51" t="s">
        <v>104</v>
      </c>
      <c r="H34" s="51" t="s">
        <v>59</v>
      </c>
      <c r="I34" s="51">
        <v>5761</v>
      </c>
      <c r="J34" s="81" t="s">
        <v>86</v>
      </c>
      <c r="K34" s="81" t="s">
        <v>113</v>
      </c>
      <c r="L34" s="83" t="s">
        <v>114</v>
      </c>
      <c r="M34" s="83" t="s">
        <v>115</v>
      </c>
      <c r="N34" s="82">
        <v>-1620000</v>
      </c>
      <c r="O34" s="84" t="s">
        <v>108</v>
      </c>
      <c r="P34" t="s">
        <v>100</v>
      </c>
    </row>
    <row r="35" spans="1:16" x14ac:dyDescent="0.25">
      <c r="A35" s="51" t="s">
        <v>116</v>
      </c>
      <c r="B35" s="51" t="s">
        <v>103</v>
      </c>
      <c r="C35" s="81" t="s">
        <v>59</v>
      </c>
      <c r="D35" s="51" t="s">
        <v>82</v>
      </c>
      <c r="E35" s="81" t="s">
        <v>48</v>
      </c>
      <c r="F35" s="51" t="s">
        <v>104</v>
      </c>
      <c r="G35" s="51" t="s">
        <v>104</v>
      </c>
      <c r="H35" s="51" t="s">
        <v>59</v>
      </c>
      <c r="I35" s="51">
        <v>5761</v>
      </c>
      <c r="J35" s="81" t="s">
        <v>76</v>
      </c>
      <c r="K35" s="81" t="s">
        <v>105</v>
      </c>
      <c r="L35" s="83" t="s">
        <v>117</v>
      </c>
      <c r="M35" s="83" t="s">
        <v>118</v>
      </c>
      <c r="N35" s="82">
        <v>-938373</v>
      </c>
      <c r="O35" s="84" t="s">
        <v>108</v>
      </c>
      <c r="P35" t="s">
        <v>100</v>
      </c>
    </row>
    <row r="36" spans="1:16" x14ac:dyDescent="0.25">
      <c r="A36" s="51" t="s">
        <v>119</v>
      </c>
      <c r="B36" s="51" t="s">
        <v>120</v>
      </c>
      <c r="C36" s="81" t="s">
        <v>58</v>
      </c>
      <c r="D36" s="51" t="s">
        <v>82</v>
      </c>
      <c r="E36" s="81" t="s">
        <v>48</v>
      </c>
      <c r="F36" s="51" t="s">
        <v>104</v>
      </c>
      <c r="G36" s="51" t="s">
        <v>104</v>
      </c>
      <c r="H36" s="51" t="s">
        <v>58</v>
      </c>
      <c r="I36" s="51"/>
      <c r="J36" s="81" t="s">
        <v>76</v>
      </c>
      <c r="K36" s="81" t="s">
        <v>105</v>
      </c>
      <c r="L36" s="83" t="s">
        <v>121</v>
      </c>
      <c r="M36" s="83" t="s">
        <v>122</v>
      </c>
      <c r="N36" s="82">
        <v>-64296</v>
      </c>
      <c r="O36" s="84" t="s">
        <v>108</v>
      </c>
      <c r="P36" t="s">
        <v>100</v>
      </c>
    </row>
    <row r="37" spans="1:16" x14ac:dyDescent="0.25">
      <c r="A37" s="51" t="s">
        <v>123</v>
      </c>
      <c r="B37" s="51" t="s">
        <v>120</v>
      </c>
      <c r="C37" s="81" t="s">
        <v>58</v>
      </c>
      <c r="D37" s="51" t="s">
        <v>82</v>
      </c>
      <c r="E37" s="81" t="s">
        <v>48</v>
      </c>
      <c r="F37" s="51" t="s">
        <v>104</v>
      </c>
      <c r="G37" s="51" t="s">
        <v>104</v>
      </c>
      <c r="H37" s="51" t="s">
        <v>58</v>
      </c>
      <c r="I37" s="51"/>
      <c r="J37" s="81" t="s">
        <v>74</v>
      </c>
      <c r="K37" s="81" t="s">
        <v>105</v>
      </c>
      <c r="L37" s="83" t="s">
        <v>124</v>
      </c>
      <c r="M37" s="83" t="s">
        <v>125</v>
      </c>
      <c r="N37" s="82">
        <v>-19646</v>
      </c>
      <c r="O37" s="84" t="s">
        <v>108</v>
      </c>
      <c r="P37" t="s">
        <v>100</v>
      </c>
    </row>
    <row r="38" spans="1:16" x14ac:dyDescent="0.25">
      <c r="A38" s="51" t="s">
        <v>126</v>
      </c>
      <c r="B38" s="51" t="s">
        <v>120</v>
      </c>
      <c r="C38" s="81" t="s">
        <v>58</v>
      </c>
      <c r="D38" s="51" t="s">
        <v>82</v>
      </c>
      <c r="E38" s="81" t="s">
        <v>48</v>
      </c>
      <c r="F38" s="51" t="s">
        <v>104</v>
      </c>
      <c r="G38" s="51" t="s">
        <v>104</v>
      </c>
      <c r="H38" s="51" t="s">
        <v>104</v>
      </c>
      <c r="I38" s="51">
        <v>46874</v>
      </c>
      <c r="J38" s="81" t="s">
        <v>49</v>
      </c>
      <c r="K38" s="81" t="s">
        <v>105</v>
      </c>
      <c r="L38" s="83" t="s">
        <v>127</v>
      </c>
      <c r="M38" s="83" t="s">
        <v>128</v>
      </c>
      <c r="N38" s="82">
        <v>-77155</v>
      </c>
      <c r="O38" s="84" t="s">
        <v>108</v>
      </c>
      <c r="P38" t="s">
        <v>220</v>
      </c>
    </row>
    <row r="39" spans="1:16" x14ac:dyDescent="0.25">
      <c r="A39" s="51" t="s">
        <v>129</v>
      </c>
      <c r="B39" s="51" t="s">
        <v>130</v>
      </c>
      <c r="C39" s="81" t="s">
        <v>57</v>
      </c>
      <c r="D39" s="51" t="s">
        <v>82</v>
      </c>
      <c r="E39" s="81" t="s">
        <v>48</v>
      </c>
      <c r="F39" s="51" t="s">
        <v>104</v>
      </c>
      <c r="G39" s="51" t="s">
        <v>104</v>
      </c>
      <c r="H39" s="51" t="s">
        <v>57</v>
      </c>
      <c r="I39" s="51">
        <v>5014</v>
      </c>
      <c r="J39" s="81" t="s">
        <v>76</v>
      </c>
      <c r="K39" s="81" t="s">
        <v>105</v>
      </c>
      <c r="L39" s="83" t="s">
        <v>131</v>
      </c>
      <c r="M39" s="83" t="s">
        <v>132</v>
      </c>
      <c r="N39" s="82">
        <v>-553041</v>
      </c>
      <c r="O39" s="84" t="s">
        <v>108</v>
      </c>
      <c r="P39" t="s">
        <v>100</v>
      </c>
    </row>
    <row r="40" spans="1:16" x14ac:dyDescent="0.25">
      <c r="A40" s="51" t="s">
        <v>133</v>
      </c>
      <c r="B40" s="51" t="s">
        <v>130</v>
      </c>
      <c r="C40" s="81" t="s">
        <v>57</v>
      </c>
      <c r="D40" s="51" t="s">
        <v>82</v>
      </c>
      <c r="E40" s="81" t="s">
        <v>48</v>
      </c>
      <c r="F40" s="51" t="s">
        <v>104</v>
      </c>
      <c r="G40" s="51" t="s">
        <v>104</v>
      </c>
      <c r="H40" s="51" t="s">
        <v>57</v>
      </c>
      <c r="I40" s="51">
        <v>5013</v>
      </c>
      <c r="J40" s="81" t="s">
        <v>74</v>
      </c>
      <c r="K40" s="81" t="s">
        <v>105</v>
      </c>
      <c r="L40" s="83" t="s">
        <v>134</v>
      </c>
      <c r="M40" s="83" t="s">
        <v>135</v>
      </c>
      <c r="N40" s="82">
        <v>-168985</v>
      </c>
      <c r="O40" s="84" t="s">
        <v>108</v>
      </c>
      <c r="P40" t="s">
        <v>100</v>
      </c>
    </row>
    <row r="41" spans="1:16" x14ac:dyDescent="0.25">
      <c r="A41" s="51" t="s">
        <v>136</v>
      </c>
      <c r="B41" s="51" t="s">
        <v>130</v>
      </c>
      <c r="C41" s="81" t="s">
        <v>57</v>
      </c>
      <c r="D41" s="51" t="s">
        <v>82</v>
      </c>
      <c r="E41" s="81" t="s">
        <v>48</v>
      </c>
      <c r="F41" s="51" t="s">
        <v>104</v>
      </c>
      <c r="G41" s="51" t="s">
        <v>104</v>
      </c>
      <c r="H41" s="51" t="s">
        <v>104</v>
      </c>
      <c r="I41" s="51">
        <v>46877</v>
      </c>
      <c r="J41" s="81" t="s">
        <v>49</v>
      </c>
      <c r="K41" s="81" t="s">
        <v>105</v>
      </c>
      <c r="L41" s="83" t="s">
        <v>137</v>
      </c>
      <c r="M41" s="83" t="s">
        <v>138</v>
      </c>
      <c r="N41" s="82">
        <v>-663649</v>
      </c>
      <c r="O41" s="84" t="s">
        <v>108</v>
      </c>
      <c r="P41" t="s">
        <v>220</v>
      </c>
    </row>
    <row r="42" spans="1:16" x14ac:dyDescent="0.25">
      <c r="A42" s="51" t="s">
        <v>139</v>
      </c>
      <c r="B42" s="51" t="s">
        <v>130</v>
      </c>
      <c r="C42" s="81" t="s">
        <v>57</v>
      </c>
      <c r="D42" s="51" t="s">
        <v>82</v>
      </c>
      <c r="E42" s="81" t="s">
        <v>48</v>
      </c>
      <c r="F42" s="51" t="s">
        <v>104</v>
      </c>
      <c r="G42" s="51" t="s">
        <v>104</v>
      </c>
      <c r="H42" s="51" t="s">
        <v>57</v>
      </c>
      <c r="I42" s="51">
        <v>5014</v>
      </c>
      <c r="J42" s="81" t="s">
        <v>86</v>
      </c>
      <c r="K42" s="81" t="s">
        <v>113</v>
      </c>
      <c r="L42" s="83" t="s">
        <v>114</v>
      </c>
      <c r="M42" s="83" t="s">
        <v>115</v>
      </c>
      <c r="N42" s="82">
        <v>-1620000</v>
      </c>
      <c r="O42" s="84" t="s">
        <v>108</v>
      </c>
      <c r="P42" t="s">
        <v>100</v>
      </c>
    </row>
    <row r="43" spans="1:16" x14ac:dyDescent="0.25">
      <c r="A43" s="51" t="s">
        <v>140</v>
      </c>
      <c r="B43" s="51" t="s">
        <v>81</v>
      </c>
      <c r="C43" s="81" t="s">
        <v>56</v>
      </c>
      <c r="D43" s="51" t="s">
        <v>82</v>
      </c>
      <c r="E43" s="81" t="s">
        <v>48</v>
      </c>
      <c r="F43" s="51" t="s">
        <v>104</v>
      </c>
      <c r="G43" s="51" t="s">
        <v>104</v>
      </c>
      <c r="H43" s="51" t="s">
        <v>56</v>
      </c>
      <c r="I43" s="51">
        <v>6724</v>
      </c>
      <c r="J43" s="81" t="s">
        <v>74</v>
      </c>
      <c r="K43" s="81" t="s">
        <v>105</v>
      </c>
      <c r="L43" s="83" t="s">
        <v>141</v>
      </c>
      <c r="M43" s="83" t="s">
        <v>142</v>
      </c>
      <c r="N43" s="82">
        <v>-165339</v>
      </c>
      <c r="O43" s="84" t="s">
        <v>108</v>
      </c>
      <c r="P43" t="s">
        <v>100</v>
      </c>
    </row>
    <row r="44" spans="1:16" x14ac:dyDescent="0.25">
      <c r="A44" s="51" t="s">
        <v>143</v>
      </c>
      <c r="B44" s="51" t="s">
        <v>81</v>
      </c>
      <c r="C44" s="81" t="s">
        <v>56</v>
      </c>
      <c r="D44" s="51" t="s">
        <v>82</v>
      </c>
      <c r="E44" s="81" t="s">
        <v>48</v>
      </c>
      <c r="F44" s="51" t="s">
        <v>104</v>
      </c>
      <c r="G44" s="51" t="s">
        <v>104</v>
      </c>
      <c r="H44" s="51" t="s">
        <v>104</v>
      </c>
      <c r="I44" s="51">
        <v>46875</v>
      </c>
      <c r="J44" s="81" t="s">
        <v>49</v>
      </c>
      <c r="K44" s="81" t="s">
        <v>105</v>
      </c>
      <c r="L44" s="83" t="s">
        <v>144</v>
      </c>
      <c r="M44" s="83" t="s">
        <v>145</v>
      </c>
      <c r="N44" s="82">
        <v>-649331</v>
      </c>
      <c r="O44" s="84" t="s">
        <v>108</v>
      </c>
      <c r="P44" t="s">
        <v>220</v>
      </c>
    </row>
    <row r="45" spans="1:16" x14ac:dyDescent="0.25">
      <c r="A45" s="51" t="s">
        <v>146</v>
      </c>
      <c r="B45" s="51" t="s">
        <v>81</v>
      </c>
      <c r="C45" s="81" t="s">
        <v>56</v>
      </c>
      <c r="D45" s="51" t="s">
        <v>82</v>
      </c>
      <c r="E45" s="81" t="s">
        <v>48</v>
      </c>
      <c r="F45" s="51" t="s">
        <v>104</v>
      </c>
      <c r="G45" s="51" t="s">
        <v>104</v>
      </c>
      <c r="H45" s="51" t="s">
        <v>56</v>
      </c>
      <c r="I45" s="51">
        <v>7118</v>
      </c>
      <c r="J45" s="81" t="s">
        <v>76</v>
      </c>
      <c r="K45" s="81" t="s">
        <v>105</v>
      </c>
      <c r="L45" s="83" t="s">
        <v>147</v>
      </c>
      <c r="M45" s="83" t="s">
        <v>148</v>
      </c>
      <c r="N45" s="82">
        <v>-541108</v>
      </c>
      <c r="O45" s="84" t="s">
        <v>108</v>
      </c>
      <c r="P45" t="s">
        <v>100</v>
      </c>
    </row>
    <row r="46" spans="1:16" x14ac:dyDescent="0.25">
      <c r="A46" s="51" t="s">
        <v>149</v>
      </c>
      <c r="B46" s="51" t="s">
        <v>150</v>
      </c>
      <c r="C46" s="81" t="s">
        <v>55</v>
      </c>
      <c r="D46" s="51" t="s">
        <v>82</v>
      </c>
      <c r="E46" s="81" t="s">
        <v>48</v>
      </c>
      <c r="F46" s="51" t="s">
        <v>104</v>
      </c>
      <c r="G46" s="51" t="s">
        <v>104</v>
      </c>
      <c r="H46" s="51" t="s">
        <v>55</v>
      </c>
      <c r="I46" s="51"/>
      <c r="J46" s="81" t="s">
        <v>76</v>
      </c>
      <c r="K46" s="81" t="s">
        <v>105</v>
      </c>
      <c r="L46" s="83" t="s">
        <v>151</v>
      </c>
      <c r="M46" s="83" t="s">
        <v>152</v>
      </c>
      <c r="N46" s="82">
        <v>-192815</v>
      </c>
      <c r="O46" s="84" t="s">
        <v>108</v>
      </c>
      <c r="P46" t="s">
        <v>100</v>
      </c>
    </row>
    <row r="47" spans="1:16" x14ac:dyDescent="0.25">
      <c r="A47" s="51" t="s">
        <v>153</v>
      </c>
      <c r="B47" s="51" t="s">
        <v>150</v>
      </c>
      <c r="C47" s="81" t="s">
        <v>55</v>
      </c>
      <c r="D47" s="51" t="s">
        <v>82</v>
      </c>
      <c r="E47" s="81" t="s">
        <v>48</v>
      </c>
      <c r="F47" s="51" t="s">
        <v>104</v>
      </c>
      <c r="G47" s="51" t="s">
        <v>104</v>
      </c>
      <c r="H47" s="51" t="s">
        <v>55</v>
      </c>
      <c r="I47" s="51">
        <v>5241</v>
      </c>
      <c r="J47" s="81" t="s">
        <v>74</v>
      </c>
      <c r="K47" s="81" t="s">
        <v>105</v>
      </c>
      <c r="L47" s="83" t="s">
        <v>154</v>
      </c>
      <c r="M47" s="83" t="s">
        <v>155</v>
      </c>
      <c r="N47" s="82">
        <v>-58916</v>
      </c>
      <c r="O47" s="84" t="s">
        <v>108</v>
      </c>
      <c r="P47" t="s">
        <v>100</v>
      </c>
    </row>
    <row r="48" spans="1:16" x14ac:dyDescent="0.25">
      <c r="A48" s="51" t="s">
        <v>156</v>
      </c>
      <c r="B48" s="51" t="s">
        <v>150</v>
      </c>
      <c r="C48" s="81" t="s">
        <v>55</v>
      </c>
      <c r="D48" s="51" t="s">
        <v>82</v>
      </c>
      <c r="E48" s="81" t="s">
        <v>48</v>
      </c>
      <c r="F48" s="51" t="s">
        <v>104</v>
      </c>
      <c r="G48" s="51" t="s">
        <v>104</v>
      </c>
      <c r="H48" s="51" t="s">
        <v>104</v>
      </c>
      <c r="I48" s="51">
        <v>46873</v>
      </c>
      <c r="J48" s="81" t="s">
        <v>49</v>
      </c>
      <c r="K48" s="81" t="s">
        <v>105</v>
      </c>
      <c r="L48" s="83" t="s">
        <v>157</v>
      </c>
      <c r="M48" s="83" t="s">
        <v>158</v>
      </c>
      <c r="N48" s="82">
        <v>-231378</v>
      </c>
      <c r="O48" s="84" t="s">
        <v>108</v>
      </c>
      <c r="P48" t="s">
        <v>220</v>
      </c>
    </row>
    <row r="49" spans="1:16" x14ac:dyDescent="0.25">
      <c r="A49" s="51" t="s">
        <v>159</v>
      </c>
      <c r="B49" s="51" t="s">
        <v>160</v>
      </c>
      <c r="C49" s="81" t="s">
        <v>54</v>
      </c>
      <c r="D49" s="51" t="s">
        <v>82</v>
      </c>
      <c r="E49" s="81" t="s">
        <v>48</v>
      </c>
      <c r="F49" s="51" t="s">
        <v>104</v>
      </c>
      <c r="G49" s="51" t="s">
        <v>104</v>
      </c>
      <c r="H49" s="51" t="s">
        <v>54</v>
      </c>
      <c r="I49" s="51"/>
      <c r="J49" s="81" t="s">
        <v>74</v>
      </c>
      <c r="K49" s="81" t="s">
        <v>105</v>
      </c>
      <c r="L49" s="83" t="s">
        <v>161</v>
      </c>
      <c r="M49" s="83" t="s">
        <v>162</v>
      </c>
      <c r="N49" s="82">
        <v>-100224</v>
      </c>
      <c r="O49" s="84" t="s">
        <v>108</v>
      </c>
      <c r="P49" t="s">
        <v>100</v>
      </c>
    </row>
    <row r="50" spans="1:16" x14ac:dyDescent="0.25">
      <c r="A50" s="51" t="s">
        <v>163</v>
      </c>
      <c r="B50" s="51" t="s">
        <v>160</v>
      </c>
      <c r="C50" s="81" t="s">
        <v>54</v>
      </c>
      <c r="D50" s="51" t="s">
        <v>82</v>
      </c>
      <c r="E50" s="81" t="s">
        <v>48</v>
      </c>
      <c r="F50" s="51" t="s">
        <v>104</v>
      </c>
      <c r="G50" s="51" t="s">
        <v>104</v>
      </c>
      <c r="H50" s="51" t="s">
        <v>104</v>
      </c>
      <c r="I50" s="51">
        <v>46881</v>
      </c>
      <c r="J50" s="81" t="s">
        <v>49</v>
      </c>
      <c r="K50" s="81" t="s">
        <v>105</v>
      </c>
      <c r="L50" s="83" t="s">
        <v>164</v>
      </c>
      <c r="M50" s="83" t="s">
        <v>165</v>
      </c>
      <c r="N50" s="82">
        <v>-393607</v>
      </c>
      <c r="O50" s="84" t="s">
        <v>108</v>
      </c>
      <c r="P50" t="s">
        <v>220</v>
      </c>
    </row>
    <row r="51" spans="1:16" x14ac:dyDescent="0.25">
      <c r="A51" s="51" t="s">
        <v>166</v>
      </c>
      <c r="B51" s="51" t="s">
        <v>160</v>
      </c>
      <c r="C51" s="81" t="s">
        <v>54</v>
      </c>
      <c r="D51" s="51" t="s">
        <v>82</v>
      </c>
      <c r="E51" s="81" t="s">
        <v>48</v>
      </c>
      <c r="F51" s="51" t="s">
        <v>104</v>
      </c>
      <c r="G51" s="51" t="s">
        <v>104</v>
      </c>
      <c r="H51" s="51" t="s">
        <v>54</v>
      </c>
      <c r="I51" s="51">
        <v>5621</v>
      </c>
      <c r="J51" s="81" t="s">
        <v>76</v>
      </c>
      <c r="K51" s="81" t="s">
        <v>105</v>
      </c>
      <c r="L51" s="83" t="s">
        <v>167</v>
      </c>
      <c r="M51" s="83" t="s">
        <v>168</v>
      </c>
      <c r="N51" s="82">
        <v>-328007</v>
      </c>
      <c r="O51" s="84" t="s">
        <v>108</v>
      </c>
      <c r="P51" t="s">
        <v>100</v>
      </c>
    </row>
    <row r="52" spans="1:16" x14ac:dyDescent="0.25">
      <c r="A52" s="51" t="s">
        <v>169</v>
      </c>
      <c r="B52" s="51" t="s">
        <v>170</v>
      </c>
      <c r="C52" s="81" t="s">
        <v>53</v>
      </c>
      <c r="D52" s="51" t="s">
        <v>82</v>
      </c>
      <c r="E52" s="81" t="s">
        <v>48</v>
      </c>
      <c r="F52" s="51" t="s">
        <v>104</v>
      </c>
      <c r="G52" s="51" t="s">
        <v>104</v>
      </c>
      <c r="H52" s="51" t="s">
        <v>53</v>
      </c>
      <c r="I52" s="51">
        <v>4689</v>
      </c>
      <c r="J52" s="81" t="s">
        <v>76</v>
      </c>
      <c r="K52" s="81" t="s">
        <v>105</v>
      </c>
      <c r="L52" s="83" t="s">
        <v>171</v>
      </c>
      <c r="M52" s="83" t="s">
        <v>172</v>
      </c>
      <c r="N52" s="82">
        <v>-567810</v>
      </c>
      <c r="O52" s="84" t="s">
        <v>108</v>
      </c>
      <c r="P52" t="s">
        <v>100</v>
      </c>
    </row>
    <row r="53" spans="1:16" x14ac:dyDescent="0.25">
      <c r="A53" s="51" t="s">
        <v>173</v>
      </c>
      <c r="B53" s="51" t="s">
        <v>170</v>
      </c>
      <c r="C53" s="81" t="s">
        <v>53</v>
      </c>
      <c r="D53" s="51" t="s">
        <v>82</v>
      </c>
      <c r="E53" s="81" t="s">
        <v>48</v>
      </c>
      <c r="F53" s="51" t="s">
        <v>104</v>
      </c>
      <c r="G53" s="51" t="s">
        <v>104</v>
      </c>
      <c r="H53" s="51" t="s">
        <v>53</v>
      </c>
      <c r="I53" s="51">
        <v>4408</v>
      </c>
      <c r="J53" s="81" t="s">
        <v>74</v>
      </c>
      <c r="K53" s="81" t="s">
        <v>105</v>
      </c>
      <c r="L53" s="83" t="s">
        <v>174</v>
      </c>
      <c r="M53" s="83" t="s">
        <v>175</v>
      </c>
      <c r="N53" s="82">
        <v>-173498</v>
      </c>
      <c r="O53" s="84" t="s">
        <v>108</v>
      </c>
      <c r="P53" t="s">
        <v>100</v>
      </c>
    </row>
    <row r="54" spans="1:16" x14ac:dyDescent="0.25">
      <c r="A54" s="51" t="s">
        <v>176</v>
      </c>
      <c r="B54" s="51" t="s">
        <v>170</v>
      </c>
      <c r="C54" s="81" t="s">
        <v>53</v>
      </c>
      <c r="D54" s="51" t="s">
        <v>82</v>
      </c>
      <c r="E54" s="81" t="s">
        <v>48</v>
      </c>
      <c r="F54" s="51" t="s">
        <v>104</v>
      </c>
      <c r="G54" s="51" t="s">
        <v>104</v>
      </c>
      <c r="H54" s="51" t="s">
        <v>104</v>
      </c>
      <c r="I54" s="51">
        <v>46876</v>
      </c>
      <c r="J54" s="81" t="s">
        <v>49</v>
      </c>
      <c r="K54" s="81" t="s">
        <v>105</v>
      </c>
      <c r="L54" s="83" t="s">
        <v>177</v>
      </c>
      <c r="M54" s="83" t="s">
        <v>178</v>
      </c>
      <c r="N54" s="82">
        <v>-681372</v>
      </c>
      <c r="O54" s="84" t="s">
        <v>108</v>
      </c>
      <c r="P54" t="s">
        <v>220</v>
      </c>
    </row>
    <row r="55" spans="1:16" x14ac:dyDescent="0.25">
      <c r="A55" s="51" t="s">
        <v>179</v>
      </c>
      <c r="B55" s="51" t="s">
        <v>180</v>
      </c>
      <c r="C55" s="81" t="s">
        <v>52</v>
      </c>
      <c r="D55" s="51" t="s">
        <v>82</v>
      </c>
      <c r="E55" s="81" t="s">
        <v>48</v>
      </c>
      <c r="F55" s="51" t="s">
        <v>104</v>
      </c>
      <c r="G55" s="51" t="s">
        <v>104</v>
      </c>
      <c r="H55" s="51" t="s">
        <v>52</v>
      </c>
      <c r="I55" s="51">
        <v>5449</v>
      </c>
      <c r="J55" s="81" t="s">
        <v>74</v>
      </c>
      <c r="K55" s="81" t="s">
        <v>105</v>
      </c>
      <c r="L55" s="83" t="s">
        <v>181</v>
      </c>
      <c r="M55" s="83" t="s">
        <v>182</v>
      </c>
      <c r="N55" s="82">
        <v>-79674</v>
      </c>
      <c r="O55" s="84" t="s">
        <v>108</v>
      </c>
      <c r="P55" t="s">
        <v>100</v>
      </c>
    </row>
    <row r="56" spans="1:16" x14ac:dyDescent="0.25">
      <c r="A56" s="51" t="s">
        <v>183</v>
      </c>
      <c r="B56" s="51" t="s">
        <v>180</v>
      </c>
      <c r="C56" s="81" t="s">
        <v>52</v>
      </c>
      <c r="D56" s="51" t="s">
        <v>82</v>
      </c>
      <c r="E56" s="81" t="s">
        <v>48</v>
      </c>
      <c r="F56" s="51" t="s">
        <v>104</v>
      </c>
      <c r="G56" s="51" t="s">
        <v>104</v>
      </c>
      <c r="H56" s="51" t="s">
        <v>104</v>
      </c>
      <c r="I56" s="51">
        <v>46878</v>
      </c>
      <c r="J56" s="81" t="s">
        <v>49</v>
      </c>
      <c r="K56" s="81" t="s">
        <v>105</v>
      </c>
      <c r="L56" s="83" t="s">
        <v>184</v>
      </c>
      <c r="M56" s="83" t="s">
        <v>185</v>
      </c>
      <c r="N56" s="82">
        <v>-312903</v>
      </c>
      <c r="O56" s="84" t="s">
        <v>108</v>
      </c>
      <c r="P56" t="s">
        <v>220</v>
      </c>
    </row>
    <row r="57" spans="1:16" x14ac:dyDescent="0.25">
      <c r="A57" s="51" t="s">
        <v>186</v>
      </c>
      <c r="B57" s="51" t="s">
        <v>180</v>
      </c>
      <c r="C57" s="81" t="s">
        <v>52</v>
      </c>
      <c r="D57" s="51" t="s">
        <v>82</v>
      </c>
      <c r="E57" s="81" t="s">
        <v>48</v>
      </c>
      <c r="F57" s="51" t="s">
        <v>104</v>
      </c>
      <c r="G57" s="51" t="s">
        <v>104</v>
      </c>
      <c r="H57" s="51" t="s">
        <v>52</v>
      </c>
      <c r="I57" s="51">
        <v>5625</v>
      </c>
      <c r="J57" s="81" t="s">
        <v>76</v>
      </c>
      <c r="K57" s="81" t="s">
        <v>105</v>
      </c>
      <c r="L57" s="83" t="s">
        <v>187</v>
      </c>
      <c r="M57" s="83" t="s">
        <v>188</v>
      </c>
      <c r="N57" s="82">
        <v>-260753</v>
      </c>
      <c r="O57" s="84" t="s">
        <v>108</v>
      </c>
      <c r="P57" t="s">
        <v>100</v>
      </c>
    </row>
    <row r="58" spans="1:16" x14ac:dyDescent="0.25">
      <c r="A58" s="51" t="s">
        <v>189</v>
      </c>
      <c r="B58" s="51" t="s">
        <v>190</v>
      </c>
      <c r="C58" s="81" t="s">
        <v>51</v>
      </c>
      <c r="D58" s="51" t="s">
        <v>82</v>
      </c>
      <c r="E58" s="81" t="s">
        <v>48</v>
      </c>
      <c r="F58" s="51" t="s">
        <v>104</v>
      </c>
      <c r="G58" s="51" t="s">
        <v>104</v>
      </c>
      <c r="H58" s="51" t="s">
        <v>51</v>
      </c>
      <c r="I58" s="51"/>
      <c r="J58" s="81" t="s">
        <v>76</v>
      </c>
      <c r="K58" s="81" t="s">
        <v>105</v>
      </c>
      <c r="L58" s="83" t="s">
        <v>191</v>
      </c>
      <c r="M58" s="83" t="s">
        <v>192</v>
      </c>
      <c r="N58" s="82">
        <v>-122187</v>
      </c>
      <c r="O58" s="84" t="s">
        <v>108</v>
      </c>
      <c r="P58" t="s">
        <v>100</v>
      </c>
    </row>
    <row r="59" spans="1:16" x14ac:dyDescent="0.25">
      <c r="A59" s="51" t="s">
        <v>193</v>
      </c>
      <c r="B59" s="51" t="s">
        <v>190</v>
      </c>
      <c r="C59" s="81" t="s">
        <v>51</v>
      </c>
      <c r="D59" s="51" t="s">
        <v>82</v>
      </c>
      <c r="E59" s="81" t="s">
        <v>48</v>
      </c>
      <c r="F59" s="51" t="s">
        <v>104</v>
      </c>
      <c r="G59" s="51" t="s">
        <v>104</v>
      </c>
      <c r="H59" s="51" t="s">
        <v>51</v>
      </c>
      <c r="I59" s="51"/>
      <c r="J59" s="81" t="s">
        <v>74</v>
      </c>
      <c r="K59" s="81" t="s">
        <v>105</v>
      </c>
      <c r="L59" s="83" t="s">
        <v>194</v>
      </c>
      <c r="M59" s="83" t="s">
        <v>195</v>
      </c>
      <c r="N59" s="82">
        <v>-37335</v>
      </c>
      <c r="O59" s="84" t="s">
        <v>108</v>
      </c>
      <c r="P59" t="s">
        <v>100</v>
      </c>
    </row>
    <row r="60" spans="1:16" x14ac:dyDescent="0.25">
      <c r="A60" s="51" t="s">
        <v>196</v>
      </c>
      <c r="B60" s="51" t="s">
        <v>190</v>
      </c>
      <c r="C60" s="81" t="s">
        <v>51</v>
      </c>
      <c r="D60" s="51" t="s">
        <v>82</v>
      </c>
      <c r="E60" s="81" t="s">
        <v>48</v>
      </c>
      <c r="F60" s="51" t="s">
        <v>104</v>
      </c>
      <c r="G60" s="51" t="s">
        <v>104</v>
      </c>
      <c r="H60" s="51" t="s">
        <v>104</v>
      </c>
      <c r="I60" s="51">
        <v>46872</v>
      </c>
      <c r="J60" s="81" t="s">
        <v>49</v>
      </c>
      <c r="K60" s="81" t="s">
        <v>105</v>
      </c>
      <c r="L60" s="83" t="s">
        <v>197</v>
      </c>
      <c r="M60" s="83" t="s">
        <v>198</v>
      </c>
      <c r="N60" s="82">
        <v>-146624</v>
      </c>
      <c r="O60" s="84" t="s">
        <v>108</v>
      </c>
      <c r="P60" t="s">
        <v>220</v>
      </c>
    </row>
    <row r="61" spans="1:16" x14ac:dyDescent="0.25">
      <c r="A61" s="51" t="s">
        <v>199</v>
      </c>
      <c r="B61" s="51" t="s">
        <v>200</v>
      </c>
      <c r="C61" s="81" t="s">
        <v>50</v>
      </c>
      <c r="D61" s="51" t="s">
        <v>82</v>
      </c>
      <c r="E61" s="81" t="s">
        <v>48</v>
      </c>
      <c r="F61" s="51" t="s">
        <v>104</v>
      </c>
      <c r="G61" s="51" t="s">
        <v>104</v>
      </c>
      <c r="H61" s="51" t="s">
        <v>50</v>
      </c>
      <c r="I61" s="51">
        <v>4789</v>
      </c>
      <c r="J61" s="81" t="s">
        <v>76</v>
      </c>
      <c r="K61" s="81" t="s">
        <v>105</v>
      </c>
      <c r="L61" s="83" t="s">
        <v>201</v>
      </c>
      <c r="M61" s="83" t="s">
        <v>202</v>
      </c>
      <c r="N61" s="82">
        <v>-29986</v>
      </c>
      <c r="O61" s="84" t="s">
        <v>108</v>
      </c>
      <c r="P61" t="s">
        <v>100</v>
      </c>
    </row>
    <row r="62" spans="1:16" x14ac:dyDescent="0.25">
      <c r="A62" s="51" t="s">
        <v>203</v>
      </c>
      <c r="B62" s="51" t="s">
        <v>200</v>
      </c>
      <c r="C62" s="81" t="s">
        <v>50</v>
      </c>
      <c r="D62" s="51" t="s">
        <v>82</v>
      </c>
      <c r="E62" s="81" t="s">
        <v>48</v>
      </c>
      <c r="F62" s="51" t="s">
        <v>104</v>
      </c>
      <c r="G62" s="51" t="s">
        <v>104</v>
      </c>
      <c r="H62" s="51" t="s">
        <v>50</v>
      </c>
      <c r="I62" s="51">
        <v>4790</v>
      </c>
      <c r="J62" s="81" t="s">
        <v>74</v>
      </c>
      <c r="K62" s="81" t="s">
        <v>105</v>
      </c>
      <c r="L62" s="83" t="s">
        <v>204</v>
      </c>
      <c r="M62" s="83" t="s">
        <v>205</v>
      </c>
      <c r="N62" s="82">
        <v>-9162</v>
      </c>
      <c r="O62" s="84" t="s">
        <v>108</v>
      </c>
      <c r="P62" t="s">
        <v>100</v>
      </c>
    </row>
    <row r="63" spans="1:16" x14ac:dyDescent="0.25">
      <c r="A63" s="51" t="s">
        <v>206</v>
      </c>
      <c r="B63" s="51" t="s">
        <v>200</v>
      </c>
      <c r="C63" s="81" t="s">
        <v>50</v>
      </c>
      <c r="D63" s="51" t="s">
        <v>82</v>
      </c>
      <c r="E63" s="81" t="s">
        <v>48</v>
      </c>
      <c r="F63" s="51" t="s">
        <v>104</v>
      </c>
      <c r="G63" s="51" t="s">
        <v>104</v>
      </c>
      <c r="H63" s="51" t="s">
        <v>104</v>
      </c>
      <c r="I63" s="51">
        <v>46879</v>
      </c>
      <c r="J63" s="81" t="s">
        <v>49</v>
      </c>
      <c r="K63" s="81" t="s">
        <v>105</v>
      </c>
      <c r="L63" s="83" t="s">
        <v>207</v>
      </c>
      <c r="M63" s="83" t="s">
        <v>208</v>
      </c>
      <c r="N63" s="82">
        <v>-35982</v>
      </c>
      <c r="O63" s="84" t="s">
        <v>108</v>
      </c>
      <c r="P63" t="s">
        <v>220</v>
      </c>
    </row>
    <row r="64" spans="1:16" x14ac:dyDescent="0.25">
      <c r="A64" s="51" t="s">
        <v>209</v>
      </c>
      <c r="B64" s="51" t="s">
        <v>200</v>
      </c>
      <c r="C64" s="81" t="s">
        <v>50</v>
      </c>
      <c r="D64" s="51" t="s">
        <v>82</v>
      </c>
      <c r="E64" s="81" t="s">
        <v>48</v>
      </c>
      <c r="F64" s="51" t="s">
        <v>104</v>
      </c>
      <c r="G64" s="51" t="s">
        <v>104</v>
      </c>
      <c r="H64" s="51" t="s">
        <v>50</v>
      </c>
      <c r="I64" s="51">
        <v>4789</v>
      </c>
      <c r="J64" s="81" t="s">
        <v>86</v>
      </c>
      <c r="K64" s="81" t="s">
        <v>113</v>
      </c>
      <c r="L64" s="83" t="s">
        <v>114</v>
      </c>
      <c r="M64" s="83" t="s">
        <v>115</v>
      </c>
      <c r="N64" s="82">
        <v>-1620000</v>
      </c>
      <c r="O64" s="84" t="s">
        <v>108</v>
      </c>
      <c r="P64" t="s">
        <v>100</v>
      </c>
    </row>
    <row r="65" spans="1:16" x14ac:dyDescent="0.25">
      <c r="A65" s="51" t="s">
        <v>210</v>
      </c>
      <c r="B65" s="51" t="s">
        <v>211</v>
      </c>
      <c r="C65" s="81" t="s">
        <v>47</v>
      </c>
      <c r="D65" s="51" t="s">
        <v>82</v>
      </c>
      <c r="E65" s="81" t="s">
        <v>48</v>
      </c>
      <c r="F65" s="51" t="s">
        <v>104</v>
      </c>
      <c r="G65" s="51" t="s">
        <v>104</v>
      </c>
      <c r="H65" s="51" t="s">
        <v>47</v>
      </c>
      <c r="I65" s="51">
        <v>7832</v>
      </c>
      <c r="J65" s="81" t="s">
        <v>74</v>
      </c>
      <c r="K65" s="81" t="s">
        <v>105</v>
      </c>
      <c r="L65" s="83" t="s">
        <v>212</v>
      </c>
      <c r="M65" s="83" t="s">
        <v>213</v>
      </c>
      <c r="N65" s="82">
        <v>-255983</v>
      </c>
      <c r="O65" s="84" t="s">
        <v>108</v>
      </c>
      <c r="P65" t="s">
        <v>100</v>
      </c>
    </row>
    <row r="66" spans="1:16" x14ac:dyDescent="0.25">
      <c r="A66" s="51" t="s">
        <v>214</v>
      </c>
      <c r="B66" s="51" t="s">
        <v>211</v>
      </c>
      <c r="C66" s="81" t="s">
        <v>47</v>
      </c>
      <c r="D66" s="51" t="s">
        <v>82</v>
      </c>
      <c r="E66" s="81" t="s">
        <v>48</v>
      </c>
      <c r="F66" s="51" t="s">
        <v>104</v>
      </c>
      <c r="G66" s="51" t="s">
        <v>104</v>
      </c>
      <c r="H66" s="51" t="s">
        <v>104</v>
      </c>
      <c r="I66" s="51">
        <v>46871</v>
      </c>
      <c r="J66" s="81" t="s">
        <v>49</v>
      </c>
      <c r="K66" s="81" t="s">
        <v>105</v>
      </c>
      <c r="L66" s="83" t="s">
        <v>215</v>
      </c>
      <c r="M66" s="83" t="s">
        <v>216</v>
      </c>
      <c r="N66" s="82">
        <v>-1005315</v>
      </c>
      <c r="O66" s="84" t="s">
        <v>108</v>
      </c>
      <c r="P66" t="s">
        <v>220</v>
      </c>
    </row>
    <row r="67" spans="1:16" x14ac:dyDescent="0.25">
      <c r="A67" s="51" t="s">
        <v>217</v>
      </c>
      <c r="B67" s="51" t="s">
        <v>211</v>
      </c>
      <c r="C67" s="81" t="s">
        <v>47</v>
      </c>
      <c r="D67" s="51" t="s">
        <v>82</v>
      </c>
      <c r="E67" s="81" t="s">
        <v>48</v>
      </c>
      <c r="F67" s="51" t="s">
        <v>104</v>
      </c>
      <c r="G67" s="51" t="s">
        <v>104</v>
      </c>
      <c r="H67" s="51" t="s">
        <v>47</v>
      </c>
      <c r="I67" s="51">
        <v>8200</v>
      </c>
      <c r="J67" s="81" t="s">
        <v>76</v>
      </c>
      <c r="K67" s="81" t="s">
        <v>105</v>
      </c>
      <c r="L67" s="83" t="s">
        <v>218</v>
      </c>
      <c r="M67" s="83" t="s">
        <v>219</v>
      </c>
      <c r="N67" s="82">
        <v>-837762</v>
      </c>
      <c r="O67" s="84" t="s">
        <v>108</v>
      </c>
      <c r="P67" t="s">
        <v>100</v>
      </c>
    </row>
    <row r="68" spans="1:16" x14ac:dyDescent="0.25">
      <c r="N68" s="85">
        <f>SUM(N32:N67)</f>
        <v>-15974989</v>
      </c>
    </row>
  </sheetData>
  <autoFilter ref="A31:P67"/>
  <conditionalFormatting sqref="I23">
    <cfRule type="duplicateValues" dxfId="10" priority="2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>
      <pane ySplit="1" topLeftCell="A32" activePane="bottomLeft" state="frozen"/>
      <selection pane="bottomLeft" activeCell="G39" sqref="G39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23</v>
      </c>
      <c r="B1" s="30" t="s">
        <v>12</v>
      </c>
      <c r="C1" s="31" t="s">
        <v>11</v>
      </c>
      <c r="D1" s="30" t="s">
        <v>24</v>
      </c>
      <c r="E1" s="30" t="s">
        <v>25</v>
      </c>
      <c r="F1" s="30" t="s">
        <v>0</v>
      </c>
      <c r="G1" s="30" t="s">
        <v>26</v>
      </c>
      <c r="H1" s="32" t="s">
        <v>27</v>
      </c>
    </row>
    <row r="2" spans="1:12" ht="39.75" customHeight="1" x14ac:dyDescent="0.2">
      <c r="A2" s="34">
        <v>1</v>
      </c>
      <c r="B2" s="46" t="s">
        <v>246</v>
      </c>
      <c r="C2" s="44">
        <v>45110</v>
      </c>
      <c r="D2" s="35" t="s">
        <v>19</v>
      </c>
      <c r="E2" s="36">
        <v>1665870</v>
      </c>
      <c r="F2" s="36">
        <v>133270</v>
      </c>
      <c r="G2" s="36">
        <f>+E2+F2</f>
        <v>1799140</v>
      </c>
      <c r="H2" s="37"/>
    </row>
    <row r="3" spans="1:12" ht="39.75" customHeight="1" x14ac:dyDescent="0.2">
      <c r="A3" s="34">
        <v>2</v>
      </c>
      <c r="B3" s="46" t="s">
        <v>247</v>
      </c>
      <c r="C3" s="44">
        <v>45110</v>
      </c>
      <c r="D3" s="35" t="s">
        <v>18</v>
      </c>
      <c r="E3" s="36">
        <v>2040226</v>
      </c>
      <c r="F3" s="36">
        <v>163218</v>
      </c>
      <c r="G3" s="36">
        <f t="shared" ref="G3:G37" si="0">+E3+F3</f>
        <v>2203444</v>
      </c>
      <c r="H3" s="37"/>
    </row>
    <row r="4" spans="1:12" ht="39.75" customHeight="1" x14ac:dyDescent="0.2">
      <c r="A4" s="34">
        <v>3</v>
      </c>
      <c r="B4" s="35" t="s">
        <v>248</v>
      </c>
      <c r="C4" s="44">
        <v>45110</v>
      </c>
      <c r="D4" s="35" t="s">
        <v>21</v>
      </c>
      <c r="E4" s="36">
        <v>2262710</v>
      </c>
      <c r="F4" s="36">
        <v>181017</v>
      </c>
      <c r="G4" s="36">
        <f t="shared" si="0"/>
        <v>2443727</v>
      </c>
      <c r="H4" s="37"/>
    </row>
    <row r="5" spans="1:12" ht="39.75" customHeight="1" x14ac:dyDescent="0.2">
      <c r="A5" s="34">
        <v>4</v>
      </c>
      <c r="B5" s="35" t="s">
        <v>249</v>
      </c>
      <c r="C5" s="44">
        <v>45110</v>
      </c>
      <c r="D5" s="35" t="s">
        <v>17</v>
      </c>
      <c r="E5" s="36">
        <v>1072050</v>
      </c>
      <c r="F5" s="36">
        <v>85764</v>
      </c>
      <c r="G5" s="36">
        <f t="shared" si="0"/>
        <v>1157814</v>
      </c>
      <c r="H5" s="37"/>
    </row>
    <row r="6" spans="1:12" ht="39.75" customHeight="1" x14ac:dyDescent="0.2">
      <c r="A6" s="34">
        <v>5</v>
      </c>
      <c r="B6" s="35" t="s">
        <v>250</v>
      </c>
      <c r="C6" s="44">
        <v>45110</v>
      </c>
      <c r="D6" s="35" t="s">
        <v>22</v>
      </c>
      <c r="E6" s="36">
        <v>4522400</v>
      </c>
      <c r="F6" s="36">
        <v>361792</v>
      </c>
      <c r="G6" s="36">
        <f t="shared" si="0"/>
        <v>4884192</v>
      </c>
      <c r="H6" s="37"/>
    </row>
    <row r="7" spans="1:12" ht="39.75" customHeight="1" x14ac:dyDescent="0.2">
      <c r="A7" s="34">
        <v>6</v>
      </c>
      <c r="B7" s="35" t="s">
        <v>251</v>
      </c>
      <c r="C7" s="44">
        <v>45110</v>
      </c>
      <c r="D7" s="35" t="s">
        <v>14</v>
      </c>
      <c r="E7" s="36">
        <v>1110580</v>
      </c>
      <c r="F7" s="36">
        <v>88846</v>
      </c>
      <c r="G7" s="36">
        <f t="shared" si="0"/>
        <v>1199426</v>
      </c>
      <c r="H7" s="37"/>
    </row>
    <row r="8" spans="1:12" ht="39.75" customHeight="1" x14ac:dyDescent="0.2">
      <c r="A8" s="34">
        <v>7</v>
      </c>
      <c r="B8" s="35" t="s">
        <v>252</v>
      </c>
      <c r="C8" s="44">
        <v>45112</v>
      </c>
      <c r="D8" s="35" t="s">
        <v>13</v>
      </c>
      <c r="E8" s="36">
        <v>2221160</v>
      </c>
      <c r="F8" s="36">
        <v>177693</v>
      </c>
      <c r="G8" s="36">
        <f t="shared" si="0"/>
        <v>2398853</v>
      </c>
      <c r="H8" s="37"/>
    </row>
    <row r="9" spans="1:12" ht="39.75" customHeight="1" x14ac:dyDescent="0.2">
      <c r="A9" s="34">
        <v>8</v>
      </c>
      <c r="B9" s="35" t="s">
        <v>253</v>
      </c>
      <c r="C9" s="44">
        <v>45114</v>
      </c>
      <c r="D9" s="35" t="s">
        <v>14</v>
      </c>
      <c r="E9" s="36">
        <v>1091315</v>
      </c>
      <c r="F9" s="36">
        <v>87305</v>
      </c>
      <c r="G9" s="36">
        <f t="shared" si="0"/>
        <v>1178620</v>
      </c>
      <c r="H9" s="37"/>
    </row>
    <row r="10" spans="1:12" ht="39.75" customHeight="1" x14ac:dyDescent="0.2">
      <c r="A10" s="34">
        <v>9</v>
      </c>
      <c r="B10" s="35" t="s">
        <v>254</v>
      </c>
      <c r="C10" s="44">
        <v>45114</v>
      </c>
      <c r="D10" s="35" t="s">
        <v>18</v>
      </c>
      <c r="E10" s="36">
        <v>2594661</v>
      </c>
      <c r="F10" s="36">
        <v>207573</v>
      </c>
      <c r="G10" s="36">
        <f t="shared" si="0"/>
        <v>2802234</v>
      </c>
      <c r="H10" s="37"/>
    </row>
    <row r="11" spans="1:12" ht="39.75" customHeight="1" x14ac:dyDescent="0.25">
      <c r="A11" s="34">
        <v>10</v>
      </c>
      <c r="B11" s="35" t="s">
        <v>255</v>
      </c>
      <c r="C11" s="44">
        <v>45114</v>
      </c>
      <c r="D11" s="35" t="s">
        <v>13</v>
      </c>
      <c r="E11" s="36">
        <v>3293210</v>
      </c>
      <c r="F11" s="36">
        <v>263457</v>
      </c>
      <c r="G11" s="36">
        <f t="shared" si="0"/>
        <v>3556667</v>
      </c>
      <c r="H11" s="37"/>
      <c r="J11"/>
      <c r="K11"/>
      <c r="L11"/>
    </row>
    <row r="12" spans="1:12" ht="39.75" customHeight="1" x14ac:dyDescent="0.25">
      <c r="A12" s="34">
        <v>11</v>
      </c>
      <c r="B12" s="35" t="s">
        <v>256</v>
      </c>
      <c r="C12" s="44">
        <v>45117</v>
      </c>
      <c r="D12" s="35" t="s">
        <v>19</v>
      </c>
      <c r="E12" s="36">
        <v>3928580</v>
      </c>
      <c r="F12" s="36">
        <v>314286</v>
      </c>
      <c r="G12" s="36">
        <f t="shared" si="0"/>
        <v>4242866</v>
      </c>
      <c r="H12" s="37"/>
      <c r="J12"/>
      <c r="K12"/>
      <c r="L12"/>
    </row>
    <row r="13" spans="1:12" ht="39.75" customHeight="1" x14ac:dyDescent="0.25">
      <c r="A13" s="34">
        <v>12</v>
      </c>
      <c r="B13" s="35" t="s">
        <v>257</v>
      </c>
      <c r="C13" s="44">
        <v>45117</v>
      </c>
      <c r="D13" s="35" t="s">
        <v>22</v>
      </c>
      <c r="E13" s="36">
        <v>6249060</v>
      </c>
      <c r="F13" s="36">
        <v>499925</v>
      </c>
      <c r="G13" s="36">
        <f t="shared" si="0"/>
        <v>6748985</v>
      </c>
      <c r="H13" s="37"/>
      <c r="J13"/>
      <c r="K13"/>
      <c r="L13"/>
    </row>
    <row r="14" spans="1:12" ht="39.75" customHeight="1" x14ac:dyDescent="0.25">
      <c r="A14" s="34">
        <v>13</v>
      </c>
      <c r="B14" s="35" t="s">
        <v>258</v>
      </c>
      <c r="C14" s="44">
        <v>45118</v>
      </c>
      <c r="D14" s="35" t="s">
        <v>16</v>
      </c>
      <c r="E14" s="36">
        <v>1190660</v>
      </c>
      <c r="F14" s="36">
        <v>95253</v>
      </c>
      <c r="G14" s="36">
        <f t="shared" si="0"/>
        <v>1285913</v>
      </c>
      <c r="H14" s="37"/>
      <c r="J14"/>
      <c r="K14"/>
      <c r="L14"/>
    </row>
    <row r="15" spans="1:12" ht="39.75" customHeight="1" x14ac:dyDescent="0.25">
      <c r="A15" s="34">
        <v>14</v>
      </c>
      <c r="B15" s="35" t="s">
        <v>259</v>
      </c>
      <c r="C15" s="44">
        <v>45119</v>
      </c>
      <c r="D15" s="35" t="s">
        <v>20</v>
      </c>
      <c r="E15" s="36">
        <v>1110580</v>
      </c>
      <c r="F15" s="36">
        <v>88846</v>
      </c>
      <c r="G15" s="36">
        <f t="shared" si="0"/>
        <v>1199426</v>
      </c>
      <c r="H15" s="37"/>
      <c r="J15"/>
      <c r="K15"/>
      <c r="L15"/>
    </row>
    <row r="16" spans="1:12" ht="39.75" customHeight="1" x14ac:dyDescent="0.25">
      <c r="A16" s="34">
        <v>15</v>
      </c>
      <c r="B16" s="35" t="s">
        <v>260</v>
      </c>
      <c r="C16" s="44">
        <v>45119</v>
      </c>
      <c r="D16" s="35" t="s">
        <v>17</v>
      </c>
      <c r="E16" s="36">
        <v>2262710</v>
      </c>
      <c r="F16" s="36">
        <v>181017</v>
      </c>
      <c r="G16" s="36">
        <f t="shared" si="0"/>
        <v>2443727</v>
      </c>
      <c r="H16" s="37"/>
      <c r="J16"/>
      <c r="K16"/>
      <c r="L16"/>
    </row>
    <row r="17" spans="1:12" ht="39.75" customHeight="1" x14ac:dyDescent="0.25">
      <c r="A17" s="34">
        <v>16</v>
      </c>
      <c r="B17" s="35" t="s">
        <v>261</v>
      </c>
      <c r="C17" s="44">
        <v>45121</v>
      </c>
      <c r="D17" s="35" t="s">
        <v>14</v>
      </c>
      <c r="E17" s="36">
        <v>1110580</v>
      </c>
      <c r="F17" s="36">
        <v>88846</v>
      </c>
      <c r="G17" s="36">
        <f t="shared" si="0"/>
        <v>1199426</v>
      </c>
      <c r="H17" s="37"/>
      <c r="J17"/>
      <c r="K17"/>
      <c r="L17"/>
    </row>
    <row r="18" spans="1:12" ht="39.75" customHeight="1" x14ac:dyDescent="0.25">
      <c r="A18" s="34">
        <v>17</v>
      </c>
      <c r="B18" s="35" t="s">
        <v>262</v>
      </c>
      <c r="C18" s="44">
        <v>45124</v>
      </c>
      <c r="D18" s="35" t="s">
        <v>13</v>
      </c>
      <c r="E18" s="36">
        <v>2777960</v>
      </c>
      <c r="F18" s="36">
        <v>222237</v>
      </c>
      <c r="G18" s="36">
        <f t="shared" si="0"/>
        <v>3000197</v>
      </c>
      <c r="H18" s="37"/>
      <c r="J18"/>
      <c r="K18"/>
      <c r="L18"/>
    </row>
    <row r="19" spans="1:12" ht="39.75" customHeight="1" x14ac:dyDescent="0.25">
      <c r="A19" s="34">
        <v>18</v>
      </c>
      <c r="B19" s="35" t="s">
        <v>263</v>
      </c>
      <c r="C19" s="44">
        <v>45124</v>
      </c>
      <c r="D19" s="35" t="s">
        <v>18</v>
      </c>
      <c r="E19" s="36">
        <v>1646605</v>
      </c>
      <c r="F19" s="36">
        <v>131728</v>
      </c>
      <c r="G19" s="36">
        <f t="shared" si="0"/>
        <v>1778333</v>
      </c>
      <c r="H19" s="37"/>
      <c r="J19"/>
      <c r="K19"/>
      <c r="L19"/>
    </row>
    <row r="20" spans="1:12" ht="39.75" customHeight="1" x14ac:dyDescent="0.2">
      <c r="A20" s="34">
        <v>19</v>
      </c>
      <c r="B20" s="35" t="s">
        <v>264</v>
      </c>
      <c r="C20" s="44">
        <v>45124</v>
      </c>
      <c r="D20" s="35" t="s">
        <v>17</v>
      </c>
      <c r="E20" s="36">
        <v>1072050</v>
      </c>
      <c r="F20" s="36">
        <v>85764</v>
      </c>
      <c r="G20" s="36">
        <f t="shared" si="0"/>
        <v>1157814</v>
      </c>
      <c r="H20" s="37"/>
    </row>
    <row r="21" spans="1:12" ht="39.75" customHeight="1" x14ac:dyDescent="0.2">
      <c r="A21" s="34">
        <v>20</v>
      </c>
      <c r="B21" s="35" t="s">
        <v>265</v>
      </c>
      <c r="C21" s="44">
        <v>45124</v>
      </c>
      <c r="D21" s="35" t="s">
        <v>21</v>
      </c>
      <c r="E21" s="36">
        <v>3989395</v>
      </c>
      <c r="F21" s="36">
        <v>319152</v>
      </c>
      <c r="G21" s="36">
        <f t="shared" si="0"/>
        <v>4308547</v>
      </c>
      <c r="H21" s="37"/>
    </row>
    <row r="22" spans="1:12" ht="39.75" customHeight="1" x14ac:dyDescent="0.2">
      <c r="A22" s="34">
        <v>21</v>
      </c>
      <c r="B22" s="35" t="s">
        <v>266</v>
      </c>
      <c r="C22" s="44">
        <v>45124</v>
      </c>
      <c r="D22" s="35" t="s">
        <v>22</v>
      </c>
      <c r="E22" s="36">
        <v>3411820</v>
      </c>
      <c r="F22" s="36">
        <v>272946</v>
      </c>
      <c r="G22" s="36">
        <f t="shared" si="0"/>
        <v>3684766</v>
      </c>
      <c r="H22" s="37"/>
    </row>
    <row r="23" spans="1:12" ht="39.75" customHeight="1" x14ac:dyDescent="0.2">
      <c r="A23" s="34">
        <v>22</v>
      </c>
      <c r="B23" s="35" t="s">
        <v>267</v>
      </c>
      <c r="C23" s="44">
        <v>45127</v>
      </c>
      <c r="D23" s="35" t="s">
        <v>20</v>
      </c>
      <c r="E23" s="36">
        <v>1072050</v>
      </c>
      <c r="F23" s="36">
        <v>85764</v>
      </c>
      <c r="G23" s="36">
        <f t="shared" si="0"/>
        <v>1157814</v>
      </c>
      <c r="H23" s="37"/>
    </row>
    <row r="24" spans="1:12" ht="39.75" customHeight="1" x14ac:dyDescent="0.2">
      <c r="A24" s="34">
        <v>23</v>
      </c>
      <c r="B24" s="35" t="s">
        <v>268</v>
      </c>
      <c r="C24" s="44">
        <v>45127</v>
      </c>
      <c r="D24" s="35" t="s">
        <v>19</v>
      </c>
      <c r="E24" s="36">
        <v>3254680</v>
      </c>
      <c r="F24" s="36">
        <v>260374</v>
      </c>
      <c r="G24" s="36">
        <f t="shared" si="0"/>
        <v>3515054</v>
      </c>
      <c r="H24" s="37"/>
    </row>
    <row r="25" spans="1:12" ht="39.75" customHeight="1" x14ac:dyDescent="0.2">
      <c r="A25" s="34">
        <v>24</v>
      </c>
      <c r="B25" s="35" t="s">
        <v>269</v>
      </c>
      <c r="C25" s="44">
        <v>45128</v>
      </c>
      <c r="D25" s="35" t="s">
        <v>20</v>
      </c>
      <c r="E25" s="36">
        <v>2281975</v>
      </c>
      <c r="F25" s="36">
        <v>182558</v>
      </c>
      <c r="G25" s="36">
        <f t="shared" si="0"/>
        <v>2464533</v>
      </c>
      <c r="H25" s="37"/>
    </row>
    <row r="26" spans="1:12" ht="39.75" customHeight="1" x14ac:dyDescent="0.2">
      <c r="A26" s="34">
        <v>25</v>
      </c>
      <c r="B26" s="35" t="s">
        <v>270</v>
      </c>
      <c r="C26" s="44">
        <v>45128</v>
      </c>
      <c r="D26" s="35" t="s">
        <v>18</v>
      </c>
      <c r="E26" s="36">
        <v>1824961</v>
      </c>
      <c r="F26" s="36">
        <v>145997</v>
      </c>
      <c r="G26" s="36">
        <f t="shared" si="0"/>
        <v>1970958</v>
      </c>
      <c r="H26" s="37"/>
    </row>
    <row r="27" spans="1:12" ht="39.75" customHeight="1" x14ac:dyDescent="0.2">
      <c r="A27" s="34">
        <v>26</v>
      </c>
      <c r="B27" s="35" t="s">
        <v>271</v>
      </c>
      <c r="C27" s="44">
        <v>45128</v>
      </c>
      <c r="D27" s="35" t="s">
        <v>14</v>
      </c>
      <c r="E27" s="36">
        <v>1627340</v>
      </c>
      <c r="F27" s="36">
        <v>130187</v>
      </c>
      <c r="G27" s="36">
        <f t="shared" si="0"/>
        <v>1757527</v>
      </c>
      <c r="H27" s="37"/>
    </row>
    <row r="28" spans="1:12" ht="39.75" customHeight="1" x14ac:dyDescent="0.2">
      <c r="A28" s="34">
        <v>27</v>
      </c>
      <c r="B28" s="35" t="s">
        <v>272</v>
      </c>
      <c r="C28" s="44">
        <v>45131</v>
      </c>
      <c r="D28" s="35" t="s">
        <v>13</v>
      </c>
      <c r="E28" s="36">
        <v>3809970</v>
      </c>
      <c r="F28" s="36">
        <v>304798</v>
      </c>
      <c r="G28" s="36">
        <f t="shared" si="0"/>
        <v>4114768</v>
      </c>
      <c r="H28" s="37"/>
    </row>
    <row r="29" spans="1:12" ht="39.75" customHeight="1" x14ac:dyDescent="0.2">
      <c r="A29" s="34">
        <v>28</v>
      </c>
      <c r="B29" s="35" t="s">
        <v>273</v>
      </c>
      <c r="C29" s="44">
        <v>45131</v>
      </c>
      <c r="D29" s="35" t="s">
        <v>13</v>
      </c>
      <c r="E29" s="36">
        <v>555290</v>
      </c>
      <c r="F29" s="36">
        <v>44423</v>
      </c>
      <c r="G29" s="36">
        <f t="shared" si="0"/>
        <v>599713</v>
      </c>
      <c r="H29" s="37"/>
    </row>
    <row r="30" spans="1:12" ht="39.75" customHeight="1" x14ac:dyDescent="0.2">
      <c r="A30" s="34">
        <v>29</v>
      </c>
      <c r="B30" s="35" t="s">
        <v>274</v>
      </c>
      <c r="C30" s="44">
        <v>45131</v>
      </c>
      <c r="D30" s="35" t="s">
        <v>21</v>
      </c>
      <c r="E30" s="36">
        <v>3989395</v>
      </c>
      <c r="F30" s="36">
        <v>319152</v>
      </c>
      <c r="G30" s="36">
        <f t="shared" si="0"/>
        <v>4308547</v>
      </c>
      <c r="H30" s="37"/>
    </row>
    <row r="31" spans="1:12" ht="39.75" customHeight="1" x14ac:dyDescent="0.2">
      <c r="A31" s="34">
        <v>30</v>
      </c>
      <c r="B31" s="35" t="s">
        <v>275</v>
      </c>
      <c r="C31" s="44">
        <v>45133</v>
      </c>
      <c r="D31" s="35" t="s">
        <v>20</v>
      </c>
      <c r="E31" s="36">
        <v>2182630</v>
      </c>
      <c r="F31" s="36">
        <v>174610</v>
      </c>
      <c r="G31" s="36">
        <f t="shared" si="0"/>
        <v>2357240</v>
      </c>
      <c r="H31" s="37"/>
    </row>
    <row r="32" spans="1:12" ht="39.75" customHeight="1" x14ac:dyDescent="0.2">
      <c r="A32" s="34">
        <v>31</v>
      </c>
      <c r="B32" s="35" t="s">
        <v>276</v>
      </c>
      <c r="C32" s="44">
        <v>45133</v>
      </c>
      <c r="D32" s="35" t="s">
        <v>15</v>
      </c>
      <c r="E32" s="36">
        <v>2262710</v>
      </c>
      <c r="F32" s="36">
        <v>181017</v>
      </c>
      <c r="G32" s="36">
        <f t="shared" si="0"/>
        <v>2443727</v>
      </c>
      <c r="H32" s="37"/>
    </row>
    <row r="33" spans="1:8" ht="39.75" customHeight="1" x14ac:dyDescent="0.2">
      <c r="A33" s="34">
        <v>32</v>
      </c>
      <c r="B33" s="35" t="s">
        <v>277</v>
      </c>
      <c r="C33" s="44">
        <v>45133</v>
      </c>
      <c r="D33" s="35" t="s">
        <v>22</v>
      </c>
      <c r="E33" s="36">
        <v>3947820</v>
      </c>
      <c r="F33" s="36">
        <v>315826</v>
      </c>
      <c r="G33" s="36">
        <f t="shared" si="0"/>
        <v>4263646</v>
      </c>
      <c r="H33" s="37"/>
    </row>
    <row r="34" spans="1:8" ht="39.75" customHeight="1" x14ac:dyDescent="0.2">
      <c r="A34" s="34">
        <v>33</v>
      </c>
      <c r="B34" s="35" t="s">
        <v>278</v>
      </c>
      <c r="C34" s="44">
        <v>45133</v>
      </c>
      <c r="D34" s="35" t="s">
        <v>17</v>
      </c>
      <c r="E34" s="36">
        <v>1667380</v>
      </c>
      <c r="F34" s="36">
        <v>133390</v>
      </c>
      <c r="G34" s="36">
        <f t="shared" si="0"/>
        <v>1800770</v>
      </c>
      <c r="H34" s="37"/>
    </row>
    <row r="35" spans="1:8" ht="39.75" customHeight="1" x14ac:dyDescent="0.2">
      <c r="A35" s="34">
        <v>34</v>
      </c>
      <c r="B35" s="35" t="s">
        <v>279</v>
      </c>
      <c r="C35" s="44">
        <v>45134</v>
      </c>
      <c r="D35" s="35" t="s">
        <v>19</v>
      </c>
      <c r="E35" s="36">
        <v>1665870</v>
      </c>
      <c r="F35" s="36">
        <v>133270</v>
      </c>
      <c r="G35" s="36">
        <f t="shared" si="0"/>
        <v>1799140</v>
      </c>
      <c r="H35" s="37"/>
    </row>
    <row r="36" spans="1:8" ht="39.75" customHeight="1" x14ac:dyDescent="0.2">
      <c r="A36" s="34">
        <v>35</v>
      </c>
      <c r="B36" s="35" t="s">
        <v>280</v>
      </c>
      <c r="C36" s="44">
        <v>45135</v>
      </c>
      <c r="D36" s="35" t="s">
        <v>20</v>
      </c>
      <c r="E36" s="36">
        <v>3373290</v>
      </c>
      <c r="F36" s="36">
        <v>269863</v>
      </c>
      <c r="G36" s="36">
        <f t="shared" si="0"/>
        <v>3643153</v>
      </c>
      <c r="H36" s="37"/>
    </row>
    <row r="37" spans="1:8" ht="39.75" customHeight="1" x14ac:dyDescent="0.2">
      <c r="A37" s="34">
        <v>36</v>
      </c>
      <c r="B37" s="35" t="s">
        <v>281</v>
      </c>
      <c r="C37" s="44">
        <v>45138</v>
      </c>
      <c r="D37" s="35" t="s">
        <v>13</v>
      </c>
      <c r="E37" s="36">
        <v>3411820</v>
      </c>
      <c r="F37" s="36">
        <v>272946</v>
      </c>
      <c r="G37" s="36">
        <f t="shared" si="0"/>
        <v>3684766</v>
      </c>
      <c r="H37" s="37"/>
    </row>
    <row r="38" spans="1:8" ht="18.75" customHeight="1" x14ac:dyDescent="0.2">
      <c r="A38" s="38"/>
      <c r="B38" s="38"/>
      <c r="C38" s="40"/>
      <c r="D38" s="95" t="s">
        <v>28</v>
      </c>
      <c r="E38" s="96"/>
      <c r="F38" s="97"/>
      <c r="G38" s="41">
        <f>SUM(G2:G37)</f>
        <v>94555473</v>
      </c>
      <c r="H38" s="39"/>
    </row>
    <row r="39" spans="1:8" ht="18.75" customHeight="1" x14ac:dyDescent="0.2">
      <c r="G39" s="33"/>
    </row>
    <row r="40" spans="1:8" ht="18.75" customHeight="1" x14ac:dyDescent="0.2">
      <c r="E40" s="45">
        <v>87551363</v>
      </c>
      <c r="F40" s="45">
        <v>7004110</v>
      </c>
      <c r="G40" s="33"/>
    </row>
    <row r="42" spans="1:8" ht="18.75" customHeight="1" x14ac:dyDescent="0.2">
      <c r="E42" s="45"/>
      <c r="F42" s="45"/>
    </row>
  </sheetData>
  <mergeCells count="1">
    <mergeCell ref="D38:F38"/>
  </mergeCells>
  <conditionalFormatting sqref="B4">
    <cfRule type="duplicateValues" dxfId="9" priority="4"/>
  </conditionalFormatting>
  <conditionalFormatting sqref="B3">
    <cfRule type="duplicateValues" dxfId="8" priority="2"/>
  </conditionalFormatting>
  <conditionalFormatting sqref="B2">
    <cfRule type="duplicateValues" dxfId="7" priority="1"/>
  </conditionalFormatting>
  <conditionalFormatting sqref="B5:B37">
    <cfRule type="duplicateValues" dxfId="6" priority="2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23</v>
      </c>
      <c r="B1" s="30" t="s">
        <v>12</v>
      </c>
      <c r="C1" s="31" t="s">
        <v>11</v>
      </c>
      <c r="D1" s="30" t="s">
        <v>24</v>
      </c>
      <c r="E1" s="30" t="s">
        <v>25</v>
      </c>
      <c r="F1" s="30" t="s">
        <v>0</v>
      </c>
      <c r="G1" s="30" t="s">
        <v>26</v>
      </c>
      <c r="H1" s="32" t="s">
        <v>27</v>
      </c>
    </row>
    <row r="2" spans="1:8" ht="38.25" x14ac:dyDescent="0.2">
      <c r="A2" s="34">
        <v>1</v>
      </c>
      <c r="B2" s="46" t="s">
        <v>221</v>
      </c>
      <c r="C2" s="44">
        <v>45125</v>
      </c>
      <c r="D2" s="35" t="s">
        <v>18</v>
      </c>
      <c r="E2" s="36">
        <v>2495582</v>
      </c>
      <c r="F2" s="36">
        <v>199647</v>
      </c>
      <c r="G2" s="36">
        <f>+E2+F2</f>
        <v>2695229</v>
      </c>
      <c r="H2" s="37"/>
    </row>
    <row r="3" spans="1:8" ht="25.5" x14ac:dyDescent="0.2">
      <c r="A3" s="34">
        <v>2</v>
      </c>
      <c r="B3" s="46" t="s">
        <v>222</v>
      </c>
      <c r="C3" s="44">
        <v>45128</v>
      </c>
      <c r="D3" s="35" t="s">
        <v>22</v>
      </c>
      <c r="E3" s="36">
        <v>753812</v>
      </c>
      <c r="F3" s="36">
        <v>75381</v>
      </c>
      <c r="G3" s="36">
        <f t="shared" ref="G3:G4" si="0">+E3+F3</f>
        <v>829193</v>
      </c>
      <c r="H3" s="37"/>
    </row>
    <row r="4" spans="1:8" ht="38.25" x14ac:dyDescent="0.2">
      <c r="A4" s="34">
        <v>3</v>
      </c>
      <c r="B4" s="35" t="s">
        <v>223</v>
      </c>
      <c r="C4" s="44">
        <v>45131</v>
      </c>
      <c r="D4" s="35" t="s">
        <v>14</v>
      </c>
      <c r="E4" s="36">
        <v>111058</v>
      </c>
      <c r="F4" s="36">
        <v>8885</v>
      </c>
      <c r="G4" s="36">
        <f t="shared" si="0"/>
        <v>119943</v>
      </c>
      <c r="H4" s="37"/>
    </row>
    <row r="5" spans="1:8" ht="18.75" customHeight="1" x14ac:dyDescent="0.2">
      <c r="A5" s="38"/>
      <c r="B5" s="38"/>
      <c r="C5" s="40"/>
      <c r="D5" s="95" t="s">
        <v>28</v>
      </c>
      <c r="E5" s="96"/>
      <c r="F5" s="97"/>
      <c r="G5" s="41">
        <f>SUM(G2:G4)</f>
        <v>3644365</v>
      </c>
      <c r="H5" s="39"/>
    </row>
    <row r="6" spans="1:8" ht="18.75" customHeight="1" x14ac:dyDescent="0.2">
      <c r="G6" s="33"/>
    </row>
    <row r="7" spans="1:8" ht="18.75" customHeight="1" x14ac:dyDescent="0.2">
      <c r="G7" s="33"/>
    </row>
    <row r="9" spans="1:8" ht="18.75" customHeight="1" x14ac:dyDescent="0.2">
      <c r="E9" s="45"/>
      <c r="F9" s="45"/>
    </row>
  </sheetData>
  <mergeCells count="1">
    <mergeCell ref="D5:F5"/>
  </mergeCells>
  <conditionalFormatting sqref="B2">
    <cfRule type="duplicateValues" dxfId="5" priority="1"/>
  </conditionalFormatting>
  <conditionalFormatting sqref="B4">
    <cfRule type="duplicateValues" dxfId="4" priority="3"/>
  </conditionalFormatting>
  <conditionalFormatting sqref="B3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9"/>
  <sheetViews>
    <sheetView zoomScaleNormal="100" workbookViewId="0">
      <pane ySplit="1" topLeftCell="A27" activePane="bottomLeft" state="frozen"/>
      <selection pane="bottomLeft" activeCell="G24" sqref="G24:G3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23</v>
      </c>
      <c r="B1" s="30" t="s">
        <v>12</v>
      </c>
      <c r="C1" s="31" t="s">
        <v>11</v>
      </c>
      <c r="D1" s="30" t="s">
        <v>24</v>
      </c>
      <c r="E1" s="30" t="s">
        <v>25</v>
      </c>
      <c r="F1" s="30" t="s">
        <v>0</v>
      </c>
      <c r="G1" s="30" t="s">
        <v>26</v>
      </c>
      <c r="H1" s="32" t="s">
        <v>27</v>
      </c>
    </row>
    <row r="2" spans="1:8" ht="40.5" hidden="1" customHeight="1" x14ac:dyDescent="0.2">
      <c r="A2" s="34">
        <v>1</v>
      </c>
      <c r="B2" s="46" t="s">
        <v>224</v>
      </c>
      <c r="C2" s="44">
        <v>45114</v>
      </c>
      <c r="D2" s="35" t="s">
        <v>22</v>
      </c>
      <c r="E2" s="36">
        <v>561603</v>
      </c>
      <c r="F2" s="36">
        <v>44928</v>
      </c>
      <c r="G2" s="36">
        <f>+E2+F2</f>
        <v>606531</v>
      </c>
      <c r="H2" s="37"/>
    </row>
    <row r="3" spans="1:8" ht="40.5" hidden="1" customHeight="1" x14ac:dyDescent="0.2">
      <c r="A3" s="34">
        <v>2</v>
      </c>
      <c r="B3" s="46" t="s">
        <v>225</v>
      </c>
      <c r="C3" s="44">
        <v>45114</v>
      </c>
      <c r="D3" s="35" t="s">
        <v>16</v>
      </c>
      <c r="E3" s="36">
        <v>65486</v>
      </c>
      <c r="F3" s="36">
        <v>5239</v>
      </c>
      <c r="G3" s="36">
        <f t="shared" ref="G3:G34" si="0">+E3+F3</f>
        <v>70725</v>
      </c>
      <c r="H3" s="37"/>
    </row>
    <row r="4" spans="1:8" ht="40.5" hidden="1" customHeight="1" x14ac:dyDescent="0.2">
      <c r="A4" s="34">
        <v>3</v>
      </c>
      <c r="B4" s="46" t="s">
        <v>226</v>
      </c>
      <c r="C4" s="44">
        <v>45114</v>
      </c>
      <c r="D4" s="35" t="s">
        <v>21</v>
      </c>
      <c r="E4" s="36">
        <v>736821</v>
      </c>
      <c r="F4" s="36">
        <v>58946</v>
      </c>
      <c r="G4" s="36">
        <f t="shared" si="0"/>
        <v>795767</v>
      </c>
      <c r="H4" s="37"/>
    </row>
    <row r="5" spans="1:8" ht="40.5" hidden="1" customHeight="1" x14ac:dyDescent="0.2">
      <c r="A5" s="34">
        <v>4</v>
      </c>
      <c r="B5" s="46" t="s">
        <v>227</v>
      </c>
      <c r="C5" s="44">
        <v>45114</v>
      </c>
      <c r="D5" s="35" t="s">
        <v>20</v>
      </c>
      <c r="E5" s="36">
        <v>754232</v>
      </c>
      <c r="F5" s="36">
        <v>60339</v>
      </c>
      <c r="G5" s="36">
        <f t="shared" si="0"/>
        <v>814571</v>
      </c>
      <c r="H5" s="37"/>
    </row>
    <row r="6" spans="1:8" ht="40.5" hidden="1" customHeight="1" x14ac:dyDescent="0.2">
      <c r="A6" s="34">
        <v>5</v>
      </c>
      <c r="B6" s="46" t="s">
        <v>228</v>
      </c>
      <c r="C6" s="44">
        <v>45114</v>
      </c>
      <c r="D6" s="35" t="s">
        <v>18</v>
      </c>
      <c r="E6" s="36">
        <v>526405</v>
      </c>
      <c r="F6" s="36">
        <v>42112</v>
      </c>
      <c r="G6" s="36">
        <f t="shared" si="0"/>
        <v>568517</v>
      </c>
      <c r="H6" s="37"/>
    </row>
    <row r="7" spans="1:8" ht="40.5" hidden="1" customHeight="1" x14ac:dyDescent="0.2">
      <c r="A7" s="34">
        <v>6</v>
      </c>
      <c r="B7" s="46" t="s">
        <v>229</v>
      </c>
      <c r="C7" s="44">
        <v>45114</v>
      </c>
      <c r="D7" s="35" t="s">
        <v>17</v>
      </c>
      <c r="E7" s="36">
        <v>620608</v>
      </c>
      <c r="F7" s="36">
        <v>49649</v>
      </c>
      <c r="G7" s="36">
        <f t="shared" si="0"/>
        <v>670257</v>
      </c>
      <c r="H7" s="37"/>
    </row>
    <row r="8" spans="1:8" ht="40.5" hidden="1" customHeight="1" x14ac:dyDescent="0.2">
      <c r="A8" s="34">
        <v>7</v>
      </c>
      <c r="B8" s="46" t="s">
        <v>230</v>
      </c>
      <c r="C8" s="44">
        <v>45114</v>
      </c>
      <c r="D8" s="35" t="s">
        <v>19</v>
      </c>
      <c r="E8" s="36">
        <v>560719</v>
      </c>
      <c r="F8" s="36">
        <v>44858</v>
      </c>
      <c r="G8" s="36">
        <f t="shared" si="0"/>
        <v>605577</v>
      </c>
      <c r="H8" s="37"/>
    </row>
    <row r="9" spans="1:8" ht="40.5" hidden="1" customHeight="1" x14ac:dyDescent="0.2">
      <c r="A9" s="34">
        <v>8</v>
      </c>
      <c r="B9" s="46" t="s">
        <v>231</v>
      </c>
      <c r="C9" s="44">
        <v>45114</v>
      </c>
      <c r="D9" s="35" t="s">
        <v>14</v>
      </c>
      <c r="E9" s="36">
        <v>603900</v>
      </c>
      <c r="F9" s="36">
        <v>48312</v>
      </c>
      <c r="G9" s="36">
        <f t="shared" si="0"/>
        <v>652212</v>
      </c>
      <c r="H9" s="37"/>
    </row>
    <row r="10" spans="1:8" ht="40.5" hidden="1" customHeight="1" x14ac:dyDescent="0.2">
      <c r="A10" s="34">
        <v>9</v>
      </c>
      <c r="B10" s="46" t="s">
        <v>232</v>
      </c>
      <c r="C10" s="44">
        <v>45114</v>
      </c>
      <c r="D10" s="35" t="s">
        <v>15</v>
      </c>
      <c r="E10" s="36">
        <v>235775</v>
      </c>
      <c r="F10" s="36">
        <v>18862</v>
      </c>
      <c r="G10" s="36">
        <f t="shared" si="0"/>
        <v>254637</v>
      </c>
      <c r="H10" s="37"/>
    </row>
    <row r="11" spans="1:8" ht="40.5" hidden="1" customHeight="1" x14ac:dyDescent="0.2">
      <c r="A11" s="34">
        <v>10</v>
      </c>
      <c r="B11" s="46" t="s">
        <v>233</v>
      </c>
      <c r="C11" s="44">
        <v>45114</v>
      </c>
      <c r="D11" s="35" t="s">
        <v>13</v>
      </c>
      <c r="E11" s="36">
        <v>25960</v>
      </c>
      <c r="F11" s="36">
        <v>2077</v>
      </c>
      <c r="G11" s="36">
        <f t="shared" si="0"/>
        <v>28037</v>
      </c>
      <c r="H11" s="37"/>
    </row>
    <row r="12" spans="1:8" ht="40.5" hidden="1" customHeight="1" x14ac:dyDescent="0.2">
      <c r="A12" s="34">
        <v>11</v>
      </c>
      <c r="B12" s="46" t="s">
        <v>234</v>
      </c>
      <c r="C12" s="44">
        <v>45114</v>
      </c>
      <c r="D12" s="35" t="s">
        <v>13</v>
      </c>
      <c r="E12" s="36">
        <v>2381403</v>
      </c>
      <c r="F12" s="36">
        <v>190512</v>
      </c>
      <c r="G12" s="36">
        <f t="shared" si="0"/>
        <v>2571915</v>
      </c>
      <c r="H12" s="37"/>
    </row>
    <row r="13" spans="1:8" ht="40.5" hidden="1" customHeight="1" x14ac:dyDescent="0.2">
      <c r="A13" s="34">
        <v>12</v>
      </c>
      <c r="B13" s="46" t="s">
        <v>235</v>
      </c>
      <c r="C13" s="44">
        <v>45126</v>
      </c>
      <c r="D13" s="35" t="s">
        <v>15</v>
      </c>
      <c r="E13" s="36">
        <v>161805</v>
      </c>
      <c r="F13" s="36">
        <v>16181</v>
      </c>
      <c r="G13" s="36">
        <f t="shared" si="0"/>
        <v>177986</v>
      </c>
      <c r="H13" s="37"/>
    </row>
    <row r="14" spans="1:8" ht="40.5" hidden="1" customHeight="1" x14ac:dyDescent="0.2">
      <c r="A14" s="34">
        <v>13</v>
      </c>
      <c r="B14" s="46" t="s">
        <v>236</v>
      </c>
      <c r="C14" s="44">
        <v>45126</v>
      </c>
      <c r="D14" s="35" t="s">
        <v>18</v>
      </c>
      <c r="E14" s="36">
        <v>593829</v>
      </c>
      <c r="F14" s="36">
        <v>59383</v>
      </c>
      <c r="G14" s="36">
        <f t="shared" si="0"/>
        <v>653212</v>
      </c>
      <c r="H14" s="37"/>
    </row>
    <row r="15" spans="1:8" ht="40.5" hidden="1" customHeight="1" x14ac:dyDescent="0.2">
      <c r="A15" s="34">
        <v>14</v>
      </c>
      <c r="B15" s="46" t="s">
        <v>237</v>
      </c>
      <c r="C15" s="44">
        <v>45126</v>
      </c>
      <c r="D15" s="35" t="s">
        <v>16</v>
      </c>
      <c r="E15" s="36">
        <v>77886</v>
      </c>
      <c r="F15" s="36">
        <v>7789</v>
      </c>
      <c r="G15" s="36">
        <f t="shared" si="0"/>
        <v>85675</v>
      </c>
      <c r="H15" s="37"/>
    </row>
    <row r="16" spans="1:8" ht="40.5" hidden="1" customHeight="1" x14ac:dyDescent="0.2">
      <c r="A16" s="34">
        <v>15</v>
      </c>
      <c r="B16" s="46" t="s">
        <v>238</v>
      </c>
      <c r="C16" s="44">
        <v>45126</v>
      </c>
      <c r="D16" s="35" t="s">
        <v>20</v>
      </c>
      <c r="E16" s="36">
        <v>1408153</v>
      </c>
      <c r="F16" s="36">
        <v>140815</v>
      </c>
      <c r="G16" s="36">
        <f t="shared" si="0"/>
        <v>1548968</v>
      </c>
      <c r="H16" s="37"/>
    </row>
    <row r="17" spans="1:8" ht="40.5" hidden="1" customHeight="1" x14ac:dyDescent="0.2">
      <c r="A17" s="34">
        <v>16</v>
      </c>
      <c r="B17" s="46" t="s">
        <v>239</v>
      </c>
      <c r="C17" s="44">
        <v>45126</v>
      </c>
      <c r="D17" s="35" t="s">
        <v>19</v>
      </c>
      <c r="E17" s="36">
        <v>918606</v>
      </c>
      <c r="F17" s="36">
        <v>91861</v>
      </c>
      <c r="G17" s="36">
        <f t="shared" si="0"/>
        <v>1010467</v>
      </c>
      <c r="H17" s="37"/>
    </row>
    <row r="18" spans="1:8" ht="40.5" hidden="1" customHeight="1" x14ac:dyDescent="0.2">
      <c r="A18" s="34">
        <v>17</v>
      </c>
      <c r="B18" s="46" t="s">
        <v>240</v>
      </c>
      <c r="C18" s="44">
        <v>45126</v>
      </c>
      <c r="D18" s="35" t="s">
        <v>13</v>
      </c>
      <c r="E18" s="36">
        <v>1110689</v>
      </c>
      <c r="F18" s="36">
        <v>111069</v>
      </c>
      <c r="G18" s="36">
        <f t="shared" si="0"/>
        <v>1221758</v>
      </c>
      <c r="H18" s="37"/>
    </row>
    <row r="19" spans="1:8" ht="40.5" hidden="1" customHeight="1" x14ac:dyDescent="0.2">
      <c r="A19" s="34">
        <v>18</v>
      </c>
      <c r="B19" s="46" t="s">
        <v>241</v>
      </c>
      <c r="C19" s="44">
        <v>45126</v>
      </c>
      <c r="D19" s="35" t="s">
        <v>21</v>
      </c>
      <c r="E19" s="36">
        <v>430186</v>
      </c>
      <c r="F19" s="36">
        <v>43019</v>
      </c>
      <c r="G19" s="36">
        <f t="shared" si="0"/>
        <v>473205</v>
      </c>
      <c r="H19" s="37"/>
    </row>
    <row r="20" spans="1:8" ht="40.5" hidden="1" customHeight="1" x14ac:dyDescent="0.2">
      <c r="A20" s="34">
        <v>19</v>
      </c>
      <c r="B20" s="46" t="s">
        <v>242</v>
      </c>
      <c r="C20" s="44">
        <v>45126</v>
      </c>
      <c r="D20" s="35" t="s">
        <v>14</v>
      </c>
      <c r="E20" s="36">
        <v>604185</v>
      </c>
      <c r="F20" s="36">
        <v>60419</v>
      </c>
      <c r="G20" s="36">
        <f t="shared" si="0"/>
        <v>664604</v>
      </c>
      <c r="H20" s="37"/>
    </row>
    <row r="21" spans="1:8" ht="40.5" hidden="1" customHeight="1" x14ac:dyDescent="0.2">
      <c r="A21" s="34">
        <v>20</v>
      </c>
      <c r="B21" s="46" t="s">
        <v>243</v>
      </c>
      <c r="C21" s="44">
        <v>45126</v>
      </c>
      <c r="D21" s="35" t="s">
        <v>13</v>
      </c>
      <c r="E21" s="36">
        <v>77740</v>
      </c>
      <c r="F21" s="36">
        <v>7774</v>
      </c>
      <c r="G21" s="36">
        <f t="shared" si="0"/>
        <v>85514</v>
      </c>
      <c r="H21" s="37"/>
    </row>
    <row r="22" spans="1:8" ht="40.5" hidden="1" customHeight="1" x14ac:dyDescent="0.2">
      <c r="A22" s="34">
        <v>21</v>
      </c>
      <c r="B22" s="46" t="s">
        <v>244</v>
      </c>
      <c r="C22" s="44">
        <v>45126</v>
      </c>
      <c r="D22" s="35" t="s">
        <v>22</v>
      </c>
      <c r="E22" s="36">
        <v>1506408</v>
      </c>
      <c r="F22" s="36">
        <v>150641</v>
      </c>
      <c r="G22" s="36">
        <f t="shared" si="0"/>
        <v>1657049</v>
      </c>
      <c r="H22" s="37"/>
    </row>
    <row r="23" spans="1:8" ht="40.5" hidden="1" customHeight="1" x14ac:dyDescent="0.2">
      <c r="A23" s="34">
        <v>22</v>
      </c>
      <c r="B23" s="46" t="s">
        <v>245</v>
      </c>
      <c r="C23" s="44">
        <v>45126</v>
      </c>
      <c r="D23" s="35" t="s">
        <v>17</v>
      </c>
      <c r="E23" s="36">
        <v>732859</v>
      </c>
      <c r="F23" s="36">
        <v>73286</v>
      </c>
      <c r="G23" s="36">
        <f t="shared" si="0"/>
        <v>806145</v>
      </c>
      <c r="H23" s="37"/>
    </row>
    <row r="24" spans="1:8" ht="25.5" x14ac:dyDescent="0.2">
      <c r="A24" s="34">
        <v>23</v>
      </c>
      <c r="B24" s="46" t="s">
        <v>282</v>
      </c>
      <c r="C24" s="44">
        <v>45113</v>
      </c>
      <c r="D24" s="35" t="s">
        <v>13</v>
      </c>
      <c r="E24" s="36">
        <v>822097</v>
      </c>
      <c r="F24" s="36">
        <v>82210</v>
      </c>
      <c r="G24" s="36">
        <f t="shared" si="0"/>
        <v>904307</v>
      </c>
      <c r="H24" s="37"/>
    </row>
    <row r="25" spans="1:8" ht="38.25" x14ac:dyDescent="0.2">
      <c r="A25" s="34">
        <v>24</v>
      </c>
      <c r="B25" s="46" t="s">
        <v>283</v>
      </c>
      <c r="C25" s="44">
        <v>45117</v>
      </c>
      <c r="D25" s="35" t="s">
        <v>19</v>
      </c>
      <c r="E25" s="36">
        <v>671247</v>
      </c>
      <c r="F25" s="36">
        <v>67124</v>
      </c>
      <c r="G25" s="36">
        <f t="shared" si="0"/>
        <v>738371</v>
      </c>
      <c r="H25" s="37"/>
    </row>
    <row r="26" spans="1:8" ht="38.25" x14ac:dyDescent="0.2">
      <c r="A26" s="34">
        <v>25</v>
      </c>
      <c r="B26" s="46" t="s">
        <v>284</v>
      </c>
      <c r="C26" s="44">
        <v>45118</v>
      </c>
      <c r="D26" s="35" t="s">
        <v>17</v>
      </c>
      <c r="E26" s="36">
        <v>479925</v>
      </c>
      <c r="F26" s="36">
        <v>47993</v>
      </c>
      <c r="G26" s="36">
        <f t="shared" si="0"/>
        <v>527918</v>
      </c>
      <c r="H26" s="37"/>
    </row>
    <row r="27" spans="1:8" ht="38.25" x14ac:dyDescent="0.2">
      <c r="A27" s="34">
        <v>26</v>
      </c>
      <c r="B27" s="46" t="s">
        <v>285</v>
      </c>
      <c r="C27" s="44">
        <v>45118</v>
      </c>
      <c r="D27" s="35" t="s">
        <v>14</v>
      </c>
      <c r="E27" s="36">
        <v>376480</v>
      </c>
      <c r="F27" s="36">
        <v>37648</v>
      </c>
      <c r="G27" s="36">
        <f t="shared" si="0"/>
        <v>414128</v>
      </c>
      <c r="H27" s="37"/>
    </row>
    <row r="28" spans="1:8" ht="38.25" x14ac:dyDescent="0.2">
      <c r="A28" s="34">
        <v>27</v>
      </c>
      <c r="B28" s="46" t="s">
        <v>286</v>
      </c>
      <c r="C28" s="44">
        <v>45118</v>
      </c>
      <c r="D28" s="35" t="s">
        <v>16</v>
      </c>
      <c r="E28" s="36">
        <v>38697</v>
      </c>
      <c r="F28" s="36">
        <v>3870</v>
      </c>
      <c r="G28" s="36">
        <f t="shared" si="0"/>
        <v>42567</v>
      </c>
      <c r="H28" s="37"/>
    </row>
    <row r="29" spans="1:8" ht="38.25" x14ac:dyDescent="0.2">
      <c r="A29" s="34">
        <v>28</v>
      </c>
      <c r="B29" s="46" t="s">
        <v>287</v>
      </c>
      <c r="C29" s="44">
        <v>45119</v>
      </c>
      <c r="D29" s="35" t="s">
        <v>15</v>
      </c>
      <c r="E29" s="36">
        <v>112234</v>
      </c>
      <c r="F29" s="36">
        <v>11223</v>
      </c>
      <c r="G29" s="36">
        <f t="shared" si="0"/>
        <v>123457</v>
      </c>
      <c r="H29" s="37"/>
    </row>
    <row r="30" spans="1:8" ht="25.5" x14ac:dyDescent="0.2">
      <c r="A30" s="34">
        <v>29</v>
      </c>
      <c r="B30" s="46" t="s">
        <v>288</v>
      </c>
      <c r="C30" s="44">
        <v>45119</v>
      </c>
      <c r="D30" s="35" t="s">
        <v>20</v>
      </c>
      <c r="E30" s="36">
        <v>1186982</v>
      </c>
      <c r="F30" s="36">
        <v>118698</v>
      </c>
      <c r="G30" s="36">
        <f t="shared" si="0"/>
        <v>1305680</v>
      </c>
      <c r="H30" s="37"/>
    </row>
    <row r="31" spans="1:8" ht="38.25" x14ac:dyDescent="0.2">
      <c r="A31" s="34">
        <v>30</v>
      </c>
      <c r="B31" s="46" t="s">
        <v>289</v>
      </c>
      <c r="C31" s="44">
        <v>45121</v>
      </c>
      <c r="D31" s="35" t="s">
        <v>18</v>
      </c>
      <c r="E31" s="36">
        <v>460195</v>
      </c>
      <c r="F31" s="36">
        <v>46020</v>
      </c>
      <c r="G31" s="36">
        <f t="shared" si="0"/>
        <v>506215</v>
      </c>
      <c r="H31" s="37"/>
    </row>
    <row r="32" spans="1:8" ht="25.5" x14ac:dyDescent="0.2">
      <c r="A32" s="34">
        <v>31</v>
      </c>
      <c r="B32" s="46" t="s">
        <v>290</v>
      </c>
      <c r="C32" s="44">
        <v>45121</v>
      </c>
      <c r="D32" s="35" t="s">
        <v>22</v>
      </c>
      <c r="E32" s="36">
        <v>1075574</v>
      </c>
      <c r="F32" s="36">
        <v>107558</v>
      </c>
      <c r="G32" s="36">
        <f t="shared" si="0"/>
        <v>1183132</v>
      </c>
      <c r="H32" s="37"/>
    </row>
    <row r="33" spans="1:8" ht="38.25" x14ac:dyDescent="0.2">
      <c r="A33" s="34">
        <v>32</v>
      </c>
      <c r="B33" s="46" t="s">
        <v>291</v>
      </c>
      <c r="C33" s="44">
        <v>45124</v>
      </c>
      <c r="D33" s="35" t="s">
        <v>21</v>
      </c>
      <c r="E33" s="36">
        <v>147077</v>
      </c>
      <c r="F33" s="36">
        <v>14708</v>
      </c>
      <c r="G33" s="36">
        <f t="shared" si="0"/>
        <v>161785</v>
      </c>
      <c r="H33" s="37"/>
    </row>
    <row r="34" spans="1:8" ht="25.5" x14ac:dyDescent="0.2">
      <c r="A34" s="34">
        <v>33</v>
      </c>
      <c r="B34" s="46" t="s">
        <v>292</v>
      </c>
      <c r="C34" s="44">
        <v>45128</v>
      </c>
      <c r="D34" s="35" t="s">
        <v>13</v>
      </c>
      <c r="E34" s="36">
        <v>1064000</v>
      </c>
      <c r="F34" s="36">
        <v>106400</v>
      </c>
      <c r="G34" s="36">
        <f t="shared" si="0"/>
        <v>1170400</v>
      </c>
      <c r="H34" s="37"/>
    </row>
    <row r="35" spans="1:8" ht="18.75" customHeight="1" x14ac:dyDescent="0.2">
      <c r="A35" s="38"/>
      <c r="B35" s="38"/>
      <c r="C35" s="40"/>
      <c r="D35" s="95" t="s">
        <v>28</v>
      </c>
      <c r="E35" s="96"/>
      <c r="F35" s="97"/>
      <c r="G35" s="41">
        <f>SUM(G2:G34)</f>
        <v>23101289</v>
      </c>
      <c r="H35" s="39"/>
    </row>
    <row r="36" spans="1:8" ht="18.75" customHeight="1" x14ac:dyDescent="0.2">
      <c r="G36" s="33"/>
    </row>
    <row r="37" spans="1:8" ht="18.75" customHeight="1" x14ac:dyDescent="0.2">
      <c r="G37" s="33"/>
    </row>
    <row r="38" spans="1:8" ht="18.75" customHeight="1" x14ac:dyDescent="0.2">
      <c r="B38" s="86" t="s">
        <v>224</v>
      </c>
    </row>
    <row r="39" spans="1:8" ht="18.75" customHeight="1" x14ac:dyDescent="0.2">
      <c r="B39" s="86" t="s">
        <v>225</v>
      </c>
      <c r="E39" s="45"/>
      <c r="F39" s="45"/>
    </row>
    <row r="40" spans="1:8" ht="18.75" customHeight="1" x14ac:dyDescent="0.2">
      <c r="B40" s="86" t="s">
        <v>226</v>
      </c>
    </row>
    <row r="41" spans="1:8" ht="18.75" customHeight="1" x14ac:dyDescent="0.2">
      <c r="B41" s="86" t="s">
        <v>227</v>
      </c>
    </row>
    <row r="42" spans="1:8" ht="18.75" customHeight="1" x14ac:dyDescent="0.2">
      <c r="B42" s="86" t="s">
        <v>228</v>
      </c>
    </row>
    <row r="43" spans="1:8" ht="18.75" customHeight="1" x14ac:dyDescent="0.2">
      <c r="B43" s="86" t="s">
        <v>229</v>
      </c>
    </row>
    <row r="44" spans="1:8" ht="18.75" customHeight="1" x14ac:dyDescent="0.2">
      <c r="B44" s="86" t="s">
        <v>230</v>
      </c>
    </row>
    <row r="45" spans="1:8" ht="18.75" customHeight="1" x14ac:dyDescent="0.2">
      <c r="B45" s="86" t="s">
        <v>231</v>
      </c>
    </row>
    <row r="46" spans="1:8" ht="18.75" customHeight="1" x14ac:dyDescent="0.2">
      <c r="B46" s="86" t="s">
        <v>232</v>
      </c>
    </row>
    <row r="47" spans="1:8" ht="18.75" customHeight="1" x14ac:dyDescent="0.2">
      <c r="B47" s="86" t="s">
        <v>233</v>
      </c>
    </row>
    <row r="48" spans="1:8" ht="18.75" customHeight="1" x14ac:dyDescent="0.2">
      <c r="B48" s="86" t="s">
        <v>234</v>
      </c>
    </row>
    <row r="49" spans="2:2" ht="18.75" customHeight="1" x14ac:dyDescent="0.2">
      <c r="B49" s="86" t="s">
        <v>235</v>
      </c>
    </row>
    <row r="50" spans="2:2" ht="18.75" customHeight="1" x14ac:dyDescent="0.2">
      <c r="B50" s="86" t="s">
        <v>236</v>
      </c>
    </row>
    <row r="51" spans="2:2" ht="18.75" customHeight="1" x14ac:dyDescent="0.2">
      <c r="B51" s="86" t="s">
        <v>237</v>
      </c>
    </row>
    <row r="52" spans="2:2" ht="18.75" customHeight="1" x14ac:dyDescent="0.2">
      <c r="B52" s="86" t="s">
        <v>238</v>
      </c>
    </row>
    <row r="53" spans="2:2" ht="18.75" customHeight="1" x14ac:dyDescent="0.2">
      <c r="B53" s="86" t="s">
        <v>239</v>
      </c>
    </row>
    <row r="54" spans="2:2" ht="18.75" customHeight="1" x14ac:dyDescent="0.2">
      <c r="B54" s="86" t="s">
        <v>240</v>
      </c>
    </row>
    <row r="55" spans="2:2" ht="18.75" customHeight="1" x14ac:dyDescent="0.2">
      <c r="B55" s="86" t="s">
        <v>241</v>
      </c>
    </row>
    <row r="56" spans="2:2" ht="18.75" customHeight="1" x14ac:dyDescent="0.2">
      <c r="B56" s="86" t="s">
        <v>242</v>
      </c>
    </row>
    <row r="57" spans="2:2" ht="18.75" customHeight="1" x14ac:dyDescent="0.2">
      <c r="B57" s="86" t="s">
        <v>243</v>
      </c>
    </row>
    <row r="58" spans="2:2" ht="18.75" customHeight="1" x14ac:dyDescent="0.2">
      <c r="B58" s="86" t="s">
        <v>244</v>
      </c>
    </row>
    <row r="59" spans="2:2" ht="18.75" customHeight="1" x14ac:dyDescent="0.2">
      <c r="B59" s="86" t="s">
        <v>245</v>
      </c>
    </row>
  </sheetData>
  <autoFilter ref="A1:H35">
    <filterColumn colId="1">
      <colorFilter dxfId="2"/>
    </filterColumn>
  </autoFilter>
  <mergeCells count="1">
    <mergeCell ref="D35:F35"/>
  </mergeCells>
  <conditionalFormatting sqref="B2:B34">
    <cfRule type="duplicateValues" dxfId="1" priority="23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Chênh lệch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2023-10-05T06:05:55Z</dcterms:modified>
</cp:coreProperties>
</file>