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0E9E3AA6-2EDC-4E86-ACEA-C015940B41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ông nợ " sheetId="1" r:id="rId1"/>
    <sheet name="T04.26" sheetId="43" r:id="rId2"/>
    <sheet name="T03.26" sheetId="42" r:id="rId3"/>
    <sheet name="T02.26" sheetId="41" r:id="rId4"/>
    <sheet name="T01.26" sheetId="37" r:id="rId5"/>
    <sheet name="T12.25" sheetId="38" r:id="rId6"/>
    <sheet name="T11.25" sheetId="39" r:id="rId7"/>
    <sheet name="T10.25" sheetId="4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3" l="1"/>
  <c r="H14" i="43"/>
  <c r="H13" i="43"/>
  <c r="F12" i="43"/>
  <c r="G12" i="43"/>
  <c r="H12" i="43"/>
  <c r="E12" i="43"/>
  <c r="G4" i="42"/>
  <c r="G5" i="42"/>
  <c r="G6" i="42"/>
  <c r="G7" i="42"/>
  <c r="G8" i="42"/>
  <c r="G9" i="42"/>
  <c r="F12" i="42"/>
  <c r="D12" i="42"/>
  <c r="G11" i="42"/>
  <c r="G10" i="42"/>
  <c r="G3" i="42"/>
  <c r="G2" i="42"/>
  <c r="F7" i="41"/>
  <c r="D7" i="41"/>
  <c r="G6" i="41"/>
  <c r="G5" i="41"/>
  <c r="G4" i="41"/>
  <c r="G3" i="41"/>
  <c r="G2" i="41"/>
  <c r="G19" i="37"/>
  <c r="G9" i="37"/>
  <c r="G10" i="37"/>
  <c r="G11" i="37"/>
  <c r="G12" i="37"/>
  <c r="G13" i="37"/>
  <c r="G14" i="37"/>
  <c r="G15" i="37"/>
  <c r="G16" i="37"/>
  <c r="G12" i="42" l="1"/>
  <c r="G14" i="42" s="1"/>
  <c r="G7" i="41"/>
  <c r="G9" i="41" s="1"/>
  <c r="G27" i="40"/>
  <c r="E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8" i="40"/>
  <c r="H7" i="40"/>
  <c r="H6" i="40"/>
  <c r="H5" i="40"/>
  <c r="H4" i="40"/>
  <c r="G17" i="39"/>
  <c r="E17" i="39"/>
  <c r="H16" i="39"/>
  <c r="H15" i="39"/>
  <c r="H14" i="39"/>
  <c r="H13" i="39"/>
  <c r="H12" i="39"/>
  <c r="H11" i="39"/>
  <c r="H10" i="39"/>
  <c r="H9" i="39"/>
  <c r="H8" i="39"/>
  <c r="H7" i="39"/>
  <c r="H6" i="39"/>
  <c r="H5" i="39"/>
  <c r="H4" i="39"/>
  <c r="G19" i="38"/>
  <c r="E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16" i="43" l="1"/>
  <c r="H17" i="43" s="1"/>
  <c r="H27" i="40"/>
  <c r="H17" i="39"/>
  <c r="H19" i="38"/>
  <c r="G15" i="42"/>
  <c r="G13" i="42"/>
  <c r="G10" i="41"/>
  <c r="G8" i="41"/>
  <c r="G11" i="41" s="1"/>
  <c r="G12" i="41" s="1"/>
  <c r="H22" i="38"/>
  <c r="H20" i="38"/>
  <c r="H21" i="38"/>
  <c r="H30" i="40"/>
  <c r="H29" i="40"/>
  <c r="H28" i="40"/>
  <c r="H31" i="40" s="1"/>
  <c r="H32" i="40" s="1"/>
  <c r="H20" i="39"/>
  <c r="H19" i="39"/>
  <c r="H18" i="39"/>
  <c r="H21" i="39" s="1"/>
  <c r="H22" i="39" s="1"/>
  <c r="G16" i="42" l="1"/>
  <c r="G17" i="42" s="1"/>
  <c r="H23" i="38"/>
  <c r="H24" i="38" s="1"/>
  <c r="G24" i="37" l="1"/>
  <c r="G20" i="37"/>
  <c r="G21" i="37"/>
  <c r="F26" i="37"/>
  <c r="D26" i="37"/>
  <c r="G25" i="37"/>
  <c r="G23" i="37"/>
  <c r="G22" i="37"/>
  <c r="G18" i="37"/>
  <c r="G17" i="37"/>
  <c r="G8" i="37"/>
  <c r="G7" i="37"/>
  <c r="G6" i="37"/>
  <c r="G5" i="37"/>
  <c r="G4" i="37"/>
  <c r="G3" i="37"/>
  <c r="G2" i="37"/>
  <c r="G26" i="37" l="1"/>
  <c r="G29" i="37" l="1"/>
  <c r="G28" i="37"/>
  <c r="G27" i="37"/>
  <c r="D17" i="1"/>
  <c r="F17" i="1"/>
  <c r="G30" i="37" l="1"/>
  <c r="G31" i="37" s="1"/>
  <c r="G45" i="1"/>
  <c r="E31" i="1" l="1"/>
  <c r="G46" i="1" s="1"/>
</calcChain>
</file>

<file path=xl/sharedStrings.xml><?xml version="1.0" encoding="utf-8"?>
<sst xmlns="http://schemas.openxmlformats.org/spreadsheetml/2006/main" count="645" uniqueCount="189">
  <si>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</si>
  <si>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</si>
  <si>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</si>
  <si>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</si>
  <si>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</si>
  <si>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</si>
  <si>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</si>
  <si>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</si>
  <si>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Diễn giải</t>
  </si>
  <si>
    <t xml:space="preserve">Tổng hàng bán </t>
  </si>
  <si>
    <t xml:space="preserve">Hàng trả </t>
  </si>
  <si>
    <t>Số tiền khách đã thanh toán</t>
  </si>
  <si>
    <t>Số hóa đơn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</si>
  <si>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</si>
  <si>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</si>
  <si>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</si>
  <si>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</si>
  <si>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</si>
  <si>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</si>
  <si>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BẢNG KÊ HÓA ĐƠN, CHỨNG TỪ HÀNG HÓA, DỊCH VỤ BÁN RA (MẪU QUẢN TRỊ)</t>
  </si>
  <si>
    <t>Tổng tiền</t>
  </si>
  <si>
    <t>K-Market 17T3</t>
  </si>
  <si>
    <t>CÔNG TY TNHH THƯƠNG MẠI K &amp; K TOÀN CẦU</t>
  </si>
  <si>
    <t>0106488901</t>
  </si>
  <si>
    <t>K-market CT4 New</t>
  </si>
  <si>
    <t>K-Market Greenbay</t>
  </si>
  <si>
    <t>K-Market The Matrix one</t>
  </si>
  <si>
    <t>K-Market Goldmark Ruby</t>
  </si>
  <si>
    <t>K-Market Capital C6</t>
  </si>
  <si>
    <t>K-market Mỹ Đình Pearl</t>
  </si>
  <si>
    <t xml:space="preserve">Tổng cộng hàng bán </t>
  </si>
  <si>
    <t xml:space="preserve">Tổng cộng các khoản hỗ trợ </t>
  </si>
  <si>
    <t xml:space="preserve">Tổng tiền thanh toán </t>
  </si>
  <si>
    <t>K-Market Daewoo Starlake</t>
  </si>
  <si>
    <t>K-Market Goldmak saphire</t>
  </si>
  <si>
    <t>K-Market Quang Minh</t>
  </si>
  <si>
    <t>Dư nợ phải thu Kmarket</t>
  </si>
  <si>
    <t>K-Market Thăng Long Number 1</t>
  </si>
  <si>
    <t>Hàng bán</t>
  </si>
  <si>
    <t>Số dòng = 13</t>
  </si>
  <si>
    <t>Tháng 10 năm 2025</t>
  </si>
  <si>
    <t>00063433</t>
  </si>
  <si>
    <t>00063434</t>
  </si>
  <si>
    <t>00063435</t>
  </si>
  <si>
    <t>00063436</t>
  </si>
  <si>
    <t>00063437</t>
  </si>
  <si>
    <t>00065540</t>
  </si>
  <si>
    <t>00065541</t>
  </si>
  <si>
    <t>00067081</t>
  </si>
  <si>
    <t>00067115</t>
  </si>
  <si>
    <t>00068444</t>
  </si>
  <si>
    <t>00069166</t>
  </si>
  <si>
    <t>00070810</t>
  </si>
  <si>
    <t>00071209</t>
  </si>
  <si>
    <t>00071210</t>
  </si>
  <si>
    <t>00071211</t>
  </si>
  <si>
    <t>00071212</t>
  </si>
  <si>
    <t>00071294</t>
  </si>
  <si>
    <t>K-Market Minato Residence - Hải Phòng ( GIAO VỀ ĐỊA CHỈ: Kmarket Tòa nhà Golden Palace, Mễ Trì, Nam Từ Liêm - GIAO BUỔI SÁNG)</t>
  </si>
  <si>
    <t>K-Market Smart City, CK CỐ ĐỊNH 5% + 10 % ĐƠN KHAI TRƯƠNG</t>
  </si>
  <si>
    <t>ĐÃ KIỂM TRA - HÀNG TRẢ - K-Market Minato Residence - Hải Phòng - Kmarket0046 - phiếu: 20251002-00003</t>
  </si>
  <si>
    <t>ĐÃ KIỂM TRA - Hàng trả K-market CT4 New - kmarket0024- SỐ PHIẾU: 20251003-00003</t>
  </si>
  <si>
    <t>ĐÃ KIỂM TRA - HÀNG TRẢ - K-Market Goldmak saphire - Kmarket0015 - phiếu: 20251004-00003</t>
  </si>
  <si>
    <t>ĐÃ KIỂM TRA - HÀNG TRẢ - K-Market The Matrix one - Kmarket0042 - phiếu: 20251011-00001</t>
  </si>
  <si>
    <t>ĐÃ KIỂM TRA- HÀNG TRẢ -K-Market Thăng Long Number 1  - Kmarket0032 - phiếu : 20251012-00001</t>
  </si>
  <si>
    <t>ĐÃ KIỂM TRA - Hàng trả - Kmarket0024 - K-market CT4 New - phiếu: 20251030-00001 - Phiếu ngày (30/10/2025</t>
  </si>
  <si>
    <t>ĐÃ KIỂM TRA - Hàng trả - Kmarket0008 - K-Market Quang Minh -phiếu: 20251030-00002 - Phiếu ngày (30/10/2025</t>
  </si>
  <si>
    <t>Chiết khấu trưng bày tháng 10.2025: 0,5%</t>
  </si>
  <si>
    <t>Chương trình thẻ thành viên T10.2025: 1%</t>
  </si>
  <si>
    <t>Thưởng doanh số T10.2025: 1%</t>
  </si>
  <si>
    <t>00072977</t>
  </si>
  <si>
    <t>00074399</t>
  </si>
  <si>
    <t>00074802</t>
  </si>
  <si>
    <t>00074977</t>
  </si>
  <si>
    <t>00074976</t>
  </si>
  <si>
    <t>00074975</t>
  </si>
  <si>
    <t>00078347</t>
  </si>
  <si>
    <t>00078648</t>
  </si>
  <si>
    <t>00079359</t>
  </si>
  <si>
    <t>ĐÃ KIỂM TRA - Hàng trả - Kmarket0021 - K-Market Capital C6 -phiếu: 20251112-00001 - Phiếu ngày (15/11/2025)</t>
  </si>
  <si>
    <t>ĐÃ KIỂM TRA - Hàng trả - Kmarket0014 - K-Market Goldmark Ruby - phiếu: 20251112-00002 - Phiếu ngày (12/11/2025)</t>
  </si>
  <si>
    <t>ĐÃ KIỂM TRA - Hàng trả - Kmarket0017 - K-Market Greenbay - phiếu: 20251122-00001 - Phiếu ngày (22/11/2025)</t>
  </si>
  <si>
    <t>Số dòng = 23</t>
  </si>
  <si>
    <t>Tháng 11 năm 2025</t>
  </si>
  <si>
    <t>Chiết khấu trưng bày tháng 11.2025: 0,5%</t>
  </si>
  <si>
    <t>Chương trình thẻ thành viên T11.2025: 1%</t>
  </si>
  <si>
    <t>Thưởng doanh số T11.2025: 1%</t>
  </si>
  <si>
    <t>ĐÃ KIỂM TRA - Hàng trả - K-Market Thăng Long Number 1 - phiếu: 20251202-00001 - Phiếu ngày (02/12/2025)</t>
  </si>
  <si>
    <t>ĐÃ KIỂM TRA - Hàng trả - Kmarket0042 - K-Market The Matrix one - phiếu: 20251203-00001 - Phiếu ngày (03/12/2025)</t>
  </si>
  <si>
    <t>ĐÃ KIỂM TRA - Hàng trả - Kmarket0024 - K-market CT4 New - phiếu : 20251203-00001 - Phiếu ngày (03/12/2025)</t>
  </si>
  <si>
    <t>ĐÃ KIỂM TRA - Hàng trả - Kmarket0005 - K-Market 17T3 - phiếu: 20251212-00001 - Phiếu ngày (12/12/2025)</t>
  </si>
  <si>
    <t>ĐÃ KIỂM TRA - Hàng trả - Kmarket0017 - K-Market Greenbay - phiếu: 20251224-00002 - Phiếu ngày (24/12/2025)</t>
  </si>
  <si>
    <t>ĐÃ KIỂM TRA - Hàng trả - Kmarket0034 - K-Market Daewoo Starlake -phiếu: 20251225-00001 - Phiếu ngày (25/12/2025)</t>
  </si>
  <si>
    <t>00081198</t>
  </si>
  <si>
    <t>00081197</t>
  </si>
  <si>
    <t>00081304</t>
  </si>
  <si>
    <t>00082296</t>
  </si>
  <si>
    <t>00082422</t>
  </si>
  <si>
    <t>00083928</t>
  </si>
  <si>
    <t>00085957</t>
  </si>
  <si>
    <t>00087431</t>
  </si>
  <si>
    <t>Tháng 12 năm 2025</t>
  </si>
  <si>
    <t>Chiết khấu trưng bày tháng 12.2025: 0,5%</t>
  </si>
  <si>
    <t>Chương trình thẻ thành viên T12.2025: 1%</t>
  </si>
  <si>
    <t>Thưởng doanh số T12.2025: 1%</t>
  </si>
  <si>
    <t>ĐÃ KIỂM TRA - HÀNG TRẢ - K-Market Minato Residence - Hải Phòng - Kmarket0046 - phiếu: 20251225-00001</t>
  </si>
  <si>
    <t>THEO DÕI CÔNG NỢ / CTY KMARKET 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</si>
  <si>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</si>
  <si>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</si>
  <si>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</si>
  <si>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</si>
  <si>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</si>
  <si>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</si>
  <si>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</si>
  <si>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</si>
  <si>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</si>
  <si>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</si>
  <si>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</si>
  <si>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</si>
  <si>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 xml:space="preserve">Thanh toán công nợ </t>
  </si>
  <si>
    <t>00000014</t>
  </si>
  <si>
    <t>00000646</t>
  </si>
  <si>
    <t>00000773</t>
  </si>
  <si>
    <t>00001419</t>
  </si>
  <si>
    <t>00002064</t>
  </si>
  <si>
    <t>00001969</t>
  </si>
  <si>
    <t>00002716</t>
  </si>
  <si>
    <t>00002715</t>
  </si>
  <si>
    <t>00003963</t>
  </si>
  <si>
    <t>00005181</t>
  </si>
  <si>
    <t>00005194</t>
  </si>
  <si>
    <t>00006057</t>
  </si>
  <si>
    <t>00006058</t>
  </si>
  <si>
    <t>00006056</t>
  </si>
  <si>
    <t>00006812</t>
  </si>
  <si>
    <t>ĐÃ KIỂM TRA - Hàng trả - KMARKET-HNI-NTL-0024 - K-market CT4 New - phiếu: 20260106-00002 - Phiếu ngày (06/01/2026)</t>
  </si>
  <si>
    <t>ĐÃ KIỂM TRA - Hàng trả - KMARKET-HNI-NTL-0032 - K-Market Thăng Long Number 1 - phiếu: 20260106-00003 - Phiếu ngày (06/01/2026)</t>
  </si>
  <si>
    <t>ĐÃ KIỂM TRA - Hàng trả - KMARKET-HNI-BTL-0008 - K-Market Quang Minh - phiếu: 20260108-00002 - Phiếu ngày (08/01/2026)</t>
  </si>
  <si>
    <t>ĐÃ KIỂM TRA - Hàng trả - KMARKET-HNI-BTL-0015 - K-Market Goldmak saphire - phiếu: 20260109-00002 - Phiếu ngày (09/01/2026)</t>
  </si>
  <si>
    <t>ĐÃ KIỂM TRA - Hàng trả - KMARKET-HNI-BTL-0034 - K-Market Daewoo Starlake - phiếu: 20260116-00002 - Phiếu ngày (16/01/2026)</t>
  </si>
  <si>
    <t>ĐÃ KIỂM TRA - Hàng trả - KMARKET-HNI-NTL-0042 - K-Market The Matrix one - phiếu: 20260119-00001 - Phiếu ngày (19/01/2026)</t>
  </si>
  <si>
    <t>ĐÃ KIỂM TRA - HÀNG TRẢ - K-Market 17T3 - KMARKET-HNI-CGY-0005 - PHIẾU: 20260122-00001 - PHIẾU NGÀY: 22/01</t>
  </si>
  <si>
    <t>ĐÃ KIỂM TRA - Hàng trả - KMARKET-HNI-NTL-0042 - K-Market The Matrix one - phiếu: 20260130-00001 - Phiếu ngày (30/01/2026)</t>
  </si>
  <si>
    <t>Chiết khấu trưng bày tháng 01.2026: 0,5%</t>
  </si>
  <si>
    <t>Chương trình thẻ thành viên T01.2026: 1%</t>
  </si>
  <si>
    <t>Thưởng doanh số T01.2026: 1%</t>
  </si>
  <si>
    <t>Số dòng = 24</t>
  </si>
  <si>
    <t>ĐÃ KIỂM TRA - Hàng trả - KMARKET-HPG-01-0046 - K-Market Minato Residence - Hải Phòng</t>
  </si>
  <si>
    <t>Số dòng = 5</t>
  </si>
  <si>
    <t>00008422</t>
  </si>
  <si>
    <t>00008423</t>
  </si>
  <si>
    <t>00008424</t>
  </si>
  <si>
    <t>00008425</t>
  </si>
  <si>
    <t>00009038</t>
  </si>
  <si>
    <t>Chiết khấu trưng bày tháng 02.2026: 0,5%</t>
  </si>
  <si>
    <t>Chương trình thẻ thành viên T02.2026: 1%</t>
  </si>
  <si>
    <t>Thưởng doanh số T02.2026: 1%</t>
  </si>
  <si>
    <t>Số dòng = 10</t>
  </si>
  <si>
    <t>ĐÃ KIỂM TRA - Hàng trả - KMARKET-HNI-BTL-0014 - K-Market Goldmark Ruby  - Phiếu ngày (09/03/2026)</t>
  </si>
  <si>
    <t>ĐÃ KIỂM TRA - Hàng trả - KMARKET-HNI-BTL-0015 - K-Market Goldmak saphire - 0903kmar0015 - Phiếu ngày (09/03/2026)</t>
  </si>
  <si>
    <t>ĐÃ KIỂM TRA - HÀNG TRẢ -K-Market Goldmak saphire - KMARKET-HNI-BTL-0015</t>
  </si>
  <si>
    <t>ĐÃ KIỂM TRA - Hàng trả - KMARKET-HNI-CGY-0005 - K-Market 17T3  - Phiếu ngày (10/03/2026)</t>
  </si>
  <si>
    <t>ĐÃ KIỂM TRA - Hàng trả - KMARKET-HNI-NTL-0017 - K-Market Greenbay - Phiếu ngày (10/03/2026)</t>
  </si>
  <si>
    <t>ĐÃ KIỂM TRA - Hàng trả - KMARKET-HNI-BTL-0008 - K-Market Quang Minh  - Phiếu ngày (10/03/2026)</t>
  </si>
  <si>
    <t>ĐÃ KIỂM TRA - Hàng trả - KMARKET-HNI-NTL-0032 - K-Market Thăng Long Number 1 - Phiếu ngày (10/03/2026)</t>
  </si>
  <si>
    <t>ĐÃ KIỂM TRA - Hàng trả - KMARKET-HNI-CGY-0021 - K-Market Capital C6  - Phiếu ngày (10/03/2026)</t>
  </si>
  <si>
    <t>ĐÃ KIỂM TRA - Hàng trả - KMARKET-HNI-NTL-0024 - K-market CT4 New  - Phiếu ngày (14/03/2026)</t>
  </si>
  <si>
    <t>ĐÃ KIỂM TRA - Hàng trả - KMARKET-HNI-NTL-0023 - K-market Mỹ Đình Pearl - 1903KMARKET0023 - Phiếu ngày (19/03/2026)</t>
  </si>
  <si>
    <t>Chiết khấu trưng bày tháng 03.2026: 0,5%</t>
  </si>
  <si>
    <t>Chương trình thẻ thành viên T03.2026: 1%</t>
  </si>
  <si>
    <t>Thưởng doanh số T03.2026: 1%</t>
  </si>
  <si>
    <t>Tên khách hàng</t>
  </si>
  <si>
    <t>Diễn Giải</t>
  </si>
  <si>
    <t>Tiền hàng</t>
  </si>
  <si>
    <t>Tiền chiết khấu</t>
  </si>
  <si>
    <t>Tiền thuế VAT</t>
  </si>
  <si>
    <t>Tổng giá trị</t>
  </si>
  <si>
    <t>Phân Loại</t>
  </si>
  <si>
    <t>Hàng trả - KMARKET-HNI-CGY-0005 - K-Market 17T3 - 0304KMARKET0005 - Phiếu ngày (03/04/2026)</t>
  </si>
  <si>
    <t>Thu/Chi/Khác</t>
  </si>
  <si>
    <t>ĐÃ KIỂM TRA - Hàng trả - KMARKET-HNI-CGY-0005 - K-Market 17T3  - Phiếu ngày (03/04/2026) - phiếu : 20260403-00001</t>
  </si>
  <si>
    <t>Hàng trả - KMARKET-HNI-NTL-0024 - K-market CT4 New - 0604kmar0024 - Phiếu ngày (06/04/2026)</t>
  </si>
  <si>
    <t>Hàng trả - KMARKET-HNI-BTL-0034 - K-Market Daewoo Starlake - 0604kmarket0034 - Phiếu ngày (06/04/2026)</t>
  </si>
  <si>
    <t>ĐÃ KIỂM TRA - Hàng trả - KMARKET-HNI-NTL-0024 - K-market CT4 New  - Phiếu ngày (06/04/2026)</t>
  </si>
  <si>
    <t>ĐÃ KIỂM TRA - Hàng trả - KMARKET-HNI-BTL-0034 - K-Market Daewoo Starlake  - Phiếu ngày (06/04/2026)</t>
  </si>
  <si>
    <t>Hàng trả - KMARKET-HNI-NTL-0032 - K-Market Thăng Long Number 1 - 0904kmarket006 - Phiếu ngày (09/04/2026)</t>
  </si>
  <si>
    <t>ĐÃ KIỂM TRA - Hàng trả - KMARKET-HNI-NTL-0032 - K-Market Thăng Long Number 1 - Phiếu ngày (09/04/2026)- phiếu: 20260409-00001</t>
  </si>
  <si>
    <t>Hàng trả - KMARKET-HNI-BTL-0015 - K-Market Goldmak saphire - 1304kmarket0015 - Phiếu ngày (13/04/2026)</t>
  </si>
  <si>
    <t>ĐÃ KIỂM TRA - Hàng trả - KMARKET-HNI-BTL-0015 - K-Market Goldmak saphire  - Phiếu ngày (13/04/2026)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</si>
</sst>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6" formatCode="_-* #,##0_-;\-* #,##0_-;_-* &quot;-&quot;??_-;_-@_-"/>
  </numFmts>
  <fonts count="2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color rgb="FF008000"/>
      <name val="Microsoft Sans Serif"/>
      <family val="2"/>
    </font>
    <font>
      <sz val="11"/>
      <color rgb="FFFF0000"/>
      <name val="Arial"/>
      <family val="2"/>
      <charset val="163"/>
      <scheme val="minor"/>
    </font>
    <font>
      <b/>
      <sz val="11"/>
      <color rgb="FFFFFFFF"/>
      <name val="Times New Roman"/>
      <family val="2"/>
    </font>
    <font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1565C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38" fontId="11" fillId="5" borderId="6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0" xfId="2"/>
    <xf numFmtId="14" fontId="12" fillId="6" borderId="5" xfId="2" applyNumberFormat="1" applyFont="1" applyFill="1" applyBorder="1" applyAlignment="1">
      <alignment horizontal="left" vertical="center"/>
    </xf>
    <xf numFmtId="38" fontId="12" fillId="6" borderId="5" xfId="2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14" fontId="5" fillId="0" borderId="0" xfId="2" applyNumberFormat="1"/>
    <xf numFmtId="38" fontId="5" fillId="0" borderId="0" xfId="2" applyNumberFormat="1"/>
    <xf numFmtId="164" fontId="3" fillId="0" borderId="1" xfId="1" applyNumberFormat="1" applyFont="1" applyFill="1" applyBorder="1" applyAlignment="1">
      <alignment horizontal="center"/>
    </xf>
    <xf numFmtId="14" fontId="11" fillId="5" borderId="7" xfId="2" applyNumberFormat="1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right" vertical="center"/>
    </xf>
    <xf numFmtId="0" fontId="12" fillId="0" borderId="5" xfId="2" applyFont="1" applyBorder="1" applyAlignment="1">
      <alignment horizontal="left" vertical="center"/>
    </xf>
    <xf numFmtId="0" fontId="11" fillId="4" borderId="0" xfId="2" applyFont="1" applyFill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38" fontId="12" fillId="0" borderId="8" xfId="2" applyNumberFormat="1" applyFont="1" applyBorder="1" applyAlignment="1">
      <alignment horizontal="right" vertical="center"/>
    </xf>
    <xf numFmtId="0" fontId="11" fillId="4" borderId="5" xfId="2" applyFont="1" applyFill="1" applyBorder="1" applyAlignment="1">
      <alignment horizontal="left" vertical="center" wrapText="1"/>
    </xf>
    <xf numFmtId="38" fontId="14" fillId="4" borderId="8" xfId="2" applyNumberFormat="1" applyFont="1" applyFill="1" applyBorder="1" applyAlignment="1">
      <alignment horizontal="right" vertical="center"/>
    </xf>
    <xf numFmtId="0" fontId="11" fillId="4" borderId="9" xfId="2" applyFont="1" applyFill="1" applyBorder="1" applyAlignment="1">
      <alignment horizontal="left" vertical="center" wrapText="1"/>
    </xf>
    <xf numFmtId="14" fontId="12" fillId="0" borderId="5" xfId="2" applyNumberFormat="1" applyFont="1" applyBorder="1" applyAlignment="1">
      <alignment horizontal="center" vertical="center"/>
    </xf>
    <xf numFmtId="38" fontId="12" fillId="0" borderId="5" xfId="2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/>
    </xf>
    <xf numFmtId="164" fontId="4" fillId="0" borderId="1" xfId="1" applyNumberFormat="1" applyFont="1" applyFill="1" applyBorder="1" applyAlignment="1"/>
    <xf numFmtId="38" fontId="15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7" fillId="7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vertical="center"/>
    </xf>
    <xf numFmtId="166" fontId="16" fillId="0" borderId="0" xfId="1" applyNumberFormat="1" applyFont="1" applyAlignment="1">
      <alignment vertical="center"/>
    </xf>
    <xf numFmtId="0" fontId="18" fillId="4" borderId="0" xfId="2" applyFont="1" applyFill="1" applyAlignment="1">
      <alignment horizontal="left" vertical="center" wrapText="1"/>
    </xf>
    <xf numFmtId="0" fontId="18" fillId="0" borderId="5" xfId="2" applyFont="1" applyBorder="1" applyAlignment="1">
      <alignment horizontal="left" vertical="center" wrapText="1"/>
    </xf>
    <xf numFmtId="0" fontId="18" fillId="4" borderId="5" xfId="2" applyFont="1" applyFill="1" applyBorder="1" applyAlignment="1">
      <alignment horizontal="left" vertical="center" wrapText="1"/>
    </xf>
    <xf numFmtId="0" fontId="18" fillId="4" borderId="9" xfId="2" applyFont="1" applyFill="1" applyBorder="1" applyAlignment="1">
      <alignment horizontal="left" vertical="center" wrapText="1"/>
    </xf>
    <xf numFmtId="166" fontId="5" fillId="0" borderId="0" xfId="1" applyNumberFormat="1" applyFont="1" applyAlignment="1">
      <alignment horizontal="center" vertical="center"/>
    </xf>
    <xf numFmtId="166" fontId="19" fillId="0" borderId="8" xfId="1" applyNumberFormat="1" applyFont="1" applyBorder="1" applyAlignment="1">
      <alignment horizontal="center" vertical="center"/>
    </xf>
    <xf numFmtId="166" fontId="20" fillId="4" borderId="8" xfId="1" applyNumberFormat="1" applyFont="1" applyFill="1" applyBorder="1" applyAlignment="1">
      <alignment horizontal="center" vertical="center"/>
    </xf>
    <xf numFmtId="166" fontId="20" fillId="6" borderId="5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workbookViewId="0">
      <selection activeCell="G46" sqref="G46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50" t="s">
        <v>106</v>
      </c>
      <c r="C1" s="50"/>
      <c r="D1" s="50"/>
      <c r="E1" s="50"/>
      <c r="F1" s="50"/>
      <c r="G1" s="50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11</v>
      </c>
    </row>
    <row r="3" spans="2:9" ht="15.75" x14ac:dyDescent="0.25">
      <c r="B3" s="3"/>
      <c r="C3" s="4" t="s">
        <v>7</v>
      </c>
      <c r="D3" s="34">
        <v>29303390</v>
      </c>
      <c r="E3" s="6"/>
      <c r="F3" s="7"/>
      <c r="G3" s="7"/>
      <c r="I3" s="27"/>
    </row>
    <row r="4" spans="2:9" ht="15.75" x14ac:dyDescent="0.25">
      <c r="B4" s="8" t="s">
        <v>107</v>
      </c>
      <c r="C4" s="47" t="s">
        <v>38</v>
      </c>
      <c r="D4" s="5">
        <v>14272837</v>
      </c>
      <c r="E4" s="6"/>
      <c r="F4" s="7">
        <v>313227</v>
      </c>
      <c r="G4" s="7"/>
      <c r="I4" s="27"/>
    </row>
    <row r="5" spans="2:9" ht="15.75" x14ac:dyDescent="0.25">
      <c r="B5" s="8" t="s">
        <v>108</v>
      </c>
      <c r="C5" s="47" t="s">
        <v>38</v>
      </c>
      <c r="D5" s="5">
        <v>5753288</v>
      </c>
      <c r="E5" s="6"/>
      <c r="F5" s="7">
        <v>143832</v>
      </c>
      <c r="G5" s="7"/>
      <c r="I5" s="27"/>
    </row>
    <row r="6" spans="2:9" ht="15.75" x14ac:dyDescent="0.25">
      <c r="B6" s="8" t="s">
        <v>109</v>
      </c>
      <c r="C6" s="47" t="s">
        <v>38</v>
      </c>
      <c r="D6" s="5">
        <v>0</v>
      </c>
      <c r="E6" s="6"/>
      <c r="F6" s="7">
        <v>-67693</v>
      </c>
      <c r="G6" s="7"/>
      <c r="I6" s="27"/>
    </row>
    <row r="7" spans="2:9" ht="15.75" x14ac:dyDescent="0.25">
      <c r="B7" s="8" t="s">
        <v>110</v>
      </c>
      <c r="C7" s="47" t="s">
        <v>38</v>
      </c>
      <c r="D7" s="5">
        <v>0</v>
      </c>
      <c r="E7" s="5"/>
      <c r="F7" s="7"/>
      <c r="G7" s="7"/>
      <c r="I7" s="27"/>
    </row>
    <row r="8" spans="2:9" ht="15.75" hidden="1" x14ac:dyDescent="0.25">
      <c r="B8" s="8" t="s">
        <v>111</v>
      </c>
      <c r="C8" s="47" t="s">
        <v>38</v>
      </c>
      <c r="D8" s="5"/>
      <c r="E8" s="5"/>
      <c r="F8" s="48"/>
      <c r="G8" s="7"/>
      <c r="I8" s="27"/>
    </row>
    <row r="9" spans="2:9" ht="15.75" hidden="1" x14ac:dyDescent="0.25">
      <c r="B9" s="8" t="s">
        <v>112</v>
      </c>
      <c r="C9" s="47" t="s">
        <v>38</v>
      </c>
      <c r="D9" s="5"/>
      <c r="E9" s="5"/>
      <c r="F9" s="48"/>
      <c r="G9" s="7"/>
      <c r="I9" s="27"/>
    </row>
    <row r="10" spans="2:9" ht="15.75" hidden="1" x14ac:dyDescent="0.25">
      <c r="B10" s="8" t="s">
        <v>113</v>
      </c>
      <c r="C10" s="47" t="s">
        <v>38</v>
      </c>
      <c r="D10" s="5"/>
      <c r="E10" s="5"/>
      <c r="F10" s="48"/>
      <c r="G10" s="7"/>
      <c r="I10" s="27"/>
    </row>
    <row r="11" spans="2:9" ht="15.75" hidden="1" x14ac:dyDescent="0.25">
      <c r="B11" s="8" t="s">
        <v>114</v>
      </c>
      <c r="C11" s="47" t="s">
        <v>38</v>
      </c>
      <c r="D11" s="5"/>
      <c r="E11" s="5"/>
      <c r="F11" s="48"/>
      <c r="G11" s="7"/>
      <c r="I11" s="27"/>
    </row>
    <row r="12" spans="2:9" ht="15.75" hidden="1" x14ac:dyDescent="0.25">
      <c r="B12" s="8" t="s">
        <v>115</v>
      </c>
      <c r="C12" s="47" t="s">
        <v>38</v>
      </c>
      <c r="D12" s="5"/>
      <c r="E12" s="5"/>
      <c r="F12" s="48"/>
      <c r="G12" s="7"/>
      <c r="I12" s="27"/>
    </row>
    <row r="13" spans="2:9" ht="15.75" hidden="1" x14ac:dyDescent="0.25">
      <c r="B13" s="8" t="s">
        <v>116</v>
      </c>
      <c r="C13" s="47" t="s">
        <v>38</v>
      </c>
      <c r="D13" s="5"/>
      <c r="E13" s="5"/>
      <c r="F13" s="48"/>
      <c r="G13" s="7"/>
      <c r="I13" s="27"/>
    </row>
    <row r="14" spans="2:9" ht="15.75" hidden="1" x14ac:dyDescent="0.25">
      <c r="B14" s="8" t="s">
        <v>117</v>
      </c>
      <c r="C14" s="47" t="s">
        <v>38</v>
      </c>
      <c r="D14" s="5"/>
      <c r="E14" s="5"/>
      <c r="F14" s="48"/>
      <c r="G14" s="7"/>
      <c r="I14" s="27"/>
    </row>
    <row r="15" spans="2:9" ht="15.75" hidden="1" x14ac:dyDescent="0.25">
      <c r="B15" s="8" t="s">
        <v>118</v>
      </c>
      <c r="C15" s="47" t="s">
        <v>38</v>
      </c>
      <c r="D15" s="5"/>
      <c r="E15" s="5"/>
      <c r="F15" s="48"/>
      <c r="G15" s="7"/>
      <c r="I15" s="27"/>
    </row>
    <row r="16" spans="2:9" ht="15.75" x14ac:dyDescent="0.25">
      <c r="B16" s="8"/>
      <c r="C16" s="4"/>
      <c r="D16" s="6"/>
      <c r="E16" s="6"/>
      <c r="F16" s="7"/>
      <c r="G16" s="7"/>
      <c r="I16" s="27"/>
    </row>
    <row r="17" spans="2:9" ht="15.75" x14ac:dyDescent="0.25">
      <c r="B17" s="51" t="s">
        <v>9</v>
      </c>
      <c r="C17" s="52"/>
      <c r="D17" s="9">
        <f>+SUM(D3:D16)</f>
        <v>49329515</v>
      </c>
      <c r="E17" s="9"/>
      <c r="F17" s="9">
        <f>+SUM(F3:F16)</f>
        <v>389366</v>
      </c>
      <c r="G17" s="10"/>
      <c r="I17" s="27"/>
    </row>
    <row r="18" spans="2:9" ht="15.75" x14ac:dyDescent="0.25">
      <c r="B18" s="8" t="s">
        <v>107</v>
      </c>
      <c r="C18" s="16" t="s">
        <v>10</v>
      </c>
      <c r="D18" s="34"/>
      <c r="E18" s="5">
        <v>1743759</v>
      </c>
      <c r="F18" s="15"/>
      <c r="G18" s="15"/>
      <c r="I18" s="27"/>
    </row>
    <row r="19" spans="2:9" ht="15.75" x14ac:dyDescent="0.25">
      <c r="B19" s="8" t="s">
        <v>108</v>
      </c>
      <c r="C19" s="16" t="s">
        <v>10</v>
      </c>
      <c r="D19" s="34"/>
      <c r="E19" s="5">
        <v>0</v>
      </c>
      <c r="F19" s="15"/>
      <c r="G19" s="15"/>
      <c r="I19" s="27"/>
    </row>
    <row r="20" spans="2:9" ht="15.75" x14ac:dyDescent="0.25">
      <c r="B20" s="8" t="s">
        <v>109</v>
      </c>
      <c r="C20" s="16" t="s">
        <v>10</v>
      </c>
      <c r="D20" s="34"/>
      <c r="E20" s="5">
        <v>2707723</v>
      </c>
      <c r="F20" s="15"/>
      <c r="G20" s="15"/>
      <c r="I20" s="27"/>
    </row>
    <row r="21" spans="2:9" ht="15.75" x14ac:dyDescent="0.25">
      <c r="B21" s="8" t="s">
        <v>110</v>
      </c>
      <c r="C21" s="16" t="s">
        <v>10</v>
      </c>
      <c r="D21" s="34"/>
      <c r="E21" s="5">
        <v>2991368</v>
      </c>
      <c r="F21" s="15"/>
      <c r="G21" s="15"/>
      <c r="I21" s="27"/>
    </row>
    <row r="22" spans="2:9" ht="15.75" hidden="1" x14ac:dyDescent="0.25">
      <c r="B22" s="8" t="s">
        <v>111</v>
      </c>
      <c r="C22" s="16" t="s">
        <v>10</v>
      </c>
      <c r="D22" s="34"/>
      <c r="E22" s="5"/>
      <c r="F22" s="15"/>
      <c r="G22" s="15"/>
      <c r="I22" s="27"/>
    </row>
    <row r="23" spans="2:9" ht="15.75" hidden="1" x14ac:dyDescent="0.25">
      <c r="B23" s="8" t="s">
        <v>112</v>
      </c>
      <c r="C23" s="16" t="s">
        <v>10</v>
      </c>
      <c r="D23" s="34"/>
      <c r="E23" s="5"/>
      <c r="F23" s="15"/>
      <c r="G23" s="15"/>
      <c r="I23" s="27"/>
    </row>
    <row r="24" spans="2:9" ht="15.75" hidden="1" x14ac:dyDescent="0.25">
      <c r="B24" s="8" t="s">
        <v>113</v>
      </c>
      <c r="C24" s="16" t="s">
        <v>10</v>
      </c>
      <c r="D24" s="34"/>
      <c r="E24" s="5"/>
      <c r="F24" s="15"/>
      <c r="G24" s="15"/>
      <c r="I24" s="27"/>
    </row>
    <row r="25" spans="2:9" ht="15.75" hidden="1" x14ac:dyDescent="0.25">
      <c r="B25" s="8" t="s">
        <v>114</v>
      </c>
      <c r="C25" s="16" t="s">
        <v>10</v>
      </c>
      <c r="D25" s="34"/>
      <c r="E25" s="5"/>
      <c r="F25" s="15"/>
      <c r="G25" s="15"/>
      <c r="I25" s="27"/>
    </row>
    <row r="26" spans="2:9" ht="15.75" hidden="1" x14ac:dyDescent="0.25">
      <c r="B26" s="8" t="s">
        <v>115</v>
      </c>
      <c r="C26" s="16" t="s">
        <v>10</v>
      </c>
      <c r="D26" s="34"/>
      <c r="E26" s="5"/>
      <c r="F26" s="15"/>
      <c r="G26" s="15"/>
      <c r="I26" s="27"/>
    </row>
    <row r="27" spans="2:9" ht="15.75" hidden="1" x14ac:dyDescent="0.25">
      <c r="B27" s="8" t="s">
        <v>116</v>
      </c>
      <c r="C27" s="16" t="s">
        <v>10</v>
      </c>
      <c r="D27" s="34"/>
      <c r="E27" s="5"/>
      <c r="F27" s="15"/>
      <c r="G27" s="15"/>
      <c r="I27" s="27"/>
    </row>
    <row r="28" spans="2:9" ht="15.75" hidden="1" x14ac:dyDescent="0.25">
      <c r="B28" s="8" t="s">
        <v>117</v>
      </c>
      <c r="C28" s="16" t="s">
        <v>10</v>
      </c>
      <c r="D28" s="34"/>
      <c r="E28" s="5"/>
      <c r="F28" s="15"/>
      <c r="G28" s="15"/>
      <c r="I28" s="27"/>
    </row>
    <row r="29" spans="2:9" ht="15.75" hidden="1" x14ac:dyDescent="0.25">
      <c r="B29" s="8" t="s">
        <v>118</v>
      </c>
      <c r="C29" s="16" t="s">
        <v>10</v>
      </c>
      <c r="D29" s="34"/>
      <c r="E29" s="5"/>
      <c r="F29" s="15"/>
      <c r="G29" s="15"/>
      <c r="I29" s="27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53" t="s">
        <v>4</v>
      </c>
      <c r="C31" s="54"/>
      <c r="D31" s="9"/>
      <c r="E31" s="18">
        <f>+SUM(E18:E30)</f>
        <v>7442850</v>
      </c>
      <c r="F31" s="10"/>
      <c r="G31" s="19"/>
    </row>
    <row r="32" spans="2:9" ht="15.75" x14ac:dyDescent="0.25">
      <c r="B32" s="8" t="s">
        <v>107</v>
      </c>
      <c r="C32" s="16" t="s">
        <v>119</v>
      </c>
      <c r="D32" s="6"/>
      <c r="E32" s="17"/>
      <c r="F32" s="7"/>
      <c r="G32" s="7">
        <v>0</v>
      </c>
    </row>
    <row r="33" spans="2:9" ht="15.75" x14ac:dyDescent="0.25">
      <c r="B33" s="8" t="s">
        <v>108</v>
      </c>
      <c r="C33" s="16" t="s">
        <v>119</v>
      </c>
      <c r="D33" s="6"/>
      <c r="E33" s="17"/>
      <c r="F33" s="7"/>
      <c r="G33" s="7">
        <v>0</v>
      </c>
    </row>
    <row r="34" spans="2:9" ht="15.75" x14ac:dyDescent="0.25">
      <c r="B34" s="8" t="s">
        <v>109</v>
      </c>
      <c r="C34" s="16" t="s">
        <v>119</v>
      </c>
      <c r="D34" s="6"/>
      <c r="E34" s="17"/>
      <c r="F34" s="7"/>
      <c r="G34" s="7">
        <v>0</v>
      </c>
    </row>
    <row r="35" spans="2:9" ht="15.75" x14ac:dyDescent="0.25">
      <c r="B35" s="8" t="s">
        <v>110</v>
      </c>
      <c r="C35" s="16" t="s">
        <v>119</v>
      </c>
      <c r="D35" s="6"/>
      <c r="E35" s="17"/>
      <c r="F35" s="7"/>
      <c r="G35" s="7">
        <v>0</v>
      </c>
    </row>
    <row r="36" spans="2:9" ht="15.75" hidden="1" x14ac:dyDescent="0.25">
      <c r="B36" s="8" t="s">
        <v>111</v>
      </c>
      <c r="C36" s="16" t="s">
        <v>119</v>
      </c>
      <c r="D36" s="6"/>
      <c r="E36" s="17"/>
      <c r="F36" s="7"/>
      <c r="G36" s="7"/>
    </row>
    <row r="37" spans="2:9" ht="15.75" hidden="1" x14ac:dyDescent="0.25">
      <c r="B37" s="8" t="s">
        <v>112</v>
      </c>
      <c r="C37" s="16" t="s">
        <v>119</v>
      </c>
      <c r="D37" s="6"/>
      <c r="E37" s="17"/>
      <c r="F37" s="7"/>
      <c r="G37" s="7"/>
    </row>
    <row r="38" spans="2:9" ht="15.75" hidden="1" x14ac:dyDescent="0.25">
      <c r="B38" s="8" t="s">
        <v>113</v>
      </c>
      <c r="C38" s="16" t="s">
        <v>119</v>
      </c>
      <c r="D38" s="6"/>
      <c r="E38" s="17"/>
      <c r="F38" s="7"/>
      <c r="G38" s="7"/>
    </row>
    <row r="39" spans="2:9" ht="15.75" hidden="1" x14ac:dyDescent="0.25">
      <c r="B39" s="8" t="s">
        <v>114</v>
      </c>
      <c r="C39" s="16" t="s">
        <v>119</v>
      </c>
      <c r="D39" s="6"/>
      <c r="E39" s="17"/>
      <c r="F39" s="7"/>
      <c r="G39" s="7"/>
    </row>
    <row r="40" spans="2:9" ht="15.75" hidden="1" x14ac:dyDescent="0.25">
      <c r="B40" s="8" t="s">
        <v>115</v>
      </c>
      <c r="C40" s="16" t="s">
        <v>119</v>
      </c>
      <c r="D40" s="6"/>
      <c r="E40" s="17"/>
      <c r="F40" s="7"/>
      <c r="G40" s="7"/>
    </row>
    <row r="41" spans="2:9" ht="15.75" hidden="1" x14ac:dyDescent="0.25">
      <c r="B41" s="8" t="s">
        <v>116</v>
      </c>
      <c r="C41" s="16" t="s">
        <v>119</v>
      </c>
      <c r="D41" s="6"/>
      <c r="E41" s="17"/>
      <c r="F41" s="7"/>
      <c r="G41" s="7"/>
    </row>
    <row r="42" spans="2:9" ht="15.75" hidden="1" x14ac:dyDescent="0.25">
      <c r="B42" s="8" t="s">
        <v>117</v>
      </c>
      <c r="C42" s="16" t="s">
        <v>119</v>
      </c>
      <c r="D42" s="6"/>
      <c r="E42" s="17"/>
      <c r="F42" s="7"/>
      <c r="G42" s="7"/>
    </row>
    <row r="43" spans="2:9" ht="15.75" hidden="1" x14ac:dyDescent="0.25">
      <c r="B43" s="8" t="s">
        <v>118</v>
      </c>
      <c r="C43" s="16" t="s">
        <v>119</v>
      </c>
      <c r="D43" s="6"/>
      <c r="E43" s="17"/>
      <c r="F43" s="7"/>
      <c r="G43" s="7"/>
    </row>
    <row r="44" spans="2:9" ht="15.75" x14ac:dyDescent="0.25">
      <c r="B44" s="3"/>
      <c r="C44" s="16"/>
      <c r="D44" s="6"/>
      <c r="E44" s="17"/>
      <c r="F44" s="7"/>
      <c r="G44" s="7"/>
    </row>
    <row r="45" spans="2:9" ht="15.75" x14ac:dyDescent="0.25">
      <c r="B45" s="53" t="s">
        <v>5</v>
      </c>
      <c r="C45" s="54"/>
      <c r="D45" s="20"/>
      <c r="E45" s="18"/>
      <c r="F45" s="19"/>
      <c r="G45" s="21">
        <f>SUM(G32:G44)</f>
        <v>0</v>
      </c>
    </row>
    <row r="46" spans="2:9" ht="18" customHeight="1" x14ac:dyDescent="0.25">
      <c r="B46" s="55" t="s">
        <v>36</v>
      </c>
      <c r="C46" s="56"/>
      <c r="D46" s="56"/>
      <c r="E46" s="56"/>
      <c r="F46" s="57"/>
      <c r="G46" s="22">
        <f>D17-F17-E31-G45</f>
        <v>41497299</v>
      </c>
      <c r="I46" s="27"/>
    </row>
    <row r="47" spans="2:9" x14ac:dyDescent="0.2">
      <c r="G47" s="27"/>
    </row>
    <row r="48" spans="2:9" x14ac:dyDescent="0.2">
      <c r="G48" s="27"/>
    </row>
    <row r="49" spans="6:7" x14ac:dyDescent="0.2">
      <c r="F49" s="27"/>
      <c r="G49" s="27"/>
    </row>
    <row r="50" spans="6:7" x14ac:dyDescent="0.2">
      <c r="F50" s="27"/>
      <c r="G50" s="27"/>
    </row>
  </sheetData>
  <mergeCells count="5">
    <mergeCell ref="B1:G1"/>
    <mergeCell ref="B17:C17"/>
    <mergeCell ref="B31:C31"/>
    <mergeCell ref="B45:C45"/>
    <mergeCell ref="B46:F46"/>
  </mergeCells>
  <phoneticPr fontId="9" type="noConversion"/>
  <conditionalFormatting sqref="B45:B46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tabSelected="1" workbookViewId="0">
      <selection activeCell="D20" sqref="D20"/>
    </sheetView>
  </sheetViews>
  <sheetFormatPr defaultRowHeight="14.25" x14ac:dyDescent="0.2"/>
  <cols>
    <col min="1" max="1" width="27.25" bestFit="1" customWidth="1"/>
    <col min="4" max="4" width="115.375" bestFit="1" customWidth="1"/>
    <col min="5" max="5" width="12.625" bestFit="1" customWidth="1"/>
    <col min="6" max="6" width="9.125" bestFit="1" customWidth="1"/>
    <col min="7" max="7" width="11.125" bestFit="1" customWidth="1"/>
    <col min="8" max="8" width="12.625" bestFit="1" customWidth="1"/>
    <col min="9" max="9" width="16.875" customWidth="1"/>
  </cols>
  <sheetData>
    <row r="1" spans="1:9" ht="47.25" customHeight="1" x14ac:dyDescent="0.2">
      <c r="A1" s="60" t="s">
        <v>171</v>
      </c>
      <c r="B1" s="60" t="s">
        <v>0</v>
      </c>
      <c r="C1" s="60" t="s">
        <v>12</v>
      </c>
      <c r="D1" s="60" t="s">
        <v>172</v>
      </c>
      <c r="E1" s="60" t="s">
        <v>173</v>
      </c>
      <c r="F1" s="60" t="s">
        <v>174</v>
      </c>
      <c r="G1" s="60" t="s">
        <v>175</v>
      </c>
      <c r="H1" s="60" t="s">
        <v>176</v>
      </c>
      <c r="I1" s="60" t="s">
        <v>177</v>
      </c>
    </row>
    <row r="2" spans="1:9" ht="21" customHeight="1" x14ac:dyDescent="0.2">
      <c r="A2" s="62" t="s">
        <v>21</v>
      </c>
      <c r="D2" s="62" t="s">
        <v>178</v>
      </c>
      <c r="E2" s="63">
        <v>429613</v>
      </c>
      <c r="F2" s="63">
        <v>0</v>
      </c>
      <c r="G2" s="63">
        <v>34369</v>
      </c>
      <c r="H2" s="64">
        <v>463982</v>
      </c>
      <c r="I2" s="61" t="s">
        <v>179</v>
      </c>
    </row>
    <row r="3" spans="1:9" ht="21" customHeight="1" x14ac:dyDescent="0.2">
      <c r="A3" s="62" t="s">
        <v>21</v>
      </c>
      <c r="D3" s="62" t="s">
        <v>180</v>
      </c>
      <c r="E3" s="63">
        <v>458253</v>
      </c>
      <c r="F3" s="63">
        <v>0</v>
      </c>
      <c r="G3" s="63">
        <v>36660</v>
      </c>
      <c r="H3" s="64">
        <v>494913</v>
      </c>
      <c r="I3" s="61" t="s">
        <v>179</v>
      </c>
    </row>
    <row r="4" spans="1:9" ht="21" customHeight="1" x14ac:dyDescent="0.2">
      <c r="A4" s="62" t="s">
        <v>24</v>
      </c>
      <c r="D4" s="62" t="s">
        <v>181</v>
      </c>
      <c r="E4" s="63">
        <v>49500</v>
      </c>
      <c r="F4" s="63">
        <v>0</v>
      </c>
      <c r="G4" s="63">
        <v>3960</v>
      </c>
      <c r="H4" s="64">
        <v>53460</v>
      </c>
      <c r="I4" s="61" t="s">
        <v>179</v>
      </c>
    </row>
    <row r="5" spans="1:9" ht="21" customHeight="1" x14ac:dyDescent="0.2">
      <c r="A5" s="62" t="s">
        <v>33</v>
      </c>
      <c r="D5" s="62" t="s">
        <v>182</v>
      </c>
      <c r="E5" s="63">
        <v>235606</v>
      </c>
      <c r="F5" s="63">
        <v>0</v>
      </c>
      <c r="G5" s="63">
        <v>18848</v>
      </c>
      <c r="H5" s="64">
        <v>254454</v>
      </c>
      <c r="I5" s="61" t="s">
        <v>179</v>
      </c>
    </row>
    <row r="6" spans="1:9" ht="21" customHeight="1" x14ac:dyDescent="0.2">
      <c r="A6" s="62" t="s">
        <v>24</v>
      </c>
      <c r="D6" s="62" t="s">
        <v>183</v>
      </c>
      <c r="E6" s="63">
        <v>56430</v>
      </c>
      <c r="F6" s="63">
        <v>0</v>
      </c>
      <c r="G6" s="63">
        <v>4514</v>
      </c>
      <c r="H6" s="64">
        <v>60944</v>
      </c>
      <c r="I6" s="61" t="s">
        <v>179</v>
      </c>
    </row>
    <row r="7" spans="1:9" ht="21" customHeight="1" x14ac:dyDescent="0.2">
      <c r="A7" s="62" t="s">
        <v>33</v>
      </c>
      <c r="D7" s="62" t="s">
        <v>184</v>
      </c>
      <c r="E7" s="63">
        <v>250802</v>
      </c>
      <c r="F7" s="63">
        <v>0</v>
      </c>
      <c r="G7" s="63">
        <v>20064</v>
      </c>
      <c r="H7" s="64">
        <v>270866</v>
      </c>
      <c r="I7" s="61" t="s">
        <v>179</v>
      </c>
    </row>
    <row r="8" spans="1:9" ht="21" customHeight="1" x14ac:dyDescent="0.2">
      <c r="A8" s="62" t="s">
        <v>37</v>
      </c>
      <c r="D8" s="62" t="s">
        <v>185</v>
      </c>
      <c r="E8" s="63">
        <v>307714</v>
      </c>
      <c r="F8" s="63">
        <v>0</v>
      </c>
      <c r="G8" s="63">
        <v>24617</v>
      </c>
      <c r="H8" s="64">
        <v>332331</v>
      </c>
      <c r="I8" s="61" t="s">
        <v>179</v>
      </c>
    </row>
    <row r="9" spans="1:9" ht="21" customHeight="1" x14ac:dyDescent="0.2">
      <c r="A9" s="62" t="s">
        <v>37</v>
      </c>
      <c r="D9" s="62" t="s">
        <v>186</v>
      </c>
      <c r="E9" s="63">
        <v>312989</v>
      </c>
      <c r="F9" s="63">
        <v>0</v>
      </c>
      <c r="G9" s="63">
        <v>25039</v>
      </c>
      <c r="H9" s="64">
        <v>338028</v>
      </c>
      <c r="I9" s="61" t="s">
        <v>179</v>
      </c>
    </row>
    <row r="10" spans="1:9" ht="21.75" customHeight="1" x14ac:dyDescent="0.2">
      <c r="A10" s="62" t="s">
        <v>34</v>
      </c>
      <c r="D10" s="62" t="s">
        <v>187</v>
      </c>
      <c r="E10" s="63">
        <v>321408</v>
      </c>
      <c r="F10" s="63">
        <v>0</v>
      </c>
      <c r="G10" s="63">
        <v>25712</v>
      </c>
      <c r="H10" s="64">
        <v>347120</v>
      </c>
      <c r="I10" s="61" t="s">
        <v>179</v>
      </c>
    </row>
    <row r="11" spans="1:9" ht="21.75" customHeight="1" x14ac:dyDescent="0.2">
      <c r="A11" s="62" t="s">
        <v>34</v>
      </c>
      <c r="D11" s="62" t="s">
        <v>188</v>
      </c>
      <c r="E11" s="63">
        <v>347473</v>
      </c>
      <c r="F11" s="63">
        <v>0</v>
      </c>
      <c r="G11" s="63">
        <v>27797</v>
      </c>
      <c r="H11" s="64">
        <v>375270</v>
      </c>
      <c r="I11" s="61" t="s">
        <v>179</v>
      </c>
    </row>
    <row r="12" spans="1:9" ht="21.75" customHeight="1" x14ac:dyDescent="0.2">
      <c r="D12" s="65" t="s">
        <v>30</v>
      </c>
      <c r="E12" s="72">
        <f>SUM(E2:E11)</f>
        <v>2769788</v>
      </c>
      <c r="F12" s="72">
        <f t="shared" ref="F12:H12" si="0">SUM(F2:F11)</f>
        <v>0</v>
      </c>
      <c r="G12" s="72">
        <f t="shared" si="0"/>
        <v>221580</v>
      </c>
      <c r="H12" s="72">
        <f t="shared" si="0"/>
        <v>2991368</v>
      </c>
    </row>
    <row r="13" spans="1:9" ht="21.75" customHeight="1" x14ac:dyDescent="0.2">
      <c r="D13" s="66" t="s">
        <v>168</v>
      </c>
      <c r="E13" s="69"/>
      <c r="F13" s="69"/>
      <c r="G13" s="69"/>
      <c r="H13" s="70">
        <f>H12*0.5%</f>
        <v>14956.84</v>
      </c>
    </row>
    <row r="14" spans="1:9" ht="21.75" customHeight="1" x14ac:dyDescent="0.2">
      <c r="D14" s="66" t="s">
        <v>169</v>
      </c>
      <c r="E14" s="69"/>
      <c r="F14" s="69"/>
      <c r="G14" s="69"/>
      <c r="H14" s="70">
        <f>H12*1%</f>
        <v>29913.68</v>
      </c>
    </row>
    <row r="15" spans="1:9" ht="21.75" customHeight="1" x14ac:dyDescent="0.2">
      <c r="D15" s="66" t="s">
        <v>170</v>
      </c>
      <c r="E15" s="69"/>
      <c r="F15" s="69"/>
      <c r="G15" s="69"/>
      <c r="H15" s="70">
        <f>H12*1%</f>
        <v>29913.68</v>
      </c>
    </row>
    <row r="16" spans="1:9" ht="21.75" customHeight="1" x14ac:dyDescent="0.2">
      <c r="D16" s="67" t="s">
        <v>31</v>
      </c>
      <c r="E16" s="69"/>
      <c r="F16" s="69"/>
      <c r="G16" s="69"/>
      <c r="H16" s="71">
        <f>+SUM(H13:H15)</f>
        <v>74784.200000000012</v>
      </c>
    </row>
    <row r="17" spans="4:8" ht="21.75" customHeight="1" x14ac:dyDescent="0.2">
      <c r="D17" s="68" t="s">
        <v>32</v>
      </c>
      <c r="E17" s="69"/>
      <c r="F17" s="69"/>
      <c r="G17" s="69"/>
      <c r="H17" s="71">
        <f>+H12+H16</f>
        <v>3066152.2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17"/>
  <sheetViews>
    <sheetView zoomScaleNormal="100" workbookViewId="0">
      <selection activeCell="C12" sqref="C12:G17"/>
    </sheetView>
  </sheetViews>
  <sheetFormatPr defaultColWidth="9.125" defaultRowHeight="14.25" x14ac:dyDescent="0.2"/>
  <cols>
    <col min="1" max="1" width="14.25" style="32" customWidth="1"/>
    <col min="2" max="2" width="11.375" style="28" customWidth="1"/>
    <col min="3" max="3" width="57.125" style="28" customWidth="1"/>
    <col min="4" max="4" width="17.125" style="33" customWidth="1"/>
    <col min="5" max="5" width="11.375" style="28" customWidth="1"/>
    <col min="6" max="7" width="15.75" style="33" customWidth="1"/>
    <col min="8" max="8" width="50" style="28" customWidth="1"/>
    <col min="9" max="9" width="21.375" style="28" customWidth="1"/>
    <col min="10" max="16384" width="9.125" style="28"/>
  </cols>
  <sheetData>
    <row r="1" spans="1:9" ht="24.75" customHeight="1" x14ac:dyDescent="0.2">
      <c r="A1" s="35" t="s">
        <v>0</v>
      </c>
      <c r="B1" s="36" t="s">
        <v>12</v>
      </c>
      <c r="C1" s="36" t="s">
        <v>8</v>
      </c>
      <c r="D1" s="26" t="s">
        <v>13</v>
      </c>
      <c r="E1" s="36" t="s">
        <v>14</v>
      </c>
      <c r="F1" s="26" t="s">
        <v>15</v>
      </c>
      <c r="G1" s="26" t="s">
        <v>20</v>
      </c>
      <c r="H1" s="36" t="s">
        <v>16</v>
      </c>
      <c r="I1" s="36" t="s">
        <v>17</v>
      </c>
    </row>
    <row r="2" spans="1:9" ht="15.75" customHeight="1" x14ac:dyDescent="0.2">
      <c r="A2" s="23">
        <v>46090</v>
      </c>
      <c r="B2" s="24"/>
      <c r="C2" s="24" t="s">
        <v>158</v>
      </c>
      <c r="D2" s="25">
        <v>-67403</v>
      </c>
      <c r="E2" s="37" t="s">
        <v>18</v>
      </c>
      <c r="F2" s="25">
        <v>-5392</v>
      </c>
      <c r="G2" s="25">
        <f>+D2+F2</f>
        <v>-72795</v>
      </c>
      <c r="H2" s="38" t="s">
        <v>22</v>
      </c>
      <c r="I2" s="38" t="s">
        <v>23</v>
      </c>
    </row>
    <row r="3" spans="1:9" ht="15.75" customHeight="1" x14ac:dyDescent="0.2">
      <c r="A3" s="23">
        <v>46090</v>
      </c>
      <c r="B3" s="24"/>
      <c r="C3" s="24" t="s">
        <v>159</v>
      </c>
      <c r="D3" s="25">
        <v>-363662</v>
      </c>
      <c r="E3" s="37" t="s">
        <v>18</v>
      </c>
      <c r="F3" s="25">
        <v>-29093</v>
      </c>
      <c r="G3" s="25">
        <f t="shared" ref="G3:G11" si="0">+D3+F3</f>
        <v>-392755</v>
      </c>
      <c r="H3" s="38" t="s">
        <v>22</v>
      </c>
      <c r="I3" s="38" t="s">
        <v>23</v>
      </c>
    </row>
    <row r="4" spans="1:9" ht="15.75" customHeight="1" x14ac:dyDescent="0.2">
      <c r="A4" s="23">
        <v>46090</v>
      </c>
      <c r="B4" s="24"/>
      <c r="C4" s="24" t="s">
        <v>160</v>
      </c>
      <c r="D4" s="25">
        <v>-250802</v>
      </c>
      <c r="E4" s="37" t="s">
        <v>18</v>
      </c>
      <c r="F4" s="25">
        <v>-20064</v>
      </c>
      <c r="G4" s="25">
        <f t="shared" ref="G4:G9" si="1">+D4+F4</f>
        <v>-270866</v>
      </c>
      <c r="H4" s="38" t="s">
        <v>22</v>
      </c>
      <c r="I4" s="38" t="s">
        <v>23</v>
      </c>
    </row>
    <row r="5" spans="1:9" ht="15.75" customHeight="1" x14ac:dyDescent="0.2">
      <c r="A5" s="23">
        <v>46091</v>
      </c>
      <c r="B5" s="24"/>
      <c r="C5" s="24" t="s">
        <v>161</v>
      </c>
      <c r="D5" s="25">
        <v>-356434</v>
      </c>
      <c r="E5" s="37" t="s">
        <v>18</v>
      </c>
      <c r="F5" s="25">
        <v>-28515</v>
      </c>
      <c r="G5" s="25">
        <f t="shared" si="1"/>
        <v>-384949</v>
      </c>
      <c r="H5" s="38" t="s">
        <v>22</v>
      </c>
      <c r="I5" s="38" t="s">
        <v>23</v>
      </c>
    </row>
    <row r="6" spans="1:9" ht="15.75" customHeight="1" x14ac:dyDescent="0.2">
      <c r="A6" s="23">
        <v>46091</v>
      </c>
      <c r="B6" s="24"/>
      <c r="C6" s="24" t="s">
        <v>162</v>
      </c>
      <c r="D6" s="25">
        <v>-134806</v>
      </c>
      <c r="E6" s="37" t="s">
        <v>18</v>
      </c>
      <c r="F6" s="25">
        <v>-10784</v>
      </c>
      <c r="G6" s="25">
        <f t="shared" si="1"/>
        <v>-145590</v>
      </c>
      <c r="H6" s="38" t="s">
        <v>22</v>
      </c>
      <c r="I6" s="38" t="s">
        <v>23</v>
      </c>
    </row>
    <row r="7" spans="1:9" ht="15.75" customHeight="1" x14ac:dyDescent="0.2">
      <c r="A7" s="23">
        <v>46091</v>
      </c>
      <c r="B7" s="24"/>
      <c r="C7" s="24" t="s">
        <v>163</v>
      </c>
      <c r="D7" s="25">
        <v>-134806</v>
      </c>
      <c r="E7" s="37" t="s">
        <v>18</v>
      </c>
      <c r="F7" s="25">
        <v>-10784</v>
      </c>
      <c r="G7" s="25">
        <f t="shared" si="1"/>
        <v>-145590</v>
      </c>
      <c r="H7" s="38" t="s">
        <v>22</v>
      </c>
      <c r="I7" s="38" t="s">
        <v>23</v>
      </c>
    </row>
    <row r="8" spans="1:9" ht="15.75" customHeight="1" x14ac:dyDescent="0.2">
      <c r="A8" s="23">
        <v>46091</v>
      </c>
      <c r="B8" s="24"/>
      <c r="C8" s="24" t="s">
        <v>164</v>
      </c>
      <c r="D8" s="25">
        <v>-351218</v>
      </c>
      <c r="E8" s="37" t="s">
        <v>18</v>
      </c>
      <c r="F8" s="25">
        <v>-28097</v>
      </c>
      <c r="G8" s="25">
        <f t="shared" si="1"/>
        <v>-379315</v>
      </c>
      <c r="H8" s="38" t="s">
        <v>22</v>
      </c>
      <c r="I8" s="38" t="s">
        <v>23</v>
      </c>
    </row>
    <row r="9" spans="1:9" ht="15.75" customHeight="1" x14ac:dyDescent="0.2">
      <c r="A9" s="23">
        <v>46091</v>
      </c>
      <c r="B9" s="24"/>
      <c r="C9" s="24" t="s">
        <v>165</v>
      </c>
      <c r="D9" s="25">
        <v>-418524</v>
      </c>
      <c r="E9" s="37" t="s">
        <v>18</v>
      </c>
      <c r="F9" s="25">
        <v>-33482</v>
      </c>
      <c r="G9" s="25">
        <f t="shared" si="1"/>
        <v>-452006</v>
      </c>
      <c r="H9" s="38" t="s">
        <v>22</v>
      </c>
      <c r="I9" s="38" t="s">
        <v>23</v>
      </c>
    </row>
    <row r="10" spans="1:9" ht="15.75" customHeight="1" x14ac:dyDescent="0.2">
      <c r="A10" s="23">
        <v>46095</v>
      </c>
      <c r="B10" s="24"/>
      <c r="C10" s="24" t="s">
        <v>166</v>
      </c>
      <c r="D10" s="25">
        <v>-316637</v>
      </c>
      <c r="E10" s="37" t="s">
        <v>18</v>
      </c>
      <c r="F10" s="25">
        <v>-25331</v>
      </c>
      <c r="G10" s="25">
        <f t="shared" si="0"/>
        <v>-341968</v>
      </c>
      <c r="H10" s="38" t="s">
        <v>22</v>
      </c>
      <c r="I10" s="38" t="s">
        <v>23</v>
      </c>
    </row>
    <row r="11" spans="1:9" ht="15.75" customHeight="1" x14ac:dyDescent="0.2">
      <c r="A11" s="23">
        <v>46100</v>
      </c>
      <c r="B11" s="24"/>
      <c r="C11" s="24" t="s">
        <v>167</v>
      </c>
      <c r="D11" s="25">
        <v>-112860</v>
      </c>
      <c r="E11" s="37" t="s">
        <v>18</v>
      </c>
      <c r="F11" s="25">
        <v>-9029</v>
      </c>
      <c r="G11" s="25">
        <f t="shared" si="0"/>
        <v>-121889</v>
      </c>
      <c r="H11" s="38" t="s">
        <v>22</v>
      </c>
      <c r="I11" s="38" t="s">
        <v>23</v>
      </c>
    </row>
    <row r="12" spans="1:9" x14ac:dyDescent="0.2">
      <c r="A12" s="29" t="s">
        <v>157</v>
      </c>
      <c r="C12" s="39" t="s">
        <v>30</v>
      </c>
      <c r="D12" s="30">
        <f>SUM(D2:D11)</f>
        <v>-2507152</v>
      </c>
      <c r="F12" s="30">
        <f>SUM(F2:F11)</f>
        <v>-200571</v>
      </c>
      <c r="G12" s="30">
        <f>SUM(G2:G11)</f>
        <v>-2707723</v>
      </c>
    </row>
    <row r="13" spans="1:9" x14ac:dyDescent="0.2">
      <c r="C13" s="40" t="s">
        <v>168</v>
      </c>
      <c r="G13" s="41">
        <f>-G12*0.005</f>
        <v>13538.615</v>
      </c>
    </row>
    <row r="14" spans="1:9" x14ac:dyDescent="0.2">
      <c r="C14" s="40" t="s">
        <v>169</v>
      </c>
      <c r="G14" s="41">
        <f>-G12*0.01</f>
        <v>27077.23</v>
      </c>
    </row>
    <row r="15" spans="1:9" x14ac:dyDescent="0.2">
      <c r="C15" s="40" t="s">
        <v>170</v>
      </c>
      <c r="G15" s="41">
        <f>-G12*0.01</f>
        <v>27077.23</v>
      </c>
    </row>
    <row r="16" spans="1:9" x14ac:dyDescent="0.2">
      <c r="C16" s="42" t="s">
        <v>31</v>
      </c>
      <c r="G16" s="43">
        <f>+SUM(G13:G15)</f>
        <v>67693.074999999997</v>
      </c>
    </row>
    <row r="17" spans="3:7" x14ac:dyDescent="0.2">
      <c r="C17" s="44" t="s">
        <v>32</v>
      </c>
      <c r="G17" s="43">
        <f>+G12+G16</f>
        <v>-2640029.9249999998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12"/>
  <sheetViews>
    <sheetView zoomScaleNormal="100" workbookViewId="0">
      <selection activeCell="G12" sqref="G12"/>
    </sheetView>
  </sheetViews>
  <sheetFormatPr defaultColWidth="9.125" defaultRowHeight="14.25" x14ac:dyDescent="0.2"/>
  <cols>
    <col min="1" max="1" width="14.25" style="32" customWidth="1"/>
    <col min="2" max="2" width="11.375" style="28" customWidth="1"/>
    <col min="3" max="3" width="57.125" style="28" customWidth="1"/>
    <col min="4" max="4" width="17.125" style="33" customWidth="1"/>
    <col min="5" max="5" width="11.375" style="28" customWidth="1"/>
    <col min="6" max="7" width="15.75" style="33" customWidth="1"/>
    <col min="8" max="8" width="50" style="28" customWidth="1"/>
    <col min="9" max="9" width="21.375" style="28" customWidth="1"/>
    <col min="10" max="16384" width="9.125" style="28"/>
  </cols>
  <sheetData>
    <row r="1" spans="1:9" ht="24.75" customHeight="1" x14ac:dyDescent="0.2">
      <c r="A1" s="35" t="s">
        <v>0</v>
      </c>
      <c r="B1" s="36" t="s">
        <v>12</v>
      </c>
      <c r="C1" s="36" t="s">
        <v>8</v>
      </c>
      <c r="D1" s="26" t="s">
        <v>13</v>
      </c>
      <c r="E1" s="36" t="s">
        <v>14</v>
      </c>
      <c r="F1" s="26" t="s">
        <v>15</v>
      </c>
      <c r="G1" s="26" t="s">
        <v>20</v>
      </c>
      <c r="H1" s="36" t="s">
        <v>16</v>
      </c>
      <c r="I1" s="36" t="s">
        <v>17</v>
      </c>
    </row>
    <row r="2" spans="1:9" ht="15.75" customHeight="1" x14ac:dyDescent="0.2">
      <c r="A2" s="23">
        <v>46055</v>
      </c>
      <c r="B2" s="24" t="s">
        <v>149</v>
      </c>
      <c r="C2" s="24" t="s">
        <v>24</v>
      </c>
      <c r="D2" s="25">
        <v>1616600</v>
      </c>
      <c r="E2" s="37" t="s">
        <v>18</v>
      </c>
      <c r="F2" s="25">
        <v>129328</v>
      </c>
      <c r="G2" s="25">
        <f>+D2+F2</f>
        <v>1745928</v>
      </c>
      <c r="H2" s="38" t="s">
        <v>22</v>
      </c>
      <c r="I2" s="38" t="s">
        <v>23</v>
      </c>
    </row>
    <row r="3" spans="1:9" ht="15.75" customHeight="1" x14ac:dyDescent="0.2">
      <c r="A3" s="23">
        <v>46055</v>
      </c>
      <c r="B3" s="24" t="s">
        <v>150</v>
      </c>
      <c r="C3" s="24" t="s">
        <v>33</v>
      </c>
      <c r="D3" s="25">
        <v>807937</v>
      </c>
      <c r="E3" s="37" t="s">
        <v>18</v>
      </c>
      <c r="F3" s="25">
        <v>64635</v>
      </c>
      <c r="G3" s="25">
        <f t="shared" ref="G3:G6" si="0">+D3+F3</f>
        <v>872572</v>
      </c>
      <c r="H3" s="38" t="s">
        <v>22</v>
      </c>
      <c r="I3" s="38" t="s">
        <v>23</v>
      </c>
    </row>
    <row r="4" spans="1:9" ht="15.75" customHeight="1" x14ac:dyDescent="0.2">
      <c r="A4" s="23">
        <v>46055</v>
      </c>
      <c r="B4" s="24" t="s">
        <v>151</v>
      </c>
      <c r="C4" s="24" t="s">
        <v>26</v>
      </c>
      <c r="D4" s="25">
        <v>623171</v>
      </c>
      <c r="E4" s="37" t="s">
        <v>18</v>
      </c>
      <c r="F4" s="25">
        <v>49854</v>
      </c>
      <c r="G4" s="25">
        <f t="shared" si="0"/>
        <v>673025</v>
      </c>
      <c r="H4" s="38" t="s">
        <v>22</v>
      </c>
      <c r="I4" s="38" t="s">
        <v>23</v>
      </c>
    </row>
    <row r="5" spans="1:9" ht="15.75" customHeight="1" x14ac:dyDescent="0.2">
      <c r="A5" s="23">
        <v>46055</v>
      </c>
      <c r="B5" s="24" t="s">
        <v>152</v>
      </c>
      <c r="C5" s="24" t="s">
        <v>29</v>
      </c>
      <c r="D5" s="25">
        <v>1555756</v>
      </c>
      <c r="E5" s="37" t="s">
        <v>18</v>
      </c>
      <c r="F5" s="25">
        <v>124460</v>
      </c>
      <c r="G5" s="25">
        <f t="shared" si="0"/>
        <v>1680216</v>
      </c>
      <c r="H5" s="38" t="s">
        <v>22</v>
      </c>
      <c r="I5" s="38" t="s">
        <v>23</v>
      </c>
    </row>
    <row r="6" spans="1:9" ht="15.75" customHeight="1" x14ac:dyDescent="0.2">
      <c r="A6" s="23">
        <v>46056</v>
      </c>
      <c r="B6" s="24" t="s">
        <v>153</v>
      </c>
      <c r="C6" s="24" t="s">
        <v>27</v>
      </c>
      <c r="D6" s="25">
        <v>723655</v>
      </c>
      <c r="E6" s="37" t="s">
        <v>18</v>
      </c>
      <c r="F6" s="25">
        <v>57892</v>
      </c>
      <c r="G6" s="25">
        <f t="shared" si="0"/>
        <v>781547</v>
      </c>
      <c r="H6" s="38" t="s">
        <v>22</v>
      </c>
      <c r="I6" s="38" t="s">
        <v>23</v>
      </c>
    </row>
    <row r="7" spans="1:9" x14ac:dyDescent="0.2">
      <c r="A7" s="29" t="s">
        <v>148</v>
      </c>
      <c r="C7" s="39" t="s">
        <v>30</v>
      </c>
      <c r="D7" s="30">
        <f>SUM(D2:D6)</f>
        <v>5327119</v>
      </c>
      <c r="F7" s="30">
        <f>SUM(F2:F6)</f>
        <v>426169</v>
      </c>
      <c r="G7" s="30">
        <f>SUM(G2:G6)</f>
        <v>5753288</v>
      </c>
    </row>
    <row r="8" spans="1:9" x14ac:dyDescent="0.2">
      <c r="C8" s="40" t="s">
        <v>154</v>
      </c>
      <c r="G8" s="41">
        <f>-G7*0.005</f>
        <v>-28766.440000000002</v>
      </c>
    </row>
    <row r="9" spans="1:9" x14ac:dyDescent="0.2">
      <c r="C9" s="40" t="s">
        <v>155</v>
      </c>
      <c r="G9" s="41">
        <f>-G7*0.01</f>
        <v>-57532.880000000005</v>
      </c>
    </row>
    <row r="10" spans="1:9" x14ac:dyDescent="0.2">
      <c r="C10" s="40" t="s">
        <v>156</v>
      </c>
      <c r="G10" s="41">
        <f>-G7*0.01</f>
        <v>-57532.880000000005</v>
      </c>
    </row>
    <row r="11" spans="1:9" x14ac:dyDescent="0.2">
      <c r="C11" s="42" t="s">
        <v>31</v>
      </c>
      <c r="G11" s="43">
        <f>+SUM(G8:G10)</f>
        <v>-143832.20000000001</v>
      </c>
    </row>
    <row r="12" spans="1:9" x14ac:dyDescent="0.2">
      <c r="C12" s="44" t="s">
        <v>32</v>
      </c>
      <c r="G12" s="43">
        <f>+G7+G11</f>
        <v>5609455.7999999998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I31"/>
  <sheetViews>
    <sheetView topLeftCell="A11" zoomScaleNormal="100" workbookViewId="0">
      <selection activeCell="A26" sqref="A26"/>
    </sheetView>
  </sheetViews>
  <sheetFormatPr defaultColWidth="9.125" defaultRowHeight="14.25" x14ac:dyDescent="0.2"/>
  <cols>
    <col min="1" max="1" width="14.25" style="32" customWidth="1"/>
    <col min="2" max="2" width="11.375" style="28" customWidth="1"/>
    <col min="3" max="3" width="57.125" style="28" customWidth="1"/>
    <col min="4" max="4" width="17.125" style="33" customWidth="1"/>
    <col min="5" max="5" width="11.375" style="28" customWidth="1"/>
    <col min="6" max="7" width="15.75" style="33" customWidth="1"/>
    <col min="8" max="8" width="50" style="28" customWidth="1"/>
    <col min="9" max="9" width="21.375" style="28" customWidth="1"/>
    <col min="10" max="16384" width="9.125" style="28"/>
  </cols>
  <sheetData>
    <row r="1" spans="1:9" ht="24.75" customHeight="1" x14ac:dyDescent="0.2">
      <c r="A1" s="35" t="s">
        <v>0</v>
      </c>
      <c r="B1" s="36" t="s">
        <v>12</v>
      </c>
      <c r="C1" s="36" t="s">
        <v>8</v>
      </c>
      <c r="D1" s="26" t="s">
        <v>13</v>
      </c>
      <c r="E1" s="36" t="s">
        <v>14</v>
      </c>
      <c r="F1" s="26" t="s">
        <v>15</v>
      </c>
      <c r="G1" s="26" t="s">
        <v>20</v>
      </c>
      <c r="H1" s="36" t="s">
        <v>16</v>
      </c>
      <c r="I1" s="36" t="s">
        <v>17</v>
      </c>
    </row>
    <row r="2" spans="1:9" ht="15.75" customHeight="1" x14ac:dyDescent="0.2">
      <c r="A2" s="23">
        <v>46024</v>
      </c>
      <c r="B2" s="24" t="s">
        <v>120</v>
      </c>
      <c r="C2" s="24" t="s">
        <v>25</v>
      </c>
      <c r="D2" s="25">
        <v>1321930</v>
      </c>
      <c r="E2" s="37" t="s">
        <v>18</v>
      </c>
      <c r="F2" s="25">
        <v>105754</v>
      </c>
      <c r="G2" s="25">
        <f>+D2+F2</f>
        <v>1427684</v>
      </c>
      <c r="H2" s="38" t="s">
        <v>22</v>
      </c>
      <c r="I2" s="38" t="s">
        <v>23</v>
      </c>
    </row>
    <row r="3" spans="1:9" ht="15.75" customHeight="1" x14ac:dyDescent="0.2">
      <c r="A3" s="23">
        <v>46028</v>
      </c>
      <c r="B3" s="24" t="s">
        <v>121</v>
      </c>
      <c r="C3" s="24" t="s">
        <v>37</v>
      </c>
      <c r="D3" s="25">
        <v>941846</v>
      </c>
      <c r="E3" s="37" t="s">
        <v>18</v>
      </c>
      <c r="F3" s="25">
        <v>75348</v>
      </c>
      <c r="G3" s="25">
        <f t="shared" ref="G3:G17" si="0">+D3+F3</f>
        <v>1017194</v>
      </c>
      <c r="H3" s="38" t="s">
        <v>22</v>
      </c>
      <c r="I3" s="38" t="s">
        <v>23</v>
      </c>
    </row>
    <row r="4" spans="1:9" ht="15.75" customHeight="1" x14ac:dyDescent="0.2">
      <c r="A4" s="23">
        <v>46029</v>
      </c>
      <c r="B4" s="24" t="s">
        <v>122</v>
      </c>
      <c r="C4" s="24" t="s">
        <v>35</v>
      </c>
      <c r="D4" s="25">
        <v>641216</v>
      </c>
      <c r="E4" s="37" t="s">
        <v>18</v>
      </c>
      <c r="F4" s="25">
        <v>51297</v>
      </c>
      <c r="G4" s="25">
        <f t="shared" si="0"/>
        <v>692513</v>
      </c>
      <c r="H4" s="38" t="s">
        <v>22</v>
      </c>
      <c r="I4" s="38" t="s">
        <v>23</v>
      </c>
    </row>
    <row r="5" spans="1:9" ht="15.75" customHeight="1" x14ac:dyDescent="0.2">
      <c r="A5" s="23">
        <v>46030</v>
      </c>
      <c r="B5" s="24" t="s">
        <v>123</v>
      </c>
      <c r="C5" s="24" t="s">
        <v>24</v>
      </c>
      <c r="D5" s="25">
        <v>1240410</v>
      </c>
      <c r="E5" s="37" t="s">
        <v>18</v>
      </c>
      <c r="F5" s="25">
        <v>99233</v>
      </c>
      <c r="G5" s="25">
        <f t="shared" si="0"/>
        <v>1339643</v>
      </c>
      <c r="H5" s="38" t="s">
        <v>22</v>
      </c>
      <c r="I5" s="38" t="s">
        <v>23</v>
      </c>
    </row>
    <row r="6" spans="1:9" ht="15.75" customHeight="1" x14ac:dyDescent="0.2">
      <c r="A6" s="23">
        <v>46035</v>
      </c>
      <c r="B6" s="24" t="s">
        <v>124</v>
      </c>
      <c r="C6" s="24" t="s">
        <v>29</v>
      </c>
      <c r="D6" s="25">
        <v>932569</v>
      </c>
      <c r="E6" s="37" t="s">
        <v>18</v>
      </c>
      <c r="F6" s="25">
        <v>74606</v>
      </c>
      <c r="G6" s="25">
        <f t="shared" si="0"/>
        <v>1007175</v>
      </c>
      <c r="H6" s="38" t="s">
        <v>22</v>
      </c>
      <c r="I6" s="38" t="s">
        <v>23</v>
      </c>
    </row>
    <row r="7" spans="1:9" ht="15.75" customHeight="1" x14ac:dyDescent="0.2">
      <c r="A7" s="23">
        <v>46035</v>
      </c>
      <c r="B7" s="24" t="s">
        <v>125</v>
      </c>
      <c r="C7" s="24" t="s">
        <v>27</v>
      </c>
      <c r="D7" s="25">
        <v>499096</v>
      </c>
      <c r="E7" s="37" t="s">
        <v>18</v>
      </c>
      <c r="F7" s="25">
        <v>39928</v>
      </c>
      <c r="G7" s="25">
        <f t="shared" si="0"/>
        <v>539024</v>
      </c>
      <c r="H7" s="38" t="s">
        <v>22</v>
      </c>
      <c r="I7" s="38" t="s">
        <v>23</v>
      </c>
    </row>
    <row r="8" spans="1:9" ht="15.75" customHeight="1" x14ac:dyDescent="0.2">
      <c r="A8" s="23">
        <v>46036</v>
      </c>
      <c r="B8" s="24" t="s">
        <v>126</v>
      </c>
      <c r="C8" s="24" t="s">
        <v>33</v>
      </c>
      <c r="D8" s="25">
        <v>913218</v>
      </c>
      <c r="E8" s="37" t="s">
        <v>18</v>
      </c>
      <c r="F8" s="25">
        <v>73057</v>
      </c>
      <c r="G8" s="25">
        <f t="shared" si="0"/>
        <v>986275</v>
      </c>
      <c r="H8" s="38" t="s">
        <v>22</v>
      </c>
      <c r="I8" s="38" t="s">
        <v>23</v>
      </c>
    </row>
    <row r="9" spans="1:9" ht="15.75" customHeight="1" x14ac:dyDescent="0.2">
      <c r="A9" s="23">
        <v>46036</v>
      </c>
      <c r="B9" s="24" t="s">
        <v>127</v>
      </c>
      <c r="C9" s="24" t="s">
        <v>21</v>
      </c>
      <c r="D9" s="25">
        <v>1037603</v>
      </c>
      <c r="E9" s="37" t="s">
        <v>18</v>
      </c>
      <c r="F9" s="25">
        <v>83008</v>
      </c>
      <c r="G9" s="25">
        <f t="shared" ref="G9:G16" si="1">+D9+F9</f>
        <v>1120611</v>
      </c>
      <c r="H9" s="38" t="s">
        <v>22</v>
      </c>
      <c r="I9" s="38" t="s">
        <v>23</v>
      </c>
    </row>
    <row r="10" spans="1:9" ht="15.75" customHeight="1" x14ac:dyDescent="0.2">
      <c r="A10" s="23">
        <v>46041</v>
      </c>
      <c r="B10" s="24" t="s">
        <v>128</v>
      </c>
      <c r="C10" s="24" t="s">
        <v>35</v>
      </c>
      <c r="D10" s="25">
        <v>501732</v>
      </c>
      <c r="E10" s="37" t="s">
        <v>18</v>
      </c>
      <c r="F10" s="25">
        <v>40139</v>
      </c>
      <c r="G10" s="25">
        <f t="shared" si="1"/>
        <v>541871</v>
      </c>
      <c r="H10" s="38" t="s">
        <v>22</v>
      </c>
      <c r="I10" s="38" t="s">
        <v>23</v>
      </c>
    </row>
    <row r="11" spans="1:9" ht="15.75" customHeight="1" x14ac:dyDescent="0.2">
      <c r="A11" s="23">
        <v>46044</v>
      </c>
      <c r="B11" s="24" t="s">
        <v>129</v>
      </c>
      <c r="C11" s="24" t="s">
        <v>25</v>
      </c>
      <c r="D11" s="25">
        <v>695566</v>
      </c>
      <c r="E11" s="37" t="s">
        <v>18</v>
      </c>
      <c r="F11" s="25">
        <v>55645</v>
      </c>
      <c r="G11" s="25">
        <f t="shared" si="1"/>
        <v>751211</v>
      </c>
      <c r="H11" s="38" t="s">
        <v>22</v>
      </c>
      <c r="I11" s="38" t="s">
        <v>23</v>
      </c>
    </row>
    <row r="12" spans="1:9" ht="15.75" customHeight="1" x14ac:dyDescent="0.2">
      <c r="A12" s="23">
        <v>46044</v>
      </c>
      <c r="B12" s="24" t="s">
        <v>130</v>
      </c>
      <c r="C12" s="24" t="s">
        <v>34</v>
      </c>
      <c r="D12" s="25">
        <v>703839</v>
      </c>
      <c r="E12" s="37" t="s">
        <v>18</v>
      </c>
      <c r="F12" s="25">
        <v>56307</v>
      </c>
      <c r="G12" s="25">
        <f t="shared" si="1"/>
        <v>760146</v>
      </c>
      <c r="H12" s="38" t="s">
        <v>22</v>
      </c>
      <c r="I12" s="38" t="s">
        <v>23</v>
      </c>
    </row>
    <row r="13" spans="1:9" ht="15.75" customHeight="1" x14ac:dyDescent="0.2">
      <c r="A13" s="23">
        <v>46048</v>
      </c>
      <c r="B13" s="24" t="s">
        <v>131</v>
      </c>
      <c r="C13" s="24" t="s">
        <v>27</v>
      </c>
      <c r="D13" s="25">
        <v>850314</v>
      </c>
      <c r="E13" s="37" t="s">
        <v>18</v>
      </c>
      <c r="F13" s="25">
        <v>68025</v>
      </c>
      <c r="G13" s="25">
        <f t="shared" si="1"/>
        <v>918339</v>
      </c>
      <c r="H13" s="38" t="s">
        <v>22</v>
      </c>
      <c r="I13" s="38" t="s">
        <v>23</v>
      </c>
    </row>
    <row r="14" spans="1:9" ht="15.75" customHeight="1" x14ac:dyDescent="0.2">
      <c r="A14" s="23">
        <v>46048</v>
      </c>
      <c r="B14" s="24" t="s">
        <v>132</v>
      </c>
      <c r="C14" s="24" t="s">
        <v>35</v>
      </c>
      <c r="D14" s="25">
        <v>787029</v>
      </c>
      <c r="E14" s="37" t="s">
        <v>18</v>
      </c>
      <c r="F14" s="25">
        <v>62962</v>
      </c>
      <c r="G14" s="25">
        <f t="shared" si="1"/>
        <v>849991</v>
      </c>
      <c r="H14" s="38" t="s">
        <v>22</v>
      </c>
      <c r="I14" s="38" t="s">
        <v>23</v>
      </c>
    </row>
    <row r="15" spans="1:9" ht="15.75" customHeight="1" x14ac:dyDescent="0.2">
      <c r="A15" s="23">
        <v>46048</v>
      </c>
      <c r="B15" s="24" t="s">
        <v>133</v>
      </c>
      <c r="C15" s="24" t="s">
        <v>26</v>
      </c>
      <c r="D15" s="25">
        <v>565207</v>
      </c>
      <c r="E15" s="37" t="s">
        <v>18</v>
      </c>
      <c r="F15" s="25">
        <v>45217</v>
      </c>
      <c r="G15" s="25">
        <f t="shared" si="1"/>
        <v>610424</v>
      </c>
      <c r="H15" s="38" t="s">
        <v>22</v>
      </c>
      <c r="I15" s="38" t="s">
        <v>23</v>
      </c>
    </row>
    <row r="16" spans="1:9" ht="15.75" customHeight="1" x14ac:dyDescent="0.2">
      <c r="A16" s="23">
        <v>46050</v>
      </c>
      <c r="B16" s="24" t="s">
        <v>134</v>
      </c>
      <c r="C16" s="24" t="s">
        <v>21</v>
      </c>
      <c r="D16" s="25">
        <v>1584015</v>
      </c>
      <c r="E16" s="37" t="s">
        <v>18</v>
      </c>
      <c r="F16" s="25">
        <v>126721</v>
      </c>
      <c r="G16" s="25">
        <f t="shared" si="1"/>
        <v>1710736</v>
      </c>
      <c r="H16" s="38" t="s">
        <v>22</v>
      </c>
      <c r="I16" s="38" t="s">
        <v>23</v>
      </c>
    </row>
    <row r="17" spans="1:9" ht="15.75" customHeight="1" x14ac:dyDescent="0.2">
      <c r="A17" s="23">
        <v>46028</v>
      </c>
      <c r="B17" s="24"/>
      <c r="C17" s="24" t="s">
        <v>136</v>
      </c>
      <c r="D17" s="25">
        <v>-110780</v>
      </c>
      <c r="E17" s="37" t="s">
        <v>18</v>
      </c>
      <c r="F17" s="25">
        <v>-8862</v>
      </c>
      <c r="G17" s="25">
        <f t="shared" si="0"/>
        <v>-119642</v>
      </c>
      <c r="H17" s="38" t="s">
        <v>22</v>
      </c>
      <c r="I17" s="38" t="s">
        <v>23</v>
      </c>
    </row>
    <row r="18" spans="1:9" ht="15.75" customHeight="1" x14ac:dyDescent="0.2">
      <c r="A18" s="23">
        <v>46028</v>
      </c>
      <c r="B18" s="24"/>
      <c r="C18" s="24" t="s">
        <v>135</v>
      </c>
      <c r="D18" s="25">
        <v>-221560</v>
      </c>
      <c r="E18" s="37" t="s">
        <v>18</v>
      </c>
      <c r="F18" s="25">
        <v>-17725</v>
      </c>
      <c r="G18" s="25">
        <f>+D18+F18</f>
        <v>-239285</v>
      </c>
      <c r="H18" s="38" t="s">
        <v>22</v>
      </c>
      <c r="I18" s="38" t="s">
        <v>23</v>
      </c>
    </row>
    <row r="19" spans="1:9" ht="15.75" customHeight="1" x14ac:dyDescent="0.2">
      <c r="A19" s="23">
        <v>46028</v>
      </c>
      <c r="B19" s="24"/>
      <c r="C19" s="24" t="s">
        <v>147</v>
      </c>
      <c r="D19" s="25">
        <v>-110780</v>
      </c>
      <c r="E19" s="37" t="s">
        <v>18</v>
      </c>
      <c r="F19" s="25">
        <v>-8862</v>
      </c>
      <c r="G19" s="25">
        <f>+D19+F19</f>
        <v>-119642</v>
      </c>
      <c r="H19" s="38" t="s">
        <v>22</v>
      </c>
      <c r="I19" s="38" t="s">
        <v>23</v>
      </c>
    </row>
    <row r="20" spans="1:9" ht="15.75" customHeight="1" x14ac:dyDescent="0.2">
      <c r="A20" s="23">
        <v>46030</v>
      </c>
      <c r="B20" s="24"/>
      <c r="C20" s="24" t="s">
        <v>137</v>
      </c>
      <c r="D20" s="25">
        <v>-115996</v>
      </c>
      <c r="E20" s="37" t="s">
        <v>18</v>
      </c>
      <c r="F20" s="25">
        <v>-9280</v>
      </c>
      <c r="G20" s="25">
        <f t="shared" ref="G20:G21" si="2">+D20+F20</f>
        <v>-125276</v>
      </c>
      <c r="H20" s="38" t="s">
        <v>22</v>
      </c>
      <c r="I20" s="38" t="s">
        <v>23</v>
      </c>
    </row>
    <row r="21" spans="1:9" ht="15.75" customHeight="1" x14ac:dyDescent="0.2">
      <c r="A21" s="23">
        <v>46031</v>
      </c>
      <c r="B21" s="24"/>
      <c r="C21" s="24" t="s">
        <v>138</v>
      </c>
      <c r="D21" s="25">
        <v>-288963</v>
      </c>
      <c r="E21" s="37" t="s">
        <v>18</v>
      </c>
      <c r="F21" s="25">
        <v>-23117</v>
      </c>
      <c r="G21" s="25">
        <f t="shared" si="2"/>
        <v>-312080</v>
      </c>
      <c r="H21" s="38" t="s">
        <v>22</v>
      </c>
      <c r="I21" s="38" t="s">
        <v>23</v>
      </c>
    </row>
    <row r="22" spans="1:9" ht="15.75" customHeight="1" x14ac:dyDescent="0.2">
      <c r="A22" s="23">
        <v>46038</v>
      </c>
      <c r="B22" s="24"/>
      <c r="C22" s="24" t="s">
        <v>139</v>
      </c>
      <c r="D22" s="25">
        <v>-115996</v>
      </c>
      <c r="E22" s="37" t="s">
        <v>18</v>
      </c>
      <c r="F22" s="25">
        <v>-9280</v>
      </c>
      <c r="G22" s="25">
        <f>+D22+F22</f>
        <v>-125276</v>
      </c>
      <c r="H22" s="38" t="s">
        <v>22</v>
      </c>
      <c r="I22" s="38" t="s">
        <v>23</v>
      </c>
    </row>
    <row r="23" spans="1:9" ht="15.75" customHeight="1" x14ac:dyDescent="0.2">
      <c r="A23" s="23">
        <v>46041</v>
      </c>
      <c r="B23" s="24"/>
      <c r="C23" s="24" t="s">
        <v>140</v>
      </c>
      <c r="D23" s="25">
        <v>-228856</v>
      </c>
      <c r="E23" s="37" t="s">
        <v>18</v>
      </c>
      <c r="F23" s="25">
        <v>-18309</v>
      </c>
      <c r="G23" s="25">
        <f t="shared" ref="G23:G25" si="3">+D23+F23</f>
        <v>-247165</v>
      </c>
      <c r="H23" s="38" t="s">
        <v>22</v>
      </c>
      <c r="I23" s="38" t="s">
        <v>23</v>
      </c>
    </row>
    <row r="24" spans="1:9" ht="15.75" customHeight="1" x14ac:dyDescent="0.2">
      <c r="A24" s="23">
        <v>46044</v>
      </c>
      <c r="B24" s="24"/>
      <c r="C24" s="24" t="s">
        <v>141</v>
      </c>
      <c r="D24" s="25">
        <v>-250802</v>
      </c>
      <c r="E24" s="37" t="s">
        <v>18</v>
      </c>
      <c r="F24" s="25">
        <v>-20064</v>
      </c>
      <c r="G24" s="25">
        <f t="shared" si="3"/>
        <v>-270866</v>
      </c>
      <c r="H24" s="38" t="s">
        <v>22</v>
      </c>
      <c r="I24" s="38" t="s">
        <v>23</v>
      </c>
    </row>
    <row r="25" spans="1:9" ht="15.75" customHeight="1" x14ac:dyDescent="0.2">
      <c r="A25" s="23">
        <v>46052</v>
      </c>
      <c r="B25" s="24"/>
      <c r="C25" s="24" t="s">
        <v>142</v>
      </c>
      <c r="D25" s="25">
        <v>-170858</v>
      </c>
      <c r="E25" s="37" t="s">
        <v>18</v>
      </c>
      <c r="F25" s="25">
        <v>-13669</v>
      </c>
      <c r="G25" s="25">
        <f t="shared" si="3"/>
        <v>-184527</v>
      </c>
      <c r="H25" s="38" t="s">
        <v>22</v>
      </c>
      <c r="I25" s="38" t="s">
        <v>23</v>
      </c>
    </row>
    <row r="26" spans="1:9" x14ac:dyDescent="0.2">
      <c r="A26" s="29" t="s">
        <v>146</v>
      </c>
      <c r="C26" s="39" t="s">
        <v>30</v>
      </c>
      <c r="D26" s="30">
        <f>SUM(D2:D25)</f>
        <v>11600999</v>
      </c>
      <c r="F26" s="30">
        <f>SUM(F2:F25)</f>
        <v>928079</v>
      </c>
      <c r="G26" s="30">
        <f>SUM(G2:G25)</f>
        <v>12529078</v>
      </c>
    </row>
    <row r="27" spans="1:9" x14ac:dyDescent="0.2">
      <c r="C27" s="40" t="s">
        <v>143</v>
      </c>
      <c r="G27" s="41">
        <f>-G26*0.005</f>
        <v>-62645.39</v>
      </c>
    </row>
    <row r="28" spans="1:9" x14ac:dyDescent="0.2">
      <c r="C28" s="40" t="s">
        <v>144</v>
      </c>
      <c r="G28" s="41">
        <f>-G26*0.01</f>
        <v>-125290.78</v>
      </c>
    </row>
    <row r="29" spans="1:9" x14ac:dyDescent="0.2">
      <c r="C29" s="40" t="s">
        <v>145</v>
      </c>
      <c r="G29" s="41">
        <f>-G26*0.01</f>
        <v>-125290.78</v>
      </c>
    </row>
    <row r="30" spans="1:9" x14ac:dyDescent="0.2">
      <c r="C30" s="42" t="s">
        <v>31</v>
      </c>
      <c r="G30" s="43">
        <f>+SUM(G27:G29)</f>
        <v>-313226.94999999995</v>
      </c>
    </row>
    <row r="31" spans="1:9" x14ac:dyDescent="0.2">
      <c r="C31" s="44" t="s">
        <v>32</v>
      </c>
      <c r="G31" s="43">
        <f>+G26+G30</f>
        <v>12215851.050000001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outlinePr summaryBelow="0"/>
  </sheetPr>
  <dimension ref="A1:J24"/>
  <sheetViews>
    <sheetView topLeftCell="B10" zoomScaleNormal="100" workbookViewId="0">
      <selection activeCell="H24" sqref="H24"/>
    </sheetView>
  </sheetViews>
  <sheetFormatPr defaultColWidth="9.125" defaultRowHeight="14.25" x14ac:dyDescent="0.2"/>
  <cols>
    <col min="1" max="1" width="1.375" style="28" customWidth="1"/>
    <col min="2" max="2" width="14.25" style="32" customWidth="1"/>
    <col min="3" max="3" width="11.375" style="28" customWidth="1"/>
    <col min="4" max="4" width="57.125" style="28" customWidth="1"/>
    <col min="5" max="5" width="17.125" style="33" customWidth="1"/>
    <col min="6" max="6" width="11.375" style="28" customWidth="1"/>
    <col min="7" max="8" width="15.75" style="33" customWidth="1"/>
    <col min="9" max="9" width="50" style="28" customWidth="1"/>
    <col min="10" max="10" width="21.375" style="28" customWidth="1"/>
    <col min="11" max="16384" width="9.1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">
      <c r="A2" s="59" t="s">
        <v>101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">
      <c r="B4" s="45">
        <v>45995</v>
      </c>
      <c r="C4" s="38" t="s">
        <v>93</v>
      </c>
      <c r="D4" s="38" t="s">
        <v>21</v>
      </c>
      <c r="E4" s="46">
        <v>1056533</v>
      </c>
      <c r="F4" s="37" t="s">
        <v>18</v>
      </c>
      <c r="G4" s="46">
        <v>84523</v>
      </c>
      <c r="H4" s="25">
        <f>+E4+G4</f>
        <v>1141056</v>
      </c>
      <c r="I4" s="38" t="s">
        <v>22</v>
      </c>
      <c r="J4" s="38" t="s">
        <v>23</v>
      </c>
    </row>
    <row r="5" spans="1:10" ht="15.75" customHeight="1" x14ac:dyDescent="0.2">
      <c r="B5" s="45">
        <v>45995</v>
      </c>
      <c r="C5" s="24" t="s">
        <v>94</v>
      </c>
      <c r="D5" s="24" t="s">
        <v>29</v>
      </c>
      <c r="E5" s="25">
        <v>1772100</v>
      </c>
      <c r="F5" s="37" t="s">
        <v>18</v>
      </c>
      <c r="G5" s="25">
        <v>141768</v>
      </c>
      <c r="H5" s="25">
        <f t="shared" ref="H5:H11" si="0">+E5+G5</f>
        <v>1913868</v>
      </c>
      <c r="I5" s="38" t="s">
        <v>22</v>
      </c>
      <c r="J5" s="38" t="s">
        <v>23</v>
      </c>
    </row>
    <row r="6" spans="1:10" ht="15.75" customHeight="1" x14ac:dyDescent="0.2">
      <c r="B6" s="45">
        <v>45996</v>
      </c>
      <c r="C6" s="24" t="s">
        <v>95</v>
      </c>
      <c r="D6" s="24" t="s">
        <v>26</v>
      </c>
      <c r="E6" s="25">
        <v>834435</v>
      </c>
      <c r="F6" s="37" t="s">
        <v>18</v>
      </c>
      <c r="G6" s="25">
        <v>66755</v>
      </c>
      <c r="H6" s="25">
        <f t="shared" si="0"/>
        <v>901190</v>
      </c>
      <c r="I6" s="38" t="s">
        <v>22</v>
      </c>
      <c r="J6" s="38" t="s">
        <v>23</v>
      </c>
    </row>
    <row r="7" spans="1:10" ht="15.75" customHeight="1" x14ac:dyDescent="0.2">
      <c r="B7" s="45">
        <v>46000</v>
      </c>
      <c r="C7" s="24" t="s">
        <v>96</v>
      </c>
      <c r="D7" s="24" t="s">
        <v>35</v>
      </c>
      <c r="E7" s="25">
        <v>855220</v>
      </c>
      <c r="F7" s="37" t="s">
        <v>18</v>
      </c>
      <c r="G7" s="25">
        <v>68418</v>
      </c>
      <c r="H7" s="25">
        <f t="shared" si="0"/>
        <v>923638</v>
      </c>
      <c r="I7" s="38" t="s">
        <v>22</v>
      </c>
      <c r="J7" s="38" t="s">
        <v>23</v>
      </c>
    </row>
    <row r="8" spans="1:10" ht="15.75" customHeight="1" x14ac:dyDescent="0.2">
      <c r="B8" s="45">
        <v>46001</v>
      </c>
      <c r="C8" s="24" t="s">
        <v>97</v>
      </c>
      <c r="D8" s="24" t="s">
        <v>28</v>
      </c>
      <c r="E8" s="25">
        <v>1270928</v>
      </c>
      <c r="F8" s="37" t="s">
        <v>18</v>
      </c>
      <c r="G8" s="25">
        <v>101674</v>
      </c>
      <c r="H8" s="25">
        <f t="shared" si="0"/>
        <v>1372602</v>
      </c>
      <c r="I8" s="38" t="s">
        <v>22</v>
      </c>
      <c r="J8" s="38" t="s">
        <v>23</v>
      </c>
    </row>
    <row r="9" spans="1:10" ht="15.75" customHeight="1" x14ac:dyDescent="0.2">
      <c r="B9" s="45">
        <v>46004</v>
      </c>
      <c r="C9" s="24" t="s">
        <v>98</v>
      </c>
      <c r="D9" s="24" t="s">
        <v>24</v>
      </c>
      <c r="E9" s="25">
        <v>1240410</v>
      </c>
      <c r="F9" s="37" t="s">
        <v>18</v>
      </c>
      <c r="G9" s="25">
        <v>99233</v>
      </c>
      <c r="H9" s="25">
        <f t="shared" si="0"/>
        <v>1339643</v>
      </c>
      <c r="I9" s="38" t="s">
        <v>22</v>
      </c>
      <c r="J9" s="38" t="s">
        <v>23</v>
      </c>
    </row>
    <row r="10" spans="1:10" ht="15.75" customHeight="1" x14ac:dyDescent="0.2">
      <c r="B10" s="45">
        <v>46013</v>
      </c>
      <c r="C10" s="24" t="s">
        <v>99</v>
      </c>
      <c r="D10" s="24" t="s">
        <v>27</v>
      </c>
      <c r="E10" s="25">
        <v>614655</v>
      </c>
      <c r="F10" s="37" t="s">
        <v>18</v>
      </c>
      <c r="G10" s="25">
        <v>49172</v>
      </c>
      <c r="H10" s="25">
        <f t="shared" si="0"/>
        <v>663827</v>
      </c>
      <c r="I10" s="38" t="s">
        <v>22</v>
      </c>
      <c r="J10" s="38" t="s">
        <v>23</v>
      </c>
    </row>
    <row r="11" spans="1:10" ht="15.75" customHeight="1" x14ac:dyDescent="0.2">
      <c r="B11" s="45">
        <v>46017</v>
      </c>
      <c r="C11" s="24" t="s">
        <v>100</v>
      </c>
      <c r="D11" s="24" t="s">
        <v>21</v>
      </c>
      <c r="E11" s="25">
        <v>827788</v>
      </c>
      <c r="F11" s="37" t="s">
        <v>18</v>
      </c>
      <c r="G11" s="25">
        <v>66223</v>
      </c>
      <c r="H11" s="25">
        <f t="shared" si="0"/>
        <v>894011</v>
      </c>
      <c r="I11" s="38" t="s">
        <v>22</v>
      </c>
      <c r="J11" s="38" t="s">
        <v>23</v>
      </c>
    </row>
    <row r="12" spans="1:10" ht="15.75" customHeight="1" x14ac:dyDescent="0.2">
      <c r="B12" s="23">
        <v>45993</v>
      </c>
      <c r="C12" s="24"/>
      <c r="D12" s="24" t="s">
        <v>87</v>
      </c>
      <c r="E12" s="25">
        <v>-56430</v>
      </c>
      <c r="F12" s="37" t="s">
        <v>18</v>
      </c>
      <c r="G12" s="25">
        <v>-4514</v>
      </c>
      <c r="H12" s="25">
        <f>+E12+G12</f>
        <v>-60944</v>
      </c>
      <c r="I12" s="38" t="s">
        <v>22</v>
      </c>
      <c r="J12" s="38" t="s">
        <v>23</v>
      </c>
    </row>
    <row r="13" spans="1:10" ht="15.75" customHeight="1" x14ac:dyDescent="0.2">
      <c r="B13" s="23">
        <v>45994</v>
      </c>
      <c r="C13" s="24"/>
      <c r="D13" s="24" t="s">
        <v>88</v>
      </c>
      <c r="E13" s="25">
        <v>-134806</v>
      </c>
      <c r="F13" s="37" t="s">
        <v>18</v>
      </c>
      <c r="G13" s="25">
        <v>-10784</v>
      </c>
      <c r="H13" s="25">
        <f t="shared" ref="H13:H14" si="1">+E13+G13</f>
        <v>-145590</v>
      </c>
      <c r="I13" s="38" t="s">
        <v>22</v>
      </c>
      <c r="J13" s="38" t="s">
        <v>23</v>
      </c>
    </row>
    <row r="14" spans="1:10" ht="15.75" customHeight="1" x14ac:dyDescent="0.2">
      <c r="B14" s="23">
        <v>45994</v>
      </c>
      <c r="C14" s="24"/>
      <c r="D14" s="24" t="s">
        <v>89</v>
      </c>
      <c r="E14" s="25">
        <v>-423711</v>
      </c>
      <c r="F14" s="37" t="s">
        <v>18</v>
      </c>
      <c r="G14" s="25">
        <v>-33897</v>
      </c>
      <c r="H14" s="25">
        <f t="shared" si="1"/>
        <v>-457608</v>
      </c>
      <c r="I14" s="38" t="s">
        <v>22</v>
      </c>
      <c r="J14" s="38" t="s">
        <v>23</v>
      </c>
    </row>
    <row r="15" spans="1:10" ht="15.75" customHeight="1" x14ac:dyDescent="0.2">
      <c r="B15" s="23">
        <v>46003</v>
      </c>
      <c r="C15" s="38"/>
      <c r="D15" s="24" t="s">
        <v>90</v>
      </c>
      <c r="E15" s="49">
        <v>-105506</v>
      </c>
      <c r="F15" s="37" t="s">
        <v>18</v>
      </c>
      <c r="G15" s="46">
        <v>-8440</v>
      </c>
      <c r="H15" s="25">
        <f>+E15+G15</f>
        <v>-113946</v>
      </c>
      <c r="I15" s="38" t="s">
        <v>22</v>
      </c>
      <c r="J15" s="38" t="s">
        <v>23</v>
      </c>
    </row>
    <row r="16" spans="1:10" ht="15.75" customHeight="1" x14ac:dyDescent="0.2">
      <c r="B16" s="23">
        <v>46015</v>
      </c>
      <c r="C16" s="38"/>
      <c r="D16" s="24" t="s">
        <v>91</v>
      </c>
      <c r="E16" s="49">
        <v>-294179</v>
      </c>
      <c r="F16" s="37" t="s">
        <v>18</v>
      </c>
      <c r="G16" s="46">
        <v>-23534</v>
      </c>
      <c r="H16" s="25">
        <f t="shared" ref="H16:H18" si="2">+E16+G16</f>
        <v>-317713</v>
      </c>
      <c r="I16" s="38" t="s">
        <v>22</v>
      </c>
      <c r="J16" s="38" t="s">
        <v>23</v>
      </c>
    </row>
    <row r="17" spans="2:10" ht="15.75" customHeight="1" x14ac:dyDescent="0.2">
      <c r="B17" s="23">
        <v>46016</v>
      </c>
      <c r="C17" s="38"/>
      <c r="D17" s="24" t="s">
        <v>105</v>
      </c>
      <c r="E17" s="49">
        <v>-307232</v>
      </c>
      <c r="F17" s="37" t="s">
        <v>18</v>
      </c>
      <c r="G17" s="46">
        <v>-24578</v>
      </c>
      <c r="H17" s="25">
        <f t="shared" si="2"/>
        <v>-331810</v>
      </c>
      <c r="I17" s="38" t="s">
        <v>22</v>
      </c>
      <c r="J17" s="38" t="s">
        <v>23</v>
      </c>
    </row>
    <row r="18" spans="2:10" ht="15.75" customHeight="1" x14ac:dyDescent="0.2">
      <c r="B18" s="23">
        <v>46016</v>
      </c>
      <c r="C18" s="38"/>
      <c r="D18" s="24" t="s">
        <v>92</v>
      </c>
      <c r="E18" s="49">
        <v>-238571</v>
      </c>
      <c r="F18" s="37" t="s">
        <v>18</v>
      </c>
      <c r="G18" s="46">
        <v>-19086</v>
      </c>
      <c r="H18" s="25">
        <f t="shared" si="2"/>
        <v>-257657</v>
      </c>
      <c r="I18" s="38" t="s">
        <v>22</v>
      </c>
      <c r="J18" s="38" t="s">
        <v>23</v>
      </c>
    </row>
    <row r="19" spans="2:10" x14ac:dyDescent="0.2">
      <c r="B19" s="29" t="s">
        <v>39</v>
      </c>
      <c r="D19" s="39" t="s">
        <v>30</v>
      </c>
      <c r="E19" s="30">
        <f>SUM(E4:E18)</f>
        <v>6911634</v>
      </c>
      <c r="G19" s="30">
        <f>SUM(G4:G18)</f>
        <v>552933</v>
      </c>
      <c r="H19" s="30">
        <f>SUM(H4:H18)</f>
        <v>7464567</v>
      </c>
    </row>
    <row r="20" spans="2:10" x14ac:dyDescent="0.2">
      <c r="D20" s="40" t="s">
        <v>102</v>
      </c>
      <c r="H20" s="41">
        <f>-H19*0.005</f>
        <v>-37322.834999999999</v>
      </c>
    </row>
    <row r="21" spans="2:10" x14ac:dyDescent="0.2">
      <c r="D21" s="40" t="s">
        <v>103</v>
      </c>
      <c r="H21" s="41">
        <f>-H19*0.01</f>
        <v>-74645.67</v>
      </c>
    </row>
    <row r="22" spans="2:10" x14ac:dyDescent="0.2">
      <c r="D22" s="40" t="s">
        <v>104</v>
      </c>
      <c r="H22" s="41">
        <f>-H19*0.01</f>
        <v>-74645.67</v>
      </c>
    </row>
    <row r="23" spans="2:10" x14ac:dyDescent="0.2">
      <c r="D23" s="42" t="s">
        <v>31</v>
      </c>
      <c r="H23" s="43">
        <f>+SUM(H20:H22)</f>
        <v>-186614.17499999999</v>
      </c>
    </row>
    <row r="24" spans="2:10" x14ac:dyDescent="0.2">
      <c r="D24" s="44" t="s">
        <v>32</v>
      </c>
      <c r="H24" s="43">
        <f>+H19+H23</f>
        <v>7277952.8250000002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outlinePr summaryBelow="0"/>
  </sheetPr>
  <dimension ref="A1:J22"/>
  <sheetViews>
    <sheetView topLeftCell="A10" zoomScaleNormal="100" workbookViewId="0">
      <selection activeCell="H22" sqref="H22"/>
    </sheetView>
  </sheetViews>
  <sheetFormatPr defaultColWidth="9.125" defaultRowHeight="14.25" x14ac:dyDescent="0.2"/>
  <cols>
    <col min="1" max="1" width="1.375" style="28" customWidth="1"/>
    <col min="2" max="2" width="14.25" style="32" customWidth="1"/>
    <col min="3" max="3" width="11.375" style="28" customWidth="1"/>
    <col min="4" max="4" width="57.125" style="28" customWidth="1"/>
    <col min="5" max="5" width="17.125" style="33" customWidth="1"/>
    <col min="6" max="6" width="11.375" style="28" customWidth="1"/>
    <col min="7" max="8" width="15.75" style="33" customWidth="1"/>
    <col min="9" max="9" width="50" style="28" customWidth="1"/>
    <col min="10" max="10" width="21.375" style="28" customWidth="1"/>
    <col min="11" max="16384" width="9.1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">
      <c r="A2" s="59" t="s">
        <v>83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">
      <c r="B4" s="45">
        <v>45959</v>
      </c>
      <c r="C4" s="38" t="s">
        <v>57</v>
      </c>
      <c r="D4" s="38" t="s">
        <v>59</v>
      </c>
      <c r="E4" s="46">
        <v>821896</v>
      </c>
      <c r="F4" s="37" t="s">
        <v>18</v>
      </c>
      <c r="G4" s="46">
        <v>65752</v>
      </c>
      <c r="H4" s="25">
        <f>+E4+G4</f>
        <v>887648</v>
      </c>
      <c r="I4" s="38" t="s">
        <v>22</v>
      </c>
      <c r="J4" s="38" t="s">
        <v>23</v>
      </c>
    </row>
    <row r="5" spans="1:10" ht="15.75" customHeight="1" x14ac:dyDescent="0.2">
      <c r="B5" s="45">
        <v>45964</v>
      </c>
      <c r="C5" s="24" t="s">
        <v>70</v>
      </c>
      <c r="D5" s="24" t="s">
        <v>26</v>
      </c>
      <c r="E5" s="25">
        <v>1517355</v>
      </c>
      <c r="F5" s="37" t="s">
        <v>18</v>
      </c>
      <c r="G5" s="25">
        <v>121388</v>
      </c>
      <c r="H5" s="25">
        <f t="shared" ref="H5:H12" si="0">+E5+G5</f>
        <v>1638743</v>
      </c>
      <c r="I5" s="38" t="s">
        <v>22</v>
      </c>
      <c r="J5" s="38" t="s">
        <v>23</v>
      </c>
    </row>
    <row r="6" spans="1:10" ht="15.75" customHeight="1" x14ac:dyDescent="0.2">
      <c r="B6" s="45">
        <v>45967</v>
      </c>
      <c r="C6" s="24" t="s">
        <v>71</v>
      </c>
      <c r="D6" s="24" t="s">
        <v>33</v>
      </c>
      <c r="E6" s="25">
        <v>685011</v>
      </c>
      <c r="F6" s="37" t="s">
        <v>18</v>
      </c>
      <c r="G6" s="25">
        <v>54801</v>
      </c>
      <c r="H6" s="25">
        <f t="shared" si="0"/>
        <v>739812</v>
      </c>
      <c r="I6" s="38" t="s">
        <v>22</v>
      </c>
      <c r="J6" s="38" t="s">
        <v>23</v>
      </c>
    </row>
    <row r="7" spans="1:10" ht="15.75" customHeight="1" x14ac:dyDescent="0.2">
      <c r="B7" s="45">
        <v>45968</v>
      </c>
      <c r="C7" s="24" t="s">
        <v>72</v>
      </c>
      <c r="D7" s="24" t="s">
        <v>21</v>
      </c>
      <c r="E7" s="25">
        <v>989130</v>
      </c>
      <c r="F7" s="37" t="s">
        <v>18</v>
      </c>
      <c r="G7" s="25">
        <v>79130</v>
      </c>
      <c r="H7" s="25">
        <f t="shared" si="0"/>
        <v>1068260</v>
      </c>
      <c r="I7" s="38" t="s">
        <v>22</v>
      </c>
      <c r="J7" s="38" t="s">
        <v>23</v>
      </c>
    </row>
    <row r="8" spans="1:10" ht="15.75" customHeight="1" x14ac:dyDescent="0.2">
      <c r="B8" s="45">
        <v>45972</v>
      </c>
      <c r="C8" s="24" t="s">
        <v>73</v>
      </c>
      <c r="D8" s="24" t="s">
        <v>24</v>
      </c>
      <c r="E8" s="25">
        <v>782165</v>
      </c>
      <c r="F8" s="37" t="s">
        <v>18</v>
      </c>
      <c r="G8" s="25">
        <v>62573</v>
      </c>
      <c r="H8" s="25">
        <f t="shared" si="0"/>
        <v>844738</v>
      </c>
      <c r="I8" s="38" t="s">
        <v>22</v>
      </c>
      <c r="J8" s="38" t="s">
        <v>23</v>
      </c>
    </row>
    <row r="9" spans="1:10" ht="15.75" customHeight="1" x14ac:dyDescent="0.2">
      <c r="B9" s="45">
        <v>45972</v>
      </c>
      <c r="C9" s="24" t="s">
        <v>74</v>
      </c>
      <c r="D9" s="24" t="s">
        <v>27</v>
      </c>
      <c r="E9" s="25">
        <v>711860</v>
      </c>
      <c r="F9" s="37" t="s">
        <v>18</v>
      </c>
      <c r="G9" s="25">
        <v>56949</v>
      </c>
      <c r="H9" s="25">
        <f t="shared" si="0"/>
        <v>768809</v>
      </c>
      <c r="I9" s="38" t="s">
        <v>22</v>
      </c>
      <c r="J9" s="38" t="s">
        <v>23</v>
      </c>
    </row>
    <row r="10" spans="1:10" ht="15.75" customHeight="1" x14ac:dyDescent="0.2">
      <c r="B10" s="45">
        <v>45972</v>
      </c>
      <c r="C10" s="24" t="s">
        <v>75</v>
      </c>
      <c r="D10" s="24" t="s">
        <v>28</v>
      </c>
      <c r="E10" s="25">
        <v>760269</v>
      </c>
      <c r="F10" s="37" t="s">
        <v>18</v>
      </c>
      <c r="G10" s="25">
        <v>60822</v>
      </c>
      <c r="H10" s="25">
        <f t="shared" si="0"/>
        <v>821091</v>
      </c>
      <c r="I10" s="38" t="s">
        <v>22</v>
      </c>
      <c r="J10" s="38" t="s">
        <v>23</v>
      </c>
    </row>
    <row r="11" spans="1:10" ht="15.75" customHeight="1" x14ac:dyDescent="0.2">
      <c r="B11" s="45">
        <v>45982</v>
      </c>
      <c r="C11" s="24" t="s">
        <v>76</v>
      </c>
      <c r="D11" s="24" t="s">
        <v>37</v>
      </c>
      <c r="E11" s="25">
        <v>1187116</v>
      </c>
      <c r="F11" s="37" t="s">
        <v>18</v>
      </c>
      <c r="G11" s="25">
        <v>94969</v>
      </c>
      <c r="H11" s="25">
        <f t="shared" si="0"/>
        <v>1282085</v>
      </c>
      <c r="I11" s="38" t="s">
        <v>22</v>
      </c>
      <c r="J11" s="38" t="s">
        <v>23</v>
      </c>
    </row>
    <row r="12" spans="1:10" ht="15.75" customHeight="1" x14ac:dyDescent="0.2">
      <c r="B12" s="45">
        <v>45987</v>
      </c>
      <c r="C12" s="24" t="s">
        <v>77</v>
      </c>
      <c r="D12" s="24" t="s">
        <v>34</v>
      </c>
      <c r="E12" s="25">
        <v>909155</v>
      </c>
      <c r="F12" s="37" t="s">
        <v>18</v>
      </c>
      <c r="G12" s="25">
        <v>72732</v>
      </c>
      <c r="H12" s="25">
        <f t="shared" si="0"/>
        <v>981887</v>
      </c>
      <c r="I12" s="38" t="s">
        <v>22</v>
      </c>
      <c r="J12" s="38" t="s">
        <v>23</v>
      </c>
    </row>
    <row r="13" spans="1:10" ht="15.75" customHeight="1" x14ac:dyDescent="0.2">
      <c r="B13" s="45">
        <v>45988</v>
      </c>
      <c r="C13" s="24" t="s">
        <v>78</v>
      </c>
      <c r="D13" s="24" t="s">
        <v>27</v>
      </c>
      <c r="E13" s="25">
        <v>782911</v>
      </c>
      <c r="F13" s="37" t="s">
        <v>18</v>
      </c>
      <c r="G13" s="25">
        <v>62633</v>
      </c>
      <c r="H13" s="25">
        <f>+E13+G13</f>
        <v>845544</v>
      </c>
      <c r="I13" s="38" t="s">
        <v>22</v>
      </c>
      <c r="J13" s="38" t="s">
        <v>23</v>
      </c>
    </row>
    <row r="14" spans="1:10" ht="15.75" customHeight="1" x14ac:dyDescent="0.2">
      <c r="B14" s="45">
        <v>45976</v>
      </c>
      <c r="C14" s="38"/>
      <c r="D14" s="38" t="s">
        <v>79</v>
      </c>
      <c r="E14" s="49">
        <v>-364145</v>
      </c>
      <c r="F14" s="37" t="s">
        <v>18</v>
      </c>
      <c r="G14" s="46">
        <v>-29131</v>
      </c>
      <c r="H14" s="25">
        <f>+E14+G14</f>
        <v>-393276</v>
      </c>
      <c r="I14" s="38" t="s">
        <v>22</v>
      </c>
      <c r="J14" s="38" t="s">
        <v>23</v>
      </c>
    </row>
    <row r="15" spans="1:10" ht="15.75" customHeight="1" x14ac:dyDescent="0.2">
      <c r="B15" s="45">
        <v>45976</v>
      </c>
      <c r="C15" s="38"/>
      <c r="D15" s="38" t="s">
        <v>80</v>
      </c>
      <c r="E15" s="49">
        <v>-172424</v>
      </c>
      <c r="F15" s="37" t="s">
        <v>18</v>
      </c>
      <c r="G15" s="46">
        <v>-13794</v>
      </c>
      <c r="H15" s="25">
        <f t="shared" ref="H15:H16" si="1">+E15+G15</f>
        <v>-186218</v>
      </c>
      <c r="I15" s="38" t="s">
        <v>22</v>
      </c>
      <c r="J15" s="38" t="s">
        <v>23</v>
      </c>
    </row>
    <row r="16" spans="1:10" ht="15.75" customHeight="1" x14ac:dyDescent="0.2">
      <c r="B16" s="45">
        <v>45983</v>
      </c>
      <c r="C16" s="38"/>
      <c r="D16" s="38" t="s">
        <v>81</v>
      </c>
      <c r="E16" s="49">
        <v>-67403</v>
      </c>
      <c r="F16" s="37" t="s">
        <v>18</v>
      </c>
      <c r="G16" s="46">
        <v>-5392</v>
      </c>
      <c r="H16" s="25">
        <f t="shared" si="1"/>
        <v>-72795</v>
      </c>
      <c r="I16" s="38" t="s">
        <v>22</v>
      </c>
      <c r="J16" s="38" t="s">
        <v>23</v>
      </c>
    </row>
    <row r="17" spans="2:8" x14ac:dyDescent="0.2">
      <c r="B17" s="29" t="s">
        <v>39</v>
      </c>
      <c r="D17" s="39" t="s">
        <v>30</v>
      </c>
      <c r="E17" s="30">
        <f>SUM(E4:E16)</f>
        <v>8542896</v>
      </c>
      <c r="G17" s="30">
        <f>SUM(G4:G16)</f>
        <v>683432</v>
      </c>
      <c r="H17" s="30">
        <f>SUM(H4:H16)</f>
        <v>9226328</v>
      </c>
    </row>
    <row r="18" spans="2:8" x14ac:dyDescent="0.2">
      <c r="D18" s="40" t="s">
        <v>84</v>
      </c>
      <c r="H18" s="41">
        <f>-H17*0.005</f>
        <v>-46131.64</v>
      </c>
    </row>
    <row r="19" spans="2:8" x14ac:dyDescent="0.2">
      <c r="D19" s="40" t="s">
        <v>85</v>
      </c>
      <c r="H19" s="41">
        <f>-H17*0.01</f>
        <v>-92263.28</v>
      </c>
    </row>
    <row r="20" spans="2:8" x14ac:dyDescent="0.2">
      <c r="D20" s="40" t="s">
        <v>86</v>
      </c>
      <c r="H20" s="41">
        <f>-H17*0.01</f>
        <v>-92263.28</v>
      </c>
    </row>
    <row r="21" spans="2:8" x14ac:dyDescent="0.2">
      <c r="D21" s="42" t="s">
        <v>31</v>
      </c>
      <c r="H21" s="43">
        <f>+SUM(H18:H20)</f>
        <v>-230658.19999999998</v>
      </c>
    </row>
    <row r="22" spans="2:8" x14ac:dyDescent="0.2">
      <c r="D22" s="44" t="s">
        <v>32</v>
      </c>
      <c r="H22" s="43">
        <f>+H17+H21</f>
        <v>8995669.8000000007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outlinePr summaryBelow="0"/>
  </sheetPr>
  <dimension ref="A1:J32"/>
  <sheetViews>
    <sheetView topLeftCell="A16" zoomScaleNormal="100" workbookViewId="0">
      <selection activeCell="H32" sqref="H32"/>
    </sheetView>
  </sheetViews>
  <sheetFormatPr defaultColWidth="9.125" defaultRowHeight="14.25" x14ac:dyDescent="0.2"/>
  <cols>
    <col min="1" max="1" width="1.375" style="28" customWidth="1"/>
    <col min="2" max="2" width="14.25" style="32" customWidth="1"/>
    <col min="3" max="3" width="11.375" style="28" customWidth="1"/>
    <col min="4" max="4" width="57.125" style="28" customWidth="1"/>
    <col min="5" max="5" width="17.125" style="33" customWidth="1"/>
    <col min="6" max="6" width="11.375" style="28" customWidth="1"/>
    <col min="7" max="8" width="15.75" style="33" customWidth="1"/>
    <col min="9" max="9" width="50" style="28" customWidth="1"/>
    <col min="10" max="10" width="21.375" style="28" customWidth="1"/>
    <col min="11" max="16384" width="9.1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">
      <c r="A2" s="59" t="s">
        <v>40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">
      <c r="B4" s="45">
        <v>45931</v>
      </c>
      <c r="C4" s="38" t="s">
        <v>41</v>
      </c>
      <c r="D4" s="38" t="s">
        <v>25</v>
      </c>
      <c r="E4" s="46">
        <v>1124228</v>
      </c>
      <c r="F4" s="37" t="s">
        <v>18</v>
      </c>
      <c r="G4" s="46">
        <v>89938</v>
      </c>
      <c r="H4" s="25">
        <f>+E4+G4</f>
        <v>1214166</v>
      </c>
      <c r="I4" s="38" t="s">
        <v>22</v>
      </c>
      <c r="J4" s="38" t="s">
        <v>23</v>
      </c>
    </row>
    <row r="5" spans="1:10" ht="15.75" customHeight="1" x14ac:dyDescent="0.2">
      <c r="B5" s="45">
        <v>45931</v>
      </c>
      <c r="C5" s="38" t="s">
        <v>42</v>
      </c>
      <c r="D5" s="38" t="s">
        <v>33</v>
      </c>
      <c r="E5" s="46">
        <v>676215</v>
      </c>
      <c r="F5" s="37" t="s">
        <v>18</v>
      </c>
      <c r="G5" s="46">
        <v>54097</v>
      </c>
      <c r="H5" s="25">
        <f t="shared" ref="H5:H12" si="0">+E5+G5</f>
        <v>730312</v>
      </c>
      <c r="I5" s="38" t="s">
        <v>22</v>
      </c>
      <c r="J5" s="38" t="s">
        <v>23</v>
      </c>
    </row>
    <row r="6" spans="1:10" ht="15.75" customHeight="1" x14ac:dyDescent="0.2">
      <c r="B6" s="45">
        <v>45931</v>
      </c>
      <c r="C6" s="38" t="s">
        <v>43</v>
      </c>
      <c r="D6" s="38" t="s">
        <v>34</v>
      </c>
      <c r="E6" s="46">
        <v>800874</v>
      </c>
      <c r="F6" s="37" t="s">
        <v>18</v>
      </c>
      <c r="G6" s="46">
        <v>64070</v>
      </c>
      <c r="H6" s="25">
        <f t="shared" si="0"/>
        <v>864944</v>
      </c>
      <c r="I6" s="38" t="s">
        <v>22</v>
      </c>
      <c r="J6" s="38" t="s">
        <v>23</v>
      </c>
    </row>
    <row r="7" spans="1:10" ht="15.75" customHeight="1" x14ac:dyDescent="0.2">
      <c r="B7" s="45">
        <v>45931</v>
      </c>
      <c r="C7" s="38" t="s">
        <v>44</v>
      </c>
      <c r="D7" s="38" t="s">
        <v>21</v>
      </c>
      <c r="E7" s="46">
        <v>684367</v>
      </c>
      <c r="F7" s="37" t="s">
        <v>18</v>
      </c>
      <c r="G7" s="46">
        <v>54749</v>
      </c>
      <c r="H7" s="25">
        <f t="shared" si="0"/>
        <v>739116</v>
      </c>
      <c r="I7" s="38" t="s">
        <v>22</v>
      </c>
      <c r="J7" s="38" t="s">
        <v>23</v>
      </c>
    </row>
    <row r="8" spans="1:10" ht="15.75" customHeight="1" x14ac:dyDescent="0.2">
      <c r="B8" s="45">
        <v>45931</v>
      </c>
      <c r="C8" s="38" t="s">
        <v>45</v>
      </c>
      <c r="D8" s="38" t="s">
        <v>24</v>
      </c>
      <c r="E8" s="46">
        <v>954938</v>
      </c>
      <c r="F8" s="37" t="s">
        <v>18</v>
      </c>
      <c r="G8" s="46">
        <v>76395</v>
      </c>
      <c r="H8" s="25">
        <f t="shared" si="0"/>
        <v>1031333</v>
      </c>
      <c r="I8" s="38" t="s">
        <v>22</v>
      </c>
      <c r="J8" s="38" t="s">
        <v>23</v>
      </c>
    </row>
    <row r="9" spans="1:10" ht="15.75" customHeight="1" x14ac:dyDescent="0.2">
      <c r="B9" s="45">
        <v>45936</v>
      </c>
      <c r="C9" s="38" t="s">
        <v>46</v>
      </c>
      <c r="D9" s="38" t="s">
        <v>27</v>
      </c>
      <c r="E9" s="46">
        <v>436861</v>
      </c>
      <c r="F9" s="37" t="s">
        <v>18</v>
      </c>
      <c r="G9" s="46">
        <v>34949</v>
      </c>
      <c r="H9" s="25">
        <f t="shared" si="0"/>
        <v>471810</v>
      </c>
      <c r="I9" s="38" t="s">
        <v>22</v>
      </c>
      <c r="J9" s="38" t="s">
        <v>23</v>
      </c>
    </row>
    <row r="10" spans="1:10" ht="15.75" customHeight="1" x14ac:dyDescent="0.2">
      <c r="B10" s="45">
        <v>45936</v>
      </c>
      <c r="C10" s="38" t="s">
        <v>47</v>
      </c>
      <c r="D10" s="38" t="s">
        <v>26</v>
      </c>
      <c r="E10" s="46">
        <v>1617044</v>
      </c>
      <c r="F10" s="37" t="s">
        <v>18</v>
      </c>
      <c r="G10" s="46">
        <v>129364</v>
      </c>
      <c r="H10" s="25">
        <f t="shared" si="0"/>
        <v>1746408</v>
      </c>
      <c r="I10" s="38" t="s">
        <v>22</v>
      </c>
      <c r="J10" s="38" t="s">
        <v>23</v>
      </c>
    </row>
    <row r="11" spans="1:10" ht="15.75" customHeight="1" x14ac:dyDescent="0.2">
      <c r="B11" s="45">
        <v>45943</v>
      </c>
      <c r="C11" s="38" t="s">
        <v>48</v>
      </c>
      <c r="D11" s="38" t="s">
        <v>29</v>
      </c>
      <c r="E11" s="46">
        <v>614608</v>
      </c>
      <c r="F11" s="37" t="s">
        <v>18</v>
      </c>
      <c r="G11" s="46">
        <v>49169</v>
      </c>
      <c r="H11" s="25">
        <f t="shared" si="0"/>
        <v>663777</v>
      </c>
      <c r="I11" s="38" t="s">
        <v>22</v>
      </c>
      <c r="J11" s="38" t="s">
        <v>23</v>
      </c>
    </row>
    <row r="12" spans="1:10" ht="15.75" customHeight="1" x14ac:dyDescent="0.2">
      <c r="B12" s="45">
        <v>45944</v>
      </c>
      <c r="C12" s="38" t="s">
        <v>49</v>
      </c>
      <c r="D12" s="38" t="s">
        <v>37</v>
      </c>
      <c r="E12" s="46">
        <v>1335365</v>
      </c>
      <c r="F12" s="37" t="s">
        <v>18</v>
      </c>
      <c r="G12" s="46">
        <v>106829</v>
      </c>
      <c r="H12" s="25">
        <f t="shared" si="0"/>
        <v>1442194</v>
      </c>
      <c r="I12" s="38" t="s">
        <v>22</v>
      </c>
      <c r="J12" s="38" t="s">
        <v>23</v>
      </c>
    </row>
    <row r="13" spans="1:10" ht="15.75" customHeight="1" x14ac:dyDescent="0.2">
      <c r="B13" s="45">
        <v>45946</v>
      </c>
      <c r="C13" s="38" t="s">
        <v>50</v>
      </c>
      <c r="D13" s="38" t="s">
        <v>27</v>
      </c>
      <c r="E13" s="46">
        <v>452071</v>
      </c>
      <c r="F13" s="37" t="s">
        <v>18</v>
      </c>
      <c r="G13" s="46">
        <v>36166</v>
      </c>
      <c r="H13" s="25">
        <f>+E13+G13</f>
        <v>488237</v>
      </c>
      <c r="I13" s="38" t="s">
        <v>22</v>
      </c>
      <c r="J13" s="38" t="s">
        <v>23</v>
      </c>
    </row>
    <row r="14" spans="1:10" ht="15.75" customHeight="1" x14ac:dyDescent="0.2">
      <c r="B14" s="45">
        <v>45951</v>
      </c>
      <c r="C14" s="38" t="s">
        <v>51</v>
      </c>
      <c r="D14" s="38" t="s">
        <v>58</v>
      </c>
      <c r="E14" s="46">
        <v>1369378</v>
      </c>
      <c r="F14" s="37" t="s">
        <v>18</v>
      </c>
      <c r="G14" s="46">
        <v>109550</v>
      </c>
      <c r="H14" s="25">
        <f>+E14+G14</f>
        <v>1478928</v>
      </c>
      <c r="I14" s="38" t="s">
        <v>22</v>
      </c>
      <c r="J14" s="38" t="s">
        <v>23</v>
      </c>
    </row>
    <row r="15" spans="1:10" ht="15.75" customHeight="1" x14ac:dyDescent="0.2">
      <c r="B15" s="45">
        <v>45954</v>
      </c>
      <c r="C15" s="38" t="s">
        <v>52</v>
      </c>
      <c r="D15" s="38" t="s">
        <v>21</v>
      </c>
      <c r="E15" s="46">
        <v>849560</v>
      </c>
      <c r="F15" s="37" t="s">
        <v>18</v>
      </c>
      <c r="G15" s="46">
        <v>67965</v>
      </c>
      <c r="H15" s="25">
        <f t="shared" ref="H15:H26" si="1">+E15+G15</f>
        <v>917525</v>
      </c>
      <c r="I15" s="38" t="s">
        <v>22</v>
      </c>
      <c r="J15" s="38" t="s">
        <v>23</v>
      </c>
    </row>
    <row r="16" spans="1:10" ht="15.75" customHeight="1" x14ac:dyDescent="0.2">
      <c r="B16" s="45">
        <v>45958</v>
      </c>
      <c r="C16" s="38" t="s">
        <v>53</v>
      </c>
      <c r="D16" s="38" t="s">
        <v>25</v>
      </c>
      <c r="E16" s="46">
        <v>1018723</v>
      </c>
      <c r="F16" s="37" t="s">
        <v>18</v>
      </c>
      <c r="G16" s="46">
        <v>81498</v>
      </c>
      <c r="H16" s="25">
        <f t="shared" si="1"/>
        <v>1100221</v>
      </c>
      <c r="I16" s="38" t="s">
        <v>22</v>
      </c>
      <c r="J16" s="38" t="s">
        <v>23</v>
      </c>
    </row>
    <row r="17" spans="2:10" ht="15.75" customHeight="1" x14ac:dyDescent="0.2">
      <c r="B17" s="45">
        <v>45958</v>
      </c>
      <c r="C17" s="38" t="s">
        <v>54</v>
      </c>
      <c r="D17" s="38" t="s">
        <v>35</v>
      </c>
      <c r="E17" s="46">
        <v>826401</v>
      </c>
      <c r="F17" s="37" t="s">
        <v>18</v>
      </c>
      <c r="G17" s="46">
        <v>66112</v>
      </c>
      <c r="H17" s="25">
        <f t="shared" si="1"/>
        <v>892513</v>
      </c>
      <c r="I17" s="38" t="s">
        <v>22</v>
      </c>
      <c r="J17" s="38" t="s">
        <v>23</v>
      </c>
    </row>
    <row r="18" spans="2:10" ht="15.75" customHeight="1" x14ac:dyDescent="0.2">
      <c r="B18" s="45">
        <v>45958</v>
      </c>
      <c r="C18" s="38" t="s">
        <v>55</v>
      </c>
      <c r="D18" s="38" t="s">
        <v>24</v>
      </c>
      <c r="E18" s="46">
        <v>782165</v>
      </c>
      <c r="F18" s="37" t="s">
        <v>18</v>
      </c>
      <c r="G18" s="46">
        <v>62573</v>
      </c>
      <c r="H18" s="25">
        <f t="shared" si="1"/>
        <v>844738</v>
      </c>
      <c r="I18" s="38" t="s">
        <v>22</v>
      </c>
      <c r="J18" s="38" t="s">
        <v>23</v>
      </c>
    </row>
    <row r="19" spans="2:10" ht="15.75" customHeight="1" x14ac:dyDescent="0.2">
      <c r="B19" s="45">
        <v>45958</v>
      </c>
      <c r="C19" s="38" t="s">
        <v>56</v>
      </c>
      <c r="D19" s="38" t="s">
        <v>27</v>
      </c>
      <c r="E19" s="46">
        <v>663208</v>
      </c>
      <c r="F19" s="37" t="s">
        <v>18</v>
      </c>
      <c r="G19" s="46">
        <v>53057</v>
      </c>
      <c r="H19" s="25">
        <f t="shared" si="1"/>
        <v>716265</v>
      </c>
      <c r="I19" s="38" t="s">
        <v>22</v>
      </c>
      <c r="J19" s="38" t="s">
        <v>23</v>
      </c>
    </row>
    <row r="20" spans="2:10" ht="15.75" customHeight="1" x14ac:dyDescent="0.2">
      <c r="B20" s="23">
        <v>45932</v>
      </c>
      <c r="C20" s="31"/>
      <c r="D20" s="24" t="s">
        <v>60</v>
      </c>
      <c r="E20" s="46">
        <v>-172908</v>
      </c>
      <c r="F20" s="37" t="s">
        <v>18</v>
      </c>
      <c r="G20" s="46">
        <v>-13832</v>
      </c>
      <c r="H20" s="25">
        <f t="shared" si="1"/>
        <v>-186740</v>
      </c>
      <c r="I20" s="38" t="s">
        <v>22</v>
      </c>
      <c r="J20" s="38" t="s">
        <v>23</v>
      </c>
    </row>
    <row r="21" spans="2:10" ht="15.75" customHeight="1" x14ac:dyDescent="0.2">
      <c r="B21" s="23">
        <v>45933</v>
      </c>
      <c r="C21" s="31"/>
      <c r="D21" s="24" t="s">
        <v>61</v>
      </c>
      <c r="E21" s="46">
        <v>-240311</v>
      </c>
      <c r="F21" s="37" t="s">
        <v>18</v>
      </c>
      <c r="G21" s="46">
        <v>-19224</v>
      </c>
      <c r="H21" s="25">
        <f t="shared" si="1"/>
        <v>-259535</v>
      </c>
      <c r="I21" s="38" t="s">
        <v>22</v>
      </c>
      <c r="J21" s="38" t="s">
        <v>23</v>
      </c>
    </row>
    <row r="22" spans="2:10" ht="15.75" customHeight="1" x14ac:dyDescent="0.2">
      <c r="B22" s="23">
        <v>45934</v>
      </c>
      <c r="C22" s="24"/>
      <c r="D22" s="24" t="s">
        <v>62</v>
      </c>
      <c r="E22" s="46">
        <v>-640507</v>
      </c>
      <c r="F22" s="37" t="s">
        <v>18</v>
      </c>
      <c r="G22" s="46">
        <v>-51241</v>
      </c>
      <c r="H22" s="25">
        <f t="shared" si="1"/>
        <v>-691748</v>
      </c>
      <c r="I22" s="38" t="s">
        <v>22</v>
      </c>
      <c r="J22" s="38" t="s">
        <v>23</v>
      </c>
    </row>
    <row r="23" spans="2:10" ht="15.75" customHeight="1" x14ac:dyDescent="0.2">
      <c r="B23" s="23">
        <v>45941</v>
      </c>
      <c r="C23" s="24"/>
      <c r="D23" s="24" t="s">
        <v>63</v>
      </c>
      <c r="E23" s="46">
        <v>-211010</v>
      </c>
      <c r="F23" s="37" t="s">
        <v>18</v>
      </c>
      <c r="G23" s="46">
        <v>-16881</v>
      </c>
      <c r="H23" s="25">
        <f t="shared" si="1"/>
        <v>-227891</v>
      </c>
      <c r="I23" s="38" t="s">
        <v>22</v>
      </c>
      <c r="J23" s="38" t="s">
        <v>23</v>
      </c>
    </row>
    <row r="24" spans="2:10" ht="15.75" customHeight="1" x14ac:dyDescent="0.2">
      <c r="B24" s="23">
        <v>45942</v>
      </c>
      <c r="C24" s="24"/>
      <c r="D24" s="24" t="s">
        <v>64</v>
      </c>
      <c r="E24" s="46">
        <v>-202209</v>
      </c>
      <c r="F24" s="37" t="s">
        <v>18</v>
      </c>
      <c r="G24" s="46">
        <v>-16177</v>
      </c>
      <c r="H24" s="25">
        <f t="shared" si="1"/>
        <v>-218386</v>
      </c>
      <c r="I24" s="38" t="s">
        <v>22</v>
      </c>
      <c r="J24" s="38" t="s">
        <v>23</v>
      </c>
    </row>
    <row r="25" spans="2:10" ht="15.75" customHeight="1" x14ac:dyDescent="0.2">
      <c r="B25" s="23">
        <v>45960</v>
      </c>
      <c r="C25" s="24"/>
      <c r="D25" s="24" t="s">
        <v>65</v>
      </c>
      <c r="E25" s="46">
        <v>-134806</v>
      </c>
      <c r="F25" s="37" t="s">
        <v>18</v>
      </c>
      <c r="G25" s="46">
        <v>-10784</v>
      </c>
      <c r="H25" s="25">
        <f t="shared" si="1"/>
        <v>-145590</v>
      </c>
      <c r="I25" s="38" t="s">
        <v>22</v>
      </c>
      <c r="J25" s="38" t="s">
        <v>23</v>
      </c>
    </row>
    <row r="26" spans="2:10" ht="15.75" customHeight="1" x14ac:dyDescent="0.2">
      <c r="B26" s="23">
        <v>45960</v>
      </c>
      <c r="C26" s="24"/>
      <c r="D26" s="24" t="s">
        <v>66</v>
      </c>
      <c r="E26" s="46">
        <v>-231989</v>
      </c>
      <c r="F26" s="37" t="s">
        <v>18</v>
      </c>
      <c r="G26" s="46">
        <v>-18559</v>
      </c>
      <c r="H26" s="25">
        <f t="shared" si="1"/>
        <v>-250548</v>
      </c>
      <c r="I26" s="38" t="s">
        <v>22</v>
      </c>
      <c r="J26" s="38" t="s">
        <v>23</v>
      </c>
    </row>
    <row r="27" spans="2:10" x14ac:dyDescent="0.2">
      <c r="B27" s="29" t="s">
        <v>82</v>
      </c>
      <c r="D27" s="39" t="s">
        <v>30</v>
      </c>
      <c r="E27" s="30">
        <f>SUM(E4:E26)</f>
        <v>12372266</v>
      </c>
      <c r="G27" s="30">
        <f>SUM(G4:G26)</f>
        <v>989783</v>
      </c>
      <c r="H27" s="30">
        <f>SUM(H4:H26)</f>
        <v>13362049</v>
      </c>
    </row>
    <row r="28" spans="2:10" x14ac:dyDescent="0.2">
      <c r="D28" s="40" t="s">
        <v>67</v>
      </c>
      <c r="H28" s="41">
        <f>-H27*0.005</f>
        <v>-66810.244999999995</v>
      </c>
    </row>
    <row r="29" spans="2:10" x14ac:dyDescent="0.2">
      <c r="D29" s="40" t="s">
        <v>68</v>
      </c>
      <c r="H29" s="41">
        <f>-H27*0.01</f>
        <v>-133620.49</v>
      </c>
    </row>
    <row r="30" spans="2:10" x14ac:dyDescent="0.2">
      <c r="D30" s="40" t="s">
        <v>69</v>
      </c>
      <c r="H30" s="41">
        <f>-H27*0.01</f>
        <v>-133620.49</v>
      </c>
    </row>
    <row r="31" spans="2:10" x14ac:dyDescent="0.2">
      <c r="D31" s="42" t="s">
        <v>31</v>
      </c>
      <c r="H31" s="43">
        <f>+SUM(H28:H30)</f>
        <v>-334051.22499999998</v>
      </c>
    </row>
    <row r="32" spans="2:10" x14ac:dyDescent="0.2">
      <c r="D32" s="44" t="s">
        <v>32</v>
      </c>
      <c r="H32" s="43">
        <f>+H27+H31</f>
        <v>13027997.775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 </vt:lpstr>
      <vt:lpstr>T04.26</vt:lpstr>
      <vt:lpstr>T03.26</vt:lpstr>
      <vt:lpstr>T02.26</vt:lpstr>
      <vt:lpstr>T01.26</vt:lpstr>
      <vt:lpstr>T12.25</vt:lpstr>
      <vt:lpstr>T11.25</vt:lpstr>
      <vt:lpstr>T10.25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2026-05-11T09:43:26Z</dcterms:modified>
</cp:coreProperties>
</file>